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1Kanalizace - Medlešic..." sheetId="2" r:id="rId2"/>
    <sheet name="SO03Komunikace - Medlešic..." sheetId="3" r:id="rId3"/>
    <sheet name="SO04KanPripojky - Medleši..." sheetId="4" r:id="rId4"/>
    <sheet name="VONMedlSplKam - Medlešice..." sheetId="5" r:id="rId5"/>
    <sheet name="Seznam figur" sheetId="6" r:id="rId6"/>
  </sheets>
  <definedNames>
    <definedName name="_xlnm.Print_Area" localSheetId="0">'Rekapitulace stavby'!$D$4:$AO$76,'Rekapitulace stavby'!$C$82:$AQ$99</definedName>
    <definedName name="_xlnm._FilterDatabase" localSheetId="1" hidden="1">'SO01Kanalizace - Medlešic...'!$C$124:$K$580</definedName>
    <definedName name="_xlnm.Print_Area" localSheetId="1">'SO01Kanalizace - Medlešic...'!$C$4:$J$76,'SO01Kanalizace - Medlešic...'!$C$82:$J$106,'SO01Kanalizace - Medlešic...'!$C$112:$J$580</definedName>
    <definedName name="_xlnm._FilterDatabase" localSheetId="2" hidden="1">'SO03Komunikace - Medlešic...'!$C$132:$K$379</definedName>
    <definedName name="_xlnm.Print_Area" localSheetId="2">'SO03Komunikace - Medlešic...'!$C$4:$J$76,'SO03Komunikace - Medlešic...'!$C$82:$J$114,'SO03Komunikace - Medlešic...'!$C$120:$J$379</definedName>
    <definedName name="_xlnm._FilterDatabase" localSheetId="3" hidden="1">'SO04KanPripojky - Medleši...'!$C$123:$K$525</definedName>
    <definedName name="_xlnm.Print_Area" localSheetId="3">'SO04KanPripojky - Medleši...'!$C$4:$J$76,'SO04KanPripojky - Medleši...'!$C$82:$J$105,'SO04KanPripojky - Medleši...'!$C$111:$J$525</definedName>
    <definedName name="_xlnm._FilterDatabase" localSheetId="4" hidden="1">'VONMedlSplKam - Medlešice...'!$C$120:$K$201</definedName>
    <definedName name="_xlnm.Print_Area" localSheetId="4">'VONMedlSplKam - Medlešice...'!$C$4:$J$76,'VONMedlSplKam - Medlešice...'!$C$82:$J$102,'VONMedlSplKam - Medlešice...'!$C$108:$J$201</definedName>
    <definedName name="_xlnm.Print_Area" localSheetId="5">'Seznam figur'!$C$4:$G$151</definedName>
    <definedName name="_xlnm.Print_Titles" localSheetId="0">'Rekapitulace stavby'!$92:$92</definedName>
    <definedName name="_xlnm.Print_Titles" localSheetId="1">'SO01Kanalizace - Medlešic...'!$124:$124</definedName>
    <definedName name="_xlnm.Print_Titles" localSheetId="2">'SO03Komunikace - Medlešic...'!$132:$132</definedName>
    <definedName name="_xlnm.Print_Titles" localSheetId="3">'SO04KanPripojky - Medleši...'!$123:$123</definedName>
    <definedName name="_xlnm.Print_Titles" localSheetId="4">'VONMedlSplKam - Medlešice...'!$120:$120</definedName>
    <definedName name="_xlnm.Print_Titles" localSheetId="5">'Seznam figur'!$9:$9</definedName>
  </definedNames>
  <calcPr fullCalcOnLoad="1"/>
</workbook>
</file>

<file path=xl/sharedStrings.xml><?xml version="1.0" encoding="utf-8"?>
<sst xmlns="http://schemas.openxmlformats.org/spreadsheetml/2006/main" count="11516" uniqueCount="1518">
  <si>
    <t>Export Komplet</t>
  </si>
  <si>
    <t/>
  </si>
  <si>
    <t>2.0</t>
  </si>
  <si>
    <t>ZAMOK</t>
  </si>
  <si>
    <t>False</t>
  </si>
  <si>
    <t>{f61ac2bf-80ea-4ab2-b4ee-692fef7eb370}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</si>
  <si>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</si>
  <si>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</si>
  <si>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</si>
  <si>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</si>
  <si>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</si>
  <si>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</si>
  <si>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</si>
  <si>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</si>
  <si>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MedleSplasKanalNeuzN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</si>
  <si>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</si>
  <si>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</si>
  <si>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Medlešice - splašková kanalizace</t>
  </si>
  <si>
    <t>KSO:</t>
  </si>
  <si>
    <t>827 21</t>
  </si>
  <si>
    <t>CC-CZ:</t>
  </si>
  <si>
    <t>Místo:</t>
  </si>
  <si>
    <t>Medlešice</t>
  </si>
  <si>
    <t>Datum:</t>
  </si>
  <si>
    <t>29. 3. 2021</t>
  </si>
  <si>
    <t>Zadavatel:</t>
  </si>
  <si>
    <t>IČ:</t>
  </si>
  <si>
    <t>Město Chrudim</t>
  </si>
  <si>
    <t>DIČ:</t>
  </si>
  <si>
    <t>Uchazeč:</t>
  </si>
  <si>
    <t>Vyplň údaj</t>
  </si>
  <si>
    <t>Projektant:</t>
  </si>
  <si>
    <t>Vodárenská společnost Chrudim, a.s.</t>
  </si>
  <si>
    <t>True</t>
  </si>
  <si>
    <t>Zpracovatel:</t>
  </si>
  <si>
    <t>Roman Pešek, DiS.</t>
  </si>
  <si>
    <t>Poznámka:</t>
  </si>
  <si>
    <t>Soupis prací je sestaven s využitím položek Cenové soustavy ÚRS. Cenové a technické
podmínky položek Cenové soustavy ÚRS, které nejsou uvedeny v soupisu prací
(informace z tzv. úvodních částí katalogů) jsou neomezeně dálkově k dispozici na
www.cs-urs.cz. Položky soupisu prací, které nemají ve sloupci „Cenová soustava“
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</si>
  <si>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</si>
  <si>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</si>
  <si>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</si>
  <si>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</si>
  <si>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</si>
  <si>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</si>
  <si>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</si>
  <si>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</si>
  <si>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</si>
  <si>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</si>
  <si>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</si>
  <si>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</si>
  <si>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</si>
  <si>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</si>
  <si>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</si>
  <si>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</si>
  <si>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</si>
  <si>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</si>
  <si>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</si>
  <si>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</si>
  <si>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</si>
  <si>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</si>
  <si>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</si>
  <si>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</si>
  <si>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</si>
  <si>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</si>
  <si>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</si>
  <si>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</si>
  <si>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</si>
  <si>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</si>
  <si>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</si>
  <si>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</si>
  <si>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</si>
  <si>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</si>
  <si>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</si>
  <si>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</si>
  <si>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</si>
  <si>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</si>
  <si>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</si>
  <si>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</si>
  <si>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</si>
  <si>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</si>
  <si>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</si>
  <si>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</si>
  <si>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</si>
  <si>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SO01Kanalizace</t>
  </si>
  <si>
    <t>STA</t>
  </si>
  <si>
    <t>1</t>
  </si>
  <si>
    <t>{7b1b3867-1fec-4f2a-adc5-7415787159f8}</t>
  </si>
  <si>
    <t>2</t>
  </si>
  <si>
    <t>SO03Komunikace</t>
  </si>
  <si>
    <t>{4bec63a1-2d86-4316-b302-140f71e9b36c}</t>
  </si>
  <si>
    <t>SO04KanPripojky</t>
  </si>
  <si>
    <t>{f9e253d7-7c1d-4696-b948-879bd8a059e3}</t>
  </si>
  <si>
    <t>VONMedlSplKam</t>
  </si>
  <si>
    <t>VON</t>
  </si>
  <si>
    <t>{e06049d3-9c5f-4dfd-ae46-d41ec3c53d45}</t>
  </si>
  <si>
    <t>hljamz</t>
  </si>
  <si>
    <t>Hloubení jam zapažených</t>
  </si>
  <si>
    <t>211,663</t>
  </si>
  <si>
    <t>hlryh</t>
  </si>
  <si>
    <t>Hloubení rýh</t>
  </si>
  <si>
    <t>1093,893</t>
  </si>
  <si>
    <t>KRYCÍ LIST SOUPISU PRACÍ</t>
  </si>
  <si>
    <t>lože</t>
  </si>
  <si>
    <t>lože pod potrubí</t>
  </si>
  <si>
    <t>52,52</t>
  </si>
  <si>
    <t>obsyp</t>
  </si>
  <si>
    <t>Obsyp potrubí</t>
  </si>
  <si>
    <t>288,86</t>
  </si>
  <si>
    <t>vodprem</t>
  </si>
  <si>
    <t>Vodorovné přemýstění výkopku</t>
  </si>
  <si>
    <t>942,863</t>
  </si>
  <si>
    <t>Objekt:</t>
  </si>
  <si>
    <t>SO01Kanalizace - Medlešice - splašková kanalizace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</si>
  <si>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</si>
  <si>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</si>
  <si>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</si>
  <si>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</si>
  <si>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</si>
  <si>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</si>
  <si>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</si>
  <si>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</si>
  <si>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</si>
  <si>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</si>
  <si>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</si>
  <si>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</si>
  <si>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</si>
  <si>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</si>
  <si>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</si>
  <si>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</si>
  <si>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</si>
  <si>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</si>
  <si>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</si>
  <si>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</si>
  <si>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</si>
  <si>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</si>
  <si>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</si>
  <si>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</si>
  <si>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</si>
  <si>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</si>
  <si>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</si>
  <si>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</si>
  <si>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</si>
  <si>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</si>
  <si>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</si>
  <si>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</si>
  <si>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113107241</t>
  </si>
  <si>
    <t>Odstranění podkladu živičného tl 50 mm strojně pl přes 200 m2</t>
  </si>
  <si>
    <t>m2</t>
  </si>
  <si>
    <t>4</t>
  </si>
  <si>
    <t>-1377763477</t>
  </si>
  <si>
    <t>PP</t>
  </si>
  <si>
    <t>Odstranění podkladů nebo krytů strojně plochy jednotlivě přes 200 m2 s přemístěním hmot na skládku na vzdálenost do 20 m nebo s naložením na dopravní prostředek živičných, o tl. vrstvy do 50 mm</t>
  </si>
  <si>
    <t>VV</t>
  </si>
  <si>
    <t>"Stoka A"</t>
  </si>
  <si>
    <t>35*1</t>
  </si>
  <si>
    <t>"rozšíření šachet"</t>
  </si>
  <si>
    <t>0,8*1,8*15</t>
  </si>
  <si>
    <t>"stoka E1"</t>
  </si>
  <si>
    <t>(6,1+17,3)*1</t>
  </si>
  <si>
    <t>0,8*1,8*1</t>
  </si>
  <si>
    <t>Součet</t>
  </si>
  <si>
    <t>113107243</t>
  </si>
  <si>
    <t>Odstranění podkladu živičného tl 150 mm strojně pl přes 200 m2</t>
  </si>
  <si>
    <t>488194535</t>
  </si>
  <si>
    <t>Odstranění podkladů nebo krytů strojně plochy jednotlivě přes 200 m2 s přemístěním hmot na skládku na vzdálenost do 20 m nebo s naložením na dopravní prostředek živičných, o tl. vrstvy přes 100 do 150 mm</t>
  </si>
  <si>
    <t>"SÚS III. třídy"</t>
  </si>
  <si>
    <t>"stoka A1"</t>
  </si>
  <si>
    <t>144,2*1</t>
  </si>
  <si>
    <t>Mezisoučet</t>
  </si>
  <si>
    <t>3</t>
  </si>
  <si>
    <t>"SÚS II. třídy"</t>
  </si>
  <si>
    <t>"stoka G"</t>
  </si>
  <si>
    <t>18,2*1</t>
  </si>
  <si>
    <t>113107222</t>
  </si>
  <si>
    <t>Odstranění podkladu z kameniva drceného tl 200 mm strojně pl přes 200 m2</t>
  </si>
  <si>
    <t>-1871659377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</si>
  <si>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</si>
  <si>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"asf. kom. SÚS II. třída rozšíření stabilizace"</t>
  </si>
  <si>
    <t>37,2-28,5</t>
  </si>
  <si>
    <t>"asf. kom. SÚS III. třída rozšíření stabilizace"</t>
  </si>
  <si>
    <t>363,4-309,9</t>
  </si>
  <si>
    <t>113107223</t>
  </si>
  <si>
    <t>Odstranění podkladu z kameniva drceného tl 300 mm strojně pl přes 200 m2</t>
  </si>
  <si>
    <t>1208158741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</si>
  <si>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</si>
  <si>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"Stoka A5"</t>
  </si>
  <si>
    <t>77,1*1</t>
  </si>
  <si>
    <t>0,8*1,8*2</t>
  </si>
  <si>
    <t>"Stoka B"</t>
  </si>
  <si>
    <t>31,5*1</t>
  </si>
  <si>
    <t>"Stoka C1-1"</t>
  </si>
  <si>
    <t>80,9*1</t>
  </si>
  <si>
    <t>0,8*1,8*3</t>
  </si>
  <si>
    <t>5</t>
  </si>
  <si>
    <t>113107224</t>
  </si>
  <si>
    <t>Odstranění podkladu z kameniva drceného tl 400 mm strojně pl přes 200 m2</t>
  </si>
  <si>
    <t>-1567920514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</si>
  <si>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</si>
  <si>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309,9</t>
  </si>
  <si>
    <t>28,5</t>
  </si>
  <si>
    <t>"asf. vozovka místní"</t>
  </si>
  <si>
    <t>"Stoka E1"</t>
  </si>
  <si>
    <t>6</t>
  </si>
  <si>
    <t>113154325</t>
  </si>
  <si>
    <t>Frézování živičného krytu tl 200 mm pruh š 1 m pl do 10000 m2 bez překážek v trase</t>
  </si>
  <si>
    <t>-1739369707</t>
  </si>
  <si>
    <t>Frézování živičného podkladu nebo krytu  s naložením na dopravní prostředek plochy přes 1 000 do 10 000 m2 bez překážek v trase pruhu šířky do 1 m, tloušťky vrstvy 200 mm</t>
  </si>
  <si>
    <t>"SÚS II. třída plocha ACP"</t>
  </si>
  <si>
    <t>45,8</t>
  </si>
  <si>
    <t>"odstanění nad rýhou"</t>
  </si>
  <si>
    <t>-18,2</t>
  </si>
  <si>
    <t>"SÚS III. třída plocha ACP"</t>
  </si>
  <si>
    <t>387,1</t>
  </si>
  <si>
    <t>-144,2</t>
  </si>
  <si>
    <t>7</t>
  </si>
  <si>
    <t>113154332</t>
  </si>
  <si>
    <t>Frézování živičného krytu tl 40 mm pruh š 2 m pl do 10000 m2 bez překážek v trase</t>
  </si>
  <si>
    <t>-1791022393</t>
  </si>
  <si>
    <t>Frézování živičného podkladu nebo krytu  s naložením na dopravní prostředek plochy přes 1 000 do 10 000 m2 bez překážek v trase pruhu šířky přes 1 m do 2 m, tloušťky vrstvy 40 mm</t>
  </si>
  <si>
    <t>"SÚS II. třídy plocha ACO - ACL"</t>
  </si>
  <si>
    <t>"hl. stoky"</t>
  </si>
  <si>
    <t>79,8-54,5</t>
  </si>
  <si>
    <t>"SÚS III. třídy plocha ACO - ACP"</t>
  </si>
  <si>
    <t>513,4-387,1</t>
  </si>
  <si>
    <t>8</t>
  </si>
  <si>
    <t>113154324</t>
  </si>
  <si>
    <t>Frézování živičného krytu tl 100 mm pruh š 1 m pl do 10000 m2 bez překážek v trase</t>
  </si>
  <si>
    <t>-909033400</t>
  </si>
  <si>
    <t>Frézování živičného podkladu nebo krytu  s naložením na dopravní prostředek plochy přes 1 000 do 10 000 m2 bez překážek v trase pruhu šířky do 1 m, tloušťky vrstvy 100 mm</t>
  </si>
  <si>
    <t>"SÚS II. třídy plocha ACL - ACP"</t>
  </si>
  <si>
    <t>54,5-45,8</t>
  </si>
  <si>
    <t>9</t>
  </si>
  <si>
    <t>113154353</t>
  </si>
  <si>
    <t>Frézování živičného krytu tl 50 mm pruh š 1 m pl do 10000 m2 s překážkami v trase</t>
  </si>
  <si>
    <t>-1180518248</t>
  </si>
  <si>
    <t>Frézování živičného podkladu nebo krytu  s naložením na dopravní prostředek plochy přes 1 000 do 10 000 m2 s překážkami v trase pruhu šířky do 1 m, tloušťky vrstvy 50 mm</t>
  </si>
  <si>
    <t>"místní komunikace"</t>
  </si>
  <si>
    <t>35*0,5</t>
  </si>
  <si>
    <t>1,6*0,25*1</t>
  </si>
  <si>
    <t>(6,1+17,3)*0,5</t>
  </si>
  <si>
    <t>10</t>
  </si>
  <si>
    <t>115101202</t>
  </si>
  <si>
    <t>Čerpání vody na dopravní výšku do 10 m průměrný přítok do 1000 l/min</t>
  </si>
  <si>
    <t>hod</t>
  </si>
  <si>
    <t>283863983</t>
  </si>
  <si>
    <t>30*12*2</t>
  </si>
  <si>
    <t>11</t>
  </si>
  <si>
    <t>115101301</t>
  </si>
  <si>
    <t>Pohotovost čerpací soupravy pro dopravní výšku do 10 m přítok do 500 l/min</t>
  </si>
  <si>
    <t>den</t>
  </si>
  <si>
    <t>-683204386</t>
  </si>
  <si>
    <t>12</t>
  </si>
  <si>
    <t>119001405</t>
  </si>
  <si>
    <t>Dočasné zajištění potrubí z PE DN do 200 mm</t>
  </si>
  <si>
    <t>m</t>
  </si>
  <si>
    <t>-1761563666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</si>
  <si>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potrubí plastového, jmenovité světlosti DN do 200 mm</t>
  </si>
  <si>
    <t>1*1</t>
  </si>
  <si>
    <t>13</t>
  </si>
  <si>
    <t>119001421</t>
  </si>
  <si>
    <t>Dočasné zajištění kabelů a kabelových tratí ze 3 volně ložených kabelů</t>
  </si>
  <si>
    <t>1041446929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</si>
  <si>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</si>
  <si>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"Stoka A1"</t>
  </si>
  <si>
    <t>1*2</t>
  </si>
  <si>
    <t>14</t>
  </si>
  <si>
    <t>139001101</t>
  </si>
  <si>
    <t>Příplatek za ztížení vykopávky v blízkosti podzemního vedení</t>
  </si>
  <si>
    <t>m3</t>
  </si>
  <si>
    <t>-1420003182</t>
  </si>
  <si>
    <t>Příplatek k cenám hloubených vykopávek za ztížení vykopávky v blízkosti podzemního vedení nebo výbušnin pro jakoukoliv třídu horniny</t>
  </si>
  <si>
    <t>"kabel"</t>
  </si>
  <si>
    <t>1,05*1,55*0,1*3</t>
  </si>
  <si>
    <t>"vodovod"</t>
  </si>
  <si>
    <t>1,11*1,61*1*1</t>
  </si>
  <si>
    <t>1,032*1,532*1*1</t>
  </si>
  <si>
    <t>"plynovod"</t>
  </si>
  <si>
    <t>1,063*1,563*1*1</t>
  </si>
  <si>
    <t>121151113</t>
  </si>
  <si>
    <t>Sejmutí ornice plochy do 500 m2 tl vrstvy do 200 mm strojně</t>
  </si>
  <si>
    <t>1667162925</t>
  </si>
  <si>
    <t>Sejmutí ornice strojně při souvislé ploše přes 100 do 500 m2, tl. vrstvy do 200 mm</t>
  </si>
  <si>
    <t>"stoka B"</t>
  </si>
  <si>
    <t>101,3*1</t>
  </si>
  <si>
    <t>0,8*1,8*4</t>
  </si>
  <si>
    <t>13,6*1</t>
  </si>
  <si>
    <t>16</t>
  </si>
  <si>
    <t>132154206</t>
  </si>
  <si>
    <t>Hloubení zapažených rýh š do 2000 mm v hornině třídy těžitelnosti I, skupiny 1 a 2 objem do 5000 m3</t>
  </si>
  <si>
    <t>1814386831</t>
  </si>
  <si>
    <t>Hloubení zapažených rýh šířky přes 800 do 2 000 mm strojně s urovnáním dna do předepsaného profilu a spádu v hornině třídy těžitelnosti I skupiny 1 a 2 přes 1 000 do 5 000 m3</t>
  </si>
  <si>
    <t>"stoka A"</t>
  </si>
  <si>
    <t>"asf. komunikace místní"</t>
  </si>
  <si>
    <t>35*1*2,66-35*1*0,4</t>
  </si>
  <si>
    <t>"rozšíření pro šachty"</t>
  </si>
  <si>
    <t>(0,8*1,8*2,62-0,8*1,8*0,4)*1</t>
  </si>
  <si>
    <t>"asf. komunikace SÚS"</t>
  </si>
  <si>
    <t>144,2*1*2,48-144,3*1*0,44</t>
  </si>
  <si>
    <t>(0,8*1,8*2,42-0,8*1,8*0,44)*4</t>
  </si>
  <si>
    <t>"stoka A5"</t>
  </si>
  <si>
    <t>"štěrková komunikace"</t>
  </si>
  <si>
    <t>77,1*1*2,33-77,1*1*0,3</t>
  </si>
  <si>
    <t>(0,8*1,8*2,43-0,8*1,8*0,3)*2</t>
  </si>
  <si>
    <t>31,5*1*2,38-31,5*1*0,3</t>
  </si>
  <si>
    <t>"trávník"</t>
  </si>
  <si>
    <t>101,3*1*1,81-101,3*1*0,1</t>
  </si>
  <si>
    <t>(0,8*1,8*1,8-0,8*1,8*0,3)*4</t>
  </si>
  <si>
    <t>"stoka C1-1"</t>
  </si>
  <si>
    <t>80,9*1*2,42-80,9*1*0,3</t>
  </si>
  <si>
    <t>(0,8*1,8*2,32-0,8*1,8*0,3)*3</t>
  </si>
  <si>
    <t>6,1*1*2,58-6,1*1*0,4</t>
  </si>
  <si>
    <t>17,3*1*2,04-17,3*1*0,4</t>
  </si>
  <si>
    <t>13,6*1*2,27-13,6*1*0,1</t>
  </si>
  <si>
    <t>(0,8*1,8*1,84-0,8*1,8*0,4)*1</t>
  </si>
  <si>
    <t>"samostatně SÚS II. třídy"</t>
  </si>
  <si>
    <t>18,2*1*2,67-18,2*1*0,5</t>
  </si>
  <si>
    <t>(0,8*1,8*2,62-0,8*1,8*0,5)*1</t>
  </si>
  <si>
    <t>hlryh*0,5</t>
  </si>
  <si>
    <t>17</t>
  </si>
  <si>
    <t>132254206</t>
  </si>
  <si>
    <t>Hloubení zapažených rýh š do 2000 mm v hornině třídy těžitelnosti I, skupiny 3 objem do 5000 m3</t>
  </si>
  <si>
    <t>-577098892</t>
  </si>
  <si>
    <t>Hloubení zapažených rýh šířky přes 800 do 2 000 mm strojně s urovnáním dna do předepsaného profilu a spádu v hornině třídy těžitelnosti I skupiny 3 přes 1 000 do 5 000 m3</t>
  </si>
  <si>
    <t>hlryh*0,3</t>
  </si>
  <si>
    <t>18</t>
  </si>
  <si>
    <t>132354205</t>
  </si>
  <si>
    <t>Hloubení zapažených rýh š do 2000 mm v hornině třídy těžitelnosti II, skupiny 4 objem do 1000 m3</t>
  </si>
  <si>
    <t>-1071755354</t>
  </si>
  <si>
    <t>Hloubení zapažených rýh šířky přes 800 do 2 000 mm strojně s urovnáním dna do předepsaného profilu a spádu v hornině třídy těžitelnosti II skupiny 4 přes 500 do 1 000 m3</t>
  </si>
  <si>
    <t>hlryh*0,2</t>
  </si>
  <si>
    <t>19</t>
  </si>
  <si>
    <t>151811132</t>
  </si>
  <si>
    <t>Osazení pažicího boxu hl výkopu do 4 m š do 2,5 m</t>
  </si>
  <si>
    <t>-330760159</t>
  </si>
  <si>
    <t>Zřízení pažicích boxů pro pažení a rozepření stěn rýh podzemního vedení hloubka výkopu do 4 m, šířka přes 1,2 do 2,5 m</t>
  </si>
  <si>
    <t>2,65*35*2</t>
  </si>
  <si>
    <t>2,49*144,2*2</t>
  </si>
  <si>
    <t>2,33*77,1*2</t>
  </si>
  <si>
    <t>1,94*132,8*2</t>
  </si>
  <si>
    <t>2,52*80,9*2</t>
  </si>
  <si>
    <t>2,25*37*2</t>
  </si>
  <si>
    <t>2,05*18,2*2</t>
  </si>
  <si>
    <t>20</t>
  </si>
  <si>
    <t>151811232</t>
  </si>
  <si>
    <t>Odstranění pažicího boxu hl výkopu do 4 m š do 2,5 m</t>
  </si>
  <si>
    <t>1970977799</t>
  </si>
  <si>
    <t>Odstranění pažicích boxů pro pažení a rozepření stěn rýh podzemního vedení hloubka výkopu do 4 m, šířka přes 1,2 do 2,5 m</t>
  </si>
  <si>
    <t>162751117</t>
  </si>
  <si>
    <t>Vodorovné přemístění do 10000 m výkopku/sypaniny z horniny třídy těžitelnosti I, skupiny 1 až 3</t>
  </si>
  <si>
    <t>141491536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</si>
  <si>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</si>
  <si>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hlryh-964,176+(1626,292/2)</t>
  </si>
  <si>
    <t>vodprem*0,8</t>
  </si>
  <si>
    <t>22</t>
  </si>
  <si>
    <t>162751119</t>
  </si>
  <si>
    <t>Příplatek k vodorovnému přemístění výkopku/sypaniny z horniny třídy těžitelnosti I, skupiny 1 až 3 ZKD 1000 m přes 10000 m</t>
  </si>
  <si>
    <t>-1413902055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</si>
  <si>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</si>
  <si>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P</t>
  </si>
  <si>
    <t>Poznámka k položce:
uvažován lom Žumberk</t>
  </si>
  <si>
    <t>vodprem*0,8*5</t>
  </si>
  <si>
    <t>23</t>
  </si>
  <si>
    <t>162751137</t>
  </si>
  <si>
    <t>Vodorovné přemístění do 10000 m výkopku/sypaniny z horniny třídy těžitelnosti II, skupiny 4 a 5</t>
  </si>
  <si>
    <t>-1760082295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</si>
  <si>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</si>
  <si>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vodprem*0,2</t>
  </si>
  <si>
    <t>24</t>
  </si>
  <si>
    <t>162751139</t>
  </si>
  <si>
    <t>Příplatek k vodorovnému přemístění výkopku/sypaniny z horniny třídy těžitelnosti II, skupiny 4 a 5 ZKD 1000 m přes 10000 m</t>
  </si>
  <si>
    <t>476448088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</si>
  <si>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</si>
  <si>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vodprem*0,2*5</t>
  </si>
  <si>
    <t>25</t>
  </si>
  <si>
    <t>171201201</t>
  </si>
  <si>
    <t>Uložení sypaniny na skládky</t>
  </si>
  <si>
    <t>-1383040951</t>
  </si>
  <si>
    <t>26</t>
  </si>
  <si>
    <t>174101101</t>
  </si>
  <si>
    <t>Zásyp jam, šachet rýh nebo kolem objektů sypaninou se zhutněním</t>
  </si>
  <si>
    <t>733457224</t>
  </si>
  <si>
    <t>Poznámka k položce:
Hutnění na min. 50MPa v části místních komunikací po konzultaci s investorem možno 30MPa</t>
  </si>
  <si>
    <t>hlryh+hljamz-lože-obsyp</t>
  </si>
  <si>
    <t>27</t>
  </si>
  <si>
    <t>M</t>
  </si>
  <si>
    <t>58331200</t>
  </si>
  <si>
    <t>štěrkopísek netříděný zásypový</t>
  </si>
  <si>
    <t>t</t>
  </si>
  <si>
    <t>-1866511801</t>
  </si>
  <si>
    <t>-(101,3*1*1,81-101,3*1*0,55)</t>
  </si>
  <si>
    <t>-(13,6*1*2,27-13,6*1*0,55)</t>
  </si>
  <si>
    <t>813,146*2</t>
  </si>
  <si>
    <t>28</t>
  </si>
  <si>
    <t>175111101</t>
  </si>
  <si>
    <t>Obsypání potrubí ručně sypaninou bez prohození, uloženou do 3 m</t>
  </si>
  <si>
    <t>1052858694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</si>
  <si>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</si>
  <si>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"gravitační stoky"</t>
  </si>
  <si>
    <t>(35+77,1+144,2+132,8+80,9+37+18,2)*1*0,55</t>
  </si>
  <si>
    <t>29</t>
  </si>
  <si>
    <t>58337310</t>
  </si>
  <si>
    <t>štěrkopísek frakce 0/4</t>
  </si>
  <si>
    <t>-716884745</t>
  </si>
  <si>
    <t>obsyp*2</t>
  </si>
  <si>
    <t>30</t>
  </si>
  <si>
    <t>181351103</t>
  </si>
  <si>
    <t>Rozprostření ornice tl vrstvy do 200 mm pl do 500 m2 v rovině nebo ve svahu do 1:5 strojně</t>
  </si>
  <si>
    <t>-1145213146</t>
  </si>
  <si>
    <t>Rozprostření a urovnání ornice v rovině nebo ve svahu sklonu do 1:5 strojně při souvislé ploše přes 100 do 500 m2, tl. vrstvy do 200 mm</t>
  </si>
  <si>
    <t>31</t>
  </si>
  <si>
    <t>181411131</t>
  </si>
  <si>
    <t>Založení parkového trávníku výsevem plochy do 1000 m2 v rovině a ve svahu do 1:5</t>
  </si>
  <si>
    <t>1541634124</t>
  </si>
  <si>
    <t>Založení trávníku na půdě předem připravené plochy do 1000 m2 výsevem včetně utažení parkového v rovině nebo na svahu do 1:5</t>
  </si>
  <si>
    <t>32</t>
  </si>
  <si>
    <t>00572472</t>
  </si>
  <si>
    <t>osivo směs travní krajinná-rovinná</t>
  </si>
  <si>
    <t>kg</t>
  </si>
  <si>
    <t>-619446137</t>
  </si>
  <si>
    <t>120,66/5</t>
  </si>
  <si>
    <t>Zakládání</t>
  </si>
  <si>
    <t>33</t>
  </si>
  <si>
    <t>212752101</t>
  </si>
  <si>
    <t>Trativod z drenážních trubek korugovaných PE-HD SN 4 perforace 360° včetně lože otevřený výkop DN 100 pro liniové stavby</t>
  </si>
  <si>
    <t>1248120676</t>
  </si>
  <si>
    <t>Trativody z drenážních trubek pro liniové stavby a komunikace se zřízením štěrkového lože pod trubky a s jejich obsypem v otevřeném výkopu trubka korugovaná sendvičová PE-HD SN 4 celoperforovaná 360° DN 100</t>
  </si>
  <si>
    <t>"gravitační kanalizace"</t>
  </si>
  <si>
    <t>35+77,1+144,2+132,8+80,9+37+18,2</t>
  </si>
  <si>
    <t>Vodorovné konstrukce</t>
  </si>
  <si>
    <t>34</t>
  </si>
  <si>
    <t>451572111</t>
  </si>
  <si>
    <t>Lože pod potrubí otevřený výkop z kameniva drobného těženého</t>
  </si>
  <si>
    <t>324453400</t>
  </si>
  <si>
    <t>Lože pod potrubí, stoky a drobné objekty v otevřeném výkopu z kameniva drobného těženého 0 až 4 mm</t>
  </si>
  <si>
    <t>(35+77,1+144,2+132,8+80,9+37+18,2)*1*0,1</t>
  </si>
  <si>
    <t>Komunikace</t>
  </si>
  <si>
    <t>35</t>
  </si>
  <si>
    <t>564762111</t>
  </si>
  <si>
    <t>Podklad z vibrovaného štěrku VŠ tl 200 mm</t>
  </si>
  <si>
    <t>-1513814594</t>
  </si>
  <si>
    <t>Podklad nebo kryt z vibrovaného štěrku VŠ  s rozprostřením, vlhčením a zhutněním, po zhutnění tl. 200 mm</t>
  </si>
  <si>
    <t>36</t>
  </si>
  <si>
    <t>564782111</t>
  </si>
  <si>
    <t>Podklad z vibrovaného štěrku VŠ tl 300 mm</t>
  </si>
  <si>
    <t>-1156456239</t>
  </si>
  <si>
    <t>Podklad nebo kryt z vibrovaného štěrku VŠ  s rozprostřením, vlhčením a zhutněním, po zhutnění tl. 300 mm</t>
  </si>
  <si>
    <t>37</t>
  </si>
  <si>
    <t>564861111</t>
  </si>
  <si>
    <t>Podklad ze štěrkodrtě ŠD tl 200 mm</t>
  </si>
  <si>
    <t>1701328565</t>
  </si>
  <si>
    <t>Podklad ze štěrkodrti ŠD  s rozprostřením a zhutněním, po zhutnění tl. 200 mm</t>
  </si>
  <si>
    <t>38</t>
  </si>
  <si>
    <t>564861113</t>
  </si>
  <si>
    <t>Podklad ze štěrkodrtě ŠD tl 220 mm</t>
  </si>
  <si>
    <t>-780642265</t>
  </si>
  <si>
    <t>Podklad ze štěrkodrti ŠD  s rozprostřením a zhutněním, po zhutnění tl. 220 mm</t>
  </si>
  <si>
    <t>39</t>
  </si>
  <si>
    <t>564931412</t>
  </si>
  <si>
    <t>Podklad z asfaltového recyklátu tl 100 mm</t>
  </si>
  <si>
    <t>-260300315</t>
  </si>
  <si>
    <t>Podklad nebo podsyp z asfaltového recyklátu  s rozprostřením a zhutněním, po zhutnění tl. 100 mm</t>
  </si>
  <si>
    <t>40</t>
  </si>
  <si>
    <t>565135111</t>
  </si>
  <si>
    <t>Asfaltový beton vrstva podkladní ACP 16 (obalované kamenivo OKS) tl 50 mm š do 3 m</t>
  </si>
  <si>
    <t>319804702</t>
  </si>
  <si>
    <t>Asfaltový beton vrstva podkladní ACP 16 (obalované kamenivo střednězrnné - OKS)  s rozprostřením a zhutněním v pruhu šířky do 3 m, po zhutnění tl. 50 mm</t>
  </si>
  <si>
    <t>"asf. SÚS II. třídy"</t>
  </si>
  <si>
    <t>"asf. místní"</t>
  </si>
  <si>
    <t>81,44+30</t>
  </si>
  <si>
    <t>41</t>
  </si>
  <si>
    <t>565155111</t>
  </si>
  <si>
    <t>Asfaltový beton vrstva podkladní ACP 16 (obalované kamenivo OKS) tl 70 mm š do 3 m</t>
  </si>
  <si>
    <t>-12264987</t>
  </si>
  <si>
    <t>Asfaltový beton vrstva podkladní ACP 16 (obalované kamenivo střednězrnné - OKS)  s rozprostřením a zhutněním v pruhu šířky do 3 m, po zhutnění tl. 70 mm</t>
  </si>
  <si>
    <t>42</t>
  </si>
  <si>
    <t>565251123_R</t>
  </si>
  <si>
    <t>Podklad ze štěrku částečně zpevněného cementovou maltou ŠCM tl 300 mm</t>
  </si>
  <si>
    <t>-808926593</t>
  </si>
  <si>
    <t>Podklad ze štěrku částečně zpevněného cementovou maltou ŠCM  s rozprostřením a s hutněním, po zhutnění tl. 300 mm</t>
  </si>
  <si>
    <t>43</t>
  </si>
  <si>
    <t>567122112</t>
  </si>
  <si>
    <t>Podklad ze směsi stmelené cementem SC C 8/10 (KSC I) tl 130 mm</t>
  </si>
  <si>
    <t>-2097554611</t>
  </si>
  <si>
    <t>Podklad ze směsi stmelené cementem SC bez dilatačních spár, s rozprostřením a zhutněním SC C 8/10 (KSC I), po zhutnění tl. 130 mm</t>
  </si>
  <si>
    <t>37,2</t>
  </si>
  <si>
    <t>363,4</t>
  </si>
  <si>
    <t>44</t>
  </si>
  <si>
    <t>573111112</t>
  </si>
  <si>
    <t>Postřik živičný infiltrační s posypem z asfaltu množství 1 kg/m2</t>
  </si>
  <si>
    <t>1764925434</t>
  </si>
  <si>
    <t>Postřik infiltrační PI z asfaltu silničního s posypem kamenivem, v množství 1,00 kg/m2</t>
  </si>
  <si>
    <t>35*1,5</t>
  </si>
  <si>
    <t>2,3*0,8*1</t>
  </si>
  <si>
    <t>(6,1+17,3)*1,5</t>
  </si>
  <si>
    <t>2,3*1,8*1</t>
  </si>
  <si>
    <t>45</t>
  </si>
  <si>
    <t>573211109</t>
  </si>
  <si>
    <t>Postřik živičný spojovací z asfaltu v množství 0,50 kg/m2</t>
  </si>
  <si>
    <t>-66004892</t>
  </si>
  <si>
    <t>Postřik spojovací PS bez posypu kamenivem z asfaltu silničního, v množství 0,50 kg/m2</t>
  </si>
  <si>
    <t>79,8+54,5</t>
  </si>
  <si>
    <t>513,4</t>
  </si>
  <si>
    <t>46</t>
  </si>
  <si>
    <t>577134211</t>
  </si>
  <si>
    <t>Asfaltový beton vrstva obrusná ACO 11 (ABS) tř. II tl 40 mm š do 3 m z nemodifikovaného asfaltu</t>
  </si>
  <si>
    <t>385688678</t>
  </si>
  <si>
    <t>Asfaltový beton vrstva obrusná ACO 11 (ABS)  s rozprostřením a se zhutněním z nemodifikovaného asfaltu v pruhu šířky do 3 m tř. II, po zhutnění tl. 40 mm</t>
  </si>
  <si>
    <t>"SÚS II. třída"</t>
  </si>
  <si>
    <t>79,8</t>
  </si>
  <si>
    <t>"SÚS III. třída"</t>
  </si>
  <si>
    <t>47</t>
  </si>
  <si>
    <t>577144111</t>
  </si>
  <si>
    <t>Asfaltový beton vrstva obrusná ACO 11 (ABS) tř. I tl 50 mm š do 3 m z nemodifikovaného asfaltu</t>
  </si>
  <si>
    <t>-1538573253</t>
  </si>
  <si>
    <t>Asfaltový beton vrstva obrusná ACO 11 (ABS)  s rozprostřením a se zhutněním z nemodifikovaného asfaltu v pruhu šířky do 3 m tř. I, po zhutnění tl. 50 mm</t>
  </si>
  <si>
    <t>48</t>
  </si>
  <si>
    <t>577155132</t>
  </si>
  <si>
    <t>Asfaltový beton vrstva ložní ACL 16 (ABH) tl 60 mm š do 3 m z modifikovaného asfaltu</t>
  </si>
  <si>
    <t>-2134273063</t>
  </si>
  <si>
    <t>Asfaltový beton vrstva ložní ACL 16 (ABH)  s rozprostřením a zhutněním z modifikovaného asfaltu v pruhu šířky do 3 m, po zhutnění tl. 60 mm</t>
  </si>
  <si>
    <t>54,5</t>
  </si>
  <si>
    <t>Trubní vedení</t>
  </si>
  <si>
    <t>49</t>
  </si>
  <si>
    <t>871363121</t>
  </si>
  <si>
    <t>Montáž kanalizačního potrubí z PVC těsněné gumovým kroužkem otevřený výkop sklon do 20 % DN 250</t>
  </si>
  <si>
    <t>1534322812</t>
  </si>
  <si>
    <t>Montáž kanalizačního potrubí z plastů z tvrdého PVC těsněných gumovým kroužkem v otevřeném výkopu ve sklonu do 20 % DN 250</t>
  </si>
  <si>
    <t>50</t>
  </si>
  <si>
    <t>28611241</t>
  </si>
  <si>
    <t>trubka kanalizační PVC-U DN 250x5000mm SN12</t>
  </si>
  <si>
    <t>-47119095</t>
  </si>
  <si>
    <t>trubka kanalizační PVC-U s plnostěnnou konstrukcí stěny DN 250x5000mm SN12</t>
  </si>
  <si>
    <t>51</t>
  </si>
  <si>
    <t>892381111</t>
  </si>
  <si>
    <t>Tlaková zkouška vodou potrubí DN 250, DN 300 nebo 350</t>
  </si>
  <si>
    <t>1223720900</t>
  </si>
  <si>
    <t>Tlaková zkouška  potrubí DN 250, DN 300 nebo 350</t>
  </si>
  <si>
    <t>52</t>
  </si>
  <si>
    <t>894118001</t>
  </si>
  <si>
    <t>Příplatek ZKD 0,60 m výšky vstupu na potrubí</t>
  </si>
  <si>
    <t>kus</t>
  </si>
  <si>
    <t>2067873843</t>
  </si>
  <si>
    <t>53</t>
  </si>
  <si>
    <t>894411121</t>
  </si>
  <si>
    <t>Zřízení šachet kanalizačních z betonových dílců na potrubí DN nad 200 do 300 dno beton tř. C 25/30</t>
  </si>
  <si>
    <t>589016662</t>
  </si>
  <si>
    <t>Zřízení šachet kanalizačních z betonových dílců výšky vstupu do 1,50 m s obložením dna betonem tř. C 25/30, na potrubí DN přes 200 do 300</t>
  </si>
  <si>
    <t>54</t>
  </si>
  <si>
    <t>59224184</t>
  </si>
  <si>
    <t>prstenec šachtový vyrovnávací betonový 625x120x40mm</t>
  </si>
  <si>
    <t>709338599</t>
  </si>
  <si>
    <t>1+1+1</t>
  </si>
  <si>
    <t>55</t>
  </si>
  <si>
    <t>59224185</t>
  </si>
  <si>
    <t>prstenec šachtový vyrovnávací betonový 625x120x60mm</t>
  </si>
  <si>
    <t>2055085995</t>
  </si>
  <si>
    <t>1+1+1+1</t>
  </si>
  <si>
    <t>56</t>
  </si>
  <si>
    <t>59224176</t>
  </si>
  <si>
    <t>prstenec šachtový vyrovnávací betonový 625x120x80mm</t>
  </si>
  <si>
    <t>1053107452</t>
  </si>
  <si>
    <t>1+2+1+1</t>
  </si>
  <si>
    <t>57</t>
  </si>
  <si>
    <t>59224187</t>
  </si>
  <si>
    <t>prstenec šachtový vyrovnávací betonový 625x120x100mm</t>
  </si>
  <si>
    <t>-1588977635</t>
  </si>
  <si>
    <t>1+3+2+4+2</t>
  </si>
  <si>
    <t>58</t>
  </si>
  <si>
    <t>59224188</t>
  </si>
  <si>
    <t>prstenec šachtový vyrovnávací betonový 625x120x120mm</t>
  </si>
  <si>
    <t>1727731942</t>
  </si>
  <si>
    <t>3+1</t>
  </si>
  <si>
    <t>59</t>
  </si>
  <si>
    <t>59224050</t>
  </si>
  <si>
    <t>skruž pro kanalizační šachty se zabudovanými stupadly 100 x 25 x 12 cm</t>
  </si>
  <si>
    <t>732460212</t>
  </si>
  <si>
    <t>3+1+1+1+1</t>
  </si>
  <si>
    <t>60</t>
  </si>
  <si>
    <t>59224051</t>
  </si>
  <si>
    <t>skruž pro kanalizační šachty se zabudovanými stupadly 100 x 50 x 12 cm</t>
  </si>
  <si>
    <t>1157019389</t>
  </si>
  <si>
    <t>1+4+1+1</t>
  </si>
  <si>
    <t>61</t>
  </si>
  <si>
    <t>59224052</t>
  </si>
  <si>
    <t>skruž pro kanalizační šachty se zabudovanými stupadly 100 x 100 x 12 cm</t>
  </si>
  <si>
    <t>-970918150</t>
  </si>
  <si>
    <t>1+4+1+1+3</t>
  </si>
  <si>
    <t>62</t>
  </si>
  <si>
    <t>59224348</t>
  </si>
  <si>
    <t>těsnění elastomerové pro spojení šachetních dílů DN 1000</t>
  </si>
  <si>
    <t>-958634113</t>
  </si>
  <si>
    <t>2+12+3+2+9+7+3+2</t>
  </si>
  <si>
    <t>63</t>
  </si>
  <si>
    <t>59224315</t>
  </si>
  <si>
    <t>deska betonová zákrytová pro kruhové šachty 100/62,5 x 16,5 cm</t>
  </si>
  <si>
    <t>-22029150</t>
  </si>
  <si>
    <t>1+1+3+1+1+4+3+1+1</t>
  </si>
  <si>
    <t>64</t>
  </si>
  <si>
    <t>592241811_R</t>
  </si>
  <si>
    <t>dno betonové šachtové TBZ Q.1 100/60</t>
  </si>
  <si>
    <t>1602524612</t>
  </si>
  <si>
    <t>prefabrikáty pro vstupní šachty a drenážní šachtice (betonové a železobetonové) šachty pro odpadní kanály a potrubí uložená v zemi dno betonové šachtové TBZ Q.1 100/60</t>
  </si>
  <si>
    <t>65</t>
  </si>
  <si>
    <t>899102211</t>
  </si>
  <si>
    <t>Demontáž poklopů litinových nebo ocelových včetně rámů hmotnosti přes 50 do 100 kg</t>
  </si>
  <si>
    <t>650973749</t>
  </si>
  <si>
    <t>Demontáž poklopů litinových a ocelových včetně rámů, hmotnosti jednotlivě přes 50 do 100 Kg</t>
  </si>
  <si>
    <t>66</t>
  </si>
  <si>
    <t>899104112</t>
  </si>
  <si>
    <t>Osazení poklopů litinových nebo ocelových včetně rámů pro třídu zatížení D400, E600</t>
  </si>
  <si>
    <t>934316154</t>
  </si>
  <si>
    <t>Osazení poklopů litinových a ocelových včetně rámů pro třídu zatížení D400, E600</t>
  </si>
  <si>
    <t>67</t>
  </si>
  <si>
    <t>55241014</t>
  </si>
  <si>
    <t>poklop šachtový třída D400, kruhový rám 785, vstup 600mm, bez ventilace</t>
  </si>
  <si>
    <t>-1326761503</t>
  </si>
  <si>
    <t>68</t>
  </si>
  <si>
    <t>55241030_R</t>
  </si>
  <si>
    <t>poklop šachtový litinový kruhový DN 600 bez ventilace tř D400 pro intenzivní provoz</t>
  </si>
  <si>
    <t>-1939662659</t>
  </si>
  <si>
    <t>Poznámka k položce:
samonivelační</t>
  </si>
  <si>
    <t>Ostatní konstrukce a práce-bourání</t>
  </si>
  <si>
    <t>69</t>
  </si>
  <si>
    <t>919732221</t>
  </si>
  <si>
    <t>Styčná spára napojení nového živičného povrchu na stávající za tepla š 15 mm hl 25 mm bez prořezání</t>
  </si>
  <si>
    <t>1111634285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</si>
  <si>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</si>
  <si>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116,8+324,8</t>
  </si>
  <si>
    <t>70</t>
  </si>
  <si>
    <t>58942100</t>
  </si>
  <si>
    <t>asfalt litý mA 8 pojivo 20/30</t>
  </si>
  <si>
    <t>-925995111</t>
  </si>
  <si>
    <t>441,6/157</t>
  </si>
  <si>
    <t>71</t>
  </si>
  <si>
    <t>919735111</t>
  </si>
  <si>
    <t>Řezání stávajícího živičného krytu hl do 50 mm</t>
  </si>
  <si>
    <t>-956232639</t>
  </si>
  <si>
    <t>Řezání stávajícího živičného krytu nebo podkladu  hloubky do 50 mm</t>
  </si>
  <si>
    <t>35*2</t>
  </si>
  <si>
    <t>(6,1+17,3)*2</t>
  </si>
  <si>
    <t>72</t>
  </si>
  <si>
    <t>919735113</t>
  </si>
  <si>
    <t>Řezání stávajícího živičného krytu hl do 150 mm</t>
  </si>
  <si>
    <t>1576004918</t>
  </si>
  <si>
    <t>Řezání stávajícího živičného krytu nebo podkladu  hloubky přes 100 do 150 mm</t>
  </si>
  <si>
    <t>144,2*2</t>
  </si>
  <si>
    <t>18,2*2</t>
  </si>
  <si>
    <t>99</t>
  </si>
  <si>
    <t>Přesun hmot</t>
  </si>
  <si>
    <t>73</t>
  </si>
  <si>
    <t>998276101</t>
  </si>
  <si>
    <t>Přesun hmot pro trubní vedení z trub z plastických hmot otevřený výkop</t>
  </si>
  <si>
    <t>-1113155863</t>
  </si>
  <si>
    <t>997</t>
  </si>
  <si>
    <t>Přesun sutě</t>
  </si>
  <si>
    <t>74</t>
  </si>
  <si>
    <t>997211511</t>
  </si>
  <si>
    <t>Vodorovná doprava suti po suchu na vzdálenost do 1 km</t>
  </si>
  <si>
    <t>-1544313701</t>
  </si>
  <si>
    <t>Vodorovná doprava suti nebo vybouraných hmot  suti se složením a hrubým urovnáním, na vzdálenost do 1 km</t>
  </si>
  <si>
    <t>75</t>
  </si>
  <si>
    <t>997211519</t>
  </si>
  <si>
    <t>Příplatek ZKD 1 km u vodorovné dopravy suti</t>
  </si>
  <si>
    <t>1238570534</t>
  </si>
  <si>
    <t>Vodorovná doprava suti nebo vybouraných hmot  suti se složením a hrubým urovnáním, na vzdálenost Příplatek k ceně za každý další i započatý 1 km přes 1 km</t>
  </si>
  <si>
    <t>541,812*16</t>
  </si>
  <si>
    <t>76</t>
  </si>
  <si>
    <t>997221645</t>
  </si>
  <si>
    <t>Poplatek za uložení na skládce (skládkovné) odpadu asfaltového bez dehtu kód odpadu 17 03 02</t>
  </si>
  <si>
    <t>-983774127</t>
  </si>
  <si>
    <t>Poplatek za uložení stavebního odpadu na skládce (skládkovné) asfaltového bez obsahu dehtu zatříděného do Katalogu odpadů pod kódem 17 03 02</t>
  </si>
  <si>
    <t>7,981+51,318</t>
  </si>
  <si>
    <t>77</t>
  </si>
  <si>
    <t>997221655</t>
  </si>
  <si>
    <t>Poplatek za uložení na skládce (skládkovné) zeminy a kamení kód odpadu 17 05 04</t>
  </si>
  <si>
    <t>479966855</t>
  </si>
  <si>
    <t>Poplatek za uložení stavebního odpadu na skládce (skládkovné) zeminy a kamení zatříděného do Katalogu odpadů pod kódem 17 05 04</t>
  </si>
  <si>
    <t>"zemina"</t>
  </si>
  <si>
    <t>vodprem*2</t>
  </si>
  <si>
    <t>"štěrk"</t>
  </si>
  <si>
    <t>86,548+231,814+18,038</t>
  </si>
  <si>
    <t>78</t>
  </si>
  <si>
    <t>997221875</t>
  </si>
  <si>
    <t>Poplatek za uložení stavebního odpadu na recyklační skládce (skládkovné) asfaltového bez obsahu dehtu zatříděného do Katalogu odpadů pod kódem 17 03 02</t>
  </si>
  <si>
    <t>970108664</t>
  </si>
  <si>
    <t>124,43+15,615+2,227+3,84</t>
  </si>
  <si>
    <t>SO03Komunikace - Medlešice - splašková kanalizace</t>
  </si>
  <si>
    <t>0 - Všeobecné konstrukce a práce</t>
  </si>
  <si>
    <t>11 - Přípravné a přidružené práce</t>
  </si>
  <si>
    <t>12 - Odkopávky a prokopávky</t>
  </si>
  <si>
    <t>16 - Přemístění výkopku</t>
  </si>
  <si>
    <t>17 - Konstrukce ze zemin</t>
  </si>
  <si>
    <t>18 - Povrchové úpravy terénu</t>
  </si>
  <si>
    <t>22 - Komunikace pozemní a letiště</t>
  </si>
  <si>
    <t>28 - Zpevňování hornin a konstrukcí</t>
  </si>
  <si>
    <t>46 - Zemní práce při montážích</t>
  </si>
  <si>
    <t>56 - Podkladní vrstvy komunikací a zpevněných ploch</t>
  </si>
  <si>
    <t>59 - Dlažby a předlažby pozemních komunikací a zpevněných ploch</t>
  </si>
  <si>
    <t>89 - Ostatní konstrukce a práce na trubním vedení</t>
  </si>
  <si>
    <t>91 - Doplňující konstrukce a práce na pozemních komunikacích a zpevněných plochách</t>
  </si>
  <si>
    <t>97 - Prorážení otvorů a ostatní bourací práce</t>
  </si>
  <si>
    <t>D1 - Ostatní materiál</t>
  </si>
  <si>
    <t>S - Přesuny sutí</t>
  </si>
  <si>
    <t>711 - Izolace proti vodě</t>
  </si>
  <si>
    <t>Všeobecné konstrukce a práce</t>
  </si>
  <si>
    <t>011127110R00</t>
  </si>
  <si>
    <t>Náklady na zkoušky únosnosti pláně</t>
  </si>
  <si>
    <t>353549714</t>
  </si>
  <si>
    <t>Přípravné a přidružené práce</t>
  </si>
  <si>
    <t>113106121R00</t>
  </si>
  <si>
    <t>Rozebrání dlažeb z betonových dlaždic na sucho</t>
  </si>
  <si>
    <t>536951148</t>
  </si>
  <si>
    <t>Poznámka k položce:
Položka není určena pro rozebrání dlažeb uložených do betonového lože a pro rozebrání dlažeb z mozaiky uložených do cementové malty.V položce nejsou zakalkulovány náklady na popř. nutné očištění vybouraných betonových dlaždic.</t>
  </si>
  <si>
    <t>113106221R00</t>
  </si>
  <si>
    <t>Rozebrání dlažeb z drobných kostek v kam. těženém (zpětně použít)</t>
  </si>
  <si>
    <t>394731454</t>
  </si>
  <si>
    <t>Poznámka k položce:
39+10</t>
  </si>
  <si>
    <t>113106231R00</t>
  </si>
  <si>
    <t>Rozebrání dlažeb ze zámkové dlažby v kamenivu</t>
  </si>
  <si>
    <t>906132480</t>
  </si>
  <si>
    <t>113107620R00</t>
  </si>
  <si>
    <t>Odstranění podkladu nad 50 m2,kam.drcené tl.20 cm (ostat. plochy)</t>
  </si>
  <si>
    <t>-1991841280</t>
  </si>
  <si>
    <t>Poznámka k položce:
Položka je určena i pro odstranění podkladů nebo krytů ze zemin stabilizovaných vápnem. Pro volbu položky z hlediska množství se uvažuje každá souvisle odstraňovaná plocha krytu nebo podkladu stejného druhu samostatně.Odstraňuje-li se několik vrstev vozovky najednou, jednotlivé vrstvy se oceňují každá samostatně.
115+72=187</t>
  </si>
  <si>
    <t>113107620R00.1</t>
  </si>
  <si>
    <t>Odstranění podkladu nad 50 m2,kam.drcené tl.20 cm (pod kom.)</t>
  </si>
  <si>
    <t>1792888657</t>
  </si>
  <si>
    <t>Poznámka k položce:
Položka je určena i pro odstranění podkladů nebo krytů ze zemin stabilizovaných vápnem. Pro volbu položky z hlediska množství se uvažuje každá souvisle odstraňovaná plocha krytu nebo podkladu stejného druhu samostatně.Odstraňuje-li se několik vrstev vozovky najednou, jednotlivé vrstvy se oceňují každá samostatně.</t>
  </si>
  <si>
    <t>113108410R00</t>
  </si>
  <si>
    <t>Odstranění asfaltové vrstvy pl.nad 50 m2, tl.10 cm</t>
  </si>
  <si>
    <t>963227098</t>
  </si>
  <si>
    <t>Poznámka k položce:
Položka není určena pro odstranění podkladu nebo krytu frézováním. Pro volbu položky z hlediska množství se uvažuje každá souvisle odstraňovaná plocha krytu nebo podkladu stejného druhu samostatně.Odstraňuje-li se několik vrstev vozovky najednou, jednotlivé vrstvy se oceňují každá samostatně.</t>
  </si>
  <si>
    <t>113109415R00</t>
  </si>
  <si>
    <t>Odstranění podkladu pl.nad 50 m2, beton, tl. 15 cm</t>
  </si>
  <si>
    <t>1363695896</t>
  </si>
  <si>
    <t>Poznámka k položce:
Položka je určena i pro odstranění dlažeb uložených do betonového lože a dlažeb z mozaiky uložených do cementové malty nebo podkladu ze zemin stabilizovaných cementem. Pro volbu položky z hlediska množství se uvažuje každá souvisle odstraňovaná plocha krytu nebo podkladu stejného druhu samostatně.Odstraňuje-li se několik vrstev vozovky najednou, jednotlivé vrstvy se oceňují každá samostatně.</t>
  </si>
  <si>
    <t>113201111R00</t>
  </si>
  <si>
    <t>Vytrhání obrub chodníkových ležatých</t>
  </si>
  <si>
    <t>-975207412</t>
  </si>
  <si>
    <t>113202111R00</t>
  </si>
  <si>
    <t>Vytrhání obrub obrubníků silničních</t>
  </si>
  <si>
    <t>577906492</t>
  </si>
  <si>
    <t>Poznámka k položce:
332+26</t>
  </si>
  <si>
    <t>113202111R00.1</t>
  </si>
  <si>
    <t>Vytrhání vodícího proužku 25cm</t>
  </si>
  <si>
    <t>1084082620</t>
  </si>
  <si>
    <t>113204111R00</t>
  </si>
  <si>
    <t>Vytrhání obrub záhonových</t>
  </si>
  <si>
    <t>-1392157655</t>
  </si>
  <si>
    <t>Odkopávky a prokopávky</t>
  </si>
  <si>
    <t>122202202R00</t>
  </si>
  <si>
    <t>Odkopávky pro silnice v hor. 3 do 1000 m3 (ostatní plochy.)</t>
  </si>
  <si>
    <t>-2053775730</t>
  </si>
  <si>
    <t>122202202R00.1</t>
  </si>
  <si>
    <t>Odkopávky pro silnice v hor. 3 do 1000 m3 (pod kom.)</t>
  </si>
  <si>
    <t>2044257301</t>
  </si>
  <si>
    <t>Poznámka k položce:
845+99,25+60=1004,75*0,35</t>
  </si>
  <si>
    <t>122202209R00</t>
  </si>
  <si>
    <t>Příplatek za lepivost - odkop. pro silnice v hor.3</t>
  </si>
  <si>
    <t>-1058769875</t>
  </si>
  <si>
    <t>Přemístění výkopku</t>
  </si>
  <si>
    <t>162701105RT6</t>
  </si>
  <si>
    <t>Vodorovné přemístění výkopku z hor.1-4 do 10000 m</t>
  </si>
  <si>
    <t>-62150100</t>
  </si>
  <si>
    <t>Poznámka k položce:
pronájem dopravy</t>
  </si>
  <si>
    <t>162701109RT6</t>
  </si>
  <si>
    <t>Příplatek k vod. přemístění hor.1-4 za další 1 km</t>
  </si>
  <si>
    <t>279153185</t>
  </si>
  <si>
    <t>Poznámka k položce:
Příplatek k ceně se používá za každý další i započatý 1 km nad 10 km.  pronájem dopravy
452,1*8km</t>
  </si>
  <si>
    <t>162702199R00</t>
  </si>
  <si>
    <t>Poplatek za skládku zeminy 200Kč/t, 1m3 zem. =1,6t</t>
  </si>
  <si>
    <t>-661552258</t>
  </si>
  <si>
    <t>Poznámka k položce:
452*1,6</t>
  </si>
  <si>
    <t>167101102R00</t>
  </si>
  <si>
    <t>Nakládání výkopku z hor.1-4 v množství nad 100 m3</t>
  </si>
  <si>
    <t>762706500</t>
  </si>
  <si>
    <t>Konstrukce ze zemin</t>
  </si>
  <si>
    <t>171201201R00</t>
  </si>
  <si>
    <t>Uložení sypaniny na skl.-sypanina na výšku přes 2m</t>
  </si>
  <si>
    <t>1538519261</t>
  </si>
  <si>
    <t>Poznámka k položce:
Položka se nepoužívá pro prosté vysypání zeminy na skládku. To je zahrnuto v ceně odvozu. Položka neobsahuje náklady na získání skládek ani na poplatky za skládku.</t>
  </si>
  <si>
    <t>Povrchové úpravy terénu</t>
  </si>
  <si>
    <t>181101102R00</t>
  </si>
  <si>
    <t>Úprava pláně v zářezech v hor. 1-4, se zhutněním</t>
  </si>
  <si>
    <t>2002535229</t>
  </si>
  <si>
    <t>Poznámka k položce:
Položky jsou shodné i pro úpravu pláně v násypech.</t>
  </si>
  <si>
    <t>Komunikace pozemní a letiště</t>
  </si>
  <si>
    <t>998223011R00</t>
  </si>
  <si>
    <t>Přesun hmot, pozemní komunikace, kryt dlážděný</t>
  </si>
  <si>
    <t>2893643</t>
  </si>
  <si>
    <t>Zpevňování hornin a konstrukcí</t>
  </si>
  <si>
    <t>289971211R00</t>
  </si>
  <si>
    <t>Zřízení vrstvy z geotextilie sklon do 1:5 š.do 3 m (zel. pás)</t>
  </si>
  <si>
    <t>-149712648</t>
  </si>
  <si>
    <t>289971212R00</t>
  </si>
  <si>
    <t>Zřízení vrstvy z geotextilie sklon do 1:5 š.do 6 m (kom.)</t>
  </si>
  <si>
    <t>-1471448510</t>
  </si>
  <si>
    <t>Poznámka k položce:
725+71+47+49+39 (viz. situace)</t>
  </si>
  <si>
    <t>Zemní práce při montážích</t>
  </si>
  <si>
    <t>460010024RT1</t>
  </si>
  <si>
    <t>Vytýčení kabelové trasy v zastavěném prostoru</t>
  </si>
  <si>
    <t>km</t>
  </si>
  <si>
    <t>1100013208</t>
  </si>
  <si>
    <t>460200123RT2</t>
  </si>
  <si>
    <t>Výkop kabelové rýhy 35/40 cm  hor.3</t>
  </si>
  <si>
    <t>-1423258617</t>
  </si>
  <si>
    <t>460420010R00</t>
  </si>
  <si>
    <t>Zřízení kabelového lože v rýze š.do 15 cm z písku</t>
  </si>
  <si>
    <t>-336559565</t>
  </si>
  <si>
    <t>460490012RT1</t>
  </si>
  <si>
    <t>Fólie výstražná z PVC, šířka 33 cm</t>
  </si>
  <si>
    <t>-1200267294</t>
  </si>
  <si>
    <t>460510311R00</t>
  </si>
  <si>
    <t>Chránička kabelová dělená Sitel, DN 110 mm</t>
  </si>
  <si>
    <t>1556323879</t>
  </si>
  <si>
    <t>Poznámka k položce:
Položka obsahuje dodávku a montáž chráničky. Ohybový díl se oceňuje položkou č. 460 51-0317.R00.</t>
  </si>
  <si>
    <t>460510312R00</t>
  </si>
  <si>
    <t>Chránička kabelová dělená Sitel, DN 160 mm</t>
  </si>
  <si>
    <t>-1624605390</t>
  </si>
  <si>
    <t>Poznámka k položce:
Položka obsahuje dodávku a montáž chráničky. Ohybový díl se oceňuje položkou č. 460 51-0318.R00.</t>
  </si>
  <si>
    <t>460560123RT1</t>
  </si>
  <si>
    <t>Zához rýhy 35/40 cm, hornina třídy 3</t>
  </si>
  <si>
    <t>-281790477</t>
  </si>
  <si>
    <t>460600001RT8</t>
  </si>
  <si>
    <t>Naložení a odvoz zeminy do 10km, uložení a poplatek</t>
  </si>
  <si>
    <t>1453614066</t>
  </si>
  <si>
    <t>460600002RT1</t>
  </si>
  <si>
    <t>Příplatek za odvoz za každých dalších 1000 m</t>
  </si>
  <si>
    <t>-1433979124</t>
  </si>
  <si>
    <t>Podkladní vrstvy komunikací a zpevněných ploch</t>
  </si>
  <si>
    <t>564231111R00</t>
  </si>
  <si>
    <t>Podklad ze štěrkopísku vel. 0-8mm po zhutnění tloušťky 10 cm</t>
  </si>
  <si>
    <t>-2007668765</t>
  </si>
  <si>
    <t>564731111R00</t>
  </si>
  <si>
    <t>Podklad z kameniva drceného vel.8-16 mm,tl. 10 cm</t>
  </si>
  <si>
    <t>-1192380498</t>
  </si>
  <si>
    <t>564731111R00.1</t>
  </si>
  <si>
    <t>Podklad z kameniva drceného vel.16-32 mm,tl. 10 cm</t>
  </si>
  <si>
    <t>1787679540</t>
  </si>
  <si>
    <t>564751111R00</t>
  </si>
  <si>
    <t>Podklad z kameniva drceného vel.32-63 mm,tl. 15 cm (sjezdy)</t>
  </si>
  <si>
    <t>-1792670248</t>
  </si>
  <si>
    <t>564751111R00.1</t>
  </si>
  <si>
    <t>Zřízení vrstvy z kam. těženého vel.16-32 mm,tl. 15 cm (zel. pásy)</t>
  </si>
  <si>
    <t>980075553</t>
  </si>
  <si>
    <t>564761111R00</t>
  </si>
  <si>
    <t>Podklad z kameniva drceného vel.32-63 mm,tl. 20 cm</t>
  </si>
  <si>
    <t>-1506340175</t>
  </si>
  <si>
    <t>566111211R00</t>
  </si>
  <si>
    <t>Příplatek za rozprostření kameniva na plochu (zel. pásy)</t>
  </si>
  <si>
    <t>1733689493</t>
  </si>
  <si>
    <t>Poznámka k položce:
Příplatek za rozprostření kameniva na recyklovanou plochu. Bez dodávky kameniva.</t>
  </si>
  <si>
    <t>Dlažby a předlažby pozemních komunikací a zpevněných ploch</t>
  </si>
  <si>
    <t>591211111R00</t>
  </si>
  <si>
    <t>Kladení dlažby drobné kostky,lože z kamen.tl. 5 cm (bez kostek)</t>
  </si>
  <si>
    <t>1697258069</t>
  </si>
  <si>
    <t>Poznámka k položce:
V položce jsou zakalkulovány i náklady na dodání hmot pro lože a na dodání téhož materiálu na výplň spár. V položce nejsou zakalkulovány náklady na dodání dlažebních kostek, které se oceňuje ve specifikaci, ztratné se doporučuje ve výši 2%.
39+10</t>
  </si>
  <si>
    <t>596215020R00</t>
  </si>
  <si>
    <t>Kladení zám. dlažby tl. 6 cm do drtě tl. 3 cm (stáv. chodníky a nep. pl.)</t>
  </si>
  <si>
    <t>-728339385</t>
  </si>
  <si>
    <t>Poznámka k položce:
Od CÚ 2015/ II. není v jednotkové ceně započteno řezání dlaždic!!! Rozpočtuje se samostatnou položkou 596 29-1111.R00 Řezání zámkové dlažby tl. 60 mm. V položce jsou zakalkulovány i náklady na dodání hmot pro lože a na dodání materiálu na výplň spár. V položce nejsou zakalkulovány náklady na dodání zámkové dlažby, která se oceňuje ve specifikaci, ztratné se doporučuje ve výši 5 %.</t>
  </si>
  <si>
    <t>596215040R00</t>
  </si>
  <si>
    <t>Kladení zámkové dlažby tl. 10 cm do drtě tl. 4 cm (vozovka)</t>
  </si>
  <si>
    <t>-947059347</t>
  </si>
  <si>
    <t>Poznámka k položce:
Od CÚ 2015/ II. není v jednotkové ceně započteno řezání dlaždic!!! Rozpočtuje se samostatnou položkou 596 29-1113.R00 Řezání zámkové dlažby tl. 80 mm. V položce jsou zakalkulovány i náklady na dodání hmot pro lože a na dodání materiálu na výplň spár. V položce nejsou zakalkulovány náklady na dodání zámkové dlažby, která se oceňuje ve specifikaci, ztratné se doporučuje ve výši 5%.</t>
  </si>
  <si>
    <t>596215040R00.1</t>
  </si>
  <si>
    <t>Kladení dlažby vodoprop. tl. 10cm do drtě tl. 4 cm vč. zásypu spar</t>
  </si>
  <si>
    <t>-1823202481</t>
  </si>
  <si>
    <t>596215040R00.2</t>
  </si>
  <si>
    <t>Kladení zámkové dlažby tl. 8 cm do drtě tl. 4 cm (sjezdy)</t>
  </si>
  <si>
    <t>1021691115</t>
  </si>
  <si>
    <t>596215040R00.3</t>
  </si>
  <si>
    <t>Kladení dlažby vodoprop. tl. 10cm do drtě tl. 4 cm včet. zásypu spar</t>
  </si>
  <si>
    <t>-1282137403</t>
  </si>
  <si>
    <t>596291113R00</t>
  </si>
  <si>
    <t>Řezání zámkové dlažby tl. 80 mm (odhad)</t>
  </si>
  <si>
    <t>279702865</t>
  </si>
  <si>
    <t>89</t>
  </si>
  <si>
    <t>Ostatní konstrukce a práce na trubním vedení</t>
  </si>
  <si>
    <t>899102111R00</t>
  </si>
  <si>
    <t>Demont. uliční vpusti - bet. skládka a litin. prvky na skládku inv.</t>
  </si>
  <si>
    <t>147893556</t>
  </si>
  <si>
    <t>91</t>
  </si>
  <si>
    <t>Doplňující konstrukce a práce na pozemních komunikacích a zpevněných plochách</t>
  </si>
  <si>
    <t>912291111RT6</t>
  </si>
  <si>
    <t>Mont. a dod. směr. čevených kulatých sloupků z plast. Z11g</t>
  </si>
  <si>
    <t>-1209425264</t>
  </si>
  <si>
    <t>915491211R00</t>
  </si>
  <si>
    <t>Osazení vod. proužku do MC,podkl.C20/25, 25cm (nové VP v napojení)</t>
  </si>
  <si>
    <t>-731920414</t>
  </si>
  <si>
    <t>916531111R00</t>
  </si>
  <si>
    <t>Osazení záhon.obrubníků do lože z C20/25 bez opěry</t>
  </si>
  <si>
    <t>-1552599722</t>
  </si>
  <si>
    <t>Poznámka k položce:
V položce nejsou zakalkulovány náklady na dodání obrubníků, které se oceňuje ve specifikaci, ztratné se doporučuje ve výši 1%. Část lože přesahující 10 cm se oceňuje položkou 918 10-1111 Lože pod obrubníky, krajníky nebo obruby.</t>
  </si>
  <si>
    <t>916991191R00</t>
  </si>
  <si>
    <t>Příplatek za provedení oblouku r do 20 m</t>
  </si>
  <si>
    <t>-1321854006</t>
  </si>
  <si>
    <t>917161111R00</t>
  </si>
  <si>
    <t>Osazení lež. obrub.kamen. s opěrou, lože z C 20/25</t>
  </si>
  <si>
    <t>1633991068</t>
  </si>
  <si>
    <t>Poznámka k položce:
Osazení silničního nebo chodníkového obrubníku kamenného.</t>
  </si>
  <si>
    <t>917862111R00</t>
  </si>
  <si>
    <t>Osazení stojat. obrub.bet. s opěrou,lože z C 20/25 (přechodové)</t>
  </si>
  <si>
    <t>20575430</t>
  </si>
  <si>
    <t>Poznámka k položce:
Osazení betonového silničního nebo chodníkového obrubníku.</t>
  </si>
  <si>
    <t>917862111R00.1</t>
  </si>
  <si>
    <t>Osazení stojat. obrub.bet. s opěrou,lože z C 20/25 (BO10/25) boky sjezdů</t>
  </si>
  <si>
    <t>-1047663383</t>
  </si>
  <si>
    <t>917862111R00.2</t>
  </si>
  <si>
    <t>Osazení stojat. obrub.bet. s opěrou,lože z C 20/25 (BO15/15)</t>
  </si>
  <si>
    <t>333858475</t>
  </si>
  <si>
    <t>917862111R00.3</t>
  </si>
  <si>
    <t>Osazení stojat. obrub.bet. s opěrou,lože z C 20/25 (BO15/25)</t>
  </si>
  <si>
    <t>-595234984</t>
  </si>
  <si>
    <t>97</t>
  </si>
  <si>
    <t>Prorážení otvorů a ostatní bourací práce</t>
  </si>
  <si>
    <t>979024441R00</t>
  </si>
  <si>
    <t>Očištění vybour. kam. krajníků (obrubníků) všech loží a výplní</t>
  </si>
  <si>
    <t>-378301049</t>
  </si>
  <si>
    <t>979071121R00</t>
  </si>
  <si>
    <t>Očištění vybour. kostek drobných s výplní kam. těž</t>
  </si>
  <si>
    <t>898368130</t>
  </si>
  <si>
    <t>979071121R00.1</t>
  </si>
  <si>
    <t>Očištění vybour. dlažby s výplní kam. těž</t>
  </si>
  <si>
    <t>806736042</t>
  </si>
  <si>
    <t>D1</t>
  </si>
  <si>
    <t>Ostatní materiál</t>
  </si>
  <si>
    <t>79</t>
  </si>
  <si>
    <t>283231415</t>
  </si>
  <si>
    <t>Fólie nopová GUTTABETA N  tl. 0,6 mm 1,0x20 m</t>
  </si>
  <si>
    <t>-1165156414</t>
  </si>
  <si>
    <t>Poznámka k položce:
GUTTABETA N  Fólie Guttabeta je vyrobena z vysokohustotního polyethylenu (HDPE). Profil fólie je tvořen polokuželovými výstupky (nopy).  * pevnost v tlaku (250kN/m2), díky počtu 1860 nopů na 1 m2  * podélný rovný okraj (šířka 100 mm) pro dokonalé spojení v přesahu  * umožňuje odvětrání a vysušení konstrukce  * lze využít jako ochranu proti radonu  * odolná proti prorůstání kořenů  * odolná vůči většině chemikálií a proti hnilobě  Chrání spodní konstrukci stavby proti vlhkosti, je nezbytnou součástí drenážních systémů, zamezuje pronikání radonu do stavby, chrání podlahy před zemní vlhkostí, nahrazuje izolační přizdívku  Role 1 x 20 m  1750128</t>
  </si>
  <si>
    <t>80</t>
  </si>
  <si>
    <t>58333665</t>
  </si>
  <si>
    <t>Doplatek za kamenivo  těžené frakce 22-32 kačírek praný VL</t>
  </si>
  <si>
    <t>-1356881850</t>
  </si>
  <si>
    <t>81</t>
  </si>
  <si>
    <t>58337320</t>
  </si>
  <si>
    <t>Zásyp kabel. rýhy štěrkopísekm frakce 0-8 C</t>
  </si>
  <si>
    <t>T</t>
  </si>
  <si>
    <t>820448013</t>
  </si>
  <si>
    <t>82</t>
  </si>
  <si>
    <t>583417054</t>
  </si>
  <si>
    <t>Zásyp kabel rýhy ŠD 0-32</t>
  </si>
  <si>
    <t>839487839</t>
  </si>
  <si>
    <t>83</t>
  </si>
  <si>
    <t>592162116.A</t>
  </si>
  <si>
    <t>Přídlažba silniční nízká  ABK 50/25/8 bílá</t>
  </si>
  <si>
    <t>-276637848</t>
  </si>
  <si>
    <t>84</t>
  </si>
  <si>
    <t>59217003</t>
  </si>
  <si>
    <t>Obrubník parkový betonový 80x250x1000 mm</t>
  </si>
  <si>
    <t>-49819705</t>
  </si>
  <si>
    <t>Poznámka k položce:
povrch základní</t>
  </si>
  <si>
    <t>85</t>
  </si>
  <si>
    <t>59217010</t>
  </si>
  <si>
    <t>Obrubník silniční betonový 150x250x1000 mm</t>
  </si>
  <si>
    <t>-1263775430</t>
  </si>
  <si>
    <t>86</t>
  </si>
  <si>
    <t>59217020</t>
  </si>
  <si>
    <t>Obrubník nájezdový betonový 148,5x145x1000 mm</t>
  </si>
  <si>
    <t>-582954800</t>
  </si>
  <si>
    <t>87</t>
  </si>
  <si>
    <t>59217021</t>
  </si>
  <si>
    <t>Obrubník přechodový P betonový 150x250/145x975 mm</t>
  </si>
  <si>
    <t>-531401235</t>
  </si>
  <si>
    <t>88</t>
  </si>
  <si>
    <t>59217022</t>
  </si>
  <si>
    <t>Obrubník přechodový L betonový 150x250/145x975 mm</t>
  </si>
  <si>
    <t>-1225133132</t>
  </si>
  <si>
    <t>59217025</t>
  </si>
  <si>
    <t>Obrubník silniční kulatý R0,5 betonový vnější</t>
  </si>
  <si>
    <t>-815368812</t>
  </si>
  <si>
    <t>Poznámka k položce:
povrch základní  rádius R350/R500</t>
  </si>
  <si>
    <t>90</t>
  </si>
  <si>
    <t>59217337</t>
  </si>
  <si>
    <t>Obrubník zahradní ABO 5-20 500/50/250 mm</t>
  </si>
  <si>
    <t>-901214553</t>
  </si>
  <si>
    <t>Poznámka k položce:
Impregnace Protect System IN</t>
  </si>
  <si>
    <t>59245264</t>
  </si>
  <si>
    <t>Dlažba bet. zámk. červená pro nevidomé 20x10x8</t>
  </si>
  <si>
    <t>-468300785</t>
  </si>
  <si>
    <t>Poznámka k položce:
Dlažba vibrolisovaná, barva červená</t>
  </si>
  <si>
    <t>92</t>
  </si>
  <si>
    <t>592452655</t>
  </si>
  <si>
    <t>Dlažba beton. rovná přírodní 20x10x10 (vozovka)</t>
  </si>
  <si>
    <t>-619871846</t>
  </si>
  <si>
    <t>Poznámka k položce:
Dlažba vibrolisovaná, standardní povrch</t>
  </si>
  <si>
    <t>93</t>
  </si>
  <si>
    <t>592452655.1</t>
  </si>
  <si>
    <t>Dlažba beton. rovná přírodní 20x10x8 (sjezdy)</t>
  </si>
  <si>
    <t>-11827936</t>
  </si>
  <si>
    <t>94</t>
  </si>
  <si>
    <t>59245291</t>
  </si>
  <si>
    <t>Dlažba bet. zámk. tl. 100mm vodopropustná b. antracitová</t>
  </si>
  <si>
    <t>1702902722</t>
  </si>
  <si>
    <t>Poznámka k položce:
Dlažba vodopropustná z mikroporéz. bet., R min.13, nosnost min. 10 t/nápravu, odstín světle antracitová</t>
  </si>
  <si>
    <t>95</t>
  </si>
  <si>
    <t>59245291.1</t>
  </si>
  <si>
    <t>Dlažba bet. zámk. vodopropustná t. 100mm, b. světlešedá</t>
  </si>
  <si>
    <t>1092999456</t>
  </si>
  <si>
    <t>96</t>
  </si>
  <si>
    <t>592453092</t>
  </si>
  <si>
    <t>Dlažba betonová rovné přírodní  20x10x6</t>
  </si>
  <si>
    <t>-2025213499</t>
  </si>
  <si>
    <t>67390525</t>
  </si>
  <si>
    <t>Geotextílie netkaná min. 150 g/m2 pod kačírek</t>
  </si>
  <si>
    <t>1268252293</t>
  </si>
  <si>
    <t>Poznámka k položce:
Netkaná geotextilie nadstandardní kvality. Nestejnoměrnost v hmotnosti netkané textilie není vyšší jak 1% CV.  Standardní rozměry návinu: šíře: až 650 cm délka: 100 m</t>
  </si>
  <si>
    <t>98</t>
  </si>
  <si>
    <t>67390525.1</t>
  </si>
  <si>
    <t>Geotextílie netkaná min. 250 g/m2 pod PK</t>
  </si>
  <si>
    <t>-1325108338</t>
  </si>
  <si>
    <t>Poznámka k položce:
Geotextilie musí splňovat TP 97. Tl. při zatížení 2kPa - 2,5mm, plošná hmotnost min.190g/m2, propustnost min.37x10-4 m/s, odolnost proti stat. protlačení CBR&gt;3 kN, mech. pevnost v tahu&gt;10kN/m</t>
  </si>
  <si>
    <t>S</t>
  </si>
  <si>
    <t>Přesuny sutí</t>
  </si>
  <si>
    <t>979082318R00</t>
  </si>
  <si>
    <t>Vodorovná doprava suti a hmot po suchu do 6000 m</t>
  </si>
  <si>
    <t>-123233183</t>
  </si>
  <si>
    <t>979083191R00</t>
  </si>
  <si>
    <t>Příplatek za dalších započatých 1000 m nad 6000 m beton +12km</t>
  </si>
  <si>
    <t>-388536456</t>
  </si>
  <si>
    <t>979083191R00.1</t>
  </si>
  <si>
    <t>Příplatek za dalších započatých 1000 m nad 6000 m asfalt +2km</t>
  </si>
  <si>
    <t>-2144214434</t>
  </si>
  <si>
    <t>979086112R00</t>
  </si>
  <si>
    <t>Nakládání nebo překládání suti a vybouraných hmot</t>
  </si>
  <si>
    <t>-751829316</t>
  </si>
  <si>
    <t>979093111R00</t>
  </si>
  <si>
    <t>Uložení vybour. hmot na skládku bez zhutnění</t>
  </si>
  <si>
    <t>-854716384</t>
  </si>
  <si>
    <t>Poznámka k položce:
V položce jsou zakalkulovány i náklady na hrubé urovnání.</t>
  </si>
  <si>
    <t>979990103R00</t>
  </si>
  <si>
    <t>Poplatek za skládku suti - beton do 30x30 cm</t>
  </si>
  <si>
    <t>1921715364</t>
  </si>
  <si>
    <t>Poznámka k položce:
Položka je určena pro suť o velikosti kusu do 30x30 cm (technologický materiál určený k recyklaci).</t>
  </si>
  <si>
    <t>979990112R00</t>
  </si>
  <si>
    <t>Poplatek za skládku suti-obal.kam.-asfalt do 30x30</t>
  </si>
  <si>
    <t>-1243577455</t>
  </si>
  <si>
    <t>Poznámka k položce:
Položka je určena pro suť o velikosti kusu do 30x30 cm (technologický materiál určený k recyklaci). .</t>
  </si>
  <si>
    <t>979999997R00</t>
  </si>
  <si>
    <t>Poplatek za skládku zahliněné štěrky</t>
  </si>
  <si>
    <t>-904449774</t>
  </si>
  <si>
    <t>711</t>
  </si>
  <si>
    <t>Izolace proti vodě</t>
  </si>
  <si>
    <t>711132311R00</t>
  </si>
  <si>
    <t>Provedení izolace nopovou fólií svisle, vč.uchyc.prvků, komplet</t>
  </si>
  <si>
    <t>767379120</t>
  </si>
  <si>
    <t>Poznámka k položce:
S dodávkou komponentů pro uchycení a těsnění.</t>
  </si>
  <si>
    <t>711152111RU3</t>
  </si>
  <si>
    <t>Izolace proti vlhkosti svis. zdiva živ. pásem včetně materiálu komplet</t>
  </si>
  <si>
    <t>-2083193173</t>
  </si>
  <si>
    <t>Poznámka k položce:
Plochy izolací jednotlivě menší než 10 m2 se oceňují s příplatkem položka číslo 711 19 - 9097. Při stanovení množství izolace se z celkového množství neodečítají otvory nebo neizolované plochy menší než 1 m2.</t>
  </si>
  <si>
    <t>1733,303</t>
  </si>
  <si>
    <t>96,528</t>
  </si>
  <si>
    <t>482,64</t>
  </si>
  <si>
    <t>1422,447</t>
  </si>
  <si>
    <t>SO04KanPripojky - Medlešice - splašková kanalizace</t>
  </si>
  <si>
    <t>113106183</t>
  </si>
  <si>
    <t>Rozebrání dlažeb vozovek z velkých kostek s ložem z kameniva strojně pl do 50 m2</t>
  </si>
  <si>
    <t>-1456060094</t>
  </si>
  <si>
    <t>Rozebrání dlažeb a dílců vozovek a ploch s přemístěním hmot na skládku na vzdálenost do 3 m nebo s naložením na dopravní prostředek, s jakoukoliv výplní spár strojně plochy jednotlivě do 50 m2 z velkých kostek s ložem z kameniva</t>
  </si>
  <si>
    <t>"žulová dlažba"</t>
  </si>
  <si>
    <t>112*0,8</t>
  </si>
  <si>
    <t>113106187</t>
  </si>
  <si>
    <t>Rozebrání dlažeb vozovek ze zámkové dlažby s ložem z kameniva strojně pl do 50 m2</t>
  </si>
  <si>
    <t>-1195818617</t>
  </si>
  <si>
    <t>Rozebrání dlažeb a dílců vozovek a ploch s přemístěním hmot na skládku na vzdálenost do 3 m nebo s naložením na dopravní prostředek, s jakoukoliv výplní spár strojně plochy jednotlivě do 50 m2 ze zámkové dlažby s ložem z kameniva</t>
  </si>
  <si>
    <t>"bet. + zámková dlažba"</t>
  </si>
  <si>
    <t>48,3*0,8+60,7*0,8</t>
  </si>
  <si>
    <t>-871580834</t>
  </si>
  <si>
    <t>"asf. kom. SÚS II. a III. třída rozšíření stabilizace"</t>
  </si>
  <si>
    <t>106,3*0,25</t>
  </si>
  <si>
    <t>146,4*0,2</t>
  </si>
  <si>
    <t>"chodník dlažba"</t>
  </si>
  <si>
    <t>48,3*0,8</t>
  </si>
  <si>
    <t>60,7*0,8</t>
  </si>
  <si>
    <t>"asf. chodník"</t>
  </si>
  <si>
    <t>5,3*0,8</t>
  </si>
  <si>
    <t>1214630240</t>
  </si>
  <si>
    <t>"panelová cesta"</t>
  </si>
  <si>
    <t>4,3*0,8</t>
  </si>
  <si>
    <t>"štěrková cesta"</t>
  </si>
  <si>
    <t>161,7*0,8</t>
  </si>
  <si>
    <t>-375156973</t>
  </si>
  <si>
    <t>106,3*1,3</t>
  </si>
  <si>
    <t>146,4*1,2</t>
  </si>
  <si>
    <t>346,7*0,8</t>
  </si>
  <si>
    <t>-109348904</t>
  </si>
  <si>
    <t>336,6*0,8</t>
  </si>
  <si>
    <t>2114864149</t>
  </si>
  <si>
    <t>106,3*2</t>
  </si>
  <si>
    <t>146,4*2,2</t>
  </si>
  <si>
    <t>113151111</t>
  </si>
  <si>
    <t>Rozebrání zpevněných ploch ze silničních dílců</t>
  </si>
  <si>
    <t>620371432</t>
  </si>
  <si>
    <t>Rozebírání zpevněných ploch  s přemístěním na skládku na vzdálenost do 20 m nebo s naložením na dopravní prostředek ze silničních panelů</t>
  </si>
  <si>
    <t>"Výtlak V1"</t>
  </si>
  <si>
    <t>"panely výkop zdrž"</t>
  </si>
  <si>
    <t>4*1</t>
  </si>
  <si>
    <t>113154113</t>
  </si>
  <si>
    <t>Frézování živičného krytu tl 50 mm pruh š 0,5 m pl do 500 m2 bez překážek v trase</t>
  </si>
  <si>
    <t>1788813722</t>
  </si>
  <si>
    <t>Frézování živičného podkladu nebo krytu  s naložením na dopravní prostředek plochy do 500 m2 bez překážek v trase pruhu šířky do 0,5 m, tloušťky vrstvy 50 mm</t>
  </si>
  <si>
    <t>336,6*0,5</t>
  </si>
  <si>
    <t>"odečtení na stokách bez zámku"</t>
  </si>
  <si>
    <t>-(5,3+13,4+27+13,8)*0,5</t>
  </si>
  <si>
    <t>113154121</t>
  </si>
  <si>
    <t>Frézování živičného krytu tl 30 mm pruh š 1 m pl do 500 m2 bez překážek v trase</t>
  </si>
  <si>
    <t>1387559968</t>
  </si>
  <si>
    <t>Frézování živičného podkladu nebo krytu  s naložením na dopravní prostředek plochy do 500 m2 bez překážek v trase pruhu šířky přes 0,5 m do 1 m, tloušťky vrstvy do 30 mm</t>
  </si>
  <si>
    <t>936616347</t>
  </si>
  <si>
    <t>146,4*0,4*2</t>
  </si>
  <si>
    <t>106,3*0,5</t>
  </si>
  <si>
    <t>-1126821289</t>
  </si>
  <si>
    <t>"SÚS II. třídy plocha ACO s přípojkami - ACO bez přípojek"</t>
  </si>
  <si>
    <t>3425,1-2533,3</t>
  </si>
  <si>
    <t>"SÚS III. třídy plocha ACO s přípojkami - ACO bez přípojek"</t>
  </si>
  <si>
    <t>3804,7427-3740,8</t>
  </si>
  <si>
    <t>113202111</t>
  </si>
  <si>
    <t>Vytrhání obrub krajníků obrubníků stojatých</t>
  </si>
  <si>
    <t>-1007803934</t>
  </si>
  <si>
    <t>Vytrhání obrub  s vybouráním lože, s přemístěním hmot na skládku na vzdálenost do 3 m nebo s naložením na dopravní prostředek z krajníků nebo obrubníků stojatých</t>
  </si>
  <si>
    <t>"obruby"</t>
  </si>
  <si>
    <t>"žulové"</t>
  </si>
  <si>
    <t>68*1,5</t>
  </si>
  <si>
    <t>"betonové"</t>
  </si>
  <si>
    <t>55*1,5</t>
  </si>
  <si>
    <t>"krajníky"</t>
  </si>
  <si>
    <t>67*1,5</t>
  </si>
  <si>
    <t>812500683</t>
  </si>
  <si>
    <t>87*0,8</t>
  </si>
  <si>
    <t>96*0,8</t>
  </si>
  <si>
    <t>119001412</t>
  </si>
  <si>
    <t>Dočasné zajištění potrubí betonového, ŽB nebo kameninového DN do 500 mm</t>
  </si>
  <si>
    <t>679013957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</si>
  <si>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potrubí betonového, kameninového nebo železobetonového, světlosti DN přes 200 do 500 mm</t>
  </si>
  <si>
    <t>"kanalizace"</t>
  </si>
  <si>
    <t>90*0,8</t>
  </si>
  <si>
    <t>1219848215</t>
  </si>
  <si>
    <t>130*0,8+38*0,8+72*0,8</t>
  </si>
  <si>
    <t>120001101</t>
  </si>
  <si>
    <t>-874360643</t>
  </si>
  <si>
    <t>1,05*1,55*0,8*(130+38+72)</t>
  </si>
  <si>
    <t>1,11*1,61*0,8*87</t>
  </si>
  <si>
    <t>1,09*1,59*0,8*96</t>
  </si>
  <si>
    <t>1,3*1,8*0,8*90</t>
  </si>
  <si>
    <t>121151103</t>
  </si>
  <si>
    <t>Sejmutí ornice plochy do 100 m2 tl vrstvy do 200 mm strojně</t>
  </si>
  <si>
    <t>-219054321</t>
  </si>
  <si>
    <t>Sejmutí ornice strojně při souvislé ploše do 100 m2, tl. vrstvy do 200 mm</t>
  </si>
  <si>
    <t>298,9*0,8</t>
  </si>
  <si>
    <t>132154204</t>
  </si>
  <si>
    <t>Hloubení zapažených rýh š do 2000 mm v hornině třídy těžitelnosti I, skupiny 1 a 2 objem do 500 m3</t>
  </si>
  <si>
    <t>-556261948</t>
  </si>
  <si>
    <t>Hloubení zapažených rýh šířky přes 800 do 2 000 mm strojně s urovnáním dna do předepsaného profilu a spádu v hornině třídy těžitelnosti I skupiny 1 a 2 přes 100 do 500 m3</t>
  </si>
  <si>
    <t>298,9*2*0,8-298,9*0,1*0,8</t>
  </si>
  <si>
    <t>"dlažby"</t>
  </si>
  <si>
    <t>48,3*2*0,8-48,3*0,28*0,8</t>
  </si>
  <si>
    <t>60,7*2*0,8-60,7*0,28*0,8</t>
  </si>
  <si>
    <t>112*2*0,8-112*0,28*0,8</t>
  </si>
  <si>
    <t>5,3*2*0,8-5,3*0,23*0,8</t>
  </si>
  <si>
    <t>"bet. panely"</t>
  </si>
  <si>
    <t>4,3*2*0,8-4,3*0,3*0,8</t>
  </si>
  <si>
    <t>161,7*2*0,8-151,6*0,3*0,8</t>
  </si>
  <si>
    <t>336,6*2*0,8-336,6*0,4*0,8</t>
  </si>
  <si>
    <t>"asf. vozovka II.třídy"</t>
  </si>
  <si>
    <t>146,4*2*0,8-146,4*0,5*0,8</t>
  </si>
  <si>
    <t>"asf. vozovka III.třídy"</t>
  </si>
  <si>
    <t>106,3*2*0,8-106,3*0,44*0,8</t>
  </si>
  <si>
    <t>-763570587</t>
  </si>
  <si>
    <t>1297824498</t>
  </si>
  <si>
    <t>1279609289</t>
  </si>
  <si>
    <t>1206,6*2*2</t>
  </si>
  <si>
    <t>984229358</t>
  </si>
  <si>
    <t>1228991315</t>
  </si>
  <si>
    <t>hlryh-1154,135+1686,558/2</t>
  </si>
  <si>
    <t>2030427389</t>
  </si>
  <si>
    <t>429751329</t>
  </si>
  <si>
    <t>1905151188</t>
  </si>
  <si>
    <t>-1042480937</t>
  </si>
  <si>
    <t>-1712422369</t>
  </si>
  <si>
    <t>hlryh-lože-obsyp</t>
  </si>
  <si>
    <t>1117227194</t>
  </si>
  <si>
    <t>-(298,9*2*0,8-298,9*0,7*0,8)</t>
  </si>
  <si>
    <t>843,279*2</t>
  </si>
  <si>
    <t>-1006871334</t>
  </si>
  <si>
    <t>1206,6*0,8*0,5</t>
  </si>
  <si>
    <t>-2123380764</t>
  </si>
  <si>
    <t>181351003</t>
  </si>
  <si>
    <t>Rozprostření ornice tl vrstvy do 200 mm pl do 100 m2 v rovině nebo ve svahu do 1:5 strojně</t>
  </si>
  <si>
    <t>-1607509646</t>
  </si>
  <si>
    <t>Rozprostření a urovnání ornice v rovině nebo ve svahu sklonu do 1:5 strojně při souvislé ploše do 100 m2, tl. vrstvy do 200 mm</t>
  </si>
  <si>
    <t>-316552046</t>
  </si>
  <si>
    <t>12433063</t>
  </si>
  <si>
    <t>239,12/5</t>
  </si>
  <si>
    <t>-922685445</t>
  </si>
  <si>
    <t>1206,6*0,8*0,1</t>
  </si>
  <si>
    <t>291211111</t>
  </si>
  <si>
    <t>Zřízení plochy ze silničních panelů do lože tl 50 mm z kameniva</t>
  </si>
  <si>
    <t>409212917</t>
  </si>
  <si>
    <t>Zřízení zpevněné plochy ze silničních panelů osazených do lože tl. 50 mm z kameniva</t>
  </si>
  <si>
    <t>59381009</t>
  </si>
  <si>
    <t>panel silniční 3,00x1,00x0,15m</t>
  </si>
  <si>
    <t>-1905089606</t>
  </si>
  <si>
    <t>158389894</t>
  </si>
  <si>
    <t>(31+14,1+13,8)*0,8</t>
  </si>
  <si>
    <t>-1904587040</t>
  </si>
  <si>
    <t>(161,7-31-14,1-13,8)*0,8</t>
  </si>
  <si>
    <t>-2109515578</t>
  </si>
  <si>
    <t>-1173223818</t>
  </si>
  <si>
    <t>564871116</t>
  </si>
  <si>
    <t>Podklad ze štěrkodrtě ŠD tl. 300 mm</t>
  </si>
  <si>
    <t>635562694</t>
  </si>
  <si>
    <t>Podklad ze štěrkodrti ŠD  s rozprostřením a zhutněním, po zhutnění tl. 300 mm</t>
  </si>
  <si>
    <t>151,6*0,8</t>
  </si>
  <si>
    <t>-1717652749</t>
  </si>
  <si>
    <t>-1863507028</t>
  </si>
  <si>
    <t>146,4*1,8</t>
  </si>
  <si>
    <t>"místní"</t>
  </si>
  <si>
    <t>(336,6-13,8)*0,8</t>
  </si>
  <si>
    <t>-575925503</t>
  </si>
  <si>
    <t>106,3*2,1</t>
  </si>
  <si>
    <t>565251113_R</t>
  </si>
  <si>
    <t>58350442</t>
  </si>
  <si>
    <t>566901123</t>
  </si>
  <si>
    <t>Vyspravení podkladu po překopech ing sítí plochy do 15 m2 štěrkopískem tl. 200 mm</t>
  </si>
  <si>
    <t>49904042</t>
  </si>
  <si>
    <t>Vyspravení podkladu po překopech inženýrských sítí plochy do 15 m2 s rozprostřením a zhutněním štěrkopískem tl. 200 mm</t>
  </si>
  <si>
    <t>"dlažba C2-2"</t>
  </si>
  <si>
    <t>(48,3+60,7+112)*0,8</t>
  </si>
  <si>
    <t>1617621356</t>
  </si>
  <si>
    <t>146,4*1,4</t>
  </si>
  <si>
    <t>106,3*1,6</t>
  </si>
  <si>
    <t>2122483065</t>
  </si>
  <si>
    <t>106,3*2,5</t>
  </si>
  <si>
    <t>(336,6-13,8)*1,3</t>
  </si>
  <si>
    <t>472683</t>
  </si>
  <si>
    <t>"pod ACO"</t>
  </si>
  <si>
    <t>955,743</t>
  </si>
  <si>
    <t>"pod ACL"</t>
  </si>
  <si>
    <t>146,4*2,8</t>
  </si>
  <si>
    <t>-889831316</t>
  </si>
  <si>
    <t>-1299575306</t>
  </si>
  <si>
    <t>"rozšíření"</t>
  </si>
  <si>
    <t>(336,6-5,-13,4-27-13,8)*0,5</t>
  </si>
  <si>
    <t>542894625</t>
  </si>
  <si>
    <t>591111111</t>
  </si>
  <si>
    <t>Kladení dlažby z kostek velkých z kamene do lože z kameniva těženého tl 50 mm</t>
  </si>
  <si>
    <t>515876325</t>
  </si>
  <si>
    <t>Kladení dlažby z kostek  s provedením lože do tl. 50 mm, s vyplněním spár, s dvojím beraněním a se smetením přebytečného materiálu na krajnici velkých z kamene, do lože z kameniva těženého</t>
  </si>
  <si>
    <t>596211110</t>
  </si>
  <si>
    <t>Kladení zámkové dlažby komunikací pro pěší tl 60 mm skupiny A pl do 50 m2</t>
  </si>
  <si>
    <t>-973045255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</si>
  <si>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</si>
  <si>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596811220</t>
  </si>
  <si>
    <t>Kladení betonové dlažby komunikací pro pěší do lože z kameniva vel do 0,25 m2 plochy do 50 m2</t>
  </si>
  <si>
    <t>357658448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</si>
  <si>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</si>
  <si>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871353121</t>
  </si>
  <si>
    <t>Montáž kanalizačního potrubí z PVC těsněné gumovým kroužkem otevřený výkop sklon do 20 % DN 200</t>
  </si>
  <si>
    <t>781331863</t>
  </si>
  <si>
    <t>Montáž kanalizačního potrubí z plastů z tvrdého PVC těsněných gumovým kroužkem v otevřeném výkopu ve sklonu do 20 % DN 200</t>
  </si>
  <si>
    <t>28611240</t>
  </si>
  <si>
    <t>trubka kanalizační PVC-U DN 200x5000mm SN12</t>
  </si>
  <si>
    <t>138643053</t>
  </si>
  <si>
    <t>trubka kanalizační PVC-U s plnostěnnou konstrukcí stěny DN 200x5000mm SN12</t>
  </si>
  <si>
    <t>1206,6</t>
  </si>
  <si>
    <t>877355211</t>
  </si>
  <si>
    <t>Montáž tvarovek z tvrdého PVC-systém KG nebo z polypropylenu-systém KG 2000 jednoosé DN 200</t>
  </si>
  <si>
    <t>-480564208</t>
  </si>
  <si>
    <t>Montáž tvarovek na kanalizačním potrubí z trub z plastu  z tvrdého PVC nebo z polypropylenu v otevřeném výkopu jednoosých DN 200</t>
  </si>
  <si>
    <t>28611366_R</t>
  </si>
  <si>
    <t>koleno kanalizační PVC-U 200x45°</t>
  </si>
  <si>
    <t>-484156130</t>
  </si>
  <si>
    <t xml:space="preserve">koleno kanalizace PVC KG 200x45° SN 12
</t>
  </si>
  <si>
    <t>877375221</t>
  </si>
  <si>
    <t>Montáž tvarovek z tvrdého PVC-systém KG nebo z polypropylenu-systém KG 2000 dvouosé DN 315</t>
  </si>
  <si>
    <t>1337175591</t>
  </si>
  <si>
    <t>Montáž tvarovek na kanalizačním potrubí z trub z plastu  z tvrdého PVC nebo z polypropylenu v otevřeném výkopu dvouosých DN 315</t>
  </si>
  <si>
    <t>28611405_R</t>
  </si>
  <si>
    <t>odbočka kanalizační plastová s hrdlem PVC-U 315/200/45° SN 12</t>
  </si>
  <si>
    <t>723130873</t>
  </si>
  <si>
    <t>odbočka kanalizační plastová s hrdlem KG 315/200/45°</t>
  </si>
  <si>
    <t>894811165</t>
  </si>
  <si>
    <t>Revizní šachta z PVC typ přímý, DN 400/200 tlak 40 t hl od 1910 do 2280 mm</t>
  </si>
  <si>
    <t>1180457613</t>
  </si>
  <si>
    <t>Revizní šachta z tvrdého PVC v otevřeném výkopu typ přímý (DN šachty/DN trubního vedení) DN 400/200, odolnost vnějšímu tlaku 40 t, hloubka od 1910 do 2280 mm</t>
  </si>
  <si>
    <t>916131213</t>
  </si>
  <si>
    <t>Osazení silničního obrubníku betonového stojatého s boční opěrou do lože z betonu prostého</t>
  </si>
  <si>
    <t>1435983507</t>
  </si>
  <si>
    <t>Osazení silničního obrubníku betonového se zřízením lože, s vyplněním a zatřením spár cementovou maltou stojatého s boční opěrou z betonu prostého, do lože z betonu prostého</t>
  </si>
  <si>
    <t>82,5+102+100,5</t>
  </si>
  <si>
    <t>59217033</t>
  </si>
  <si>
    <t>obrubník betonový silniční 1000x100x300mm</t>
  </si>
  <si>
    <t>-363479212</t>
  </si>
  <si>
    <t>"počítáno 20% nových obrubníků</t>
  </si>
  <si>
    <t>82,5*0,2</t>
  </si>
  <si>
    <t>58380007</t>
  </si>
  <si>
    <t>obrubník kamenný žulový přímý 1000x150x250mm</t>
  </si>
  <si>
    <t>1151047800</t>
  </si>
  <si>
    <t>Poznámka k položce:
Hmotnost: 104 kg/bm</t>
  </si>
  <si>
    <t>102*0,2</t>
  </si>
  <si>
    <t>59218002</t>
  </si>
  <si>
    <t>krajník betonový silniční 500x250x100mm</t>
  </si>
  <si>
    <t>-1972808809</t>
  </si>
  <si>
    <t>"počítáno 20% nových krajiníků"</t>
  </si>
  <si>
    <t>0,5*67*3</t>
  </si>
  <si>
    <t>100,5*0,2</t>
  </si>
  <si>
    <t>692324319</t>
  </si>
  <si>
    <t>656,2+505,4</t>
  </si>
  <si>
    <t>1244066844</t>
  </si>
  <si>
    <t>1161,6/157</t>
  </si>
  <si>
    <t>336911973</t>
  </si>
  <si>
    <t>(336,6-13,8)*2</t>
  </si>
  <si>
    <t>5,3*2</t>
  </si>
  <si>
    <t>2097141229</t>
  </si>
  <si>
    <t>146,4*2</t>
  </si>
  <si>
    <t>938901101</t>
  </si>
  <si>
    <t>Očištění dlažby z lomového kamene nebo z betonových desek od porostu</t>
  </si>
  <si>
    <t>-41718946</t>
  </si>
  <si>
    <t>Dokončovací práce na dosavadních konstrukcích  očištění dlažby od travního a divokého porostu, s vytrháním kořenů ze spár, s naložením odstraněného porostu na dopravní prostředek nebo s odklizením na hromady do vzdálenosti 50 m z lomového kamene nebo betonových desek</t>
  </si>
  <si>
    <t>(112+48,3)*0,8</t>
  </si>
  <si>
    <t>979021113</t>
  </si>
  <si>
    <t>Očištění vybouraných obrubníků a krajníků silničních při překopech inženýrských sítí</t>
  </si>
  <si>
    <t>-55108636</t>
  </si>
  <si>
    <t>Očištění vybouraných prvků při překopech inženýrských sítí od spojovacího materiálu s odklizením a uložením očištěných hmot a spojovacího materiálu na skládku do vzdálenosti 10 m nebo naložením na dopravní prostředek obrubníků a krajníků, vybouraných z jakéhokoliv lože a s jakoukoliv výplní spár silničních</t>
  </si>
  <si>
    <t>979051121</t>
  </si>
  <si>
    <t>Očištění zámkových dlaždic se spárováním z kameniva těženého při překopech inženýrských sítí</t>
  </si>
  <si>
    <t>1906682725</t>
  </si>
  <si>
    <t>Očištění vybouraných prvků při překopech inženýrských sítí od spojovacího materiálu s odklizením a uložením očištěných hmot a spojovacího materiálu na skládku do vzdálenosti 10 m nebo naložením na dopravní prostředek zámkových dlaždic s vyplněním spár kamenivem</t>
  </si>
  <si>
    <t>979071111</t>
  </si>
  <si>
    <t>Očištění dlažebních kostek velkých s původním spárováním kamenivem těženým</t>
  </si>
  <si>
    <t>-1810711341</t>
  </si>
  <si>
    <t>Očištění vybouraných dlažebních kostek  od spojovacího materiálu, s uložením očištěných kostek na skládku, s odklizením odpadových hmot na hromady a s odklizením vybouraných kostek na vzdálenost do 3 m velkých, s původním vyplněním spár kamenivem těženým</t>
  </si>
  <si>
    <t>979094441</t>
  </si>
  <si>
    <t>Očištění vybouraných silničních dílců s původním spárováním z kameniva těženého</t>
  </si>
  <si>
    <t>1405808201</t>
  </si>
  <si>
    <t>Očištění vybouraných prvků komunikací od spojovacího materiálu s odklizením a uložením očištěných hmot a spojovacího materiálu na skládku na vzdálenost do 10 m silničních dílců s původním vyplněním spár kamenivem těženým</t>
  </si>
  <si>
    <t>-2070485381</t>
  </si>
  <si>
    <t>997013601</t>
  </si>
  <si>
    <t>Poplatek za uložení na skládce (skládkovné) stavebního odpadu betonového kód odpadu 17 01 01</t>
  </si>
  <si>
    <t>-924556248</t>
  </si>
  <si>
    <t>Poplatek za uložení stavebního odpadu na skládce (skládkovné) z prostého betonu zatříděného do Katalogu odpadů pod kódem 17 01 01</t>
  </si>
  <si>
    <t>25,724+58,425</t>
  </si>
  <si>
    <t>997013602</t>
  </si>
  <si>
    <t>Poplatek za uložení na skládce (skládkovné) stavebního odpadu železobetonového kód odpadu 17 01 01</t>
  </si>
  <si>
    <t>-1298764963</t>
  </si>
  <si>
    <t>Poplatek za uložení stavebního odpadu na skládce (skládkovné) z armovaného betonu zatříděného do Katalogu odpadů pod kódem 17 01 01</t>
  </si>
  <si>
    <t>1,42</t>
  </si>
  <si>
    <t>997013645</t>
  </si>
  <si>
    <t>1775185528</t>
  </si>
  <si>
    <t>26,389+168,959</t>
  </si>
  <si>
    <t>997013655</t>
  </si>
  <si>
    <t>-240612150</t>
  </si>
  <si>
    <t>37,363+68,7+58,432+342,913</t>
  </si>
  <si>
    <t>997013875</t>
  </si>
  <si>
    <t>-1434213570</t>
  </si>
  <si>
    <t>17,734+0,326+43,589+98,442</t>
  </si>
  <si>
    <t>-1828453928</t>
  </si>
  <si>
    <t>2012798390</t>
  </si>
  <si>
    <t>948,417*16</t>
  </si>
  <si>
    <t>VONMedlSplKam - Medlešice - splašková kanalizace</t>
  </si>
  <si>
    <t>VRN - Vedlejší rozpočtové náklady</t>
  </si>
  <si>
    <t xml:space="preserve">    VRN1 - Průzkumné, geodetické a projektové práce</t>
  </si>
  <si>
    <t xml:space="preserve">    VRN4 - Inženýrská činnost</t>
  </si>
  <si>
    <t xml:space="preserve">    VRN6 - Územní vlivy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</si>
  <si>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</si>
  <si>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</si>
  <si>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</si>
  <si>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</si>
  <si>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</si>
  <si>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011434000</t>
  </si>
  <si>
    <t>Měření (monitoring) hlukové hladiny</t>
  </si>
  <si>
    <t>kpl</t>
  </si>
  <si>
    <t>1024</t>
  </si>
  <si>
    <t>357901538</t>
  </si>
  <si>
    <t>011434086_R</t>
  </si>
  <si>
    <t>Zajištění povolení čerpání a vypouštění podzemní vody po dobu výstavby</t>
  </si>
  <si>
    <t>-1838477421</t>
  </si>
  <si>
    <t>011434087_R</t>
  </si>
  <si>
    <t>zaměření hladin ve studních. jejich monitorování po dobu výstavby včetně případných náhrad za nutný náhradní odběr</t>
  </si>
  <si>
    <t>1567254155</t>
  </si>
  <si>
    <t>011434088_R</t>
  </si>
  <si>
    <t>Ohlášení, příprava staveniště, záchranné prácem zabezpečení archeologických nálezů na místě</t>
  </si>
  <si>
    <t>560114313</t>
  </si>
  <si>
    <t>011434089_R</t>
  </si>
  <si>
    <t>Havariní čerpání podzemních a povrchových vod</t>
  </si>
  <si>
    <t>1967311455</t>
  </si>
  <si>
    <t>Poznámka k položce:
při živelných pohromách, intenzivních deštích, či letních bouřkách</t>
  </si>
  <si>
    <t>011434090_R</t>
  </si>
  <si>
    <t>Zajištění provozu dalšího subjektu nutného při přeložkách nebo poškození stávajících podzemních sítí . nutné uzavření úseků, zajištění náhradního zásobení</t>
  </si>
  <si>
    <t>-1647233585</t>
  </si>
  <si>
    <t>Poznámka k položce:
při ževelných pohromách, intenzivních deštích, či letních bouřkách</t>
  </si>
  <si>
    <t>011434095_R</t>
  </si>
  <si>
    <t>Oprava, znovuzřízení objektů (oplocení, zídky, potrubí, apod) poškozené, nebo zbořené během výstavby</t>
  </si>
  <si>
    <t>-321493623</t>
  </si>
  <si>
    <t>Poznámka k položce:
s ohledem na technologii výstavby, Tam, kde není zohledněno v jiných částech výkazů výměr. Např. oprava a znovuzřízení objektů kdy dojde při výstavbě ke změně trasy, technologie pokládky. Dále případné podchycení stávajícího potrubí při křížení, jinde neuvedené (podélné profili, situace) - jedná se o přípojky zjištěné během provádění stavebních prací atd.</t>
  </si>
  <si>
    <t>011503001_R</t>
  </si>
  <si>
    <t>Vypracování kontrolního a zkušebního plánu, provádění předepsaných zkoušek dle kontrolního zkušebního plánu, např. kvality práce, dodávaných materiálů a konstrukcí</t>
  </si>
  <si>
    <t>-369269198</t>
  </si>
  <si>
    <t>01200200_1R</t>
  </si>
  <si>
    <t>Vytýčení prostorové polohy stavebních objektů, vytýčení hranic pozemků, vytýčení obvodu staveniště</t>
  </si>
  <si>
    <t>8894450</t>
  </si>
  <si>
    <t>012103001_R</t>
  </si>
  <si>
    <t>Vytýčení stávajících inženýrských sítí, vč. kopání sond pro jejich zjištění, vč. ručních výkopů. Zajištění aktualizace vyjádření správců sítí k existenci sítí.</t>
  </si>
  <si>
    <t>1724043131</t>
  </si>
  <si>
    <t>012203000</t>
  </si>
  <si>
    <t>Geodetické práce při provádění stavby</t>
  </si>
  <si>
    <t>162362609</t>
  </si>
  <si>
    <t>Poznámka k položce:
Doměření stavby pro účely výstavby (doměření polohopisu, vytyčování kanalizačních šachet a objektů na stokové síti v případě změny jejich umístění oproti projektu, vč. ČOV a ostatních objektů)</t>
  </si>
  <si>
    <t>012203001_R</t>
  </si>
  <si>
    <t>Činnost geologa při výstavbě - zde součinnost se statikem</t>
  </si>
  <si>
    <t>24677434</t>
  </si>
  <si>
    <t>Poznámka k položce:
sledování vlivů stavby na okolní objekty</t>
  </si>
  <si>
    <t>012203002_R</t>
  </si>
  <si>
    <t>Činnost statika při výstavbě</t>
  </si>
  <si>
    <t>916832119</t>
  </si>
  <si>
    <t>012203003_R</t>
  </si>
  <si>
    <t>Činnost hydrogeologa a geologa při výkopových pracích</t>
  </si>
  <si>
    <t>-1254174893</t>
  </si>
  <si>
    <t>Poznámka k položce:
Např. pro rozdělení vytěžené zeminy pro uložení na mezideponii pro zpětné zásypy a pro odvoz na skládku, sledování množství čerpané vody a sledování vlivu jejího řerpání na okolí po celou dobu čerpání.</t>
  </si>
  <si>
    <t>012303000.1</t>
  </si>
  <si>
    <t>Geodetické práce po výstavbě</t>
  </si>
  <si>
    <t>kpl…</t>
  </si>
  <si>
    <t>-1366446234</t>
  </si>
  <si>
    <t>Poznámka k položce:
Vyhotovení geodetického zaměření skutečného provedení stavu - ve 3 vyhotoveních v listinné a 1 na CD nosiči v digitálníé formě předepsaného formátu (včetně přeložek, přípojek NN atd.)</t>
  </si>
  <si>
    <t>012303001_R</t>
  </si>
  <si>
    <t>Geometrický plán na zřízení věcného břemene v rozsahu celé stavby (vč. přeložek a přípojek)</t>
  </si>
  <si>
    <t>514263428</t>
  </si>
  <si>
    <t>Vypracování geometrického plánu v rozsahu ustanovení smlouvy o dílo</t>
  </si>
  <si>
    <t>013254000.1</t>
  </si>
  <si>
    <t>Prováděcí dokumentace organizace dopravy v průběhu stavby, dopravní značení, světelná signalizace</t>
  </si>
  <si>
    <t>258155162</t>
  </si>
  <si>
    <t>Poznámka k položce:
Instalace, zajištění a údržba provizorního dopravního značení během celého období platnosti provizorního značení (dle vyhl. 30/2001 SB.) na komunikacích ovlivněných stavbou. Rozsah a vzdálenost dle postupu prací zhotovitele. Zajištění správního rozhodnutí, včetně zpracování a projednání projektu dopravního značení a příslušném Dopravním inspektorátu. Zajištění rozhodnutí o povolení zvláštního užívání silnic a místních komunikací. Vypracování návrhu řešení dopravních opatření a dočasného dopravního značení a jeho projednání.</t>
  </si>
  <si>
    <t>013254001_R</t>
  </si>
  <si>
    <t>Dokumentace skutečného provedení stavby (DSPS)</t>
  </si>
  <si>
    <t>-977940524</t>
  </si>
  <si>
    <t xml:space="preserve">Poznámka k položce:
Zhotovitel předá objednateli nejpozději při zahájení předávacího řízení následující doklady, jejichž pořízení je součástí díla:
2 ks vyhotovení projektové dokumentace v tištěné formě se zakreslením skutečného provedení stavby do DPS, označené zhotovitelem „Skutečné provedení stavby“ datem a razítkem zhotovitele s podpisem stavbyvedoucího / hlavního stavbyvedoucího na každé jednotlivé složce této PD, které vyhotoví na své náklady zhotovitel stavby
</t>
  </si>
  <si>
    <t>013254002_R</t>
  </si>
  <si>
    <t>Náklady spojené s kolaudačním řízením stavby</t>
  </si>
  <si>
    <t>111197939</t>
  </si>
  <si>
    <t>013274001_R</t>
  </si>
  <si>
    <t>Plán zásad organizace výstavby (ZOV)</t>
  </si>
  <si>
    <t>-726264640</t>
  </si>
  <si>
    <t>Poznámka k položce:
vč. dokukmentace technického stavu stávajících komunikací, budov a objektů (technická zpráva, video, fotodokumentace, zákresy) před zahájením výstavby a sledování vlivů stavby na okolní objekty v průběhu stavby. Členění po stavebních objektech.</t>
  </si>
  <si>
    <t>013294001_R</t>
  </si>
  <si>
    <t>Návrhy Provozních, Havarijních, Povodňových, Požárních a jiných řádů a předpisů nutných pro realizaci a předání díla</t>
  </si>
  <si>
    <t>597193340</t>
  </si>
  <si>
    <t>Poznámka k položce:
Návrhy Provozních, Havarijních, Povodňových, Požárních a jiných řádů a předpisů a jejich odsouhlasení s pracovníky správními orgány - pro trvalý provoz (se zapracováním připomínek).</t>
  </si>
  <si>
    <t>013303001_R</t>
  </si>
  <si>
    <t>Náklady spojené s vyřízením požadavků orgánů a organizací nutných před započetím výstavby</t>
  </si>
  <si>
    <t>164746472</t>
  </si>
  <si>
    <t>Poznámka k položce:
obsažených v dokladové části: např. kácení zeleně, dopravní trasy, zvláštní užívání komunikací, správní poplatky, ohlášení stavby</t>
  </si>
  <si>
    <t>03110300_1R</t>
  </si>
  <si>
    <t>Zařízení staveniště - příprava, zřízení, provozování, odstranění staveniště</t>
  </si>
  <si>
    <t>1794559293</t>
  </si>
  <si>
    <t xml:space="preserve">Zařízení staveniště - příprava, zřízení, provozování, odstranění staveniště
</t>
  </si>
  <si>
    <t>03110307_R</t>
  </si>
  <si>
    <t>Nájemné za užití silnice III. třídy</t>
  </si>
  <si>
    <t>-1093099321</t>
  </si>
  <si>
    <t>Poznámka k položce:
předpoklad 12 dní, dle zhotovitelem zvolené technologie</t>
  </si>
  <si>
    <t>03110308_R</t>
  </si>
  <si>
    <t>Nájemné za užití silnice II. třídy</t>
  </si>
  <si>
    <t>171909243</t>
  </si>
  <si>
    <t>Poznámka k položce:
předpoklad 3 dní, dle zhotovitelem zvolené technologie</t>
  </si>
  <si>
    <t>03110309_R</t>
  </si>
  <si>
    <t>Náhrada za zásah do pozemku kumunikace II. a III. třídy</t>
  </si>
  <si>
    <t>-1952560375</t>
  </si>
  <si>
    <t>03110900_1R</t>
  </si>
  <si>
    <t>Vyhotovení rozpočtových nákladů na každou přípojku zvlášť</t>
  </si>
  <si>
    <t>1487858267</t>
  </si>
  <si>
    <t>VRN4</t>
  </si>
  <si>
    <t>Inženýrská činnost</t>
  </si>
  <si>
    <t>043002001_R</t>
  </si>
  <si>
    <t>Komplexní zkoušky včetně inženýrské činnosti, zkoušek a ostatního měření</t>
  </si>
  <si>
    <t>-1038669364</t>
  </si>
  <si>
    <t>043002002_R</t>
  </si>
  <si>
    <t>Komplexní a technologické zkoušky dle příslušných ČSN</t>
  </si>
  <si>
    <t>2141275816</t>
  </si>
  <si>
    <t>Poznámka k položce:
dle obecných podmínek technických specifikací a zápisů ve stavebních denících (např. výchozí revize, revizní knihy, zkoušky hutnění apod.) neuvedené v jiných částech výkazů výměr.</t>
  </si>
  <si>
    <t>043002003_R</t>
  </si>
  <si>
    <t>Manipulační předpisy, prohlášení o shodě, tlakové zkoušky jinde neuvedené, revize elektro, zkoušky těsnosti nádrží, provozní zkoušky, které budou prováděny za součinnosti obsluhy (zaškolování obsluhy)</t>
  </si>
  <si>
    <t>1725946631</t>
  </si>
  <si>
    <t>VRN6</t>
  </si>
  <si>
    <t>Územní vlivy</t>
  </si>
  <si>
    <t>060001000</t>
  </si>
  <si>
    <t>420970474</t>
  </si>
  <si>
    <t>VRN7</t>
  </si>
  <si>
    <t>Provozní vlivy</t>
  </si>
  <si>
    <t>07000100_2R</t>
  </si>
  <si>
    <t>Provozní vlivy po celou dobu stavby</t>
  </si>
  <si>
    <t>2146419158</t>
  </si>
  <si>
    <t>07210301_R</t>
  </si>
  <si>
    <t>Provedení dopravního značení po celou dobu výstavby vč. poplatků za zvláštní užívání silnic.</t>
  </si>
  <si>
    <t>631420901</t>
  </si>
  <si>
    <t>Poznámka k položce:
součástí bude osazení a provozování veškerého dopravníhoznačení dlemprováděcí dokumentace organizace dopravy v průběhu stavby. Bude se jednat o osazenídopravního značení a světelné signalizace v místě provádění prací po celou dobu výstavby. V případě obousměrného střídavého provozu v jednom jízdním pruhu bude doprava v exponovaných místech a časech řízena pracovníky stavby. Dále se bude jednat o zajištění přejezdu vozidel přes překop např. pomocí přejezdové ocelové desky. Dále náklady zajištění uzavírek, údržbu dopravních značek, označení výkopů a případné náhrady veřejným dopravcům za objízdné trasy po dobu trvání objížděk a uzavírek.Dále náklady na oznámení obyvetelům dotčených nemovitostí, kde bude uvažováno s úplnou nebo částečnou uzavírkou komunikace, o zahájení prací vtýdenním předstihu a zajištění přístupu do nemovitostí pomocí přejezdů a přechodů po celou dobu výstavby (pro přilehlé nemovitosti, pro podnikatelské subjekty), zajištění přístupu v místě stavby pro složky záchranného integrovaného systému.</t>
  </si>
  <si>
    <t>SEZNAM FIGUR</t>
  </si>
  <si>
    <t>Výměra</t>
  </si>
  <si>
    <t xml:space="preserve"> SO01Kanalizace</t>
  </si>
  <si>
    <t>hljamn</t>
  </si>
  <si>
    <t>Hloubení jam nezapažených</t>
  </si>
  <si>
    <t>"základy přístřešku ČS5"</t>
  </si>
  <si>
    <t>2,5*2,5*0,55</t>
  </si>
  <si>
    <t>"ČS1"</t>
  </si>
  <si>
    <t>3,5*3,5*6,8-3,5*3,5*0,3</t>
  </si>
  <si>
    <t>"ČS2"</t>
  </si>
  <si>
    <t>2,5*2,5*3,6-2,5*2,5*0,3</t>
  </si>
  <si>
    <t>"ČS3"</t>
  </si>
  <si>
    <t>3*3*4,2-3*3*0,1</t>
  </si>
  <si>
    <t>"ČS4"</t>
  </si>
  <si>
    <t>2,5*2,5*3,85-2,5*2,5*0,4</t>
  </si>
  <si>
    <t>"ČS5"</t>
  </si>
  <si>
    <t>2,5*2,5*3,3-2,5*2,5*0,3</t>
  </si>
  <si>
    <t>"ČS6"</t>
  </si>
  <si>
    <t>3*3*4,4-3*3*0,6</t>
  </si>
  <si>
    <t>Použití figury:</t>
  </si>
  <si>
    <t xml:space="preserve"> SO04KanPripojky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</si>
</sst>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22" xfId="0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33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59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51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52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53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54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53</v>
      </c>
      <c r="AI60" s="43"/>
      <c r="AJ60" s="43"/>
      <c r="AK60" s="43"/>
      <c r="AL60" s="43"/>
      <c r="AM60" s="65" t="s">
        <v>54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55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56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53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54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53</v>
      </c>
      <c r="AI75" s="43"/>
      <c r="AJ75" s="43"/>
      <c r="AK75" s="43"/>
      <c r="AL75" s="43"/>
      <c r="AM75" s="65" t="s">
        <v>54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57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MedleSplasKanalNeuzN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Medlešice - splašková kanalizace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21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Medlešice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23</v>
      </c>
      <c r="AJ87" s="41"/>
      <c r="AK87" s="41"/>
      <c r="AL87" s="41"/>
      <c r="AM87" s="80" t="str">
        <f>IF(AN8="","",AN8)</f>
        <v>29. 3. 2021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25.65" customHeight="1">
      <c r="A89" s="39"/>
      <c r="B89" s="40"/>
      <c r="C89" s="33" t="s">
        <v>25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Chrudim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31</v>
      </c>
      <c r="AJ89" s="41"/>
      <c r="AK89" s="41"/>
      <c r="AL89" s="41"/>
      <c r="AM89" s="81" t="str">
        <f>IF(E17="","",E17)</f>
        <v>Vodárenská společnost Chrudim, a.s.</v>
      </c>
      <c r="AN89" s="72"/>
      <c r="AO89" s="72"/>
      <c r="AP89" s="72"/>
      <c r="AQ89" s="41"/>
      <c r="AR89" s="45"/>
      <c r="AS89" s="82" t="s">
        <v>58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29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34</v>
      </c>
      <c r="AJ90" s="41"/>
      <c r="AK90" s="41"/>
      <c r="AL90" s="41"/>
      <c r="AM90" s="81" t="str">
        <f>IF(E20="","",E20)</f>
        <v>Roman Pešek, DiS.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59</v>
      </c>
      <c r="D92" s="95"/>
      <c r="E92" s="95"/>
      <c r="F92" s="95"/>
      <c r="G92" s="95"/>
      <c r="H92" s="96"/>
      <c r="I92" s="97" t="s">
        <v>60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61</v>
      </c>
      <c r="AH92" s="95"/>
      <c r="AI92" s="95"/>
      <c r="AJ92" s="95"/>
      <c r="AK92" s="95"/>
      <c r="AL92" s="95"/>
      <c r="AM92" s="95"/>
      <c r="AN92" s="97" t="s">
        <v>62</v>
      </c>
      <c r="AO92" s="95"/>
      <c r="AP92" s="99"/>
      <c r="AQ92" s="100" t="s">
        <v>63</v>
      </c>
      <c r="AR92" s="45"/>
      <c r="AS92" s="101" t="s">
        <v>64</v>
      </c>
      <c r="AT92" s="102" t="s">
        <v>65</v>
      </c>
      <c r="AU92" s="102" t="s">
        <v>66</v>
      </c>
      <c r="AV92" s="102" t="s">
        <v>67</v>
      </c>
      <c r="AW92" s="102" t="s">
        <v>68</v>
      </c>
      <c r="AX92" s="102" t="s">
        <v>69</v>
      </c>
      <c r="AY92" s="102" t="s">
        <v>70</v>
      </c>
      <c r="AZ92" s="102" t="s">
        <v>71</v>
      </c>
      <c r="BA92" s="102" t="s">
        <v>72</v>
      </c>
      <c r="BB92" s="102" t="s">
        <v>73</v>
      </c>
      <c r="BC92" s="102" t="s">
        <v>74</v>
      </c>
      <c r="BD92" s="103" t="s">
        <v>75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76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ROUND(SUM(AG95:AG98),2)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ROUND(SUM(AS95:AS98),2)</f>
        <v>0</v>
      </c>
      <c r="AT94" s="115">
        <f>ROUND(SUM(AV94:AW94),2)</f>
        <v>0</v>
      </c>
      <c r="AU94" s="116">
        <f>ROUND(SUM(AU95:AU98),5)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ROUND(SUM(AZ95:AZ98),2)</f>
        <v>0</v>
      </c>
      <c r="BA94" s="115">
        <f>ROUND(SUM(BA95:BA98),2)</f>
        <v>0</v>
      </c>
      <c r="BB94" s="115">
        <f>ROUND(SUM(BB95:BB98),2)</f>
        <v>0</v>
      </c>
      <c r="BC94" s="115">
        <f>ROUND(SUM(BC95:BC98),2)</f>
        <v>0</v>
      </c>
      <c r="BD94" s="117">
        <f>ROUND(SUM(BD95:BD98),2)</f>
        <v>0</v>
      </c>
      <c r="BE94" s="6"/>
      <c r="BS94" s="118" t="s">
        <v>77</v>
      </c>
      <c r="BT94" s="118" t="s">
        <v>78</v>
      </c>
      <c r="BU94" s="119" t="s">
        <v>79</v>
      </c>
      <c r="BV94" s="118" t="s">
        <v>80</v>
      </c>
      <c r="BW94" s="118" t="s">
        <v>5</v>
      </c>
      <c r="BX94" s="118" t="s">
        <v>81</v>
      </c>
      <c r="CL94" s="118" t="s">
        <v>19</v>
      </c>
    </row>
    <row r="95" spans="1:91" s="7" customFormat="1" ht="24.75" customHeight="1">
      <c r="A95" s="120" t="s">
        <v>82</v>
      </c>
      <c r="B95" s="121"/>
      <c r="C95" s="122"/>
      <c r="D95" s="123" t="s">
        <v>83</v>
      </c>
      <c r="E95" s="123"/>
      <c r="F95" s="123"/>
      <c r="G95" s="123"/>
      <c r="H95" s="123"/>
      <c r="I95" s="124"/>
      <c r="J95" s="123" t="s">
        <v>17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'SO01Kanalizace - Medlešic...'!J30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84</v>
      </c>
      <c r="AR95" s="127"/>
      <c r="AS95" s="128">
        <v>0</v>
      </c>
      <c r="AT95" s="129">
        <f>ROUND(SUM(AV95:AW95),2)</f>
        <v>0</v>
      </c>
      <c r="AU95" s="130">
        <f>'SO01Kanalizace - Medlešic...'!P125</f>
        <v>0</v>
      </c>
      <c r="AV95" s="129">
        <f>'SO01Kanalizace - Medlešic...'!J33</f>
        <v>0</v>
      </c>
      <c r="AW95" s="129">
        <f>'SO01Kanalizace - Medlešic...'!J34</f>
        <v>0</v>
      </c>
      <c r="AX95" s="129">
        <f>'SO01Kanalizace - Medlešic...'!J35</f>
        <v>0</v>
      </c>
      <c r="AY95" s="129">
        <f>'SO01Kanalizace - Medlešic...'!J36</f>
        <v>0</v>
      </c>
      <c r="AZ95" s="129">
        <f>'SO01Kanalizace - Medlešic...'!F33</f>
        <v>0</v>
      </c>
      <c r="BA95" s="129">
        <f>'SO01Kanalizace - Medlešic...'!F34</f>
        <v>0</v>
      </c>
      <c r="BB95" s="129">
        <f>'SO01Kanalizace - Medlešic...'!F35</f>
        <v>0</v>
      </c>
      <c r="BC95" s="129">
        <f>'SO01Kanalizace - Medlešic...'!F36</f>
        <v>0</v>
      </c>
      <c r="BD95" s="131">
        <f>'SO01Kanalizace - Medlešic...'!F37</f>
        <v>0</v>
      </c>
      <c r="BE95" s="7"/>
      <c r="BT95" s="132" t="s">
        <v>85</v>
      </c>
      <c r="BV95" s="132" t="s">
        <v>80</v>
      </c>
      <c r="BW95" s="132" t="s">
        <v>86</v>
      </c>
      <c r="BX95" s="132" t="s">
        <v>5</v>
      </c>
      <c r="CL95" s="132" t="s">
        <v>19</v>
      </c>
      <c r="CM95" s="132" t="s">
        <v>87</v>
      </c>
    </row>
    <row r="96" spans="1:91" s="7" customFormat="1" ht="37.5" customHeight="1">
      <c r="A96" s="120" t="s">
        <v>82</v>
      </c>
      <c r="B96" s="121"/>
      <c r="C96" s="122"/>
      <c r="D96" s="123" t="s">
        <v>88</v>
      </c>
      <c r="E96" s="123"/>
      <c r="F96" s="123"/>
      <c r="G96" s="123"/>
      <c r="H96" s="123"/>
      <c r="I96" s="124"/>
      <c r="J96" s="123" t="s">
        <v>17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'SO03Komunikace - Medlešic...'!J30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84</v>
      </c>
      <c r="AR96" s="127"/>
      <c r="AS96" s="128">
        <v>0</v>
      </c>
      <c r="AT96" s="129">
        <f>ROUND(SUM(AV96:AW96),2)</f>
        <v>0</v>
      </c>
      <c r="AU96" s="130">
        <f>'SO03Komunikace - Medlešic...'!P133</f>
        <v>0</v>
      </c>
      <c r="AV96" s="129">
        <f>'SO03Komunikace - Medlešic...'!J33</f>
        <v>0</v>
      </c>
      <c r="AW96" s="129">
        <f>'SO03Komunikace - Medlešic...'!J34</f>
        <v>0</v>
      </c>
      <c r="AX96" s="129">
        <f>'SO03Komunikace - Medlešic...'!J35</f>
        <v>0</v>
      </c>
      <c r="AY96" s="129">
        <f>'SO03Komunikace - Medlešic...'!J36</f>
        <v>0</v>
      </c>
      <c r="AZ96" s="129">
        <f>'SO03Komunikace - Medlešic...'!F33</f>
        <v>0</v>
      </c>
      <c r="BA96" s="129">
        <f>'SO03Komunikace - Medlešic...'!F34</f>
        <v>0</v>
      </c>
      <c r="BB96" s="129">
        <f>'SO03Komunikace - Medlešic...'!F35</f>
        <v>0</v>
      </c>
      <c r="BC96" s="129">
        <f>'SO03Komunikace - Medlešic...'!F36</f>
        <v>0</v>
      </c>
      <c r="BD96" s="131">
        <f>'SO03Komunikace - Medlešic...'!F37</f>
        <v>0</v>
      </c>
      <c r="BE96" s="7"/>
      <c r="BT96" s="132" t="s">
        <v>85</v>
      </c>
      <c r="BV96" s="132" t="s">
        <v>80</v>
      </c>
      <c r="BW96" s="132" t="s">
        <v>89</v>
      </c>
      <c r="BX96" s="132" t="s">
        <v>5</v>
      </c>
      <c r="CL96" s="132" t="s">
        <v>19</v>
      </c>
      <c r="CM96" s="132" t="s">
        <v>87</v>
      </c>
    </row>
    <row r="97" spans="1:91" s="7" customFormat="1" ht="37.5" customHeight="1">
      <c r="A97" s="120" t="s">
        <v>82</v>
      </c>
      <c r="B97" s="121"/>
      <c r="C97" s="122"/>
      <c r="D97" s="123" t="s">
        <v>90</v>
      </c>
      <c r="E97" s="123"/>
      <c r="F97" s="123"/>
      <c r="G97" s="123"/>
      <c r="H97" s="123"/>
      <c r="I97" s="124"/>
      <c r="J97" s="123" t="s">
        <v>17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'SO04KanPripojky - Medleši...'!J30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84</v>
      </c>
      <c r="AR97" s="127"/>
      <c r="AS97" s="128">
        <v>0</v>
      </c>
      <c r="AT97" s="129">
        <f>ROUND(SUM(AV97:AW97),2)</f>
        <v>0</v>
      </c>
      <c r="AU97" s="130">
        <f>'SO04KanPripojky - Medleši...'!P124</f>
        <v>0</v>
      </c>
      <c r="AV97" s="129">
        <f>'SO04KanPripojky - Medleši...'!J33</f>
        <v>0</v>
      </c>
      <c r="AW97" s="129">
        <f>'SO04KanPripojky - Medleši...'!J34</f>
        <v>0</v>
      </c>
      <c r="AX97" s="129">
        <f>'SO04KanPripojky - Medleši...'!J35</f>
        <v>0</v>
      </c>
      <c r="AY97" s="129">
        <f>'SO04KanPripojky - Medleši...'!J36</f>
        <v>0</v>
      </c>
      <c r="AZ97" s="129">
        <f>'SO04KanPripojky - Medleši...'!F33</f>
        <v>0</v>
      </c>
      <c r="BA97" s="129">
        <f>'SO04KanPripojky - Medleši...'!F34</f>
        <v>0</v>
      </c>
      <c r="BB97" s="129">
        <f>'SO04KanPripojky - Medleši...'!F35</f>
        <v>0</v>
      </c>
      <c r="BC97" s="129">
        <f>'SO04KanPripojky - Medleši...'!F36</f>
        <v>0</v>
      </c>
      <c r="BD97" s="131">
        <f>'SO04KanPripojky - Medleši...'!F37</f>
        <v>0</v>
      </c>
      <c r="BE97" s="7"/>
      <c r="BT97" s="132" t="s">
        <v>85</v>
      </c>
      <c r="BV97" s="132" t="s">
        <v>80</v>
      </c>
      <c r="BW97" s="132" t="s">
        <v>91</v>
      </c>
      <c r="BX97" s="132" t="s">
        <v>5</v>
      </c>
      <c r="CL97" s="132" t="s">
        <v>19</v>
      </c>
      <c r="CM97" s="132" t="s">
        <v>87</v>
      </c>
    </row>
    <row r="98" spans="1:91" s="7" customFormat="1" ht="24.75" customHeight="1">
      <c r="A98" s="120" t="s">
        <v>82</v>
      </c>
      <c r="B98" s="121"/>
      <c r="C98" s="122"/>
      <c r="D98" s="123" t="s">
        <v>92</v>
      </c>
      <c r="E98" s="123"/>
      <c r="F98" s="123"/>
      <c r="G98" s="123"/>
      <c r="H98" s="123"/>
      <c r="I98" s="124"/>
      <c r="J98" s="123" t="s">
        <v>17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'VONMedlSplKam - Medlešice...'!J30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93</v>
      </c>
      <c r="AR98" s="127"/>
      <c r="AS98" s="133">
        <v>0</v>
      </c>
      <c r="AT98" s="134">
        <f>ROUND(SUM(AV98:AW98),2)</f>
        <v>0</v>
      </c>
      <c r="AU98" s="135">
        <f>'VONMedlSplKam - Medlešice...'!P121</f>
        <v>0</v>
      </c>
      <c r="AV98" s="134">
        <f>'VONMedlSplKam - Medlešice...'!J33</f>
        <v>0</v>
      </c>
      <c r="AW98" s="134">
        <f>'VONMedlSplKam - Medlešice...'!J34</f>
        <v>0</v>
      </c>
      <c r="AX98" s="134">
        <f>'VONMedlSplKam - Medlešice...'!J35</f>
        <v>0</v>
      </c>
      <c r="AY98" s="134">
        <f>'VONMedlSplKam - Medlešice...'!J36</f>
        <v>0</v>
      </c>
      <c r="AZ98" s="134">
        <f>'VONMedlSplKam - Medlešice...'!F33</f>
        <v>0</v>
      </c>
      <c r="BA98" s="134">
        <f>'VONMedlSplKam - Medlešice...'!F34</f>
        <v>0</v>
      </c>
      <c r="BB98" s="134">
        <f>'VONMedlSplKam - Medlešice...'!F35</f>
        <v>0</v>
      </c>
      <c r="BC98" s="134">
        <f>'VONMedlSplKam - Medlešice...'!F36</f>
        <v>0</v>
      </c>
      <c r="BD98" s="136">
        <f>'VONMedlSplKam - Medlešice...'!F37</f>
        <v>0</v>
      </c>
      <c r="BE98" s="7"/>
      <c r="BT98" s="132" t="s">
        <v>85</v>
      </c>
      <c r="BV98" s="132" t="s">
        <v>80</v>
      </c>
      <c r="BW98" s="132" t="s">
        <v>94</v>
      </c>
      <c r="BX98" s="132" t="s">
        <v>5</v>
      </c>
      <c r="CL98" s="132" t="s">
        <v>19</v>
      </c>
      <c r="CM98" s="132" t="s">
        <v>87</v>
      </c>
    </row>
    <row r="99" spans="1:57" s="2" customFormat="1" ht="30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5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45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</sheetData>
  <sheetProtection password="CC35" sheet="1" objects="1" scenarios="1" formatColumns="0" formatRows="0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01Kanalizace - Medlešic...'!C2" display="/"/>
    <hyperlink ref="A96" location="'SO03Komunikace - Medlešic...'!C2" display="/"/>
    <hyperlink ref="A97" location="'SO04KanPripojky - Medleši...'!C2" display="/"/>
    <hyperlink ref="A98" location="'VONMedlSplKam - Medlešic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  <c r="AZ2" s="137" t="s">
        <v>95</v>
      </c>
      <c r="BA2" s="137" t="s">
        <v>96</v>
      </c>
      <c r="BB2" s="137" t="s">
        <v>1</v>
      </c>
      <c r="BC2" s="137" t="s">
        <v>97</v>
      </c>
      <c r="BD2" s="137" t="s">
        <v>87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  <c r="AZ3" s="137" t="s">
        <v>98</v>
      </c>
      <c r="BA3" s="137" t="s">
        <v>99</v>
      </c>
      <c r="BB3" s="137" t="s">
        <v>1</v>
      </c>
      <c r="BC3" s="137" t="s">
        <v>100</v>
      </c>
      <c r="BD3" s="137" t="s">
        <v>87</v>
      </c>
    </row>
    <row r="4" spans="2:56" s="1" customFormat="1" ht="24.95" customHeight="1">
      <c r="B4" s="21"/>
      <c r="D4" s="140" t="s">
        <v>101</v>
      </c>
      <c r="L4" s="21"/>
      <c r="M4" s="141" t="s">
        <v>10</v>
      </c>
      <c r="AT4" s="18" t="s">
        <v>4</v>
      </c>
      <c r="AZ4" s="137" t="s">
        <v>102</v>
      </c>
      <c r="BA4" s="137" t="s">
        <v>103</v>
      </c>
      <c r="BB4" s="137" t="s">
        <v>1</v>
      </c>
      <c r="BC4" s="137" t="s">
        <v>104</v>
      </c>
      <c r="BD4" s="137" t="s">
        <v>87</v>
      </c>
    </row>
    <row r="5" spans="2:56" s="1" customFormat="1" ht="6.95" customHeight="1">
      <c r="B5" s="21"/>
      <c r="L5" s="21"/>
      <c r="AZ5" s="137" t="s">
        <v>105</v>
      </c>
      <c r="BA5" s="137" t="s">
        <v>106</v>
      </c>
      <c r="BB5" s="137" t="s">
        <v>1</v>
      </c>
      <c r="BC5" s="137" t="s">
        <v>107</v>
      </c>
      <c r="BD5" s="137" t="s">
        <v>87</v>
      </c>
    </row>
    <row r="6" spans="2:56" s="1" customFormat="1" ht="12" customHeight="1">
      <c r="B6" s="21"/>
      <c r="D6" s="142" t="s">
        <v>16</v>
      </c>
      <c r="L6" s="21"/>
      <c r="AZ6" s="137" t="s">
        <v>108</v>
      </c>
      <c r="BA6" s="137" t="s">
        <v>109</v>
      </c>
      <c r="BB6" s="137" t="s">
        <v>1</v>
      </c>
      <c r="BC6" s="137" t="s">
        <v>110</v>
      </c>
      <c r="BD6" s="137" t="s">
        <v>87</v>
      </c>
    </row>
    <row r="7" spans="2:12" s="1" customFormat="1" ht="16.5" customHeight="1">
      <c r="B7" s="21"/>
      <c r="E7" s="143" t="str">
        <f>'Rekapitulace stavby'!K6</f>
        <v>Medlešice - splašková kanalizace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111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112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19</v>
      </c>
      <c r="G11" s="39"/>
      <c r="H11" s="39"/>
      <c r="I11" s="142" t="s">
        <v>20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21</v>
      </c>
      <c r="E12" s="39"/>
      <c r="F12" s="145" t="s">
        <v>22</v>
      </c>
      <c r="G12" s="39"/>
      <c r="H12" s="39"/>
      <c r="I12" s="142" t="s">
        <v>23</v>
      </c>
      <c r="J12" s="146" t="str">
        <f>'Rekapitulace stavby'!AN8</f>
        <v>29. 3. 2021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25</v>
      </c>
      <c r="E14" s="39"/>
      <c r="F14" s="39"/>
      <c r="G14" s="39"/>
      <c r="H14" s="39"/>
      <c r="I14" s="142" t="s">
        <v>26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27</v>
      </c>
      <c r="F15" s="39"/>
      <c r="G15" s="39"/>
      <c r="H15" s="39"/>
      <c r="I15" s="142" t="s">
        <v>28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29</v>
      </c>
      <c r="E17" s="39"/>
      <c r="F17" s="39"/>
      <c r="G17" s="39"/>
      <c r="H17" s="39"/>
      <c r="I17" s="142" t="s">
        <v>26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31</v>
      </c>
      <c r="E20" s="39"/>
      <c r="F20" s="39"/>
      <c r="G20" s="39"/>
      <c r="H20" s="39"/>
      <c r="I20" s="142" t="s">
        <v>26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32</v>
      </c>
      <c r="F21" s="39"/>
      <c r="G21" s="39"/>
      <c r="H21" s="39"/>
      <c r="I21" s="142" t="s">
        <v>28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34</v>
      </c>
      <c r="E23" s="39"/>
      <c r="F23" s="39"/>
      <c r="G23" s="39"/>
      <c r="H23" s="39"/>
      <c r="I23" s="142" t="s">
        <v>26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">
        <v>35</v>
      </c>
      <c r="F24" s="39"/>
      <c r="G24" s="39"/>
      <c r="H24" s="39"/>
      <c r="I24" s="142" t="s">
        <v>28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38</v>
      </c>
      <c r="E30" s="39"/>
      <c r="F30" s="39"/>
      <c r="G30" s="39"/>
      <c r="H30" s="39"/>
      <c r="I30" s="39"/>
      <c r="J30" s="153">
        <f>ROUND(J125,2)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40</v>
      </c>
      <c r="G32" s="39"/>
      <c r="H32" s="39"/>
      <c r="I32" s="154" t="s">
        <v>39</v>
      </c>
      <c r="J32" s="154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42</v>
      </c>
      <c r="E33" s="142" t="s">
        <v>43</v>
      </c>
      <c r="F33" s="156">
        <f>ROUND((SUM(BE125:BE580)),2)</f>
        <v>0</v>
      </c>
      <c r="G33" s="39"/>
      <c r="H33" s="39"/>
      <c r="I33" s="157">
        <v>0.21</v>
      </c>
      <c r="J33" s="156">
        <f>ROUND(((SUM(BE125:BE580))*I33),2)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44</v>
      </c>
      <c r="F34" s="156">
        <f>ROUND((SUM(BF125:BF580)),2)</f>
        <v>0</v>
      </c>
      <c r="G34" s="39"/>
      <c r="H34" s="39"/>
      <c r="I34" s="157">
        <v>0.15</v>
      </c>
      <c r="J34" s="156">
        <f>ROUND(((SUM(BF125:BF580))*I34),2)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45</v>
      </c>
      <c r="F35" s="156">
        <f>ROUND((SUM(BG125:BG580)),2)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46</v>
      </c>
      <c r="F36" s="156">
        <f>ROUND((SUM(BH125:BH580)),2)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47</v>
      </c>
      <c r="F37" s="156">
        <f>ROUND((SUM(BI125:BI580)),2)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51</v>
      </c>
      <c r="E50" s="166"/>
      <c r="F50" s="166"/>
      <c r="G50" s="165" t="s">
        <v>52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53</v>
      </c>
      <c r="E61" s="168"/>
      <c r="F61" s="169" t="s">
        <v>54</v>
      </c>
      <c r="G61" s="167" t="s">
        <v>53</v>
      </c>
      <c r="H61" s="168"/>
      <c r="I61" s="168"/>
      <c r="J61" s="170" t="s">
        <v>54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55</v>
      </c>
      <c r="E65" s="171"/>
      <c r="F65" s="171"/>
      <c r="G65" s="165" t="s">
        <v>56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53</v>
      </c>
      <c r="E76" s="168"/>
      <c r="F76" s="169" t="s">
        <v>54</v>
      </c>
      <c r="G76" s="167" t="s">
        <v>53</v>
      </c>
      <c r="H76" s="168"/>
      <c r="I76" s="168"/>
      <c r="J76" s="170" t="s">
        <v>54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Medlešice - splašková kanalizace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SO01Kanalizace - Medlešice - splašková kanalizace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21</v>
      </c>
      <c r="D89" s="41"/>
      <c r="E89" s="41"/>
      <c r="F89" s="28" t="str">
        <f>F12</f>
        <v>Medlešice</v>
      </c>
      <c r="G89" s="41"/>
      <c r="H89" s="41"/>
      <c r="I89" s="33" t="s">
        <v>23</v>
      </c>
      <c r="J89" s="80" t="str">
        <f>IF(J12="","",J12)</f>
        <v>29. 3. 2021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25</v>
      </c>
      <c r="D91" s="41"/>
      <c r="E91" s="41"/>
      <c r="F91" s="28" t="str">
        <f>E15</f>
        <v>Město Chrudim</v>
      </c>
      <c r="G91" s="41"/>
      <c r="H91" s="41"/>
      <c r="I91" s="33" t="s">
        <v>31</v>
      </c>
      <c r="J91" s="37" t="str">
        <f>E21</f>
        <v>Vodárenská společnost Chrudim, a.s.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Roman Pešek, DiS.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114</v>
      </c>
      <c r="D94" s="178"/>
      <c r="E94" s="178"/>
      <c r="F94" s="178"/>
      <c r="G94" s="178"/>
      <c r="H94" s="178"/>
      <c r="I94" s="178"/>
      <c r="J94" s="179" t="s">
        <v>115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116</v>
      </c>
      <c r="D96" s="41"/>
      <c r="E96" s="41"/>
      <c r="F96" s="41"/>
      <c r="G96" s="41"/>
      <c r="H96" s="41"/>
      <c r="I96" s="41"/>
      <c r="J96" s="111">
        <f>J125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117</v>
      </c>
    </row>
    <row r="97" spans="1:31" s="9" customFormat="1" ht="24.95" customHeight="1">
      <c r="A97" s="9"/>
      <c r="B97" s="181"/>
      <c r="C97" s="182"/>
      <c r="D97" s="183" t="s">
        <v>118</v>
      </c>
      <c r="E97" s="184"/>
      <c r="F97" s="184"/>
      <c r="G97" s="184"/>
      <c r="H97" s="184"/>
      <c r="I97" s="184"/>
      <c r="J97" s="185">
        <f>J126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119</v>
      </c>
      <c r="E98" s="190"/>
      <c r="F98" s="190"/>
      <c r="G98" s="190"/>
      <c r="H98" s="190"/>
      <c r="I98" s="190"/>
      <c r="J98" s="191">
        <f>J127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120</v>
      </c>
      <c r="E99" s="190"/>
      <c r="F99" s="190"/>
      <c r="G99" s="190"/>
      <c r="H99" s="190"/>
      <c r="I99" s="190"/>
      <c r="J99" s="191">
        <f>J372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121</v>
      </c>
      <c r="E100" s="190"/>
      <c r="F100" s="190"/>
      <c r="G100" s="190"/>
      <c r="H100" s="190"/>
      <c r="I100" s="190"/>
      <c r="J100" s="191">
        <f>J378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122</v>
      </c>
      <c r="E101" s="190"/>
      <c r="F101" s="190"/>
      <c r="G101" s="190"/>
      <c r="H101" s="190"/>
      <c r="I101" s="190"/>
      <c r="J101" s="191">
        <f>J384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123</v>
      </c>
      <c r="E102" s="190"/>
      <c r="F102" s="190"/>
      <c r="G102" s="190"/>
      <c r="H102" s="190"/>
      <c r="I102" s="190"/>
      <c r="J102" s="191">
        <f>J482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124</v>
      </c>
      <c r="E103" s="190"/>
      <c r="F103" s="190"/>
      <c r="G103" s="190"/>
      <c r="H103" s="190"/>
      <c r="I103" s="190"/>
      <c r="J103" s="191">
        <f>J535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187"/>
      <c r="C104" s="188"/>
      <c r="D104" s="189" t="s">
        <v>125</v>
      </c>
      <c r="E104" s="190"/>
      <c r="F104" s="190"/>
      <c r="G104" s="190"/>
      <c r="H104" s="190"/>
      <c r="I104" s="190"/>
      <c r="J104" s="191">
        <f>J558</f>
        <v>0</v>
      </c>
      <c r="K104" s="188"/>
      <c r="L104" s="19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7"/>
      <c r="C105" s="188"/>
      <c r="D105" s="189" t="s">
        <v>126</v>
      </c>
      <c r="E105" s="190"/>
      <c r="F105" s="190"/>
      <c r="G105" s="190"/>
      <c r="H105" s="190"/>
      <c r="I105" s="190"/>
      <c r="J105" s="191">
        <f>J561</f>
        <v>0</v>
      </c>
      <c r="K105" s="188"/>
      <c r="L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127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176" t="str">
        <f>E7</f>
        <v>Medlešice - splašková kanalizace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111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E9</f>
        <v>SO01Kanalizace - Medlešice - splašková kanalizace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21</v>
      </c>
      <c r="D119" s="41"/>
      <c r="E119" s="41"/>
      <c r="F119" s="28" t="str">
        <f>F12</f>
        <v>Medlešice</v>
      </c>
      <c r="G119" s="41"/>
      <c r="H119" s="41"/>
      <c r="I119" s="33" t="s">
        <v>23</v>
      </c>
      <c r="J119" s="80" t="str">
        <f>IF(J12="","",J12)</f>
        <v>29. 3. 2021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40.05" customHeight="1">
      <c r="A121" s="39"/>
      <c r="B121" s="40"/>
      <c r="C121" s="33" t="s">
        <v>25</v>
      </c>
      <c r="D121" s="41"/>
      <c r="E121" s="41"/>
      <c r="F121" s="28" t="str">
        <f>E15</f>
        <v>Město Chrudim</v>
      </c>
      <c r="G121" s="41"/>
      <c r="H121" s="41"/>
      <c r="I121" s="33" t="s">
        <v>31</v>
      </c>
      <c r="J121" s="37" t="str">
        <f>E21</f>
        <v>Vodárenská společnost Chrudim, a.s.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29</v>
      </c>
      <c r="D122" s="41"/>
      <c r="E122" s="41"/>
      <c r="F122" s="28" t="str">
        <f>IF(E18="","",E18)</f>
        <v>Vyplň údaj</v>
      </c>
      <c r="G122" s="41"/>
      <c r="H122" s="41"/>
      <c r="I122" s="33" t="s">
        <v>34</v>
      </c>
      <c r="J122" s="37" t="str">
        <f>E24</f>
        <v>Roman Pešek, DiS.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193"/>
      <c r="B124" s="194"/>
      <c r="C124" s="195" t="s">
        <v>128</v>
      </c>
      <c r="D124" s="196" t="s">
        <v>63</v>
      </c>
      <c r="E124" s="196" t="s">
        <v>59</v>
      </c>
      <c r="F124" s="196" t="s">
        <v>60</v>
      </c>
      <c r="G124" s="196" t="s">
        <v>129</v>
      </c>
      <c r="H124" s="196" t="s">
        <v>130</v>
      </c>
      <c r="I124" s="196" t="s">
        <v>131</v>
      </c>
      <c r="J124" s="197" t="s">
        <v>115</v>
      </c>
      <c r="K124" s="198" t="s">
        <v>132</v>
      </c>
      <c r="L124" s="199"/>
      <c r="M124" s="101" t="s">
        <v>1</v>
      </c>
      <c r="N124" s="102" t="s">
        <v>42</v>
      </c>
      <c r="O124" s="102" t="s">
        <v>133</v>
      </c>
      <c r="P124" s="102" t="s">
        <v>134</v>
      </c>
      <c r="Q124" s="102" t="s">
        <v>135</v>
      </c>
      <c r="R124" s="102" t="s">
        <v>136</v>
      </c>
      <c r="S124" s="102" t="s">
        <v>137</v>
      </c>
      <c r="T124" s="103" t="s">
        <v>138</v>
      </c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</row>
    <row r="125" spans="1:63" s="2" customFormat="1" ht="22.8" customHeight="1">
      <c r="A125" s="39"/>
      <c r="B125" s="40"/>
      <c r="C125" s="108" t="s">
        <v>139</v>
      </c>
      <c r="D125" s="41"/>
      <c r="E125" s="41"/>
      <c r="F125" s="41"/>
      <c r="G125" s="41"/>
      <c r="H125" s="41"/>
      <c r="I125" s="41"/>
      <c r="J125" s="200">
        <f>BK125</f>
        <v>0</v>
      </c>
      <c r="K125" s="41"/>
      <c r="L125" s="45"/>
      <c r="M125" s="104"/>
      <c r="N125" s="201"/>
      <c r="O125" s="105"/>
      <c r="P125" s="202">
        <f>P126</f>
        <v>0</v>
      </c>
      <c r="Q125" s="105"/>
      <c r="R125" s="202">
        <f>R126</f>
        <v>2419.76341498</v>
      </c>
      <c r="S125" s="105"/>
      <c r="T125" s="203">
        <f>T126</f>
        <v>542.21192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77</v>
      </c>
      <c r="AU125" s="18" t="s">
        <v>117</v>
      </c>
      <c r="BK125" s="204">
        <f>BK126</f>
        <v>0</v>
      </c>
    </row>
    <row r="126" spans="1:63" s="12" customFormat="1" ht="25.9" customHeight="1">
      <c r="A126" s="12"/>
      <c r="B126" s="205"/>
      <c r="C126" s="206"/>
      <c r="D126" s="207" t="s">
        <v>77</v>
      </c>
      <c r="E126" s="208" t="s">
        <v>140</v>
      </c>
      <c r="F126" s="208" t="s">
        <v>141</v>
      </c>
      <c r="G126" s="206"/>
      <c r="H126" s="206"/>
      <c r="I126" s="209"/>
      <c r="J126" s="210">
        <f>BK126</f>
        <v>0</v>
      </c>
      <c r="K126" s="206"/>
      <c r="L126" s="211"/>
      <c r="M126" s="212"/>
      <c r="N126" s="213"/>
      <c r="O126" s="213"/>
      <c r="P126" s="214">
        <f>P127+P372+P378+P384+P482+P535+P561</f>
        <v>0</v>
      </c>
      <c r="Q126" s="213"/>
      <c r="R126" s="214">
        <f>R127+R372+R378+R384+R482+R535+R561</f>
        <v>2419.76341498</v>
      </c>
      <c r="S126" s="213"/>
      <c r="T126" s="215">
        <f>T127+T372+T378+T384+T482+T535+T561</f>
        <v>542.21192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6" t="s">
        <v>85</v>
      </c>
      <c r="AT126" s="217" t="s">
        <v>77</v>
      </c>
      <c r="AU126" s="217" t="s">
        <v>78</v>
      </c>
      <c r="AY126" s="216" t="s">
        <v>142</v>
      </c>
      <c r="BK126" s="218">
        <f>BK127+BK372+BK378+BK384+BK482+BK535+BK561</f>
        <v>0</v>
      </c>
    </row>
    <row r="127" spans="1:63" s="12" customFormat="1" ht="22.8" customHeight="1">
      <c r="A127" s="12"/>
      <c r="B127" s="205"/>
      <c r="C127" s="206"/>
      <c r="D127" s="207" t="s">
        <v>77</v>
      </c>
      <c r="E127" s="219" t="s">
        <v>85</v>
      </c>
      <c r="F127" s="219" t="s">
        <v>143</v>
      </c>
      <c r="G127" s="206"/>
      <c r="H127" s="206"/>
      <c r="I127" s="209"/>
      <c r="J127" s="220">
        <f>BK127</f>
        <v>0</v>
      </c>
      <c r="K127" s="206"/>
      <c r="L127" s="211"/>
      <c r="M127" s="212"/>
      <c r="N127" s="213"/>
      <c r="O127" s="213"/>
      <c r="P127" s="214">
        <f>SUM(P128:P371)</f>
        <v>0</v>
      </c>
      <c r="Q127" s="213"/>
      <c r="R127" s="214">
        <f>SUM(R128:R371)</f>
        <v>2205.74713898</v>
      </c>
      <c r="S127" s="213"/>
      <c r="T127" s="215">
        <f>SUM(T128:T371)</f>
        <v>541.81192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6" t="s">
        <v>85</v>
      </c>
      <c r="AT127" s="217" t="s">
        <v>77</v>
      </c>
      <c r="AU127" s="217" t="s">
        <v>85</v>
      </c>
      <c r="AY127" s="216" t="s">
        <v>142</v>
      </c>
      <c r="BK127" s="218">
        <f>SUM(BK128:BK371)</f>
        <v>0</v>
      </c>
    </row>
    <row r="128" spans="1:65" s="2" customFormat="1" ht="21.75" customHeight="1">
      <c r="A128" s="39"/>
      <c r="B128" s="40"/>
      <c r="C128" s="221" t="s">
        <v>85</v>
      </c>
      <c r="D128" s="221" t="s">
        <v>144</v>
      </c>
      <c r="E128" s="222" t="s">
        <v>145</v>
      </c>
      <c r="F128" s="223" t="s">
        <v>146</v>
      </c>
      <c r="G128" s="224" t="s">
        <v>147</v>
      </c>
      <c r="H128" s="225">
        <v>81.44</v>
      </c>
      <c r="I128" s="226"/>
      <c r="J128" s="227">
        <f>ROUND(I128*H128,2)</f>
        <v>0</v>
      </c>
      <c r="K128" s="228"/>
      <c r="L128" s="45"/>
      <c r="M128" s="229" t="s">
        <v>1</v>
      </c>
      <c r="N128" s="230" t="s">
        <v>43</v>
      </c>
      <c r="O128" s="92"/>
      <c r="P128" s="231">
        <f>O128*H128</f>
        <v>0</v>
      </c>
      <c r="Q128" s="231">
        <v>0</v>
      </c>
      <c r="R128" s="231">
        <f>Q128*H128</f>
        <v>0</v>
      </c>
      <c r="S128" s="231">
        <v>0.098</v>
      </c>
      <c r="T128" s="232">
        <f>S128*H128</f>
        <v>7.98112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3" t="s">
        <v>148</v>
      </c>
      <c r="AT128" s="233" t="s">
        <v>144</v>
      </c>
      <c r="AU128" s="233" t="s">
        <v>87</v>
      </c>
      <c r="AY128" s="18" t="s">
        <v>142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8" t="s">
        <v>85</v>
      </c>
      <c r="BK128" s="234">
        <f>ROUND(I128*H128,2)</f>
        <v>0</v>
      </c>
      <c r="BL128" s="18" t="s">
        <v>148</v>
      </c>
      <c r="BM128" s="233" t="s">
        <v>149</v>
      </c>
    </row>
    <row r="129" spans="1:47" s="2" customFormat="1" ht="12">
      <c r="A129" s="39"/>
      <c r="B129" s="40"/>
      <c r="C129" s="41"/>
      <c r="D129" s="235" t="s">
        <v>150</v>
      </c>
      <c r="E129" s="41"/>
      <c r="F129" s="236" t="s">
        <v>151</v>
      </c>
      <c r="G129" s="41"/>
      <c r="H129" s="41"/>
      <c r="I129" s="237"/>
      <c r="J129" s="41"/>
      <c r="K129" s="41"/>
      <c r="L129" s="45"/>
      <c r="M129" s="238"/>
      <c r="N129" s="239"/>
      <c r="O129" s="92"/>
      <c r="P129" s="92"/>
      <c r="Q129" s="92"/>
      <c r="R129" s="92"/>
      <c r="S129" s="92"/>
      <c r="T129" s="9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150</v>
      </c>
      <c r="AU129" s="18" t="s">
        <v>87</v>
      </c>
    </row>
    <row r="130" spans="1:51" s="13" customFormat="1" ht="12">
      <c r="A130" s="13"/>
      <c r="B130" s="240"/>
      <c r="C130" s="241"/>
      <c r="D130" s="235" t="s">
        <v>152</v>
      </c>
      <c r="E130" s="242" t="s">
        <v>1</v>
      </c>
      <c r="F130" s="243" t="s">
        <v>153</v>
      </c>
      <c r="G130" s="241"/>
      <c r="H130" s="242" t="s">
        <v>1</v>
      </c>
      <c r="I130" s="244"/>
      <c r="J130" s="241"/>
      <c r="K130" s="241"/>
      <c r="L130" s="245"/>
      <c r="M130" s="246"/>
      <c r="N130" s="247"/>
      <c r="O130" s="247"/>
      <c r="P130" s="247"/>
      <c r="Q130" s="247"/>
      <c r="R130" s="247"/>
      <c r="S130" s="247"/>
      <c r="T130" s="24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9" t="s">
        <v>152</v>
      </c>
      <c r="AU130" s="249" t="s">
        <v>87</v>
      </c>
      <c r="AV130" s="13" t="s">
        <v>85</v>
      </c>
      <c r="AW130" s="13" t="s">
        <v>33</v>
      </c>
      <c r="AX130" s="13" t="s">
        <v>78</v>
      </c>
      <c r="AY130" s="249" t="s">
        <v>142</v>
      </c>
    </row>
    <row r="131" spans="1:51" s="14" customFormat="1" ht="12">
      <c r="A131" s="14"/>
      <c r="B131" s="250"/>
      <c r="C131" s="251"/>
      <c r="D131" s="235" t="s">
        <v>152</v>
      </c>
      <c r="E131" s="252" t="s">
        <v>1</v>
      </c>
      <c r="F131" s="253" t="s">
        <v>154</v>
      </c>
      <c r="G131" s="251"/>
      <c r="H131" s="254">
        <v>35</v>
      </c>
      <c r="I131" s="255"/>
      <c r="J131" s="251"/>
      <c r="K131" s="251"/>
      <c r="L131" s="256"/>
      <c r="M131" s="257"/>
      <c r="N131" s="258"/>
      <c r="O131" s="258"/>
      <c r="P131" s="258"/>
      <c r="Q131" s="258"/>
      <c r="R131" s="258"/>
      <c r="S131" s="258"/>
      <c r="T131" s="25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0" t="s">
        <v>152</v>
      </c>
      <c r="AU131" s="260" t="s">
        <v>87</v>
      </c>
      <c r="AV131" s="14" t="s">
        <v>87</v>
      </c>
      <c r="AW131" s="14" t="s">
        <v>33</v>
      </c>
      <c r="AX131" s="14" t="s">
        <v>78</v>
      </c>
      <c r="AY131" s="260" t="s">
        <v>142</v>
      </c>
    </row>
    <row r="132" spans="1:51" s="13" customFormat="1" ht="12">
      <c r="A132" s="13"/>
      <c r="B132" s="240"/>
      <c r="C132" s="241"/>
      <c r="D132" s="235" t="s">
        <v>152</v>
      </c>
      <c r="E132" s="242" t="s">
        <v>1</v>
      </c>
      <c r="F132" s="243" t="s">
        <v>155</v>
      </c>
      <c r="G132" s="241"/>
      <c r="H132" s="242" t="s">
        <v>1</v>
      </c>
      <c r="I132" s="244"/>
      <c r="J132" s="241"/>
      <c r="K132" s="241"/>
      <c r="L132" s="245"/>
      <c r="M132" s="246"/>
      <c r="N132" s="247"/>
      <c r="O132" s="247"/>
      <c r="P132" s="247"/>
      <c r="Q132" s="247"/>
      <c r="R132" s="247"/>
      <c r="S132" s="247"/>
      <c r="T132" s="24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9" t="s">
        <v>152</v>
      </c>
      <c r="AU132" s="249" t="s">
        <v>87</v>
      </c>
      <c r="AV132" s="13" t="s">
        <v>85</v>
      </c>
      <c r="AW132" s="13" t="s">
        <v>33</v>
      </c>
      <c r="AX132" s="13" t="s">
        <v>78</v>
      </c>
      <c r="AY132" s="249" t="s">
        <v>142</v>
      </c>
    </row>
    <row r="133" spans="1:51" s="14" customFormat="1" ht="12">
      <c r="A133" s="14"/>
      <c r="B133" s="250"/>
      <c r="C133" s="251"/>
      <c r="D133" s="235" t="s">
        <v>152</v>
      </c>
      <c r="E133" s="252" t="s">
        <v>1</v>
      </c>
      <c r="F133" s="253" t="s">
        <v>156</v>
      </c>
      <c r="G133" s="251"/>
      <c r="H133" s="254">
        <v>21.6</v>
      </c>
      <c r="I133" s="255"/>
      <c r="J133" s="251"/>
      <c r="K133" s="251"/>
      <c r="L133" s="256"/>
      <c r="M133" s="257"/>
      <c r="N133" s="258"/>
      <c r="O133" s="258"/>
      <c r="P133" s="258"/>
      <c r="Q133" s="258"/>
      <c r="R133" s="258"/>
      <c r="S133" s="258"/>
      <c r="T133" s="25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0" t="s">
        <v>152</v>
      </c>
      <c r="AU133" s="260" t="s">
        <v>87</v>
      </c>
      <c r="AV133" s="14" t="s">
        <v>87</v>
      </c>
      <c r="AW133" s="14" t="s">
        <v>33</v>
      </c>
      <c r="AX133" s="14" t="s">
        <v>78</v>
      </c>
      <c r="AY133" s="260" t="s">
        <v>142</v>
      </c>
    </row>
    <row r="134" spans="1:51" s="13" customFormat="1" ht="12">
      <c r="A134" s="13"/>
      <c r="B134" s="240"/>
      <c r="C134" s="241"/>
      <c r="D134" s="235" t="s">
        <v>152</v>
      </c>
      <c r="E134" s="242" t="s">
        <v>1</v>
      </c>
      <c r="F134" s="243" t="s">
        <v>157</v>
      </c>
      <c r="G134" s="241"/>
      <c r="H134" s="242" t="s">
        <v>1</v>
      </c>
      <c r="I134" s="244"/>
      <c r="J134" s="241"/>
      <c r="K134" s="241"/>
      <c r="L134" s="245"/>
      <c r="M134" s="246"/>
      <c r="N134" s="247"/>
      <c r="O134" s="247"/>
      <c r="P134" s="247"/>
      <c r="Q134" s="247"/>
      <c r="R134" s="247"/>
      <c r="S134" s="247"/>
      <c r="T134" s="24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9" t="s">
        <v>152</v>
      </c>
      <c r="AU134" s="249" t="s">
        <v>87</v>
      </c>
      <c r="AV134" s="13" t="s">
        <v>85</v>
      </c>
      <c r="AW134" s="13" t="s">
        <v>33</v>
      </c>
      <c r="AX134" s="13" t="s">
        <v>78</v>
      </c>
      <c r="AY134" s="249" t="s">
        <v>142</v>
      </c>
    </row>
    <row r="135" spans="1:51" s="14" customFormat="1" ht="12">
      <c r="A135" s="14"/>
      <c r="B135" s="250"/>
      <c r="C135" s="251"/>
      <c r="D135" s="235" t="s">
        <v>152</v>
      </c>
      <c r="E135" s="252" t="s">
        <v>1</v>
      </c>
      <c r="F135" s="253" t="s">
        <v>158</v>
      </c>
      <c r="G135" s="251"/>
      <c r="H135" s="254">
        <v>23.4</v>
      </c>
      <c r="I135" s="255"/>
      <c r="J135" s="251"/>
      <c r="K135" s="251"/>
      <c r="L135" s="256"/>
      <c r="M135" s="257"/>
      <c r="N135" s="258"/>
      <c r="O135" s="258"/>
      <c r="P135" s="258"/>
      <c r="Q135" s="258"/>
      <c r="R135" s="258"/>
      <c r="S135" s="258"/>
      <c r="T135" s="25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0" t="s">
        <v>152</v>
      </c>
      <c r="AU135" s="260" t="s">
        <v>87</v>
      </c>
      <c r="AV135" s="14" t="s">
        <v>87</v>
      </c>
      <c r="AW135" s="14" t="s">
        <v>33</v>
      </c>
      <c r="AX135" s="14" t="s">
        <v>78</v>
      </c>
      <c r="AY135" s="260" t="s">
        <v>142</v>
      </c>
    </row>
    <row r="136" spans="1:51" s="14" customFormat="1" ht="12">
      <c r="A136" s="14"/>
      <c r="B136" s="250"/>
      <c r="C136" s="251"/>
      <c r="D136" s="235" t="s">
        <v>152</v>
      </c>
      <c r="E136" s="252" t="s">
        <v>1</v>
      </c>
      <c r="F136" s="253" t="s">
        <v>159</v>
      </c>
      <c r="G136" s="251"/>
      <c r="H136" s="254">
        <v>1.44</v>
      </c>
      <c r="I136" s="255"/>
      <c r="J136" s="251"/>
      <c r="K136" s="251"/>
      <c r="L136" s="256"/>
      <c r="M136" s="257"/>
      <c r="N136" s="258"/>
      <c r="O136" s="258"/>
      <c r="P136" s="258"/>
      <c r="Q136" s="258"/>
      <c r="R136" s="258"/>
      <c r="S136" s="258"/>
      <c r="T136" s="25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0" t="s">
        <v>152</v>
      </c>
      <c r="AU136" s="260" t="s">
        <v>87</v>
      </c>
      <c r="AV136" s="14" t="s">
        <v>87</v>
      </c>
      <c r="AW136" s="14" t="s">
        <v>33</v>
      </c>
      <c r="AX136" s="14" t="s">
        <v>78</v>
      </c>
      <c r="AY136" s="260" t="s">
        <v>142</v>
      </c>
    </row>
    <row r="137" spans="1:51" s="15" customFormat="1" ht="12">
      <c r="A137" s="15"/>
      <c r="B137" s="261"/>
      <c r="C137" s="262"/>
      <c r="D137" s="235" t="s">
        <v>152</v>
      </c>
      <c r="E137" s="263" t="s">
        <v>1</v>
      </c>
      <c r="F137" s="264" t="s">
        <v>160</v>
      </c>
      <c r="G137" s="262"/>
      <c r="H137" s="265">
        <v>81.44</v>
      </c>
      <c r="I137" s="266"/>
      <c r="J137" s="262"/>
      <c r="K137" s="262"/>
      <c r="L137" s="267"/>
      <c r="M137" s="268"/>
      <c r="N137" s="269"/>
      <c r="O137" s="269"/>
      <c r="P137" s="269"/>
      <c r="Q137" s="269"/>
      <c r="R137" s="269"/>
      <c r="S137" s="269"/>
      <c r="T137" s="270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71" t="s">
        <v>152</v>
      </c>
      <c r="AU137" s="271" t="s">
        <v>87</v>
      </c>
      <c r="AV137" s="15" t="s">
        <v>148</v>
      </c>
      <c r="AW137" s="15" t="s">
        <v>33</v>
      </c>
      <c r="AX137" s="15" t="s">
        <v>85</v>
      </c>
      <c r="AY137" s="271" t="s">
        <v>142</v>
      </c>
    </row>
    <row r="138" spans="1:65" s="2" customFormat="1" ht="21.75" customHeight="1">
      <c r="A138" s="39"/>
      <c r="B138" s="40"/>
      <c r="C138" s="221" t="s">
        <v>87</v>
      </c>
      <c r="D138" s="221" t="s">
        <v>144</v>
      </c>
      <c r="E138" s="222" t="s">
        <v>161</v>
      </c>
      <c r="F138" s="223" t="s">
        <v>162</v>
      </c>
      <c r="G138" s="224" t="s">
        <v>147</v>
      </c>
      <c r="H138" s="225">
        <v>162.4</v>
      </c>
      <c r="I138" s="226"/>
      <c r="J138" s="227">
        <f>ROUND(I138*H138,2)</f>
        <v>0</v>
      </c>
      <c r="K138" s="228"/>
      <c r="L138" s="45"/>
      <c r="M138" s="229" t="s">
        <v>1</v>
      </c>
      <c r="N138" s="230" t="s">
        <v>43</v>
      </c>
      <c r="O138" s="92"/>
      <c r="P138" s="231">
        <f>O138*H138</f>
        <v>0</v>
      </c>
      <c r="Q138" s="231">
        <v>0</v>
      </c>
      <c r="R138" s="231">
        <f>Q138*H138</f>
        <v>0</v>
      </c>
      <c r="S138" s="231">
        <v>0.316</v>
      </c>
      <c r="T138" s="232">
        <f>S138*H138</f>
        <v>51.318400000000004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3" t="s">
        <v>148</v>
      </c>
      <c r="AT138" s="233" t="s">
        <v>144</v>
      </c>
      <c r="AU138" s="233" t="s">
        <v>87</v>
      </c>
      <c r="AY138" s="18" t="s">
        <v>142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8" t="s">
        <v>85</v>
      </c>
      <c r="BK138" s="234">
        <f>ROUND(I138*H138,2)</f>
        <v>0</v>
      </c>
      <c r="BL138" s="18" t="s">
        <v>148</v>
      </c>
      <c r="BM138" s="233" t="s">
        <v>163</v>
      </c>
    </row>
    <row r="139" spans="1:47" s="2" customFormat="1" ht="12">
      <c r="A139" s="39"/>
      <c r="B139" s="40"/>
      <c r="C139" s="41"/>
      <c r="D139" s="235" t="s">
        <v>150</v>
      </c>
      <c r="E139" s="41"/>
      <c r="F139" s="236" t="s">
        <v>164</v>
      </c>
      <c r="G139" s="41"/>
      <c r="H139" s="41"/>
      <c r="I139" s="237"/>
      <c r="J139" s="41"/>
      <c r="K139" s="41"/>
      <c r="L139" s="45"/>
      <c r="M139" s="238"/>
      <c r="N139" s="239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150</v>
      </c>
      <c r="AU139" s="18" t="s">
        <v>87</v>
      </c>
    </row>
    <row r="140" spans="1:51" s="13" customFormat="1" ht="12">
      <c r="A140" s="13"/>
      <c r="B140" s="240"/>
      <c r="C140" s="241"/>
      <c r="D140" s="235" t="s">
        <v>152</v>
      </c>
      <c r="E140" s="242" t="s">
        <v>1</v>
      </c>
      <c r="F140" s="243" t="s">
        <v>165</v>
      </c>
      <c r="G140" s="241"/>
      <c r="H140" s="242" t="s">
        <v>1</v>
      </c>
      <c r="I140" s="244"/>
      <c r="J140" s="241"/>
      <c r="K140" s="241"/>
      <c r="L140" s="245"/>
      <c r="M140" s="246"/>
      <c r="N140" s="247"/>
      <c r="O140" s="247"/>
      <c r="P140" s="247"/>
      <c r="Q140" s="247"/>
      <c r="R140" s="247"/>
      <c r="S140" s="247"/>
      <c r="T140" s="24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9" t="s">
        <v>152</v>
      </c>
      <c r="AU140" s="249" t="s">
        <v>87</v>
      </c>
      <c r="AV140" s="13" t="s">
        <v>85</v>
      </c>
      <c r="AW140" s="13" t="s">
        <v>33</v>
      </c>
      <c r="AX140" s="13" t="s">
        <v>78</v>
      </c>
      <c r="AY140" s="249" t="s">
        <v>142</v>
      </c>
    </row>
    <row r="141" spans="1:51" s="13" customFormat="1" ht="12">
      <c r="A141" s="13"/>
      <c r="B141" s="240"/>
      <c r="C141" s="241"/>
      <c r="D141" s="235" t="s">
        <v>152</v>
      </c>
      <c r="E141" s="242" t="s">
        <v>1</v>
      </c>
      <c r="F141" s="243" t="s">
        <v>166</v>
      </c>
      <c r="G141" s="241"/>
      <c r="H141" s="242" t="s">
        <v>1</v>
      </c>
      <c r="I141" s="244"/>
      <c r="J141" s="241"/>
      <c r="K141" s="241"/>
      <c r="L141" s="245"/>
      <c r="M141" s="246"/>
      <c r="N141" s="247"/>
      <c r="O141" s="247"/>
      <c r="P141" s="247"/>
      <c r="Q141" s="247"/>
      <c r="R141" s="247"/>
      <c r="S141" s="247"/>
      <c r="T141" s="24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9" t="s">
        <v>152</v>
      </c>
      <c r="AU141" s="249" t="s">
        <v>87</v>
      </c>
      <c r="AV141" s="13" t="s">
        <v>85</v>
      </c>
      <c r="AW141" s="13" t="s">
        <v>33</v>
      </c>
      <c r="AX141" s="13" t="s">
        <v>78</v>
      </c>
      <c r="AY141" s="249" t="s">
        <v>142</v>
      </c>
    </row>
    <row r="142" spans="1:51" s="14" customFormat="1" ht="12">
      <c r="A142" s="14"/>
      <c r="B142" s="250"/>
      <c r="C142" s="251"/>
      <c r="D142" s="235" t="s">
        <v>152</v>
      </c>
      <c r="E142" s="252" t="s">
        <v>1</v>
      </c>
      <c r="F142" s="253" t="s">
        <v>167</v>
      </c>
      <c r="G142" s="251"/>
      <c r="H142" s="254">
        <v>144.2</v>
      </c>
      <c r="I142" s="255"/>
      <c r="J142" s="251"/>
      <c r="K142" s="251"/>
      <c r="L142" s="256"/>
      <c r="M142" s="257"/>
      <c r="N142" s="258"/>
      <c r="O142" s="258"/>
      <c r="P142" s="258"/>
      <c r="Q142" s="258"/>
      <c r="R142" s="258"/>
      <c r="S142" s="258"/>
      <c r="T142" s="25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0" t="s">
        <v>152</v>
      </c>
      <c r="AU142" s="260" t="s">
        <v>87</v>
      </c>
      <c r="AV142" s="14" t="s">
        <v>87</v>
      </c>
      <c r="AW142" s="14" t="s">
        <v>33</v>
      </c>
      <c r="AX142" s="14" t="s">
        <v>78</v>
      </c>
      <c r="AY142" s="260" t="s">
        <v>142</v>
      </c>
    </row>
    <row r="143" spans="1:51" s="16" customFormat="1" ht="12">
      <c r="A143" s="16"/>
      <c r="B143" s="272"/>
      <c r="C143" s="273"/>
      <c r="D143" s="235" t="s">
        <v>152</v>
      </c>
      <c r="E143" s="274" t="s">
        <v>1</v>
      </c>
      <c r="F143" s="275" t="s">
        <v>168</v>
      </c>
      <c r="G143" s="273"/>
      <c r="H143" s="276">
        <v>144.2</v>
      </c>
      <c r="I143" s="277"/>
      <c r="J143" s="273"/>
      <c r="K143" s="273"/>
      <c r="L143" s="278"/>
      <c r="M143" s="279"/>
      <c r="N143" s="280"/>
      <c r="O143" s="280"/>
      <c r="P143" s="280"/>
      <c r="Q143" s="280"/>
      <c r="R143" s="280"/>
      <c r="S143" s="280"/>
      <c r="T143" s="281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T143" s="282" t="s">
        <v>152</v>
      </c>
      <c r="AU143" s="282" t="s">
        <v>87</v>
      </c>
      <c r="AV143" s="16" t="s">
        <v>169</v>
      </c>
      <c r="AW143" s="16" t="s">
        <v>33</v>
      </c>
      <c r="AX143" s="16" t="s">
        <v>78</v>
      </c>
      <c r="AY143" s="282" t="s">
        <v>142</v>
      </c>
    </row>
    <row r="144" spans="1:51" s="13" customFormat="1" ht="12">
      <c r="A144" s="13"/>
      <c r="B144" s="240"/>
      <c r="C144" s="241"/>
      <c r="D144" s="235" t="s">
        <v>152</v>
      </c>
      <c r="E144" s="242" t="s">
        <v>1</v>
      </c>
      <c r="F144" s="243" t="s">
        <v>170</v>
      </c>
      <c r="G144" s="241"/>
      <c r="H144" s="242" t="s">
        <v>1</v>
      </c>
      <c r="I144" s="244"/>
      <c r="J144" s="241"/>
      <c r="K144" s="241"/>
      <c r="L144" s="245"/>
      <c r="M144" s="246"/>
      <c r="N144" s="247"/>
      <c r="O144" s="247"/>
      <c r="P144" s="247"/>
      <c r="Q144" s="247"/>
      <c r="R144" s="247"/>
      <c r="S144" s="247"/>
      <c r="T144" s="24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9" t="s">
        <v>152</v>
      </c>
      <c r="AU144" s="249" t="s">
        <v>87</v>
      </c>
      <c r="AV144" s="13" t="s">
        <v>85</v>
      </c>
      <c r="AW144" s="13" t="s">
        <v>33</v>
      </c>
      <c r="AX144" s="13" t="s">
        <v>78</v>
      </c>
      <c r="AY144" s="249" t="s">
        <v>142</v>
      </c>
    </row>
    <row r="145" spans="1:51" s="13" customFormat="1" ht="12">
      <c r="A145" s="13"/>
      <c r="B145" s="240"/>
      <c r="C145" s="241"/>
      <c r="D145" s="235" t="s">
        <v>152</v>
      </c>
      <c r="E145" s="242" t="s">
        <v>1</v>
      </c>
      <c r="F145" s="243" t="s">
        <v>171</v>
      </c>
      <c r="G145" s="241"/>
      <c r="H145" s="242" t="s">
        <v>1</v>
      </c>
      <c r="I145" s="244"/>
      <c r="J145" s="241"/>
      <c r="K145" s="241"/>
      <c r="L145" s="245"/>
      <c r="M145" s="246"/>
      <c r="N145" s="247"/>
      <c r="O145" s="247"/>
      <c r="P145" s="247"/>
      <c r="Q145" s="247"/>
      <c r="R145" s="247"/>
      <c r="S145" s="247"/>
      <c r="T145" s="24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9" t="s">
        <v>152</v>
      </c>
      <c r="AU145" s="249" t="s">
        <v>87</v>
      </c>
      <c r="AV145" s="13" t="s">
        <v>85</v>
      </c>
      <c r="AW145" s="13" t="s">
        <v>33</v>
      </c>
      <c r="AX145" s="13" t="s">
        <v>78</v>
      </c>
      <c r="AY145" s="249" t="s">
        <v>142</v>
      </c>
    </row>
    <row r="146" spans="1:51" s="14" customFormat="1" ht="12">
      <c r="A146" s="14"/>
      <c r="B146" s="250"/>
      <c r="C146" s="251"/>
      <c r="D146" s="235" t="s">
        <v>152</v>
      </c>
      <c r="E146" s="252" t="s">
        <v>1</v>
      </c>
      <c r="F146" s="253" t="s">
        <v>172</v>
      </c>
      <c r="G146" s="251"/>
      <c r="H146" s="254">
        <v>18.2</v>
      </c>
      <c r="I146" s="255"/>
      <c r="J146" s="251"/>
      <c r="K146" s="251"/>
      <c r="L146" s="256"/>
      <c r="M146" s="257"/>
      <c r="N146" s="258"/>
      <c r="O146" s="258"/>
      <c r="P146" s="258"/>
      <c r="Q146" s="258"/>
      <c r="R146" s="258"/>
      <c r="S146" s="258"/>
      <c r="T146" s="25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0" t="s">
        <v>152</v>
      </c>
      <c r="AU146" s="260" t="s">
        <v>87</v>
      </c>
      <c r="AV146" s="14" t="s">
        <v>87</v>
      </c>
      <c r="AW146" s="14" t="s">
        <v>33</v>
      </c>
      <c r="AX146" s="14" t="s">
        <v>78</v>
      </c>
      <c r="AY146" s="260" t="s">
        <v>142</v>
      </c>
    </row>
    <row r="147" spans="1:51" s="16" customFormat="1" ht="12">
      <c r="A147" s="16"/>
      <c r="B147" s="272"/>
      <c r="C147" s="273"/>
      <c r="D147" s="235" t="s">
        <v>152</v>
      </c>
      <c r="E147" s="274" t="s">
        <v>1</v>
      </c>
      <c r="F147" s="275" t="s">
        <v>168</v>
      </c>
      <c r="G147" s="273"/>
      <c r="H147" s="276">
        <v>18.2</v>
      </c>
      <c r="I147" s="277"/>
      <c r="J147" s="273"/>
      <c r="K147" s="273"/>
      <c r="L147" s="278"/>
      <c r="M147" s="279"/>
      <c r="N147" s="280"/>
      <c r="O147" s="280"/>
      <c r="P147" s="280"/>
      <c r="Q147" s="280"/>
      <c r="R147" s="280"/>
      <c r="S147" s="280"/>
      <c r="T147" s="281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T147" s="282" t="s">
        <v>152</v>
      </c>
      <c r="AU147" s="282" t="s">
        <v>87</v>
      </c>
      <c r="AV147" s="16" t="s">
        <v>169</v>
      </c>
      <c r="AW147" s="16" t="s">
        <v>33</v>
      </c>
      <c r="AX147" s="16" t="s">
        <v>78</v>
      </c>
      <c r="AY147" s="282" t="s">
        <v>142</v>
      </c>
    </row>
    <row r="148" spans="1:51" s="15" customFormat="1" ht="12">
      <c r="A148" s="15"/>
      <c r="B148" s="261"/>
      <c r="C148" s="262"/>
      <c r="D148" s="235" t="s">
        <v>152</v>
      </c>
      <c r="E148" s="263" t="s">
        <v>1</v>
      </c>
      <c r="F148" s="264" t="s">
        <v>160</v>
      </c>
      <c r="G148" s="262"/>
      <c r="H148" s="265">
        <v>162.4</v>
      </c>
      <c r="I148" s="266"/>
      <c r="J148" s="262"/>
      <c r="K148" s="262"/>
      <c r="L148" s="267"/>
      <c r="M148" s="268"/>
      <c r="N148" s="269"/>
      <c r="O148" s="269"/>
      <c r="P148" s="269"/>
      <c r="Q148" s="269"/>
      <c r="R148" s="269"/>
      <c r="S148" s="269"/>
      <c r="T148" s="270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1" t="s">
        <v>152</v>
      </c>
      <c r="AU148" s="271" t="s">
        <v>87</v>
      </c>
      <c r="AV148" s="15" t="s">
        <v>148</v>
      </c>
      <c r="AW148" s="15" t="s">
        <v>33</v>
      </c>
      <c r="AX148" s="15" t="s">
        <v>85</v>
      </c>
      <c r="AY148" s="271" t="s">
        <v>142</v>
      </c>
    </row>
    <row r="149" spans="1:65" s="2" customFormat="1" ht="21.75" customHeight="1">
      <c r="A149" s="39"/>
      <c r="B149" s="40"/>
      <c r="C149" s="221" t="s">
        <v>169</v>
      </c>
      <c r="D149" s="221" t="s">
        <v>144</v>
      </c>
      <c r="E149" s="222" t="s">
        <v>173</v>
      </c>
      <c r="F149" s="223" t="s">
        <v>174</v>
      </c>
      <c r="G149" s="224" t="s">
        <v>147</v>
      </c>
      <c r="H149" s="225">
        <v>62.2</v>
      </c>
      <c r="I149" s="226"/>
      <c r="J149" s="227">
        <f>ROUND(I149*H149,2)</f>
        <v>0</v>
      </c>
      <c r="K149" s="228"/>
      <c r="L149" s="45"/>
      <c r="M149" s="229" t="s">
        <v>1</v>
      </c>
      <c r="N149" s="230" t="s">
        <v>43</v>
      </c>
      <c r="O149" s="92"/>
      <c r="P149" s="231">
        <f>O149*H149</f>
        <v>0</v>
      </c>
      <c r="Q149" s="231">
        <v>0</v>
      </c>
      <c r="R149" s="231">
        <f>Q149*H149</f>
        <v>0</v>
      </c>
      <c r="S149" s="231">
        <v>0.29</v>
      </c>
      <c r="T149" s="232">
        <f>S149*H149</f>
        <v>18.038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3" t="s">
        <v>148</v>
      </c>
      <c r="AT149" s="233" t="s">
        <v>144</v>
      </c>
      <c r="AU149" s="233" t="s">
        <v>87</v>
      </c>
      <c r="AY149" s="18" t="s">
        <v>142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8" t="s">
        <v>85</v>
      </c>
      <c r="BK149" s="234">
        <f>ROUND(I149*H149,2)</f>
        <v>0</v>
      </c>
      <c r="BL149" s="18" t="s">
        <v>148</v>
      </c>
      <c r="BM149" s="233" t="s">
        <v>175</v>
      </c>
    </row>
    <row r="150" spans="1:47" s="2" customFormat="1" ht="12">
      <c r="A150" s="39"/>
      <c r="B150" s="40"/>
      <c r="C150" s="41"/>
      <c r="D150" s="235" t="s">
        <v>150</v>
      </c>
      <c r="E150" s="41"/>
      <c r="F150" s="236" t="s">
        <v>176</v>
      </c>
      <c r="G150" s="41"/>
      <c r="H150" s="41"/>
      <c r="I150" s="237"/>
      <c r="J150" s="41"/>
      <c r="K150" s="41"/>
      <c r="L150" s="45"/>
      <c r="M150" s="238"/>
      <c r="N150" s="239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150</v>
      </c>
      <c r="AU150" s="18" t="s">
        <v>87</v>
      </c>
    </row>
    <row r="151" spans="1:51" s="13" customFormat="1" ht="12">
      <c r="A151" s="13"/>
      <c r="B151" s="240"/>
      <c r="C151" s="241"/>
      <c r="D151" s="235" t="s">
        <v>152</v>
      </c>
      <c r="E151" s="242" t="s">
        <v>1</v>
      </c>
      <c r="F151" s="243" t="s">
        <v>177</v>
      </c>
      <c r="G151" s="241"/>
      <c r="H151" s="242" t="s">
        <v>1</v>
      </c>
      <c r="I151" s="244"/>
      <c r="J151" s="241"/>
      <c r="K151" s="241"/>
      <c r="L151" s="245"/>
      <c r="M151" s="246"/>
      <c r="N151" s="247"/>
      <c r="O151" s="247"/>
      <c r="P151" s="247"/>
      <c r="Q151" s="247"/>
      <c r="R151" s="247"/>
      <c r="S151" s="247"/>
      <c r="T151" s="24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9" t="s">
        <v>152</v>
      </c>
      <c r="AU151" s="249" t="s">
        <v>87</v>
      </c>
      <c r="AV151" s="13" t="s">
        <v>85</v>
      </c>
      <c r="AW151" s="13" t="s">
        <v>33</v>
      </c>
      <c r="AX151" s="13" t="s">
        <v>78</v>
      </c>
      <c r="AY151" s="249" t="s">
        <v>142</v>
      </c>
    </row>
    <row r="152" spans="1:51" s="14" customFormat="1" ht="12">
      <c r="A152" s="14"/>
      <c r="B152" s="250"/>
      <c r="C152" s="251"/>
      <c r="D152" s="235" t="s">
        <v>152</v>
      </c>
      <c r="E152" s="252" t="s">
        <v>1</v>
      </c>
      <c r="F152" s="253" t="s">
        <v>178</v>
      </c>
      <c r="G152" s="251"/>
      <c r="H152" s="254">
        <v>8.7</v>
      </c>
      <c r="I152" s="255"/>
      <c r="J152" s="251"/>
      <c r="K152" s="251"/>
      <c r="L152" s="256"/>
      <c r="M152" s="257"/>
      <c r="N152" s="258"/>
      <c r="O152" s="258"/>
      <c r="P152" s="258"/>
      <c r="Q152" s="258"/>
      <c r="R152" s="258"/>
      <c r="S152" s="258"/>
      <c r="T152" s="25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0" t="s">
        <v>152</v>
      </c>
      <c r="AU152" s="260" t="s">
        <v>87</v>
      </c>
      <c r="AV152" s="14" t="s">
        <v>87</v>
      </c>
      <c r="AW152" s="14" t="s">
        <v>33</v>
      </c>
      <c r="AX152" s="14" t="s">
        <v>78</v>
      </c>
      <c r="AY152" s="260" t="s">
        <v>142</v>
      </c>
    </row>
    <row r="153" spans="1:51" s="13" customFormat="1" ht="12">
      <c r="A153" s="13"/>
      <c r="B153" s="240"/>
      <c r="C153" s="241"/>
      <c r="D153" s="235" t="s">
        <v>152</v>
      </c>
      <c r="E153" s="242" t="s">
        <v>1</v>
      </c>
      <c r="F153" s="243" t="s">
        <v>179</v>
      </c>
      <c r="G153" s="241"/>
      <c r="H153" s="242" t="s">
        <v>1</v>
      </c>
      <c r="I153" s="244"/>
      <c r="J153" s="241"/>
      <c r="K153" s="241"/>
      <c r="L153" s="245"/>
      <c r="M153" s="246"/>
      <c r="N153" s="247"/>
      <c r="O153" s="247"/>
      <c r="P153" s="247"/>
      <c r="Q153" s="247"/>
      <c r="R153" s="247"/>
      <c r="S153" s="247"/>
      <c r="T153" s="24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9" t="s">
        <v>152</v>
      </c>
      <c r="AU153" s="249" t="s">
        <v>87</v>
      </c>
      <c r="AV153" s="13" t="s">
        <v>85</v>
      </c>
      <c r="AW153" s="13" t="s">
        <v>33</v>
      </c>
      <c r="AX153" s="13" t="s">
        <v>78</v>
      </c>
      <c r="AY153" s="249" t="s">
        <v>142</v>
      </c>
    </row>
    <row r="154" spans="1:51" s="14" customFormat="1" ht="12">
      <c r="A154" s="14"/>
      <c r="B154" s="250"/>
      <c r="C154" s="251"/>
      <c r="D154" s="235" t="s">
        <v>152</v>
      </c>
      <c r="E154" s="252" t="s">
        <v>1</v>
      </c>
      <c r="F154" s="253" t="s">
        <v>180</v>
      </c>
      <c r="G154" s="251"/>
      <c r="H154" s="254">
        <v>53.5</v>
      </c>
      <c r="I154" s="255"/>
      <c r="J154" s="251"/>
      <c r="K154" s="251"/>
      <c r="L154" s="256"/>
      <c r="M154" s="257"/>
      <c r="N154" s="258"/>
      <c r="O154" s="258"/>
      <c r="P154" s="258"/>
      <c r="Q154" s="258"/>
      <c r="R154" s="258"/>
      <c r="S154" s="258"/>
      <c r="T154" s="25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0" t="s">
        <v>152</v>
      </c>
      <c r="AU154" s="260" t="s">
        <v>87</v>
      </c>
      <c r="AV154" s="14" t="s">
        <v>87</v>
      </c>
      <c r="AW154" s="14" t="s">
        <v>33</v>
      </c>
      <c r="AX154" s="14" t="s">
        <v>78</v>
      </c>
      <c r="AY154" s="260" t="s">
        <v>142</v>
      </c>
    </row>
    <row r="155" spans="1:51" s="15" customFormat="1" ht="12">
      <c r="A155" s="15"/>
      <c r="B155" s="261"/>
      <c r="C155" s="262"/>
      <c r="D155" s="235" t="s">
        <v>152</v>
      </c>
      <c r="E155" s="263" t="s">
        <v>1</v>
      </c>
      <c r="F155" s="264" t="s">
        <v>160</v>
      </c>
      <c r="G155" s="262"/>
      <c r="H155" s="265">
        <v>62.2</v>
      </c>
      <c r="I155" s="266"/>
      <c r="J155" s="262"/>
      <c r="K155" s="262"/>
      <c r="L155" s="267"/>
      <c r="M155" s="268"/>
      <c r="N155" s="269"/>
      <c r="O155" s="269"/>
      <c r="P155" s="269"/>
      <c r="Q155" s="269"/>
      <c r="R155" s="269"/>
      <c r="S155" s="269"/>
      <c r="T155" s="270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71" t="s">
        <v>152</v>
      </c>
      <c r="AU155" s="271" t="s">
        <v>87</v>
      </c>
      <c r="AV155" s="15" t="s">
        <v>148</v>
      </c>
      <c r="AW155" s="15" t="s">
        <v>33</v>
      </c>
      <c r="AX155" s="15" t="s">
        <v>85</v>
      </c>
      <c r="AY155" s="271" t="s">
        <v>142</v>
      </c>
    </row>
    <row r="156" spans="1:65" s="2" customFormat="1" ht="21.75" customHeight="1">
      <c r="A156" s="39"/>
      <c r="B156" s="40"/>
      <c r="C156" s="221" t="s">
        <v>148</v>
      </c>
      <c r="D156" s="221" t="s">
        <v>144</v>
      </c>
      <c r="E156" s="222" t="s">
        <v>181</v>
      </c>
      <c r="F156" s="223" t="s">
        <v>182</v>
      </c>
      <c r="G156" s="224" t="s">
        <v>147</v>
      </c>
      <c r="H156" s="225">
        <v>196.7</v>
      </c>
      <c r="I156" s="226"/>
      <c r="J156" s="227">
        <f>ROUND(I156*H156,2)</f>
        <v>0</v>
      </c>
      <c r="K156" s="228"/>
      <c r="L156" s="45"/>
      <c r="M156" s="229" t="s">
        <v>1</v>
      </c>
      <c r="N156" s="230" t="s">
        <v>43</v>
      </c>
      <c r="O156" s="92"/>
      <c r="P156" s="231">
        <f>O156*H156</f>
        <v>0</v>
      </c>
      <c r="Q156" s="231">
        <v>0</v>
      </c>
      <c r="R156" s="231">
        <f>Q156*H156</f>
        <v>0</v>
      </c>
      <c r="S156" s="231">
        <v>0.44</v>
      </c>
      <c r="T156" s="232">
        <f>S156*H156</f>
        <v>86.548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3" t="s">
        <v>148</v>
      </c>
      <c r="AT156" s="233" t="s">
        <v>144</v>
      </c>
      <c r="AU156" s="233" t="s">
        <v>87</v>
      </c>
      <c r="AY156" s="18" t="s">
        <v>142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8" t="s">
        <v>85</v>
      </c>
      <c r="BK156" s="234">
        <f>ROUND(I156*H156,2)</f>
        <v>0</v>
      </c>
      <c r="BL156" s="18" t="s">
        <v>148</v>
      </c>
      <c r="BM156" s="233" t="s">
        <v>183</v>
      </c>
    </row>
    <row r="157" spans="1:47" s="2" customFormat="1" ht="12">
      <c r="A157" s="39"/>
      <c r="B157" s="40"/>
      <c r="C157" s="41"/>
      <c r="D157" s="235" t="s">
        <v>150</v>
      </c>
      <c r="E157" s="41"/>
      <c r="F157" s="236" t="s">
        <v>184</v>
      </c>
      <c r="G157" s="41"/>
      <c r="H157" s="41"/>
      <c r="I157" s="237"/>
      <c r="J157" s="41"/>
      <c r="K157" s="41"/>
      <c r="L157" s="45"/>
      <c r="M157" s="238"/>
      <c r="N157" s="239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150</v>
      </c>
      <c r="AU157" s="18" t="s">
        <v>87</v>
      </c>
    </row>
    <row r="158" spans="1:51" s="13" customFormat="1" ht="12">
      <c r="A158" s="13"/>
      <c r="B158" s="240"/>
      <c r="C158" s="241"/>
      <c r="D158" s="235" t="s">
        <v>152</v>
      </c>
      <c r="E158" s="242" t="s">
        <v>1</v>
      </c>
      <c r="F158" s="243" t="s">
        <v>185</v>
      </c>
      <c r="G158" s="241"/>
      <c r="H158" s="242" t="s">
        <v>1</v>
      </c>
      <c r="I158" s="244"/>
      <c r="J158" s="241"/>
      <c r="K158" s="241"/>
      <c r="L158" s="245"/>
      <c r="M158" s="246"/>
      <c r="N158" s="247"/>
      <c r="O158" s="247"/>
      <c r="P158" s="247"/>
      <c r="Q158" s="247"/>
      <c r="R158" s="247"/>
      <c r="S158" s="247"/>
      <c r="T158" s="24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9" t="s">
        <v>152</v>
      </c>
      <c r="AU158" s="249" t="s">
        <v>87</v>
      </c>
      <c r="AV158" s="13" t="s">
        <v>85</v>
      </c>
      <c r="AW158" s="13" t="s">
        <v>33</v>
      </c>
      <c r="AX158" s="13" t="s">
        <v>78</v>
      </c>
      <c r="AY158" s="249" t="s">
        <v>142</v>
      </c>
    </row>
    <row r="159" spans="1:51" s="14" customFormat="1" ht="12">
      <c r="A159" s="14"/>
      <c r="B159" s="250"/>
      <c r="C159" s="251"/>
      <c r="D159" s="235" t="s">
        <v>152</v>
      </c>
      <c r="E159" s="252" t="s">
        <v>1</v>
      </c>
      <c r="F159" s="253" t="s">
        <v>186</v>
      </c>
      <c r="G159" s="251"/>
      <c r="H159" s="254">
        <v>77.1</v>
      </c>
      <c r="I159" s="255"/>
      <c r="J159" s="251"/>
      <c r="K159" s="251"/>
      <c r="L159" s="256"/>
      <c r="M159" s="257"/>
      <c r="N159" s="258"/>
      <c r="O159" s="258"/>
      <c r="P159" s="258"/>
      <c r="Q159" s="258"/>
      <c r="R159" s="258"/>
      <c r="S159" s="258"/>
      <c r="T159" s="25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0" t="s">
        <v>152</v>
      </c>
      <c r="AU159" s="260" t="s">
        <v>87</v>
      </c>
      <c r="AV159" s="14" t="s">
        <v>87</v>
      </c>
      <c r="AW159" s="14" t="s">
        <v>33</v>
      </c>
      <c r="AX159" s="14" t="s">
        <v>78</v>
      </c>
      <c r="AY159" s="260" t="s">
        <v>142</v>
      </c>
    </row>
    <row r="160" spans="1:51" s="14" customFormat="1" ht="12">
      <c r="A160" s="14"/>
      <c r="B160" s="250"/>
      <c r="C160" s="251"/>
      <c r="D160" s="235" t="s">
        <v>152</v>
      </c>
      <c r="E160" s="252" t="s">
        <v>1</v>
      </c>
      <c r="F160" s="253" t="s">
        <v>187</v>
      </c>
      <c r="G160" s="251"/>
      <c r="H160" s="254">
        <v>2.88</v>
      </c>
      <c r="I160" s="255"/>
      <c r="J160" s="251"/>
      <c r="K160" s="251"/>
      <c r="L160" s="256"/>
      <c r="M160" s="257"/>
      <c r="N160" s="258"/>
      <c r="O160" s="258"/>
      <c r="P160" s="258"/>
      <c r="Q160" s="258"/>
      <c r="R160" s="258"/>
      <c r="S160" s="258"/>
      <c r="T160" s="25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0" t="s">
        <v>152</v>
      </c>
      <c r="AU160" s="260" t="s">
        <v>87</v>
      </c>
      <c r="AV160" s="14" t="s">
        <v>87</v>
      </c>
      <c r="AW160" s="14" t="s">
        <v>33</v>
      </c>
      <c r="AX160" s="14" t="s">
        <v>78</v>
      </c>
      <c r="AY160" s="260" t="s">
        <v>142</v>
      </c>
    </row>
    <row r="161" spans="1:51" s="13" customFormat="1" ht="12">
      <c r="A161" s="13"/>
      <c r="B161" s="240"/>
      <c r="C161" s="241"/>
      <c r="D161" s="235" t="s">
        <v>152</v>
      </c>
      <c r="E161" s="242" t="s">
        <v>1</v>
      </c>
      <c r="F161" s="243" t="s">
        <v>188</v>
      </c>
      <c r="G161" s="241"/>
      <c r="H161" s="242" t="s">
        <v>1</v>
      </c>
      <c r="I161" s="244"/>
      <c r="J161" s="241"/>
      <c r="K161" s="241"/>
      <c r="L161" s="245"/>
      <c r="M161" s="246"/>
      <c r="N161" s="247"/>
      <c r="O161" s="247"/>
      <c r="P161" s="247"/>
      <c r="Q161" s="247"/>
      <c r="R161" s="247"/>
      <c r="S161" s="247"/>
      <c r="T161" s="24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9" t="s">
        <v>152</v>
      </c>
      <c r="AU161" s="249" t="s">
        <v>87</v>
      </c>
      <c r="AV161" s="13" t="s">
        <v>85</v>
      </c>
      <c r="AW161" s="13" t="s">
        <v>33</v>
      </c>
      <c r="AX161" s="13" t="s">
        <v>78</v>
      </c>
      <c r="AY161" s="249" t="s">
        <v>142</v>
      </c>
    </row>
    <row r="162" spans="1:51" s="14" customFormat="1" ht="12">
      <c r="A162" s="14"/>
      <c r="B162" s="250"/>
      <c r="C162" s="251"/>
      <c r="D162" s="235" t="s">
        <v>152</v>
      </c>
      <c r="E162" s="252" t="s">
        <v>1</v>
      </c>
      <c r="F162" s="253" t="s">
        <v>189</v>
      </c>
      <c r="G162" s="251"/>
      <c r="H162" s="254">
        <v>31.5</v>
      </c>
      <c r="I162" s="255"/>
      <c r="J162" s="251"/>
      <c r="K162" s="251"/>
      <c r="L162" s="256"/>
      <c r="M162" s="257"/>
      <c r="N162" s="258"/>
      <c r="O162" s="258"/>
      <c r="P162" s="258"/>
      <c r="Q162" s="258"/>
      <c r="R162" s="258"/>
      <c r="S162" s="258"/>
      <c r="T162" s="25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0" t="s">
        <v>152</v>
      </c>
      <c r="AU162" s="260" t="s">
        <v>87</v>
      </c>
      <c r="AV162" s="14" t="s">
        <v>87</v>
      </c>
      <c r="AW162" s="14" t="s">
        <v>33</v>
      </c>
      <c r="AX162" s="14" t="s">
        <v>78</v>
      </c>
      <c r="AY162" s="260" t="s">
        <v>142</v>
      </c>
    </row>
    <row r="163" spans="1:51" s="13" customFormat="1" ht="12">
      <c r="A163" s="13"/>
      <c r="B163" s="240"/>
      <c r="C163" s="241"/>
      <c r="D163" s="235" t="s">
        <v>152</v>
      </c>
      <c r="E163" s="242" t="s">
        <v>1</v>
      </c>
      <c r="F163" s="243" t="s">
        <v>190</v>
      </c>
      <c r="G163" s="241"/>
      <c r="H163" s="242" t="s">
        <v>1</v>
      </c>
      <c r="I163" s="244"/>
      <c r="J163" s="241"/>
      <c r="K163" s="241"/>
      <c r="L163" s="245"/>
      <c r="M163" s="246"/>
      <c r="N163" s="247"/>
      <c r="O163" s="247"/>
      <c r="P163" s="247"/>
      <c r="Q163" s="247"/>
      <c r="R163" s="247"/>
      <c r="S163" s="247"/>
      <c r="T163" s="24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9" t="s">
        <v>152</v>
      </c>
      <c r="AU163" s="249" t="s">
        <v>87</v>
      </c>
      <c r="AV163" s="13" t="s">
        <v>85</v>
      </c>
      <c r="AW163" s="13" t="s">
        <v>33</v>
      </c>
      <c r="AX163" s="13" t="s">
        <v>78</v>
      </c>
      <c r="AY163" s="249" t="s">
        <v>142</v>
      </c>
    </row>
    <row r="164" spans="1:51" s="14" customFormat="1" ht="12">
      <c r="A164" s="14"/>
      <c r="B164" s="250"/>
      <c r="C164" s="251"/>
      <c r="D164" s="235" t="s">
        <v>152</v>
      </c>
      <c r="E164" s="252" t="s">
        <v>1</v>
      </c>
      <c r="F164" s="253" t="s">
        <v>191</v>
      </c>
      <c r="G164" s="251"/>
      <c r="H164" s="254">
        <v>80.9</v>
      </c>
      <c r="I164" s="255"/>
      <c r="J164" s="251"/>
      <c r="K164" s="251"/>
      <c r="L164" s="256"/>
      <c r="M164" s="257"/>
      <c r="N164" s="258"/>
      <c r="O164" s="258"/>
      <c r="P164" s="258"/>
      <c r="Q164" s="258"/>
      <c r="R164" s="258"/>
      <c r="S164" s="258"/>
      <c r="T164" s="25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0" t="s">
        <v>152</v>
      </c>
      <c r="AU164" s="260" t="s">
        <v>87</v>
      </c>
      <c r="AV164" s="14" t="s">
        <v>87</v>
      </c>
      <c r="AW164" s="14" t="s">
        <v>33</v>
      </c>
      <c r="AX164" s="14" t="s">
        <v>78</v>
      </c>
      <c r="AY164" s="260" t="s">
        <v>142</v>
      </c>
    </row>
    <row r="165" spans="1:51" s="14" customFormat="1" ht="12">
      <c r="A165" s="14"/>
      <c r="B165" s="250"/>
      <c r="C165" s="251"/>
      <c r="D165" s="235" t="s">
        <v>152</v>
      </c>
      <c r="E165" s="252" t="s">
        <v>1</v>
      </c>
      <c r="F165" s="253" t="s">
        <v>192</v>
      </c>
      <c r="G165" s="251"/>
      <c r="H165" s="254">
        <v>4.32</v>
      </c>
      <c r="I165" s="255"/>
      <c r="J165" s="251"/>
      <c r="K165" s="251"/>
      <c r="L165" s="256"/>
      <c r="M165" s="257"/>
      <c r="N165" s="258"/>
      <c r="O165" s="258"/>
      <c r="P165" s="258"/>
      <c r="Q165" s="258"/>
      <c r="R165" s="258"/>
      <c r="S165" s="258"/>
      <c r="T165" s="25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0" t="s">
        <v>152</v>
      </c>
      <c r="AU165" s="260" t="s">
        <v>87</v>
      </c>
      <c r="AV165" s="14" t="s">
        <v>87</v>
      </c>
      <c r="AW165" s="14" t="s">
        <v>33</v>
      </c>
      <c r="AX165" s="14" t="s">
        <v>78</v>
      </c>
      <c r="AY165" s="260" t="s">
        <v>142</v>
      </c>
    </row>
    <row r="166" spans="1:51" s="15" customFormat="1" ht="12">
      <c r="A166" s="15"/>
      <c r="B166" s="261"/>
      <c r="C166" s="262"/>
      <c r="D166" s="235" t="s">
        <v>152</v>
      </c>
      <c r="E166" s="263" t="s">
        <v>1</v>
      </c>
      <c r="F166" s="264" t="s">
        <v>160</v>
      </c>
      <c r="G166" s="262"/>
      <c r="H166" s="265">
        <v>196.7</v>
      </c>
      <c r="I166" s="266"/>
      <c r="J166" s="262"/>
      <c r="K166" s="262"/>
      <c r="L166" s="267"/>
      <c r="M166" s="268"/>
      <c r="N166" s="269"/>
      <c r="O166" s="269"/>
      <c r="P166" s="269"/>
      <c r="Q166" s="269"/>
      <c r="R166" s="269"/>
      <c r="S166" s="269"/>
      <c r="T166" s="270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71" t="s">
        <v>152</v>
      </c>
      <c r="AU166" s="271" t="s">
        <v>87</v>
      </c>
      <c r="AV166" s="15" t="s">
        <v>148</v>
      </c>
      <c r="AW166" s="15" t="s">
        <v>33</v>
      </c>
      <c r="AX166" s="15" t="s">
        <v>85</v>
      </c>
      <c r="AY166" s="271" t="s">
        <v>142</v>
      </c>
    </row>
    <row r="167" spans="1:65" s="2" customFormat="1" ht="21.75" customHeight="1">
      <c r="A167" s="39"/>
      <c r="B167" s="40"/>
      <c r="C167" s="221" t="s">
        <v>193</v>
      </c>
      <c r="D167" s="221" t="s">
        <v>144</v>
      </c>
      <c r="E167" s="222" t="s">
        <v>194</v>
      </c>
      <c r="F167" s="223" t="s">
        <v>195</v>
      </c>
      <c r="G167" s="224" t="s">
        <v>147</v>
      </c>
      <c r="H167" s="225">
        <v>399.68</v>
      </c>
      <c r="I167" s="226"/>
      <c r="J167" s="227">
        <f>ROUND(I167*H167,2)</f>
        <v>0</v>
      </c>
      <c r="K167" s="228"/>
      <c r="L167" s="45"/>
      <c r="M167" s="229" t="s">
        <v>1</v>
      </c>
      <c r="N167" s="230" t="s">
        <v>43</v>
      </c>
      <c r="O167" s="92"/>
      <c r="P167" s="231">
        <f>O167*H167</f>
        <v>0</v>
      </c>
      <c r="Q167" s="231">
        <v>0</v>
      </c>
      <c r="R167" s="231">
        <f>Q167*H167</f>
        <v>0</v>
      </c>
      <c r="S167" s="231">
        <v>0.58</v>
      </c>
      <c r="T167" s="232">
        <f>S167*H167</f>
        <v>231.81439999999998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3" t="s">
        <v>148</v>
      </c>
      <c r="AT167" s="233" t="s">
        <v>144</v>
      </c>
      <c r="AU167" s="233" t="s">
        <v>87</v>
      </c>
      <c r="AY167" s="18" t="s">
        <v>142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8" t="s">
        <v>85</v>
      </c>
      <c r="BK167" s="234">
        <f>ROUND(I167*H167,2)</f>
        <v>0</v>
      </c>
      <c r="BL167" s="18" t="s">
        <v>148</v>
      </c>
      <c r="BM167" s="233" t="s">
        <v>196</v>
      </c>
    </row>
    <row r="168" spans="1:47" s="2" customFormat="1" ht="12">
      <c r="A168" s="39"/>
      <c r="B168" s="40"/>
      <c r="C168" s="41"/>
      <c r="D168" s="235" t="s">
        <v>150</v>
      </c>
      <c r="E168" s="41"/>
      <c r="F168" s="236" t="s">
        <v>197</v>
      </c>
      <c r="G168" s="41"/>
      <c r="H168" s="41"/>
      <c r="I168" s="237"/>
      <c r="J168" s="41"/>
      <c r="K168" s="41"/>
      <c r="L168" s="45"/>
      <c r="M168" s="238"/>
      <c r="N168" s="239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150</v>
      </c>
      <c r="AU168" s="18" t="s">
        <v>87</v>
      </c>
    </row>
    <row r="169" spans="1:51" s="13" customFormat="1" ht="12">
      <c r="A169" s="13"/>
      <c r="B169" s="240"/>
      <c r="C169" s="241"/>
      <c r="D169" s="235" t="s">
        <v>152</v>
      </c>
      <c r="E169" s="242" t="s">
        <v>1</v>
      </c>
      <c r="F169" s="243" t="s">
        <v>165</v>
      </c>
      <c r="G169" s="241"/>
      <c r="H169" s="242" t="s">
        <v>1</v>
      </c>
      <c r="I169" s="244"/>
      <c r="J169" s="241"/>
      <c r="K169" s="241"/>
      <c r="L169" s="245"/>
      <c r="M169" s="246"/>
      <c r="N169" s="247"/>
      <c r="O169" s="247"/>
      <c r="P169" s="247"/>
      <c r="Q169" s="247"/>
      <c r="R169" s="247"/>
      <c r="S169" s="247"/>
      <c r="T169" s="24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9" t="s">
        <v>152</v>
      </c>
      <c r="AU169" s="249" t="s">
        <v>87</v>
      </c>
      <c r="AV169" s="13" t="s">
        <v>85</v>
      </c>
      <c r="AW169" s="13" t="s">
        <v>33</v>
      </c>
      <c r="AX169" s="13" t="s">
        <v>78</v>
      </c>
      <c r="AY169" s="249" t="s">
        <v>142</v>
      </c>
    </row>
    <row r="170" spans="1:51" s="14" customFormat="1" ht="12">
      <c r="A170" s="14"/>
      <c r="B170" s="250"/>
      <c r="C170" s="251"/>
      <c r="D170" s="235" t="s">
        <v>152</v>
      </c>
      <c r="E170" s="252" t="s">
        <v>1</v>
      </c>
      <c r="F170" s="253" t="s">
        <v>198</v>
      </c>
      <c r="G170" s="251"/>
      <c r="H170" s="254">
        <v>309.9</v>
      </c>
      <c r="I170" s="255"/>
      <c r="J170" s="251"/>
      <c r="K170" s="251"/>
      <c r="L170" s="256"/>
      <c r="M170" s="257"/>
      <c r="N170" s="258"/>
      <c r="O170" s="258"/>
      <c r="P170" s="258"/>
      <c r="Q170" s="258"/>
      <c r="R170" s="258"/>
      <c r="S170" s="258"/>
      <c r="T170" s="25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0" t="s">
        <v>152</v>
      </c>
      <c r="AU170" s="260" t="s">
        <v>87</v>
      </c>
      <c r="AV170" s="14" t="s">
        <v>87</v>
      </c>
      <c r="AW170" s="14" t="s">
        <v>33</v>
      </c>
      <c r="AX170" s="14" t="s">
        <v>78</v>
      </c>
      <c r="AY170" s="260" t="s">
        <v>142</v>
      </c>
    </row>
    <row r="171" spans="1:51" s="13" customFormat="1" ht="12">
      <c r="A171" s="13"/>
      <c r="B171" s="240"/>
      <c r="C171" s="241"/>
      <c r="D171" s="235" t="s">
        <v>152</v>
      </c>
      <c r="E171" s="242" t="s">
        <v>1</v>
      </c>
      <c r="F171" s="243" t="s">
        <v>170</v>
      </c>
      <c r="G171" s="241"/>
      <c r="H171" s="242" t="s">
        <v>1</v>
      </c>
      <c r="I171" s="244"/>
      <c r="J171" s="241"/>
      <c r="K171" s="241"/>
      <c r="L171" s="245"/>
      <c r="M171" s="246"/>
      <c r="N171" s="247"/>
      <c r="O171" s="247"/>
      <c r="P171" s="247"/>
      <c r="Q171" s="247"/>
      <c r="R171" s="247"/>
      <c r="S171" s="247"/>
      <c r="T171" s="24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9" t="s">
        <v>152</v>
      </c>
      <c r="AU171" s="249" t="s">
        <v>87</v>
      </c>
      <c r="AV171" s="13" t="s">
        <v>85</v>
      </c>
      <c r="AW171" s="13" t="s">
        <v>33</v>
      </c>
      <c r="AX171" s="13" t="s">
        <v>78</v>
      </c>
      <c r="AY171" s="249" t="s">
        <v>142</v>
      </c>
    </row>
    <row r="172" spans="1:51" s="14" customFormat="1" ht="12">
      <c r="A172" s="14"/>
      <c r="B172" s="250"/>
      <c r="C172" s="251"/>
      <c r="D172" s="235" t="s">
        <v>152</v>
      </c>
      <c r="E172" s="252" t="s">
        <v>1</v>
      </c>
      <c r="F172" s="253" t="s">
        <v>199</v>
      </c>
      <c r="G172" s="251"/>
      <c r="H172" s="254">
        <v>28.5</v>
      </c>
      <c r="I172" s="255"/>
      <c r="J172" s="251"/>
      <c r="K172" s="251"/>
      <c r="L172" s="256"/>
      <c r="M172" s="257"/>
      <c r="N172" s="258"/>
      <c r="O172" s="258"/>
      <c r="P172" s="258"/>
      <c r="Q172" s="258"/>
      <c r="R172" s="258"/>
      <c r="S172" s="258"/>
      <c r="T172" s="25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0" t="s">
        <v>152</v>
      </c>
      <c r="AU172" s="260" t="s">
        <v>87</v>
      </c>
      <c r="AV172" s="14" t="s">
        <v>87</v>
      </c>
      <c r="AW172" s="14" t="s">
        <v>33</v>
      </c>
      <c r="AX172" s="14" t="s">
        <v>78</v>
      </c>
      <c r="AY172" s="260" t="s">
        <v>142</v>
      </c>
    </row>
    <row r="173" spans="1:51" s="16" customFormat="1" ht="12">
      <c r="A173" s="16"/>
      <c r="B173" s="272"/>
      <c r="C173" s="273"/>
      <c r="D173" s="235" t="s">
        <v>152</v>
      </c>
      <c r="E173" s="274" t="s">
        <v>1</v>
      </c>
      <c r="F173" s="275" t="s">
        <v>168</v>
      </c>
      <c r="G173" s="273"/>
      <c r="H173" s="276">
        <v>338.4</v>
      </c>
      <c r="I173" s="277"/>
      <c r="J173" s="273"/>
      <c r="K173" s="273"/>
      <c r="L173" s="278"/>
      <c r="M173" s="279"/>
      <c r="N173" s="280"/>
      <c r="O173" s="280"/>
      <c r="P173" s="280"/>
      <c r="Q173" s="280"/>
      <c r="R173" s="280"/>
      <c r="S173" s="280"/>
      <c r="T173" s="281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T173" s="282" t="s">
        <v>152</v>
      </c>
      <c r="AU173" s="282" t="s">
        <v>87</v>
      </c>
      <c r="AV173" s="16" t="s">
        <v>169</v>
      </c>
      <c r="AW173" s="16" t="s">
        <v>33</v>
      </c>
      <c r="AX173" s="16" t="s">
        <v>78</v>
      </c>
      <c r="AY173" s="282" t="s">
        <v>142</v>
      </c>
    </row>
    <row r="174" spans="1:51" s="13" customFormat="1" ht="12">
      <c r="A174" s="13"/>
      <c r="B174" s="240"/>
      <c r="C174" s="241"/>
      <c r="D174" s="235" t="s">
        <v>152</v>
      </c>
      <c r="E174" s="242" t="s">
        <v>1</v>
      </c>
      <c r="F174" s="243" t="s">
        <v>200</v>
      </c>
      <c r="G174" s="241"/>
      <c r="H174" s="242" t="s">
        <v>1</v>
      </c>
      <c r="I174" s="244"/>
      <c r="J174" s="241"/>
      <c r="K174" s="241"/>
      <c r="L174" s="245"/>
      <c r="M174" s="246"/>
      <c r="N174" s="247"/>
      <c r="O174" s="247"/>
      <c r="P174" s="247"/>
      <c r="Q174" s="247"/>
      <c r="R174" s="247"/>
      <c r="S174" s="247"/>
      <c r="T174" s="24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9" t="s">
        <v>152</v>
      </c>
      <c r="AU174" s="249" t="s">
        <v>87</v>
      </c>
      <c r="AV174" s="13" t="s">
        <v>85</v>
      </c>
      <c r="AW174" s="13" t="s">
        <v>33</v>
      </c>
      <c r="AX174" s="13" t="s">
        <v>78</v>
      </c>
      <c r="AY174" s="249" t="s">
        <v>142</v>
      </c>
    </row>
    <row r="175" spans="1:51" s="13" customFormat="1" ht="12">
      <c r="A175" s="13"/>
      <c r="B175" s="240"/>
      <c r="C175" s="241"/>
      <c r="D175" s="235" t="s">
        <v>152</v>
      </c>
      <c r="E175" s="242" t="s">
        <v>1</v>
      </c>
      <c r="F175" s="243" t="s">
        <v>153</v>
      </c>
      <c r="G175" s="241"/>
      <c r="H175" s="242" t="s">
        <v>1</v>
      </c>
      <c r="I175" s="244"/>
      <c r="J175" s="241"/>
      <c r="K175" s="241"/>
      <c r="L175" s="245"/>
      <c r="M175" s="246"/>
      <c r="N175" s="247"/>
      <c r="O175" s="247"/>
      <c r="P175" s="247"/>
      <c r="Q175" s="247"/>
      <c r="R175" s="247"/>
      <c r="S175" s="247"/>
      <c r="T175" s="24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9" t="s">
        <v>152</v>
      </c>
      <c r="AU175" s="249" t="s">
        <v>87</v>
      </c>
      <c r="AV175" s="13" t="s">
        <v>85</v>
      </c>
      <c r="AW175" s="13" t="s">
        <v>33</v>
      </c>
      <c r="AX175" s="13" t="s">
        <v>78</v>
      </c>
      <c r="AY175" s="249" t="s">
        <v>142</v>
      </c>
    </row>
    <row r="176" spans="1:51" s="14" customFormat="1" ht="12">
      <c r="A176" s="14"/>
      <c r="B176" s="250"/>
      <c r="C176" s="251"/>
      <c r="D176" s="235" t="s">
        <v>152</v>
      </c>
      <c r="E176" s="252" t="s">
        <v>1</v>
      </c>
      <c r="F176" s="253" t="s">
        <v>154</v>
      </c>
      <c r="G176" s="251"/>
      <c r="H176" s="254">
        <v>35</v>
      </c>
      <c r="I176" s="255"/>
      <c r="J176" s="251"/>
      <c r="K176" s="251"/>
      <c r="L176" s="256"/>
      <c r="M176" s="257"/>
      <c r="N176" s="258"/>
      <c r="O176" s="258"/>
      <c r="P176" s="258"/>
      <c r="Q176" s="258"/>
      <c r="R176" s="258"/>
      <c r="S176" s="258"/>
      <c r="T176" s="25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0" t="s">
        <v>152</v>
      </c>
      <c r="AU176" s="260" t="s">
        <v>87</v>
      </c>
      <c r="AV176" s="14" t="s">
        <v>87</v>
      </c>
      <c r="AW176" s="14" t="s">
        <v>33</v>
      </c>
      <c r="AX176" s="14" t="s">
        <v>78</v>
      </c>
      <c r="AY176" s="260" t="s">
        <v>142</v>
      </c>
    </row>
    <row r="177" spans="1:51" s="13" customFormat="1" ht="12">
      <c r="A177" s="13"/>
      <c r="B177" s="240"/>
      <c r="C177" s="241"/>
      <c r="D177" s="235" t="s">
        <v>152</v>
      </c>
      <c r="E177" s="242" t="s">
        <v>1</v>
      </c>
      <c r="F177" s="243" t="s">
        <v>155</v>
      </c>
      <c r="G177" s="241"/>
      <c r="H177" s="242" t="s">
        <v>1</v>
      </c>
      <c r="I177" s="244"/>
      <c r="J177" s="241"/>
      <c r="K177" s="241"/>
      <c r="L177" s="245"/>
      <c r="M177" s="246"/>
      <c r="N177" s="247"/>
      <c r="O177" s="247"/>
      <c r="P177" s="247"/>
      <c r="Q177" s="247"/>
      <c r="R177" s="247"/>
      <c r="S177" s="247"/>
      <c r="T177" s="24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9" t="s">
        <v>152</v>
      </c>
      <c r="AU177" s="249" t="s">
        <v>87</v>
      </c>
      <c r="AV177" s="13" t="s">
        <v>85</v>
      </c>
      <c r="AW177" s="13" t="s">
        <v>33</v>
      </c>
      <c r="AX177" s="13" t="s">
        <v>78</v>
      </c>
      <c r="AY177" s="249" t="s">
        <v>142</v>
      </c>
    </row>
    <row r="178" spans="1:51" s="14" customFormat="1" ht="12">
      <c r="A178" s="14"/>
      <c r="B178" s="250"/>
      <c r="C178" s="251"/>
      <c r="D178" s="235" t="s">
        <v>152</v>
      </c>
      <c r="E178" s="252" t="s">
        <v>1</v>
      </c>
      <c r="F178" s="253" t="s">
        <v>159</v>
      </c>
      <c r="G178" s="251"/>
      <c r="H178" s="254">
        <v>1.44</v>
      </c>
      <c r="I178" s="255"/>
      <c r="J178" s="251"/>
      <c r="K178" s="251"/>
      <c r="L178" s="256"/>
      <c r="M178" s="257"/>
      <c r="N178" s="258"/>
      <c r="O178" s="258"/>
      <c r="P178" s="258"/>
      <c r="Q178" s="258"/>
      <c r="R178" s="258"/>
      <c r="S178" s="258"/>
      <c r="T178" s="25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0" t="s">
        <v>152</v>
      </c>
      <c r="AU178" s="260" t="s">
        <v>87</v>
      </c>
      <c r="AV178" s="14" t="s">
        <v>87</v>
      </c>
      <c r="AW178" s="14" t="s">
        <v>33</v>
      </c>
      <c r="AX178" s="14" t="s">
        <v>78</v>
      </c>
      <c r="AY178" s="260" t="s">
        <v>142</v>
      </c>
    </row>
    <row r="179" spans="1:51" s="13" customFormat="1" ht="12">
      <c r="A179" s="13"/>
      <c r="B179" s="240"/>
      <c r="C179" s="241"/>
      <c r="D179" s="235" t="s">
        <v>152</v>
      </c>
      <c r="E179" s="242" t="s">
        <v>1</v>
      </c>
      <c r="F179" s="243" t="s">
        <v>201</v>
      </c>
      <c r="G179" s="241"/>
      <c r="H179" s="242" t="s">
        <v>1</v>
      </c>
      <c r="I179" s="244"/>
      <c r="J179" s="241"/>
      <c r="K179" s="241"/>
      <c r="L179" s="245"/>
      <c r="M179" s="246"/>
      <c r="N179" s="247"/>
      <c r="O179" s="247"/>
      <c r="P179" s="247"/>
      <c r="Q179" s="247"/>
      <c r="R179" s="247"/>
      <c r="S179" s="247"/>
      <c r="T179" s="24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9" t="s">
        <v>152</v>
      </c>
      <c r="AU179" s="249" t="s">
        <v>87</v>
      </c>
      <c r="AV179" s="13" t="s">
        <v>85</v>
      </c>
      <c r="AW179" s="13" t="s">
        <v>33</v>
      </c>
      <c r="AX179" s="13" t="s">
        <v>78</v>
      </c>
      <c r="AY179" s="249" t="s">
        <v>142</v>
      </c>
    </row>
    <row r="180" spans="1:51" s="14" customFormat="1" ht="12">
      <c r="A180" s="14"/>
      <c r="B180" s="250"/>
      <c r="C180" s="251"/>
      <c r="D180" s="235" t="s">
        <v>152</v>
      </c>
      <c r="E180" s="252" t="s">
        <v>1</v>
      </c>
      <c r="F180" s="253" t="s">
        <v>158</v>
      </c>
      <c r="G180" s="251"/>
      <c r="H180" s="254">
        <v>23.4</v>
      </c>
      <c r="I180" s="255"/>
      <c r="J180" s="251"/>
      <c r="K180" s="251"/>
      <c r="L180" s="256"/>
      <c r="M180" s="257"/>
      <c r="N180" s="258"/>
      <c r="O180" s="258"/>
      <c r="P180" s="258"/>
      <c r="Q180" s="258"/>
      <c r="R180" s="258"/>
      <c r="S180" s="258"/>
      <c r="T180" s="25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0" t="s">
        <v>152</v>
      </c>
      <c r="AU180" s="260" t="s">
        <v>87</v>
      </c>
      <c r="AV180" s="14" t="s">
        <v>87</v>
      </c>
      <c r="AW180" s="14" t="s">
        <v>33</v>
      </c>
      <c r="AX180" s="14" t="s">
        <v>78</v>
      </c>
      <c r="AY180" s="260" t="s">
        <v>142</v>
      </c>
    </row>
    <row r="181" spans="1:51" s="14" customFormat="1" ht="12">
      <c r="A181" s="14"/>
      <c r="B181" s="250"/>
      <c r="C181" s="251"/>
      <c r="D181" s="235" t="s">
        <v>152</v>
      </c>
      <c r="E181" s="252" t="s">
        <v>1</v>
      </c>
      <c r="F181" s="253" t="s">
        <v>159</v>
      </c>
      <c r="G181" s="251"/>
      <c r="H181" s="254">
        <v>1.44</v>
      </c>
      <c r="I181" s="255"/>
      <c r="J181" s="251"/>
      <c r="K181" s="251"/>
      <c r="L181" s="256"/>
      <c r="M181" s="257"/>
      <c r="N181" s="258"/>
      <c r="O181" s="258"/>
      <c r="P181" s="258"/>
      <c r="Q181" s="258"/>
      <c r="R181" s="258"/>
      <c r="S181" s="258"/>
      <c r="T181" s="25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0" t="s">
        <v>152</v>
      </c>
      <c r="AU181" s="260" t="s">
        <v>87</v>
      </c>
      <c r="AV181" s="14" t="s">
        <v>87</v>
      </c>
      <c r="AW181" s="14" t="s">
        <v>33</v>
      </c>
      <c r="AX181" s="14" t="s">
        <v>78</v>
      </c>
      <c r="AY181" s="260" t="s">
        <v>142</v>
      </c>
    </row>
    <row r="182" spans="1:51" s="16" customFormat="1" ht="12">
      <c r="A182" s="16"/>
      <c r="B182" s="272"/>
      <c r="C182" s="273"/>
      <c r="D182" s="235" t="s">
        <v>152</v>
      </c>
      <c r="E182" s="274" t="s">
        <v>1</v>
      </c>
      <c r="F182" s="275" t="s">
        <v>168</v>
      </c>
      <c r="G182" s="273"/>
      <c r="H182" s="276">
        <v>61.28</v>
      </c>
      <c r="I182" s="277"/>
      <c r="J182" s="273"/>
      <c r="K182" s="273"/>
      <c r="L182" s="278"/>
      <c r="M182" s="279"/>
      <c r="N182" s="280"/>
      <c r="O182" s="280"/>
      <c r="P182" s="280"/>
      <c r="Q182" s="280"/>
      <c r="R182" s="280"/>
      <c r="S182" s="280"/>
      <c r="T182" s="281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T182" s="282" t="s">
        <v>152</v>
      </c>
      <c r="AU182" s="282" t="s">
        <v>87</v>
      </c>
      <c r="AV182" s="16" t="s">
        <v>169</v>
      </c>
      <c r="AW182" s="16" t="s">
        <v>33</v>
      </c>
      <c r="AX182" s="16" t="s">
        <v>78</v>
      </c>
      <c r="AY182" s="282" t="s">
        <v>142</v>
      </c>
    </row>
    <row r="183" spans="1:51" s="15" customFormat="1" ht="12">
      <c r="A183" s="15"/>
      <c r="B183" s="261"/>
      <c r="C183" s="262"/>
      <c r="D183" s="235" t="s">
        <v>152</v>
      </c>
      <c r="E183" s="263" t="s">
        <v>1</v>
      </c>
      <c r="F183" s="264" t="s">
        <v>160</v>
      </c>
      <c r="G183" s="262"/>
      <c r="H183" s="265">
        <v>399.68</v>
      </c>
      <c r="I183" s="266"/>
      <c r="J183" s="262"/>
      <c r="K183" s="262"/>
      <c r="L183" s="267"/>
      <c r="M183" s="268"/>
      <c r="N183" s="269"/>
      <c r="O183" s="269"/>
      <c r="P183" s="269"/>
      <c r="Q183" s="269"/>
      <c r="R183" s="269"/>
      <c r="S183" s="269"/>
      <c r="T183" s="270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71" t="s">
        <v>152</v>
      </c>
      <c r="AU183" s="271" t="s">
        <v>87</v>
      </c>
      <c r="AV183" s="15" t="s">
        <v>148</v>
      </c>
      <c r="AW183" s="15" t="s">
        <v>33</v>
      </c>
      <c r="AX183" s="15" t="s">
        <v>85</v>
      </c>
      <c r="AY183" s="271" t="s">
        <v>142</v>
      </c>
    </row>
    <row r="184" spans="1:65" s="2" customFormat="1" ht="21.75" customHeight="1">
      <c r="A184" s="39"/>
      <c r="B184" s="40"/>
      <c r="C184" s="221" t="s">
        <v>202</v>
      </c>
      <c r="D184" s="221" t="s">
        <v>144</v>
      </c>
      <c r="E184" s="222" t="s">
        <v>203</v>
      </c>
      <c r="F184" s="223" t="s">
        <v>204</v>
      </c>
      <c r="G184" s="224" t="s">
        <v>147</v>
      </c>
      <c r="H184" s="225">
        <v>270.5</v>
      </c>
      <c r="I184" s="226"/>
      <c r="J184" s="227">
        <f>ROUND(I184*H184,2)</f>
        <v>0</v>
      </c>
      <c r="K184" s="228"/>
      <c r="L184" s="45"/>
      <c r="M184" s="229" t="s">
        <v>1</v>
      </c>
      <c r="N184" s="230" t="s">
        <v>43</v>
      </c>
      <c r="O184" s="92"/>
      <c r="P184" s="231">
        <f>O184*H184</f>
        <v>0</v>
      </c>
      <c r="Q184" s="231">
        <v>0.00017</v>
      </c>
      <c r="R184" s="231">
        <f>Q184*H184</f>
        <v>0.045985000000000005</v>
      </c>
      <c r="S184" s="231">
        <v>0.46</v>
      </c>
      <c r="T184" s="232">
        <f>S184*H184</f>
        <v>124.43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3" t="s">
        <v>148</v>
      </c>
      <c r="AT184" s="233" t="s">
        <v>144</v>
      </c>
      <c r="AU184" s="233" t="s">
        <v>87</v>
      </c>
      <c r="AY184" s="18" t="s">
        <v>142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8" t="s">
        <v>85</v>
      </c>
      <c r="BK184" s="234">
        <f>ROUND(I184*H184,2)</f>
        <v>0</v>
      </c>
      <c r="BL184" s="18" t="s">
        <v>148</v>
      </c>
      <c r="BM184" s="233" t="s">
        <v>205</v>
      </c>
    </row>
    <row r="185" spans="1:47" s="2" customFormat="1" ht="12">
      <c r="A185" s="39"/>
      <c r="B185" s="40"/>
      <c r="C185" s="41"/>
      <c r="D185" s="235" t="s">
        <v>150</v>
      </c>
      <c r="E185" s="41"/>
      <c r="F185" s="236" t="s">
        <v>206</v>
      </c>
      <c r="G185" s="41"/>
      <c r="H185" s="41"/>
      <c r="I185" s="237"/>
      <c r="J185" s="41"/>
      <c r="K185" s="41"/>
      <c r="L185" s="45"/>
      <c r="M185" s="238"/>
      <c r="N185" s="239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150</v>
      </c>
      <c r="AU185" s="18" t="s">
        <v>87</v>
      </c>
    </row>
    <row r="186" spans="1:51" s="13" customFormat="1" ht="12">
      <c r="A186" s="13"/>
      <c r="B186" s="240"/>
      <c r="C186" s="241"/>
      <c r="D186" s="235" t="s">
        <v>152</v>
      </c>
      <c r="E186" s="242" t="s">
        <v>1</v>
      </c>
      <c r="F186" s="243" t="s">
        <v>207</v>
      </c>
      <c r="G186" s="241"/>
      <c r="H186" s="242" t="s">
        <v>1</v>
      </c>
      <c r="I186" s="244"/>
      <c r="J186" s="241"/>
      <c r="K186" s="241"/>
      <c r="L186" s="245"/>
      <c r="M186" s="246"/>
      <c r="N186" s="247"/>
      <c r="O186" s="247"/>
      <c r="P186" s="247"/>
      <c r="Q186" s="247"/>
      <c r="R186" s="247"/>
      <c r="S186" s="247"/>
      <c r="T186" s="24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9" t="s">
        <v>152</v>
      </c>
      <c r="AU186" s="249" t="s">
        <v>87</v>
      </c>
      <c r="AV186" s="13" t="s">
        <v>85</v>
      </c>
      <c r="AW186" s="13" t="s">
        <v>33</v>
      </c>
      <c r="AX186" s="13" t="s">
        <v>78</v>
      </c>
      <c r="AY186" s="249" t="s">
        <v>142</v>
      </c>
    </row>
    <row r="187" spans="1:51" s="14" customFormat="1" ht="12">
      <c r="A187" s="14"/>
      <c r="B187" s="250"/>
      <c r="C187" s="251"/>
      <c r="D187" s="235" t="s">
        <v>152</v>
      </c>
      <c r="E187" s="252" t="s">
        <v>1</v>
      </c>
      <c r="F187" s="253" t="s">
        <v>208</v>
      </c>
      <c r="G187" s="251"/>
      <c r="H187" s="254">
        <v>45.8</v>
      </c>
      <c r="I187" s="255"/>
      <c r="J187" s="251"/>
      <c r="K187" s="251"/>
      <c r="L187" s="256"/>
      <c r="M187" s="257"/>
      <c r="N187" s="258"/>
      <c r="O187" s="258"/>
      <c r="P187" s="258"/>
      <c r="Q187" s="258"/>
      <c r="R187" s="258"/>
      <c r="S187" s="258"/>
      <c r="T187" s="25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0" t="s">
        <v>152</v>
      </c>
      <c r="AU187" s="260" t="s">
        <v>87</v>
      </c>
      <c r="AV187" s="14" t="s">
        <v>87</v>
      </c>
      <c r="AW187" s="14" t="s">
        <v>33</v>
      </c>
      <c r="AX187" s="14" t="s">
        <v>78</v>
      </c>
      <c r="AY187" s="260" t="s">
        <v>142</v>
      </c>
    </row>
    <row r="188" spans="1:51" s="13" customFormat="1" ht="12">
      <c r="A188" s="13"/>
      <c r="B188" s="240"/>
      <c r="C188" s="241"/>
      <c r="D188" s="235" t="s">
        <v>152</v>
      </c>
      <c r="E188" s="242" t="s">
        <v>1</v>
      </c>
      <c r="F188" s="243" t="s">
        <v>209</v>
      </c>
      <c r="G188" s="241"/>
      <c r="H188" s="242" t="s">
        <v>1</v>
      </c>
      <c r="I188" s="244"/>
      <c r="J188" s="241"/>
      <c r="K188" s="241"/>
      <c r="L188" s="245"/>
      <c r="M188" s="246"/>
      <c r="N188" s="247"/>
      <c r="O188" s="247"/>
      <c r="P188" s="247"/>
      <c r="Q188" s="247"/>
      <c r="R188" s="247"/>
      <c r="S188" s="247"/>
      <c r="T188" s="24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9" t="s">
        <v>152</v>
      </c>
      <c r="AU188" s="249" t="s">
        <v>87</v>
      </c>
      <c r="AV188" s="13" t="s">
        <v>85</v>
      </c>
      <c r="AW188" s="13" t="s">
        <v>33</v>
      </c>
      <c r="AX188" s="13" t="s">
        <v>78</v>
      </c>
      <c r="AY188" s="249" t="s">
        <v>142</v>
      </c>
    </row>
    <row r="189" spans="1:51" s="14" customFormat="1" ht="12">
      <c r="A189" s="14"/>
      <c r="B189" s="250"/>
      <c r="C189" s="251"/>
      <c r="D189" s="235" t="s">
        <v>152</v>
      </c>
      <c r="E189" s="252" t="s">
        <v>1</v>
      </c>
      <c r="F189" s="253" t="s">
        <v>210</v>
      </c>
      <c r="G189" s="251"/>
      <c r="H189" s="254">
        <v>-18.2</v>
      </c>
      <c r="I189" s="255"/>
      <c r="J189" s="251"/>
      <c r="K189" s="251"/>
      <c r="L189" s="256"/>
      <c r="M189" s="257"/>
      <c r="N189" s="258"/>
      <c r="O189" s="258"/>
      <c r="P189" s="258"/>
      <c r="Q189" s="258"/>
      <c r="R189" s="258"/>
      <c r="S189" s="258"/>
      <c r="T189" s="25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0" t="s">
        <v>152</v>
      </c>
      <c r="AU189" s="260" t="s">
        <v>87</v>
      </c>
      <c r="AV189" s="14" t="s">
        <v>87</v>
      </c>
      <c r="AW189" s="14" t="s">
        <v>33</v>
      </c>
      <c r="AX189" s="14" t="s">
        <v>78</v>
      </c>
      <c r="AY189" s="260" t="s">
        <v>142</v>
      </c>
    </row>
    <row r="190" spans="1:51" s="13" customFormat="1" ht="12">
      <c r="A190" s="13"/>
      <c r="B190" s="240"/>
      <c r="C190" s="241"/>
      <c r="D190" s="235" t="s">
        <v>152</v>
      </c>
      <c r="E190" s="242" t="s">
        <v>1</v>
      </c>
      <c r="F190" s="243" t="s">
        <v>211</v>
      </c>
      <c r="G190" s="241"/>
      <c r="H190" s="242" t="s">
        <v>1</v>
      </c>
      <c r="I190" s="244"/>
      <c r="J190" s="241"/>
      <c r="K190" s="241"/>
      <c r="L190" s="245"/>
      <c r="M190" s="246"/>
      <c r="N190" s="247"/>
      <c r="O190" s="247"/>
      <c r="P190" s="247"/>
      <c r="Q190" s="247"/>
      <c r="R190" s="247"/>
      <c r="S190" s="247"/>
      <c r="T190" s="24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9" t="s">
        <v>152</v>
      </c>
      <c r="AU190" s="249" t="s">
        <v>87</v>
      </c>
      <c r="AV190" s="13" t="s">
        <v>85</v>
      </c>
      <c r="AW190" s="13" t="s">
        <v>33</v>
      </c>
      <c r="AX190" s="13" t="s">
        <v>78</v>
      </c>
      <c r="AY190" s="249" t="s">
        <v>142</v>
      </c>
    </row>
    <row r="191" spans="1:51" s="14" customFormat="1" ht="12">
      <c r="A191" s="14"/>
      <c r="B191" s="250"/>
      <c r="C191" s="251"/>
      <c r="D191" s="235" t="s">
        <v>152</v>
      </c>
      <c r="E191" s="252" t="s">
        <v>1</v>
      </c>
      <c r="F191" s="253" t="s">
        <v>212</v>
      </c>
      <c r="G191" s="251"/>
      <c r="H191" s="254">
        <v>387.1</v>
      </c>
      <c r="I191" s="255"/>
      <c r="J191" s="251"/>
      <c r="K191" s="251"/>
      <c r="L191" s="256"/>
      <c r="M191" s="257"/>
      <c r="N191" s="258"/>
      <c r="O191" s="258"/>
      <c r="P191" s="258"/>
      <c r="Q191" s="258"/>
      <c r="R191" s="258"/>
      <c r="S191" s="258"/>
      <c r="T191" s="25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0" t="s">
        <v>152</v>
      </c>
      <c r="AU191" s="260" t="s">
        <v>87</v>
      </c>
      <c r="AV191" s="14" t="s">
        <v>87</v>
      </c>
      <c r="AW191" s="14" t="s">
        <v>33</v>
      </c>
      <c r="AX191" s="14" t="s">
        <v>78</v>
      </c>
      <c r="AY191" s="260" t="s">
        <v>142</v>
      </c>
    </row>
    <row r="192" spans="1:51" s="13" customFormat="1" ht="12">
      <c r="A192" s="13"/>
      <c r="B192" s="240"/>
      <c r="C192" s="241"/>
      <c r="D192" s="235" t="s">
        <v>152</v>
      </c>
      <c r="E192" s="242" t="s">
        <v>1</v>
      </c>
      <c r="F192" s="243" t="s">
        <v>209</v>
      </c>
      <c r="G192" s="241"/>
      <c r="H192" s="242" t="s">
        <v>1</v>
      </c>
      <c r="I192" s="244"/>
      <c r="J192" s="241"/>
      <c r="K192" s="241"/>
      <c r="L192" s="245"/>
      <c r="M192" s="246"/>
      <c r="N192" s="247"/>
      <c r="O192" s="247"/>
      <c r="P192" s="247"/>
      <c r="Q192" s="247"/>
      <c r="R192" s="247"/>
      <c r="S192" s="247"/>
      <c r="T192" s="24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9" t="s">
        <v>152</v>
      </c>
      <c r="AU192" s="249" t="s">
        <v>87</v>
      </c>
      <c r="AV192" s="13" t="s">
        <v>85</v>
      </c>
      <c r="AW192" s="13" t="s">
        <v>33</v>
      </c>
      <c r="AX192" s="13" t="s">
        <v>78</v>
      </c>
      <c r="AY192" s="249" t="s">
        <v>142</v>
      </c>
    </row>
    <row r="193" spans="1:51" s="14" customFormat="1" ht="12">
      <c r="A193" s="14"/>
      <c r="B193" s="250"/>
      <c r="C193" s="251"/>
      <c r="D193" s="235" t="s">
        <v>152</v>
      </c>
      <c r="E193" s="252" t="s">
        <v>1</v>
      </c>
      <c r="F193" s="253" t="s">
        <v>213</v>
      </c>
      <c r="G193" s="251"/>
      <c r="H193" s="254">
        <v>-144.2</v>
      </c>
      <c r="I193" s="255"/>
      <c r="J193" s="251"/>
      <c r="K193" s="251"/>
      <c r="L193" s="256"/>
      <c r="M193" s="257"/>
      <c r="N193" s="258"/>
      <c r="O193" s="258"/>
      <c r="P193" s="258"/>
      <c r="Q193" s="258"/>
      <c r="R193" s="258"/>
      <c r="S193" s="258"/>
      <c r="T193" s="25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0" t="s">
        <v>152</v>
      </c>
      <c r="AU193" s="260" t="s">
        <v>87</v>
      </c>
      <c r="AV193" s="14" t="s">
        <v>87</v>
      </c>
      <c r="AW193" s="14" t="s">
        <v>33</v>
      </c>
      <c r="AX193" s="14" t="s">
        <v>78</v>
      </c>
      <c r="AY193" s="260" t="s">
        <v>142</v>
      </c>
    </row>
    <row r="194" spans="1:51" s="15" customFormat="1" ht="12">
      <c r="A194" s="15"/>
      <c r="B194" s="261"/>
      <c r="C194" s="262"/>
      <c r="D194" s="235" t="s">
        <v>152</v>
      </c>
      <c r="E194" s="263" t="s">
        <v>1</v>
      </c>
      <c r="F194" s="264" t="s">
        <v>160</v>
      </c>
      <c r="G194" s="262"/>
      <c r="H194" s="265">
        <v>270.5</v>
      </c>
      <c r="I194" s="266"/>
      <c r="J194" s="262"/>
      <c r="K194" s="262"/>
      <c r="L194" s="267"/>
      <c r="M194" s="268"/>
      <c r="N194" s="269"/>
      <c r="O194" s="269"/>
      <c r="P194" s="269"/>
      <c r="Q194" s="269"/>
      <c r="R194" s="269"/>
      <c r="S194" s="269"/>
      <c r="T194" s="270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71" t="s">
        <v>152</v>
      </c>
      <c r="AU194" s="271" t="s">
        <v>87</v>
      </c>
      <c r="AV194" s="15" t="s">
        <v>148</v>
      </c>
      <c r="AW194" s="15" t="s">
        <v>33</v>
      </c>
      <c r="AX194" s="15" t="s">
        <v>85</v>
      </c>
      <c r="AY194" s="271" t="s">
        <v>142</v>
      </c>
    </row>
    <row r="195" spans="1:65" s="2" customFormat="1" ht="21.75" customHeight="1">
      <c r="A195" s="39"/>
      <c r="B195" s="40"/>
      <c r="C195" s="221" t="s">
        <v>214</v>
      </c>
      <c r="D195" s="221" t="s">
        <v>144</v>
      </c>
      <c r="E195" s="222" t="s">
        <v>215</v>
      </c>
      <c r="F195" s="223" t="s">
        <v>216</v>
      </c>
      <c r="G195" s="224" t="s">
        <v>147</v>
      </c>
      <c r="H195" s="225">
        <v>151.6</v>
      </c>
      <c r="I195" s="226"/>
      <c r="J195" s="227">
        <f>ROUND(I195*H195,2)</f>
        <v>0</v>
      </c>
      <c r="K195" s="228"/>
      <c r="L195" s="45"/>
      <c r="M195" s="229" t="s">
        <v>1</v>
      </c>
      <c r="N195" s="230" t="s">
        <v>43</v>
      </c>
      <c r="O195" s="92"/>
      <c r="P195" s="231">
        <f>O195*H195</f>
        <v>0</v>
      </c>
      <c r="Q195" s="231">
        <v>6E-05</v>
      </c>
      <c r="R195" s="231">
        <f>Q195*H195</f>
        <v>0.009096</v>
      </c>
      <c r="S195" s="231">
        <v>0.103</v>
      </c>
      <c r="T195" s="232">
        <f>S195*H195</f>
        <v>15.614799999999999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3" t="s">
        <v>148</v>
      </c>
      <c r="AT195" s="233" t="s">
        <v>144</v>
      </c>
      <c r="AU195" s="233" t="s">
        <v>87</v>
      </c>
      <c r="AY195" s="18" t="s">
        <v>142</v>
      </c>
      <c r="BE195" s="234">
        <f>IF(N195="základní",J195,0)</f>
        <v>0</v>
      </c>
      <c r="BF195" s="234">
        <f>IF(N195="snížená",J195,0)</f>
        <v>0</v>
      </c>
      <c r="BG195" s="234">
        <f>IF(N195="zákl. přenesená",J195,0)</f>
        <v>0</v>
      </c>
      <c r="BH195" s="234">
        <f>IF(N195="sníž. přenesená",J195,0)</f>
        <v>0</v>
      </c>
      <c r="BI195" s="234">
        <f>IF(N195="nulová",J195,0)</f>
        <v>0</v>
      </c>
      <c r="BJ195" s="18" t="s">
        <v>85</v>
      </c>
      <c r="BK195" s="234">
        <f>ROUND(I195*H195,2)</f>
        <v>0</v>
      </c>
      <c r="BL195" s="18" t="s">
        <v>148</v>
      </c>
      <c r="BM195" s="233" t="s">
        <v>217</v>
      </c>
    </row>
    <row r="196" spans="1:47" s="2" customFormat="1" ht="12">
      <c r="A196" s="39"/>
      <c r="B196" s="40"/>
      <c r="C196" s="41"/>
      <c r="D196" s="235" t="s">
        <v>150</v>
      </c>
      <c r="E196" s="41"/>
      <c r="F196" s="236" t="s">
        <v>218</v>
      </c>
      <c r="G196" s="41"/>
      <c r="H196" s="41"/>
      <c r="I196" s="237"/>
      <c r="J196" s="41"/>
      <c r="K196" s="41"/>
      <c r="L196" s="45"/>
      <c r="M196" s="238"/>
      <c r="N196" s="239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150</v>
      </c>
      <c r="AU196" s="18" t="s">
        <v>87</v>
      </c>
    </row>
    <row r="197" spans="1:51" s="13" customFormat="1" ht="12">
      <c r="A197" s="13"/>
      <c r="B197" s="240"/>
      <c r="C197" s="241"/>
      <c r="D197" s="235" t="s">
        <v>152</v>
      </c>
      <c r="E197" s="242" t="s">
        <v>1</v>
      </c>
      <c r="F197" s="243" t="s">
        <v>219</v>
      </c>
      <c r="G197" s="241"/>
      <c r="H197" s="242" t="s">
        <v>1</v>
      </c>
      <c r="I197" s="244"/>
      <c r="J197" s="241"/>
      <c r="K197" s="241"/>
      <c r="L197" s="245"/>
      <c r="M197" s="246"/>
      <c r="N197" s="247"/>
      <c r="O197" s="247"/>
      <c r="P197" s="247"/>
      <c r="Q197" s="247"/>
      <c r="R197" s="247"/>
      <c r="S197" s="247"/>
      <c r="T197" s="24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9" t="s">
        <v>152</v>
      </c>
      <c r="AU197" s="249" t="s">
        <v>87</v>
      </c>
      <c r="AV197" s="13" t="s">
        <v>85</v>
      </c>
      <c r="AW197" s="13" t="s">
        <v>33</v>
      </c>
      <c r="AX197" s="13" t="s">
        <v>78</v>
      </c>
      <c r="AY197" s="249" t="s">
        <v>142</v>
      </c>
    </row>
    <row r="198" spans="1:51" s="13" customFormat="1" ht="12">
      <c r="A198" s="13"/>
      <c r="B198" s="240"/>
      <c r="C198" s="241"/>
      <c r="D198" s="235" t="s">
        <v>152</v>
      </c>
      <c r="E198" s="242" t="s">
        <v>1</v>
      </c>
      <c r="F198" s="243" t="s">
        <v>220</v>
      </c>
      <c r="G198" s="241"/>
      <c r="H198" s="242" t="s">
        <v>1</v>
      </c>
      <c r="I198" s="244"/>
      <c r="J198" s="241"/>
      <c r="K198" s="241"/>
      <c r="L198" s="245"/>
      <c r="M198" s="246"/>
      <c r="N198" s="247"/>
      <c r="O198" s="247"/>
      <c r="P198" s="247"/>
      <c r="Q198" s="247"/>
      <c r="R198" s="247"/>
      <c r="S198" s="247"/>
      <c r="T198" s="24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9" t="s">
        <v>152</v>
      </c>
      <c r="AU198" s="249" t="s">
        <v>87</v>
      </c>
      <c r="AV198" s="13" t="s">
        <v>85</v>
      </c>
      <c r="AW198" s="13" t="s">
        <v>33</v>
      </c>
      <c r="AX198" s="13" t="s">
        <v>78</v>
      </c>
      <c r="AY198" s="249" t="s">
        <v>142</v>
      </c>
    </row>
    <row r="199" spans="1:51" s="14" customFormat="1" ht="12">
      <c r="A199" s="14"/>
      <c r="B199" s="250"/>
      <c r="C199" s="251"/>
      <c r="D199" s="235" t="s">
        <v>152</v>
      </c>
      <c r="E199" s="252" t="s">
        <v>1</v>
      </c>
      <c r="F199" s="253" t="s">
        <v>221</v>
      </c>
      <c r="G199" s="251"/>
      <c r="H199" s="254">
        <v>25.3</v>
      </c>
      <c r="I199" s="255"/>
      <c r="J199" s="251"/>
      <c r="K199" s="251"/>
      <c r="L199" s="256"/>
      <c r="M199" s="257"/>
      <c r="N199" s="258"/>
      <c r="O199" s="258"/>
      <c r="P199" s="258"/>
      <c r="Q199" s="258"/>
      <c r="R199" s="258"/>
      <c r="S199" s="258"/>
      <c r="T199" s="25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0" t="s">
        <v>152</v>
      </c>
      <c r="AU199" s="260" t="s">
        <v>87</v>
      </c>
      <c r="AV199" s="14" t="s">
        <v>87</v>
      </c>
      <c r="AW199" s="14" t="s">
        <v>33</v>
      </c>
      <c r="AX199" s="14" t="s">
        <v>78</v>
      </c>
      <c r="AY199" s="260" t="s">
        <v>142</v>
      </c>
    </row>
    <row r="200" spans="1:51" s="13" customFormat="1" ht="12">
      <c r="A200" s="13"/>
      <c r="B200" s="240"/>
      <c r="C200" s="241"/>
      <c r="D200" s="235" t="s">
        <v>152</v>
      </c>
      <c r="E200" s="242" t="s">
        <v>1</v>
      </c>
      <c r="F200" s="243" t="s">
        <v>222</v>
      </c>
      <c r="G200" s="241"/>
      <c r="H200" s="242" t="s">
        <v>1</v>
      </c>
      <c r="I200" s="244"/>
      <c r="J200" s="241"/>
      <c r="K200" s="241"/>
      <c r="L200" s="245"/>
      <c r="M200" s="246"/>
      <c r="N200" s="247"/>
      <c r="O200" s="247"/>
      <c r="P200" s="247"/>
      <c r="Q200" s="247"/>
      <c r="R200" s="247"/>
      <c r="S200" s="247"/>
      <c r="T200" s="24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9" t="s">
        <v>152</v>
      </c>
      <c r="AU200" s="249" t="s">
        <v>87</v>
      </c>
      <c r="AV200" s="13" t="s">
        <v>85</v>
      </c>
      <c r="AW200" s="13" t="s">
        <v>33</v>
      </c>
      <c r="AX200" s="13" t="s">
        <v>78</v>
      </c>
      <c r="AY200" s="249" t="s">
        <v>142</v>
      </c>
    </row>
    <row r="201" spans="1:51" s="14" customFormat="1" ht="12">
      <c r="A201" s="14"/>
      <c r="B201" s="250"/>
      <c r="C201" s="251"/>
      <c r="D201" s="235" t="s">
        <v>152</v>
      </c>
      <c r="E201" s="252" t="s">
        <v>1</v>
      </c>
      <c r="F201" s="253" t="s">
        <v>223</v>
      </c>
      <c r="G201" s="251"/>
      <c r="H201" s="254">
        <v>126.3</v>
      </c>
      <c r="I201" s="255"/>
      <c r="J201" s="251"/>
      <c r="K201" s="251"/>
      <c r="L201" s="256"/>
      <c r="M201" s="257"/>
      <c r="N201" s="258"/>
      <c r="O201" s="258"/>
      <c r="P201" s="258"/>
      <c r="Q201" s="258"/>
      <c r="R201" s="258"/>
      <c r="S201" s="258"/>
      <c r="T201" s="25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0" t="s">
        <v>152</v>
      </c>
      <c r="AU201" s="260" t="s">
        <v>87</v>
      </c>
      <c r="AV201" s="14" t="s">
        <v>87</v>
      </c>
      <c r="AW201" s="14" t="s">
        <v>33</v>
      </c>
      <c r="AX201" s="14" t="s">
        <v>78</v>
      </c>
      <c r="AY201" s="260" t="s">
        <v>142</v>
      </c>
    </row>
    <row r="202" spans="1:51" s="15" customFormat="1" ht="12">
      <c r="A202" s="15"/>
      <c r="B202" s="261"/>
      <c r="C202" s="262"/>
      <c r="D202" s="235" t="s">
        <v>152</v>
      </c>
      <c r="E202" s="263" t="s">
        <v>1</v>
      </c>
      <c r="F202" s="264" t="s">
        <v>160</v>
      </c>
      <c r="G202" s="262"/>
      <c r="H202" s="265">
        <v>151.6</v>
      </c>
      <c r="I202" s="266"/>
      <c r="J202" s="262"/>
      <c r="K202" s="262"/>
      <c r="L202" s="267"/>
      <c r="M202" s="268"/>
      <c r="N202" s="269"/>
      <c r="O202" s="269"/>
      <c r="P202" s="269"/>
      <c r="Q202" s="269"/>
      <c r="R202" s="269"/>
      <c r="S202" s="269"/>
      <c r="T202" s="270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71" t="s">
        <v>152</v>
      </c>
      <c r="AU202" s="271" t="s">
        <v>87</v>
      </c>
      <c r="AV202" s="15" t="s">
        <v>148</v>
      </c>
      <c r="AW202" s="15" t="s">
        <v>33</v>
      </c>
      <c r="AX202" s="15" t="s">
        <v>85</v>
      </c>
      <c r="AY202" s="271" t="s">
        <v>142</v>
      </c>
    </row>
    <row r="203" spans="1:65" s="2" customFormat="1" ht="21.75" customHeight="1">
      <c r="A203" s="39"/>
      <c r="B203" s="40"/>
      <c r="C203" s="221" t="s">
        <v>224</v>
      </c>
      <c r="D203" s="221" t="s">
        <v>144</v>
      </c>
      <c r="E203" s="222" t="s">
        <v>225</v>
      </c>
      <c r="F203" s="223" t="s">
        <v>226</v>
      </c>
      <c r="G203" s="224" t="s">
        <v>147</v>
      </c>
      <c r="H203" s="225">
        <v>8.7</v>
      </c>
      <c r="I203" s="226"/>
      <c r="J203" s="227">
        <f>ROUND(I203*H203,2)</f>
        <v>0</v>
      </c>
      <c r="K203" s="228"/>
      <c r="L203" s="45"/>
      <c r="M203" s="229" t="s">
        <v>1</v>
      </c>
      <c r="N203" s="230" t="s">
        <v>43</v>
      </c>
      <c r="O203" s="92"/>
      <c r="P203" s="231">
        <f>O203*H203</f>
        <v>0</v>
      </c>
      <c r="Q203" s="231">
        <v>9E-05</v>
      </c>
      <c r="R203" s="231">
        <f>Q203*H203</f>
        <v>0.000783</v>
      </c>
      <c r="S203" s="231">
        <v>0.256</v>
      </c>
      <c r="T203" s="232">
        <f>S203*H203</f>
        <v>2.2272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3" t="s">
        <v>148</v>
      </c>
      <c r="AT203" s="233" t="s">
        <v>144</v>
      </c>
      <c r="AU203" s="233" t="s">
        <v>87</v>
      </c>
      <c r="AY203" s="18" t="s">
        <v>142</v>
      </c>
      <c r="BE203" s="234">
        <f>IF(N203="základní",J203,0)</f>
        <v>0</v>
      </c>
      <c r="BF203" s="234">
        <f>IF(N203="snížená",J203,0)</f>
        <v>0</v>
      </c>
      <c r="BG203" s="234">
        <f>IF(N203="zákl. přenesená",J203,0)</f>
        <v>0</v>
      </c>
      <c r="BH203" s="234">
        <f>IF(N203="sníž. přenesená",J203,0)</f>
        <v>0</v>
      </c>
      <c r="BI203" s="234">
        <f>IF(N203="nulová",J203,0)</f>
        <v>0</v>
      </c>
      <c r="BJ203" s="18" t="s">
        <v>85</v>
      </c>
      <c r="BK203" s="234">
        <f>ROUND(I203*H203,2)</f>
        <v>0</v>
      </c>
      <c r="BL203" s="18" t="s">
        <v>148</v>
      </c>
      <c r="BM203" s="233" t="s">
        <v>227</v>
      </c>
    </row>
    <row r="204" spans="1:47" s="2" customFormat="1" ht="12">
      <c r="A204" s="39"/>
      <c r="B204" s="40"/>
      <c r="C204" s="41"/>
      <c r="D204" s="235" t="s">
        <v>150</v>
      </c>
      <c r="E204" s="41"/>
      <c r="F204" s="236" t="s">
        <v>228</v>
      </c>
      <c r="G204" s="41"/>
      <c r="H204" s="41"/>
      <c r="I204" s="237"/>
      <c r="J204" s="41"/>
      <c r="K204" s="41"/>
      <c r="L204" s="45"/>
      <c r="M204" s="238"/>
      <c r="N204" s="239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150</v>
      </c>
      <c r="AU204" s="18" t="s">
        <v>87</v>
      </c>
    </row>
    <row r="205" spans="1:51" s="13" customFormat="1" ht="12">
      <c r="A205" s="13"/>
      <c r="B205" s="240"/>
      <c r="C205" s="241"/>
      <c r="D205" s="235" t="s">
        <v>152</v>
      </c>
      <c r="E205" s="242" t="s">
        <v>1</v>
      </c>
      <c r="F205" s="243" t="s">
        <v>229</v>
      </c>
      <c r="G205" s="241"/>
      <c r="H205" s="242" t="s">
        <v>1</v>
      </c>
      <c r="I205" s="244"/>
      <c r="J205" s="241"/>
      <c r="K205" s="241"/>
      <c r="L205" s="245"/>
      <c r="M205" s="246"/>
      <c r="N205" s="247"/>
      <c r="O205" s="247"/>
      <c r="P205" s="247"/>
      <c r="Q205" s="247"/>
      <c r="R205" s="247"/>
      <c r="S205" s="247"/>
      <c r="T205" s="24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9" t="s">
        <v>152</v>
      </c>
      <c r="AU205" s="249" t="s">
        <v>87</v>
      </c>
      <c r="AV205" s="13" t="s">
        <v>85</v>
      </c>
      <c r="AW205" s="13" t="s">
        <v>33</v>
      </c>
      <c r="AX205" s="13" t="s">
        <v>78</v>
      </c>
      <c r="AY205" s="249" t="s">
        <v>142</v>
      </c>
    </row>
    <row r="206" spans="1:51" s="13" customFormat="1" ht="12">
      <c r="A206" s="13"/>
      <c r="B206" s="240"/>
      <c r="C206" s="241"/>
      <c r="D206" s="235" t="s">
        <v>152</v>
      </c>
      <c r="E206" s="242" t="s">
        <v>1</v>
      </c>
      <c r="F206" s="243" t="s">
        <v>220</v>
      </c>
      <c r="G206" s="241"/>
      <c r="H206" s="242" t="s">
        <v>1</v>
      </c>
      <c r="I206" s="244"/>
      <c r="J206" s="241"/>
      <c r="K206" s="241"/>
      <c r="L206" s="245"/>
      <c r="M206" s="246"/>
      <c r="N206" s="247"/>
      <c r="O206" s="247"/>
      <c r="P206" s="247"/>
      <c r="Q206" s="247"/>
      <c r="R206" s="247"/>
      <c r="S206" s="247"/>
      <c r="T206" s="24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9" t="s">
        <v>152</v>
      </c>
      <c r="AU206" s="249" t="s">
        <v>87</v>
      </c>
      <c r="AV206" s="13" t="s">
        <v>85</v>
      </c>
      <c r="AW206" s="13" t="s">
        <v>33</v>
      </c>
      <c r="AX206" s="13" t="s">
        <v>78</v>
      </c>
      <c r="AY206" s="249" t="s">
        <v>142</v>
      </c>
    </row>
    <row r="207" spans="1:51" s="14" customFormat="1" ht="12">
      <c r="A207" s="14"/>
      <c r="B207" s="250"/>
      <c r="C207" s="251"/>
      <c r="D207" s="235" t="s">
        <v>152</v>
      </c>
      <c r="E207" s="252" t="s">
        <v>1</v>
      </c>
      <c r="F207" s="253" t="s">
        <v>230</v>
      </c>
      <c r="G207" s="251"/>
      <c r="H207" s="254">
        <v>8.7</v>
      </c>
      <c r="I207" s="255"/>
      <c r="J207" s="251"/>
      <c r="K207" s="251"/>
      <c r="L207" s="256"/>
      <c r="M207" s="257"/>
      <c r="N207" s="258"/>
      <c r="O207" s="258"/>
      <c r="P207" s="258"/>
      <c r="Q207" s="258"/>
      <c r="R207" s="258"/>
      <c r="S207" s="258"/>
      <c r="T207" s="259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0" t="s">
        <v>152</v>
      </c>
      <c r="AU207" s="260" t="s">
        <v>87</v>
      </c>
      <c r="AV207" s="14" t="s">
        <v>87</v>
      </c>
      <c r="AW207" s="14" t="s">
        <v>33</v>
      </c>
      <c r="AX207" s="14" t="s">
        <v>78</v>
      </c>
      <c r="AY207" s="260" t="s">
        <v>142</v>
      </c>
    </row>
    <row r="208" spans="1:51" s="15" customFormat="1" ht="12">
      <c r="A208" s="15"/>
      <c r="B208" s="261"/>
      <c r="C208" s="262"/>
      <c r="D208" s="235" t="s">
        <v>152</v>
      </c>
      <c r="E208" s="263" t="s">
        <v>1</v>
      </c>
      <c r="F208" s="264" t="s">
        <v>160</v>
      </c>
      <c r="G208" s="262"/>
      <c r="H208" s="265">
        <v>8.7</v>
      </c>
      <c r="I208" s="266"/>
      <c r="J208" s="262"/>
      <c r="K208" s="262"/>
      <c r="L208" s="267"/>
      <c r="M208" s="268"/>
      <c r="N208" s="269"/>
      <c r="O208" s="269"/>
      <c r="P208" s="269"/>
      <c r="Q208" s="269"/>
      <c r="R208" s="269"/>
      <c r="S208" s="269"/>
      <c r="T208" s="270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71" t="s">
        <v>152</v>
      </c>
      <c r="AU208" s="271" t="s">
        <v>87</v>
      </c>
      <c r="AV208" s="15" t="s">
        <v>148</v>
      </c>
      <c r="AW208" s="15" t="s">
        <v>33</v>
      </c>
      <c r="AX208" s="15" t="s">
        <v>85</v>
      </c>
      <c r="AY208" s="271" t="s">
        <v>142</v>
      </c>
    </row>
    <row r="209" spans="1:65" s="2" customFormat="1" ht="21.75" customHeight="1">
      <c r="A209" s="39"/>
      <c r="B209" s="40"/>
      <c r="C209" s="221" t="s">
        <v>231</v>
      </c>
      <c r="D209" s="221" t="s">
        <v>144</v>
      </c>
      <c r="E209" s="222" t="s">
        <v>232</v>
      </c>
      <c r="F209" s="223" t="s">
        <v>233</v>
      </c>
      <c r="G209" s="224" t="s">
        <v>147</v>
      </c>
      <c r="H209" s="225">
        <v>30</v>
      </c>
      <c r="I209" s="226"/>
      <c r="J209" s="227">
        <f>ROUND(I209*H209,2)</f>
        <v>0</v>
      </c>
      <c r="K209" s="228"/>
      <c r="L209" s="45"/>
      <c r="M209" s="229" t="s">
        <v>1</v>
      </c>
      <c r="N209" s="230" t="s">
        <v>43</v>
      </c>
      <c r="O209" s="92"/>
      <c r="P209" s="231">
        <f>O209*H209</f>
        <v>0</v>
      </c>
      <c r="Q209" s="231">
        <v>6E-05</v>
      </c>
      <c r="R209" s="231">
        <f>Q209*H209</f>
        <v>0.0018</v>
      </c>
      <c r="S209" s="231">
        <v>0.128</v>
      </c>
      <c r="T209" s="232">
        <f>S209*H209</f>
        <v>3.84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3" t="s">
        <v>148</v>
      </c>
      <c r="AT209" s="233" t="s">
        <v>144</v>
      </c>
      <c r="AU209" s="233" t="s">
        <v>87</v>
      </c>
      <c r="AY209" s="18" t="s">
        <v>142</v>
      </c>
      <c r="BE209" s="234">
        <f>IF(N209="základní",J209,0)</f>
        <v>0</v>
      </c>
      <c r="BF209" s="234">
        <f>IF(N209="snížená",J209,0)</f>
        <v>0</v>
      </c>
      <c r="BG209" s="234">
        <f>IF(N209="zákl. přenesená",J209,0)</f>
        <v>0</v>
      </c>
      <c r="BH209" s="234">
        <f>IF(N209="sníž. přenesená",J209,0)</f>
        <v>0</v>
      </c>
      <c r="BI209" s="234">
        <f>IF(N209="nulová",J209,0)</f>
        <v>0</v>
      </c>
      <c r="BJ209" s="18" t="s">
        <v>85</v>
      </c>
      <c r="BK209" s="234">
        <f>ROUND(I209*H209,2)</f>
        <v>0</v>
      </c>
      <c r="BL209" s="18" t="s">
        <v>148</v>
      </c>
      <c r="BM209" s="233" t="s">
        <v>234</v>
      </c>
    </row>
    <row r="210" spans="1:47" s="2" customFormat="1" ht="12">
      <c r="A210" s="39"/>
      <c r="B210" s="40"/>
      <c r="C210" s="41"/>
      <c r="D210" s="235" t="s">
        <v>150</v>
      </c>
      <c r="E210" s="41"/>
      <c r="F210" s="236" t="s">
        <v>235</v>
      </c>
      <c r="G210" s="41"/>
      <c r="H210" s="41"/>
      <c r="I210" s="237"/>
      <c r="J210" s="41"/>
      <c r="K210" s="41"/>
      <c r="L210" s="45"/>
      <c r="M210" s="238"/>
      <c r="N210" s="239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150</v>
      </c>
      <c r="AU210" s="18" t="s">
        <v>87</v>
      </c>
    </row>
    <row r="211" spans="1:51" s="13" customFormat="1" ht="12">
      <c r="A211" s="13"/>
      <c r="B211" s="240"/>
      <c r="C211" s="241"/>
      <c r="D211" s="235" t="s">
        <v>152</v>
      </c>
      <c r="E211" s="242" t="s">
        <v>1</v>
      </c>
      <c r="F211" s="243" t="s">
        <v>236</v>
      </c>
      <c r="G211" s="241"/>
      <c r="H211" s="242" t="s">
        <v>1</v>
      </c>
      <c r="I211" s="244"/>
      <c r="J211" s="241"/>
      <c r="K211" s="241"/>
      <c r="L211" s="245"/>
      <c r="M211" s="246"/>
      <c r="N211" s="247"/>
      <c r="O211" s="247"/>
      <c r="P211" s="247"/>
      <c r="Q211" s="247"/>
      <c r="R211" s="247"/>
      <c r="S211" s="247"/>
      <c r="T211" s="24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9" t="s">
        <v>152</v>
      </c>
      <c r="AU211" s="249" t="s">
        <v>87</v>
      </c>
      <c r="AV211" s="13" t="s">
        <v>85</v>
      </c>
      <c r="AW211" s="13" t="s">
        <v>33</v>
      </c>
      <c r="AX211" s="13" t="s">
        <v>78</v>
      </c>
      <c r="AY211" s="249" t="s">
        <v>142</v>
      </c>
    </row>
    <row r="212" spans="1:51" s="13" customFormat="1" ht="12">
      <c r="A212" s="13"/>
      <c r="B212" s="240"/>
      <c r="C212" s="241"/>
      <c r="D212" s="235" t="s">
        <v>152</v>
      </c>
      <c r="E212" s="242" t="s">
        <v>1</v>
      </c>
      <c r="F212" s="243" t="s">
        <v>153</v>
      </c>
      <c r="G212" s="241"/>
      <c r="H212" s="242" t="s">
        <v>1</v>
      </c>
      <c r="I212" s="244"/>
      <c r="J212" s="241"/>
      <c r="K212" s="241"/>
      <c r="L212" s="245"/>
      <c r="M212" s="246"/>
      <c r="N212" s="247"/>
      <c r="O212" s="247"/>
      <c r="P212" s="247"/>
      <c r="Q212" s="247"/>
      <c r="R212" s="247"/>
      <c r="S212" s="247"/>
      <c r="T212" s="24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9" t="s">
        <v>152</v>
      </c>
      <c r="AU212" s="249" t="s">
        <v>87</v>
      </c>
      <c r="AV212" s="13" t="s">
        <v>85</v>
      </c>
      <c r="AW212" s="13" t="s">
        <v>33</v>
      </c>
      <c r="AX212" s="13" t="s">
        <v>78</v>
      </c>
      <c r="AY212" s="249" t="s">
        <v>142</v>
      </c>
    </row>
    <row r="213" spans="1:51" s="14" customFormat="1" ht="12">
      <c r="A213" s="14"/>
      <c r="B213" s="250"/>
      <c r="C213" s="251"/>
      <c r="D213" s="235" t="s">
        <v>152</v>
      </c>
      <c r="E213" s="252" t="s">
        <v>1</v>
      </c>
      <c r="F213" s="253" t="s">
        <v>237</v>
      </c>
      <c r="G213" s="251"/>
      <c r="H213" s="254">
        <v>17.5</v>
      </c>
      <c r="I213" s="255"/>
      <c r="J213" s="251"/>
      <c r="K213" s="251"/>
      <c r="L213" s="256"/>
      <c r="M213" s="257"/>
      <c r="N213" s="258"/>
      <c r="O213" s="258"/>
      <c r="P213" s="258"/>
      <c r="Q213" s="258"/>
      <c r="R213" s="258"/>
      <c r="S213" s="258"/>
      <c r="T213" s="25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0" t="s">
        <v>152</v>
      </c>
      <c r="AU213" s="260" t="s">
        <v>87</v>
      </c>
      <c r="AV213" s="14" t="s">
        <v>87</v>
      </c>
      <c r="AW213" s="14" t="s">
        <v>33</v>
      </c>
      <c r="AX213" s="14" t="s">
        <v>78</v>
      </c>
      <c r="AY213" s="260" t="s">
        <v>142</v>
      </c>
    </row>
    <row r="214" spans="1:51" s="13" customFormat="1" ht="12">
      <c r="A214" s="13"/>
      <c r="B214" s="240"/>
      <c r="C214" s="241"/>
      <c r="D214" s="235" t="s">
        <v>152</v>
      </c>
      <c r="E214" s="242" t="s">
        <v>1</v>
      </c>
      <c r="F214" s="243" t="s">
        <v>155</v>
      </c>
      <c r="G214" s="241"/>
      <c r="H214" s="242" t="s">
        <v>1</v>
      </c>
      <c r="I214" s="244"/>
      <c r="J214" s="241"/>
      <c r="K214" s="241"/>
      <c r="L214" s="245"/>
      <c r="M214" s="246"/>
      <c r="N214" s="247"/>
      <c r="O214" s="247"/>
      <c r="P214" s="247"/>
      <c r="Q214" s="247"/>
      <c r="R214" s="247"/>
      <c r="S214" s="247"/>
      <c r="T214" s="24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9" t="s">
        <v>152</v>
      </c>
      <c r="AU214" s="249" t="s">
        <v>87</v>
      </c>
      <c r="AV214" s="13" t="s">
        <v>85</v>
      </c>
      <c r="AW214" s="13" t="s">
        <v>33</v>
      </c>
      <c r="AX214" s="13" t="s">
        <v>78</v>
      </c>
      <c r="AY214" s="249" t="s">
        <v>142</v>
      </c>
    </row>
    <row r="215" spans="1:51" s="14" customFormat="1" ht="12">
      <c r="A215" s="14"/>
      <c r="B215" s="250"/>
      <c r="C215" s="251"/>
      <c r="D215" s="235" t="s">
        <v>152</v>
      </c>
      <c r="E215" s="252" t="s">
        <v>1</v>
      </c>
      <c r="F215" s="253" t="s">
        <v>238</v>
      </c>
      <c r="G215" s="251"/>
      <c r="H215" s="254">
        <v>0.4</v>
      </c>
      <c r="I215" s="255"/>
      <c r="J215" s="251"/>
      <c r="K215" s="251"/>
      <c r="L215" s="256"/>
      <c r="M215" s="257"/>
      <c r="N215" s="258"/>
      <c r="O215" s="258"/>
      <c r="P215" s="258"/>
      <c r="Q215" s="258"/>
      <c r="R215" s="258"/>
      <c r="S215" s="258"/>
      <c r="T215" s="25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0" t="s">
        <v>152</v>
      </c>
      <c r="AU215" s="260" t="s">
        <v>87</v>
      </c>
      <c r="AV215" s="14" t="s">
        <v>87</v>
      </c>
      <c r="AW215" s="14" t="s">
        <v>33</v>
      </c>
      <c r="AX215" s="14" t="s">
        <v>78</v>
      </c>
      <c r="AY215" s="260" t="s">
        <v>142</v>
      </c>
    </row>
    <row r="216" spans="1:51" s="13" customFormat="1" ht="12">
      <c r="A216" s="13"/>
      <c r="B216" s="240"/>
      <c r="C216" s="241"/>
      <c r="D216" s="235" t="s">
        <v>152</v>
      </c>
      <c r="E216" s="242" t="s">
        <v>1</v>
      </c>
      <c r="F216" s="243" t="s">
        <v>201</v>
      </c>
      <c r="G216" s="241"/>
      <c r="H216" s="242" t="s">
        <v>1</v>
      </c>
      <c r="I216" s="244"/>
      <c r="J216" s="241"/>
      <c r="K216" s="241"/>
      <c r="L216" s="245"/>
      <c r="M216" s="246"/>
      <c r="N216" s="247"/>
      <c r="O216" s="247"/>
      <c r="P216" s="247"/>
      <c r="Q216" s="247"/>
      <c r="R216" s="247"/>
      <c r="S216" s="247"/>
      <c r="T216" s="24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9" t="s">
        <v>152</v>
      </c>
      <c r="AU216" s="249" t="s">
        <v>87</v>
      </c>
      <c r="AV216" s="13" t="s">
        <v>85</v>
      </c>
      <c r="AW216" s="13" t="s">
        <v>33</v>
      </c>
      <c r="AX216" s="13" t="s">
        <v>78</v>
      </c>
      <c r="AY216" s="249" t="s">
        <v>142</v>
      </c>
    </row>
    <row r="217" spans="1:51" s="14" customFormat="1" ht="12">
      <c r="A217" s="14"/>
      <c r="B217" s="250"/>
      <c r="C217" s="251"/>
      <c r="D217" s="235" t="s">
        <v>152</v>
      </c>
      <c r="E217" s="252" t="s">
        <v>1</v>
      </c>
      <c r="F217" s="253" t="s">
        <v>239</v>
      </c>
      <c r="G217" s="251"/>
      <c r="H217" s="254">
        <v>11.7</v>
      </c>
      <c r="I217" s="255"/>
      <c r="J217" s="251"/>
      <c r="K217" s="251"/>
      <c r="L217" s="256"/>
      <c r="M217" s="257"/>
      <c r="N217" s="258"/>
      <c r="O217" s="258"/>
      <c r="P217" s="258"/>
      <c r="Q217" s="258"/>
      <c r="R217" s="258"/>
      <c r="S217" s="258"/>
      <c r="T217" s="25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0" t="s">
        <v>152</v>
      </c>
      <c r="AU217" s="260" t="s">
        <v>87</v>
      </c>
      <c r="AV217" s="14" t="s">
        <v>87</v>
      </c>
      <c r="AW217" s="14" t="s">
        <v>33</v>
      </c>
      <c r="AX217" s="14" t="s">
        <v>78</v>
      </c>
      <c r="AY217" s="260" t="s">
        <v>142</v>
      </c>
    </row>
    <row r="218" spans="1:51" s="14" customFormat="1" ht="12">
      <c r="A218" s="14"/>
      <c r="B218" s="250"/>
      <c r="C218" s="251"/>
      <c r="D218" s="235" t="s">
        <v>152</v>
      </c>
      <c r="E218" s="252" t="s">
        <v>1</v>
      </c>
      <c r="F218" s="253" t="s">
        <v>238</v>
      </c>
      <c r="G218" s="251"/>
      <c r="H218" s="254">
        <v>0.4</v>
      </c>
      <c r="I218" s="255"/>
      <c r="J218" s="251"/>
      <c r="K218" s="251"/>
      <c r="L218" s="256"/>
      <c r="M218" s="257"/>
      <c r="N218" s="258"/>
      <c r="O218" s="258"/>
      <c r="P218" s="258"/>
      <c r="Q218" s="258"/>
      <c r="R218" s="258"/>
      <c r="S218" s="258"/>
      <c r="T218" s="25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0" t="s">
        <v>152</v>
      </c>
      <c r="AU218" s="260" t="s">
        <v>87</v>
      </c>
      <c r="AV218" s="14" t="s">
        <v>87</v>
      </c>
      <c r="AW218" s="14" t="s">
        <v>33</v>
      </c>
      <c r="AX218" s="14" t="s">
        <v>78</v>
      </c>
      <c r="AY218" s="260" t="s">
        <v>142</v>
      </c>
    </row>
    <row r="219" spans="1:51" s="15" customFormat="1" ht="12">
      <c r="A219" s="15"/>
      <c r="B219" s="261"/>
      <c r="C219" s="262"/>
      <c r="D219" s="235" t="s">
        <v>152</v>
      </c>
      <c r="E219" s="263" t="s">
        <v>1</v>
      </c>
      <c r="F219" s="264" t="s">
        <v>160</v>
      </c>
      <c r="G219" s="262"/>
      <c r="H219" s="265">
        <v>30</v>
      </c>
      <c r="I219" s="266"/>
      <c r="J219" s="262"/>
      <c r="K219" s="262"/>
      <c r="L219" s="267"/>
      <c r="M219" s="268"/>
      <c r="N219" s="269"/>
      <c r="O219" s="269"/>
      <c r="P219" s="269"/>
      <c r="Q219" s="269"/>
      <c r="R219" s="269"/>
      <c r="S219" s="269"/>
      <c r="T219" s="270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71" t="s">
        <v>152</v>
      </c>
      <c r="AU219" s="271" t="s">
        <v>87</v>
      </c>
      <c r="AV219" s="15" t="s">
        <v>148</v>
      </c>
      <c r="AW219" s="15" t="s">
        <v>33</v>
      </c>
      <c r="AX219" s="15" t="s">
        <v>85</v>
      </c>
      <c r="AY219" s="271" t="s">
        <v>142</v>
      </c>
    </row>
    <row r="220" spans="1:65" s="2" customFormat="1" ht="21.75" customHeight="1">
      <c r="A220" s="39"/>
      <c r="B220" s="40"/>
      <c r="C220" s="221" t="s">
        <v>240</v>
      </c>
      <c r="D220" s="221" t="s">
        <v>144</v>
      </c>
      <c r="E220" s="222" t="s">
        <v>241</v>
      </c>
      <c r="F220" s="223" t="s">
        <v>242</v>
      </c>
      <c r="G220" s="224" t="s">
        <v>243</v>
      </c>
      <c r="H220" s="225">
        <v>720</v>
      </c>
      <c r="I220" s="226"/>
      <c r="J220" s="227">
        <f>ROUND(I220*H220,2)</f>
        <v>0</v>
      </c>
      <c r="K220" s="228"/>
      <c r="L220" s="45"/>
      <c r="M220" s="229" t="s">
        <v>1</v>
      </c>
      <c r="N220" s="230" t="s">
        <v>43</v>
      </c>
      <c r="O220" s="92"/>
      <c r="P220" s="231">
        <f>O220*H220</f>
        <v>0</v>
      </c>
      <c r="Q220" s="231">
        <v>0</v>
      </c>
      <c r="R220" s="231">
        <f>Q220*H220</f>
        <v>0</v>
      </c>
      <c r="S220" s="231">
        <v>0</v>
      </c>
      <c r="T220" s="232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3" t="s">
        <v>148</v>
      </c>
      <c r="AT220" s="233" t="s">
        <v>144</v>
      </c>
      <c r="AU220" s="233" t="s">
        <v>87</v>
      </c>
      <c r="AY220" s="18" t="s">
        <v>142</v>
      </c>
      <c r="BE220" s="234">
        <f>IF(N220="základní",J220,0)</f>
        <v>0</v>
      </c>
      <c r="BF220" s="234">
        <f>IF(N220="snížená",J220,0)</f>
        <v>0</v>
      </c>
      <c r="BG220" s="234">
        <f>IF(N220="zákl. přenesená",J220,0)</f>
        <v>0</v>
      </c>
      <c r="BH220" s="234">
        <f>IF(N220="sníž. přenesená",J220,0)</f>
        <v>0</v>
      </c>
      <c r="BI220" s="234">
        <f>IF(N220="nulová",J220,0)</f>
        <v>0</v>
      </c>
      <c r="BJ220" s="18" t="s">
        <v>85</v>
      </c>
      <c r="BK220" s="234">
        <f>ROUND(I220*H220,2)</f>
        <v>0</v>
      </c>
      <c r="BL220" s="18" t="s">
        <v>148</v>
      </c>
      <c r="BM220" s="233" t="s">
        <v>244</v>
      </c>
    </row>
    <row r="221" spans="1:47" s="2" customFormat="1" ht="12">
      <c r="A221" s="39"/>
      <c r="B221" s="40"/>
      <c r="C221" s="41"/>
      <c r="D221" s="235" t="s">
        <v>150</v>
      </c>
      <c r="E221" s="41"/>
      <c r="F221" s="236" t="s">
        <v>242</v>
      </c>
      <c r="G221" s="41"/>
      <c r="H221" s="41"/>
      <c r="I221" s="237"/>
      <c r="J221" s="41"/>
      <c r="K221" s="41"/>
      <c r="L221" s="45"/>
      <c r="M221" s="238"/>
      <c r="N221" s="239"/>
      <c r="O221" s="92"/>
      <c r="P221" s="92"/>
      <c r="Q221" s="92"/>
      <c r="R221" s="92"/>
      <c r="S221" s="92"/>
      <c r="T221" s="93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150</v>
      </c>
      <c r="AU221" s="18" t="s">
        <v>87</v>
      </c>
    </row>
    <row r="222" spans="1:51" s="14" customFormat="1" ht="12">
      <c r="A222" s="14"/>
      <c r="B222" s="250"/>
      <c r="C222" s="251"/>
      <c r="D222" s="235" t="s">
        <v>152</v>
      </c>
      <c r="E222" s="252" t="s">
        <v>1</v>
      </c>
      <c r="F222" s="253" t="s">
        <v>245</v>
      </c>
      <c r="G222" s="251"/>
      <c r="H222" s="254">
        <v>720</v>
      </c>
      <c r="I222" s="255"/>
      <c r="J222" s="251"/>
      <c r="K222" s="251"/>
      <c r="L222" s="256"/>
      <c r="M222" s="257"/>
      <c r="N222" s="258"/>
      <c r="O222" s="258"/>
      <c r="P222" s="258"/>
      <c r="Q222" s="258"/>
      <c r="R222" s="258"/>
      <c r="S222" s="258"/>
      <c r="T222" s="25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0" t="s">
        <v>152</v>
      </c>
      <c r="AU222" s="260" t="s">
        <v>87</v>
      </c>
      <c r="AV222" s="14" t="s">
        <v>87</v>
      </c>
      <c r="AW222" s="14" t="s">
        <v>33</v>
      </c>
      <c r="AX222" s="14" t="s">
        <v>85</v>
      </c>
      <c r="AY222" s="260" t="s">
        <v>142</v>
      </c>
    </row>
    <row r="223" spans="1:65" s="2" customFormat="1" ht="21.75" customHeight="1">
      <c r="A223" s="39"/>
      <c r="B223" s="40"/>
      <c r="C223" s="221" t="s">
        <v>246</v>
      </c>
      <c r="D223" s="221" t="s">
        <v>144</v>
      </c>
      <c r="E223" s="222" t="s">
        <v>247</v>
      </c>
      <c r="F223" s="223" t="s">
        <v>248</v>
      </c>
      <c r="G223" s="224" t="s">
        <v>249</v>
      </c>
      <c r="H223" s="225">
        <v>60</v>
      </c>
      <c r="I223" s="226"/>
      <c r="J223" s="227">
        <f>ROUND(I223*H223,2)</f>
        <v>0</v>
      </c>
      <c r="K223" s="228"/>
      <c r="L223" s="45"/>
      <c r="M223" s="229" t="s">
        <v>1</v>
      </c>
      <c r="N223" s="230" t="s">
        <v>43</v>
      </c>
      <c r="O223" s="92"/>
      <c r="P223" s="231">
        <f>O223*H223</f>
        <v>0</v>
      </c>
      <c r="Q223" s="231">
        <v>0</v>
      </c>
      <c r="R223" s="231">
        <f>Q223*H223</f>
        <v>0</v>
      </c>
      <c r="S223" s="231">
        <v>0</v>
      </c>
      <c r="T223" s="232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3" t="s">
        <v>148</v>
      </c>
      <c r="AT223" s="233" t="s">
        <v>144</v>
      </c>
      <c r="AU223" s="233" t="s">
        <v>87</v>
      </c>
      <c r="AY223" s="18" t="s">
        <v>142</v>
      </c>
      <c r="BE223" s="234">
        <f>IF(N223="základní",J223,0)</f>
        <v>0</v>
      </c>
      <c r="BF223" s="234">
        <f>IF(N223="snížená",J223,0)</f>
        <v>0</v>
      </c>
      <c r="BG223" s="234">
        <f>IF(N223="zákl. přenesená",J223,0)</f>
        <v>0</v>
      </c>
      <c r="BH223" s="234">
        <f>IF(N223="sníž. přenesená",J223,0)</f>
        <v>0</v>
      </c>
      <c r="BI223" s="234">
        <f>IF(N223="nulová",J223,0)</f>
        <v>0</v>
      </c>
      <c r="BJ223" s="18" t="s">
        <v>85</v>
      </c>
      <c r="BK223" s="234">
        <f>ROUND(I223*H223,2)</f>
        <v>0</v>
      </c>
      <c r="BL223" s="18" t="s">
        <v>148</v>
      </c>
      <c r="BM223" s="233" t="s">
        <v>250</v>
      </c>
    </row>
    <row r="224" spans="1:47" s="2" customFormat="1" ht="12">
      <c r="A224" s="39"/>
      <c r="B224" s="40"/>
      <c r="C224" s="41"/>
      <c r="D224" s="235" t="s">
        <v>150</v>
      </c>
      <c r="E224" s="41"/>
      <c r="F224" s="236" t="s">
        <v>248</v>
      </c>
      <c r="G224" s="41"/>
      <c r="H224" s="41"/>
      <c r="I224" s="237"/>
      <c r="J224" s="41"/>
      <c r="K224" s="41"/>
      <c r="L224" s="45"/>
      <c r="M224" s="238"/>
      <c r="N224" s="239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150</v>
      </c>
      <c r="AU224" s="18" t="s">
        <v>87</v>
      </c>
    </row>
    <row r="225" spans="1:65" s="2" customFormat="1" ht="16.5" customHeight="1">
      <c r="A225" s="39"/>
      <c r="B225" s="40"/>
      <c r="C225" s="221" t="s">
        <v>251</v>
      </c>
      <c r="D225" s="221" t="s">
        <v>144</v>
      </c>
      <c r="E225" s="222" t="s">
        <v>252</v>
      </c>
      <c r="F225" s="223" t="s">
        <v>253</v>
      </c>
      <c r="G225" s="224" t="s">
        <v>254</v>
      </c>
      <c r="H225" s="225">
        <v>3</v>
      </c>
      <c r="I225" s="226"/>
      <c r="J225" s="227">
        <f>ROUND(I225*H225,2)</f>
        <v>0</v>
      </c>
      <c r="K225" s="228"/>
      <c r="L225" s="45"/>
      <c r="M225" s="229" t="s">
        <v>1</v>
      </c>
      <c r="N225" s="230" t="s">
        <v>43</v>
      </c>
      <c r="O225" s="92"/>
      <c r="P225" s="231">
        <f>O225*H225</f>
        <v>0</v>
      </c>
      <c r="Q225" s="231">
        <v>0.0369</v>
      </c>
      <c r="R225" s="231">
        <f>Q225*H225</f>
        <v>0.1107</v>
      </c>
      <c r="S225" s="231">
        <v>0</v>
      </c>
      <c r="T225" s="232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3" t="s">
        <v>148</v>
      </c>
      <c r="AT225" s="233" t="s">
        <v>144</v>
      </c>
      <c r="AU225" s="233" t="s">
        <v>87</v>
      </c>
      <c r="AY225" s="18" t="s">
        <v>142</v>
      </c>
      <c r="BE225" s="234">
        <f>IF(N225="základní",J225,0)</f>
        <v>0</v>
      </c>
      <c r="BF225" s="234">
        <f>IF(N225="snížená",J225,0)</f>
        <v>0</v>
      </c>
      <c r="BG225" s="234">
        <f>IF(N225="zákl. přenesená",J225,0)</f>
        <v>0</v>
      </c>
      <c r="BH225" s="234">
        <f>IF(N225="sníž. přenesená",J225,0)</f>
        <v>0</v>
      </c>
      <c r="BI225" s="234">
        <f>IF(N225="nulová",J225,0)</f>
        <v>0</v>
      </c>
      <c r="BJ225" s="18" t="s">
        <v>85</v>
      </c>
      <c r="BK225" s="234">
        <f>ROUND(I225*H225,2)</f>
        <v>0</v>
      </c>
      <c r="BL225" s="18" t="s">
        <v>148</v>
      </c>
      <c r="BM225" s="233" t="s">
        <v>255</v>
      </c>
    </row>
    <row r="226" spans="1:47" s="2" customFormat="1" ht="12">
      <c r="A226" s="39"/>
      <c r="B226" s="40"/>
      <c r="C226" s="41"/>
      <c r="D226" s="235" t="s">
        <v>150</v>
      </c>
      <c r="E226" s="41"/>
      <c r="F226" s="236" t="s">
        <v>256</v>
      </c>
      <c r="G226" s="41"/>
      <c r="H226" s="41"/>
      <c r="I226" s="237"/>
      <c r="J226" s="41"/>
      <c r="K226" s="41"/>
      <c r="L226" s="45"/>
      <c r="M226" s="238"/>
      <c r="N226" s="239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150</v>
      </c>
      <c r="AU226" s="18" t="s">
        <v>87</v>
      </c>
    </row>
    <row r="227" spans="1:51" s="13" customFormat="1" ht="12">
      <c r="A227" s="13"/>
      <c r="B227" s="240"/>
      <c r="C227" s="241"/>
      <c r="D227" s="235" t="s">
        <v>152</v>
      </c>
      <c r="E227" s="242" t="s">
        <v>1</v>
      </c>
      <c r="F227" s="243" t="s">
        <v>153</v>
      </c>
      <c r="G227" s="241"/>
      <c r="H227" s="242" t="s">
        <v>1</v>
      </c>
      <c r="I227" s="244"/>
      <c r="J227" s="241"/>
      <c r="K227" s="241"/>
      <c r="L227" s="245"/>
      <c r="M227" s="246"/>
      <c r="N227" s="247"/>
      <c r="O227" s="247"/>
      <c r="P227" s="247"/>
      <c r="Q227" s="247"/>
      <c r="R227" s="247"/>
      <c r="S227" s="247"/>
      <c r="T227" s="24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9" t="s">
        <v>152</v>
      </c>
      <c r="AU227" s="249" t="s">
        <v>87</v>
      </c>
      <c r="AV227" s="13" t="s">
        <v>85</v>
      </c>
      <c r="AW227" s="13" t="s">
        <v>33</v>
      </c>
      <c r="AX227" s="13" t="s">
        <v>78</v>
      </c>
      <c r="AY227" s="249" t="s">
        <v>142</v>
      </c>
    </row>
    <row r="228" spans="1:51" s="14" customFormat="1" ht="12">
      <c r="A228" s="14"/>
      <c r="B228" s="250"/>
      <c r="C228" s="251"/>
      <c r="D228" s="235" t="s">
        <v>152</v>
      </c>
      <c r="E228" s="252" t="s">
        <v>1</v>
      </c>
      <c r="F228" s="253" t="s">
        <v>257</v>
      </c>
      <c r="G228" s="251"/>
      <c r="H228" s="254">
        <v>1</v>
      </c>
      <c r="I228" s="255"/>
      <c r="J228" s="251"/>
      <c r="K228" s="251"/>
      <c r="L228" s="256"/>
      <c r="M228" s="257"/>
      <c r="N228" s="258"/>
      <c r="O228" s="258"/>
      <c r="P228" s="258"/>
      <c r="Q228" s="258"/>
      <c r="R228" s="258"/>
      <c r="S228" s="258"/>
      <c r="T228" s="25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0" t="s">
        <v>152</v>
      </c>
      <c r="AU228" s="260" t="s">
        <v>87</v>
      </c>
      <c r="AV228" s="14" t="s">
        <v>87</v>
      </c>
      <c r="AW228" s="14" t="s">
        <v>33</v>
      </c>
      <c r="AX228" s="14" t="s">
        <v>78</v>
      </c>
      <c r="AY228" s="260" t="s">
        <v>142</v>
      </c>
    </row>
    <row r="229" spans="1:51" s="13" customFormat="1" ht="12">
      <c r="A229" s="13"/>
      <c r="B229" s="240"/>
      <c r="C229" s="241"/>
      <c r="D229" s="235" t="s">
        <v>152</v>
      </c>
      <c r="E229" s="242" t="s">
        <v>1</v>
      </c>
      <c r="F229" s="243" t="s">
        <v>185</v>
      </c>
      <c r="G229" s="241"/>
      <c r="H229" s="242" t="s">
        <v>1</v>
      </c>
      <c r="I229" s="244"/>
      <c r="J229" s="241"/>
      <c r="K229" s="241"/>
      <c r="L229" s="245"/>
      <c r="M229" s="246"/>
      <c r="N229" s="247"/>
      <c r="O229" s="247"/>
      <c r="P229" s="247"/>
      <c r="Q229" s="247"/>
      <c r="R229" s="247"/>
      <c r="S229" s="247"/>
      <c r="T229" s="24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9" t="s">
        <v>152</v>
      </c>
      <c r="AU229" s="249" t="s">
        <v>87</v>
      </c>
      <c r="AV229" s="13" t="s">
        <v>85</v>
      </c>
      <c r="AW229" s="13" t="s">
        <v>33</v>
      </c>
      <c r="AX229" s="13" t="s">
        <v>78</v>
      </c>
      <c r="AY229" s="249" t="s">
        <v>142</v>
      </c>
    </row>
    <row r="230" spans="1:51" s="14" customFormat="1" ht="12">
      <c r="A230" s="14"/>
      <c r="B230" s="250"/>
      <c r="C230" s="251"/>
      <c r="D230" s="235" t="s">
        <v>152</v>
      </c>
      <c r="E230" s="252" t="s">
        <v>1</v>
      </c>
      <c r="F230" s="253" t="s">
        <v>257</v>
      </c>
      <c r="G230" s="251"/>
      <c r="H230" s="254">
        <v>1</v>
      </c>
      <c r="I230" s="255"/>
      <c r="J230" s="251"/>
      <c r="K230" s="251"/>
      <c r="L230" s="256"/>
      <c r="M230" s="257"/>
      <c r="N230" s="258"/>
      <c r="O230" s="258"/>
      <c r="P230" s="258"/>
      <c r="Q230" s="258"/>
      <c r="R230" s="258"/>
      <c r="S230" s="258"/>
      <c r="T230" s="25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0" t="s">
        <v>152</v>
      </c>
      <c r="AU230" s="260" t="s">
        <v>87</v>
      </c>
      <c r="AV230" s="14" t="s">
        <v>87</v>
      </c>
      <c r="AW230" s="14" t="s">
        <v>33</v>
      </c>
      <c r="AX230" s="14" t="s">
        <v>78</v>
      </c>
      <c r="AY230" s="260" t="s">
        <v>142</v>
      </c>
    </row>
    <row r="231" spans="1:51" s="13" customFormat="1" ht="12">
      <c r="A231" s="13"/>
      <c r="B231" s="240"/>
      <c r="C231" s="241"/>
      <c r="D231" s="235" t="s">
        <v>152</v>
      </c>
      <c r="E231" s="242" t="s">
        <v>1</v>
      </c>
      <c r="F231" s="243" t="s">
        <v>201</v>
      </c>
      <c r="G231" s="241"/>
      <c r="H231" s="242" t="s">
        <v>1</v>
      </c>
      <c r="I231" s="244"/>
      <c r="J231" s="241"/>
      <c r="K231" s="241"/>
      <c r="L231" s="245"/>
      <c r="M231" s="246"/>
      <c r="N231" s="247"/>
      <c r="O231" s="247"/>
      <c r="P231" s="247"/>
      <c r="Q231" s="247"/>
      <c r="R231" s="247"/>
      <c r="S231" s="247"/>
      <c r="T231" s="24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9" t="s">
        <v>152</v>
      </c>
      <c r="AU231" s="249" t="s">
        <v>87</v>
      </c>
      <c r="AV231" s="13" t="s">
        <v>85</v>
      </c>
      <c r="AW231" s="13" t="s">
        <v>33</v>
      </c>
      <c r="AX231" s="13" t="s">
        <v>78</v>
      </c>
      <c r="AY231" s="249" t="s">
        <v>142</v>
      </c>
    </row>
    <row r="232" spans="1:51" s="14" customFormat="1" ht="12">
      <c r="A232" s="14"/>
      <c r="B232" s="250"/>
      <c r="C232" s="251"/>
      <c r="D232" s="235" t="s">
        <v>152</v>
      </c>
      <c r="E232" s="252" t="s">
        <v>1</v>
      </c>
      <c r="F232" s="253" t="s">
        <v>257</v>
      </c>
      <c r="G232" s="251"/>
      <c r="H232" s="254">
        <v>1</v>
      </c>
      <c r="I232" s="255"/>
      <c r="J232" s="251"/>
      <c r="K232" s="251"/>
      <c r="L232" s="256"/>
      <c r="M232" s="257"/>
      <c r="N232" s="258"/>
      <c r="O232" s="258"/>
      <c r="P232" s="258"/>
      <c r="Q232" s="258"/>
      <c r="R232" s="258"/>
      <c r="S232" s="258"/>
      <c r="T232" s="25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0" t="s">
        <v>152</v>
      </c>
      <c r="AU232" s="260" t="s">
        <v>87</v>
      </c>
      <c r="AV232" s="14" t="s">
        <v>87</v>
      </c>
      <c r="AW232" s="14" t="s">
        <v>33</v>
      </c>
      <c r="AX232" s="14" t="s">
        <v>78</v>
      </c>
      <c r="AY232" s="260" t="s">
        <v>142</v>
      </c>
    </row>
    <row r="233" spans="1:51" s="15" customFormat="1" ht="12">
      <c r="A233" s="15"/>
      <c r="B233" s="261"/>
      <c r="C233" s="262"/>
      <c r="D233" s="235" t="s">
        <v>152</v>
      </c>
      <c r="E233" s="263" t="s">
        <v>1</v>
      </c>
      <c r="F233" s="264" t="s">
        <v>160</v>
      </c>
      <c r="G233" s="262"/>
      <c r="H233" s="265">
        <v>3</v>
      </c>
      <c r="I233" s="266"/>
      <c r="J233" s="262"/>
      <c r="K233" s="262"/>
      <c r="L233" s="267"/>
      <c r="M233" s="268"/>
      <c r="N233" s="269"/>
      <c r="O233" s="269"/>
      <c r="P233" s="269"/>
      <c r="Q233" s="269"/>
      <c r="R233" s="269"/>
      <c r="S233" s="269"/>
      <c r="T233" s="270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71" t="s">
        <v>152</v>
      </c>
      <c r="AU233" s="271" t="s">
        <v>87</v>
      </c>
      <c r="AV233" s="15" t="s">
        <v>148</v>
      </c>
      <c r="AW233" s="15" t="s">
        <v>33</v>
      </c>
      <c r="AX233" s="15" t="s">
        <v>85</v>
      </c>
      <c r="AY233" s="271" t="s">
        <v>142</v>
      </c>
    </row>
    <row r="234" spans="1:65" s="2" customFormat="1" ht="21.75" customHeight="1">
      <c r="A234" s="39"/>
      <c r="B234" s="40"/>
      <c r="C234" s="221" t="s">
        <v>258</v>
      </c>
      <c r="D234" s="221" t="s">
        <v>144</v>
      </c>
      <c r="E234" s="222" t="s">
        <v>259</v>
      </c>
      <c r="F234" s="223" t="s">
        <v>260</v>
      </c>
      <c r="G234" s="224" t="s">
        <v>254</v>
      </c>
      <c r="H234" s="225">
        <v>3</v>
      </c>
      <c r="I234" s="226"/>
      <c r="J234" s="227">
        <f>ROUND(I234*H234,2)</f>
        <v>0</v>
      </c>
      <c r="K234" s="228"/>
      <c r="L234" s="45"/>
      <c r="M234" s="229" t="s">
        <v>1</v>
      </c>
      <c r="N234" s="230" t="s">
        <v>43</v>
      </c>
      <c r="O234" s="92"/>
      <c r="P234" s="231">
        <f>O234*H234</f>
        <v>0</v>
      </c>
      <c r="Q234" s="231">
        <v>0.0369</v>
      </c>
      <c r="R234" s="231">
        <f>Q234*H234</f>
        <v>0.1107</v>
      </c>
      <c r="S234" s="231">
        <v>0</v>
      </c>
      <c r="T234" s="232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3" t="s">
        <v>148</v>
      </c>
      <c r="AT234" s="233" t="s">
        <v>144</v>
      </c>
      <c r="AU234" s="233" t="s">
        <v>87</v>
      </c>
      <c r="AY234" s="18" t="s">
        <v>142</v>
      </c>
      <c r="BE234" s="234">
        <f>IF(N234="základní",J234,0)</f>
        <v>0</v>
      </c>
      <c r="BF234" s="234">
        <f>IF(N234="snížená",J234,0)</f>
        <v>0</v>
      </c>
      <c r="BG234" s="234">
        <f>IF(N234="zákl. přenesená",J234,0)</f>
        <v>0</v>
      </c>
      <c r="BH234" s="234">
        <f>IF(N234="sníž. přenesená",J234,0)</f>
        <v>0</v>
      </c>
      <c r="BI234" s="234">
        <f>IF(N234="nulová",J234,0)</f>
        <v>0</v>
      </c>
      <c r="BJ234" s="18" t="s">
        <v>85</v>
      </c>
      <c r="BK234" s="234">
        <f>ROUND(I234*H234,2)</f>
        <v>0</v>
      </c>
      <c r="BL234" s="18" t="s">
        <v>148</v>
      </c>
      <c r="BM234" s="233" t="s">
        <v>261</v>
      </c>
    </row>
    <row r="235" spans="1:47" s="2" customFormat="1" ht="12">
      <c r="A235" s="39"/>
      <c r="B235" s="40"/>
      <c r="C235" s="41"/>
      <c r="D235" s="235" t="s">
        <v>150</v>
      </c>
      <c r="E235" s="41"/>
      <c r="F235" s="236" t="s">
        <v>262</v>
      </c>
      <c r="G235" s="41"/>
      <c r="H235" s="41"/>
      <c r="I235" s="237"/>
      <c r="J235" s="41"/>
      <c r="K235" s="41"/>
      <c r="L235" s="45"/>
      <c r="M235" s="238"/>
      <c r="N235" s="239"/>
      <c r="O235" s="92"/>
      <c r="P235" s="92"/>
      <c r="Q235" s="92"/>
      <c r="R235" s="92"/>
      <c r="S235" s="92"/>
      <c r="T235" s="93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150</v>
      </c>
      <c r="AU235" s="18" t="s">
        <v>87</v>
      </c>
    </row>
    <row r="236" spans="1:51" s="13" customFormat="1" ht="12">
      <c r="A236" s="13"/>
      <c r="B236" s="240"/>
      <c r="C236" s="241"/>
      <c r="D236" s="235" t="s">
        <v>152</v>
      </c>
      <c r="E236" s="242" t="s">
        <v>1</v>
      </c>
      <c r="F236" s="243" t="s">
        <v>263</v>
      </c>
      <c r="G236" s="241"/>
      <c r="H236" s="242" t="s">
        <v>1</v>
      </c>
      <c r="I236" s="244"/>
      <c r="J236" s="241"/>
      <c r="K236" s="241"/>
      <c r="L236" s="245"/>
      <c r="M236" s="246"/>
      <c r="N236" s="247"/>
      <c r="O236" s="247"/>
      <c r="P236" s="247"/>
      <c r="Q236" s="247"/>
      <c r="R236" s="247"/>
      <c r="S236" s="247"/>
      <c r="T236" s="24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9" t="s">
        <v>152</v>
      </c>
      <c r="AU236" s="249" t="s">
        <v>87</v>
      </c>
      <c r="AV236" s="13" t="s">
        <v>85</v>
      </c>
      <c r="AW236" s="13" t="s">
        <v>33</v>
      </c>
      <c r="AX236" s="13" t="s">
        <v>78</v>
      </c>
      <c r="AY236" s="249" t="s">
        <v>142</v>
      </c>
    </row>
    <row r="237" spans="1:51" s="14" customFormat="1" ht="12">
      <c r="A237" s="14"/>
      <c r="B237" s="250"/>
      <c r="C237" s="251"/>
      <c r="D237" s="235" t="s">
        <v>152</v>
      </c>
      <c r="E237" s="252" t="s">
        <v>1</v>
      </c>
      <c r="F237" s="253" t="s">
        <v>257</v>
      </c>
      <c r="G237" s="251"/>
      <c r="H237" s="254">
        <v>1</v>
      </c>
      <c r="I237" s="255"/>
      <c r="J237" s="251"/>
      <c r="K237" s="251"/>
      <c r="L237" s="256"/>
      <c r="M237" s="257"/>
      <c r="N237" s="258"/>
      <c r="O237" s="258"/>
      <c r="P237" s="258"/>
      <c r="Q237" s="258"/>
      <c r="R237" s="258"/>
      <c r="S237" s="258"/>
      <c r="T237" s="25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0" t="s">
        <v>152</v>
      </c>
      <c r="AU237" s="260" t="s">
        <v>87</v>
      </c>
      <c r="AV237" s="14" t="s">
        <v>87</v>
      </c>
      <c r="AW237" s="14" t="s">
        <v>33</v>
      </c>
      <c r="AX237" s="14" t="s">
        <v>78</v>
      </c>
      <c r="AY237" s="260" t="s">
        <v>142</v>
      </c>
    </row>
    <row r="238" spans="1:51" s="13" customFormat="1" ht="12">
      <c r="A238" s="13"/>
      <c r="B238" s="240"/>
      <c r="C238" s="241"/>
      <c r="D238" s="235" t="s">
        <v>152</v>
      </c>
      <c r="E238" s="242" t="s">
        <v>1</v>
      </c>
      <c r="F238" s="243" t="s">
        <v>201</v>
      </c>
      <c r="G238" s="241"/>
      <c r="H238" s="242" t="s">
        <v>1</v>
      </c>
      <c r="I238" s="244"/>
      <c r="J238" s="241"/>
      <c r="K238" s="241"/>
      <c r="L238" s="245"/>
      <c r="M238" s="246"/>
      <c r="N238" s="247"/>
      <c r="O238" s="247"/>
      <c r="P238" s="247"/>
      <c r="Q238" s="247"/>
      <c r="R238" s="247"/>
      <c r="S238" s="247"/>
      <c r="T238" s="24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9" t="s">
        <v>152</v>
      </c>
      <c r="AU238" s="249" t="s">
        <v>87</v>
      </c>
      <c r="AV238" s="13" t="s">
        <v>85</v>
      </c>
      <c r="AW238" s="13" t="s">
        <v>33</v>
      </c>
      <c r="AX238" s="13" t="s">
        <v>78</v>
      </c>
      <c r="AY238" s="249" t="s">
        <v>142</v>
      </c>
    </row>
    <row r="239" spans="1:51" s="14" customFormat="1" ht="12">
      <c r="A239" s="14"/>
      <c r="B239" s="250"/>
      <c r="C239" s="251"/>
      <c r="D239" s="235" t="s">
        <v>152</v>
      </c>
      <c r="E239" s="252" t="s">
        <v>1</v>
      </c>
      <c r="F239" s="253" t="s">
        <v>264</v>
      </c>
      <c r="G239" s="251"/>
      <c r="H239" s="254">
        <v>2</v>
      </c>
      <c r="I239" s="255"/>
      <c r="J239" s="251"/>
      <c r="K239" s="251"/>
      <c r="L239" s="256"/>
      <c r="M239" s="257"/>
      <c r="N239" s="258"/>
      <c r="O239" s="258"/>
      <c r="P239" s="258"/>
      <c r="Q239" s="258"/>
      <c r="R239" s="258"/>
      <c r="S239" s="258"/>
      <c r="T239" s="25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0" t="s">
        <v>152</v>
      </c>
      <c r="AU239" s="260" t="s">
        <v>87</v>
      </c>
      <c r="AV239" s="14" t="s">
        <v>87</v>
      </c>
      <c r="AW239" s="14" t="s">
        <v>33</v>
      </c>
      <c r="AX239" s="14" t="s">
        <v>78</v>
      </c>
      <c r="AY239" s="260" t="s">
        <v>142</v>
      </c>
    </row>
    <row r="240" spans="1:51" s="15" customFormat="1" ht="12">
      <c r="A240" s="15"/>
      <c r="B240" s="261"/>
      <c r="C240" s="262"/>
      <c r="D240" s="235" t="s">
        <v>152</v>
      </c>
      <c r="E240" s="263" t="s">
        <v>1</v>
      </c>
      <c r="F240" s="264" t="s">
        <v>160</v>
      </c>
      <c r="G240" s="262"/>
      <c r="H240" s="265">
        <v>3</v>
      </c>
      <c r="I240" s="266"/>
      <c r="J240" s="262"/>
      <c r="K240" s="262"/>
      <c r="L240" s="267"/>
      <c r="M240" s="268"/>
      <c r="N240" s="269"/>
      <c r="O240" s="269"/>
      <c r="P240" s="269"/>
      <c r="Q240" s="269"/>
      <c r="R240" s="269"/>
      <c r="S240" s="269"/>
      <c r="T240" s="270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71" t="s">
        <v>152</v>
      </c>
      <c r="AU240" s="271" t="s">
        <v>87</v>
      </c>
      <c r="AV240" s="15" t="s">
        <v>148</v>
      </c>
      <c r="AW240" s="15" t="s">
        <v>33</v>
      </c>
      <c r="AX240" s="15" t="s">
        <v>85</v>
      </c>
      <c r="AY240" s="271" t="s">
        <v>142</v>
      </c>
    </row>
    <row r="241" spans="1:65" s="2" customFormat="1" ht="21.75" customHeight="1">
      <c r="A241" s="39"/>
      <c r="B241" s="40"/>
      <c r="C241" s="221" t="s">
        <v>265</v>
      </c>
      <c r="D241" s="221" t="s">
        <v>144</v>
      </c>
      <c r="E241" s="222" t="s">
        <v>266</v>
      </c>
      <c r="F241" s="223" t="s">
        <v>267</v>
      </c>
      <c r="G241" s="224" t="s">
        <v>268</v>
      </c>
      <c r="H241" s="225">
        <v>5.517</v>
      </c>
      <c r="I241" s="226"/>
      <c r="J241" s="227">
        <f>ROUND(I241*H241,2)</f>
        <v>0</v>
      </c>
      <c r="K241" s="228"/>
      <c r="L241" s="45"/>
      <c r="M241" s="229" t="s">
        <v>1</v>
      </c>
      <c r="N241" s="230" t="s">
        <v>43</v>
      </c>
      <c r="O241" s="92"/>
      <c r="P241" s="231">
        <f>O241*H241</f>
        <v>0</v>
      </c>
      <c r="Q241" s="231">
        <v>0</v>
      </c>
      <c r="R241" s="231">
        <f>Q241*H241</f>
        <v>0</v>
      </c>
      <c r="S241" s="231">
        <v>0</v>
      </c>
      <c r="T241" s="232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3" t="s">
        <v>148</v>
      </c>
      <c r="AT241" s="233" t="s">
        <v>144</v>
      </c>
      <c r="AU241" s="233" t="s">
        <v>87</v>
      </c>
      <c r="AY241" s="18" t="s">
        <v>142</v>
      </c>
      <c r="BE241" s="234">
        <f>IF(N241="základní",J241,0)</f>
        <v>0</v>
      </c>
      <c r="BF241" s="234">
        <f>IF(N241="snížená",J241,0)</f>
        <v>0</v>
      </c>
      <c r="BG241" s="234">
        <f>IF(N241="zákl. přenesená",J241,0)</f>
        <v>0</v>
      </c>
      <c r="BH241" s="234">
        <f>IF(N241="sníž. přenesená",J241,0)</f>
        <v>0</v>
      </c>
      <c r="BI241" s="234">
        <f>IF(N241="nulová",J241,0)</f>
        <v>0</v>
      </c>
      <c r="BJ241" s="18" t="s">
        <v>85</v>
      </c>
      <c r="BK241" s="234">
        <f>ROUND(I241*H241,2)</f>
        <v>0</v>
      </c>
      <c r="BL241" s="18" t="s">
        <v>148</v>
      </c>
      <c r="BM241" s="233" t="s">
        <v>269</v>
      </c>
    </row>
    <row r="242" spans="1:47" s="2" customFormat="1" ht="12">
      <c r="A242" s="39"/>
      <c r="B242" s="40"/>
      <c r="C242" s="41"/>
      <c r="D242" s="235" t="s">
        <v>150</v>
      </c>
      <c r="E242" s="41"/>
      <c r="F242" s="236" t="s">
        <v>270</v>
      </c>
      <c r="G242" s="41"/>
      <c r="H242" s="41"/>
      <c r="I242" s="237"/>
      <c r="J242" s="41"/>
      <c r="K242" s="41"/>
      <c r="L242" s="45"/>
      <c r="M242" s="238"/>
      <c r="N242" s="239"/>
      <c r="O242" s="92"/>
      <c r="P242" s="92"/>
      <c r="Q242" s="92"/>
      <c r="R242" s="92"/>
      <c r="S242" s="92"/>
      <c r="T242" s="93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150</v>
      </c>
      <c r="AU242" s="18" t="s">
        <v>87</v>
      </c>
    </row>
    <row r="243" spans="1:51" s="13" customFormat="1" ht="12">
      <c r="A243" s="13"/>
      <c r="B243" s="240"/>
      <c r="C243" s="241"/>
      <c r="D243" s="235" t="s">
        <v>152</v>
      </c>
      <c r="E243" s="242" t="s">
        <v>1</v>
      </c>
      <c r="F243" s="243" t="s">
        <v>271</v>
      </c>
      <c r="G243" s="241"/>
      <c r="H243" s="242" t="s">
        <v>1</v>
      </c>
      <c r="I243" s="244"/>
      <c r="J243" s="241"/>
      <c r="K243" s="241"/>
      <c r="L243" s="245"/>
      <c r="M243" s="246"/>
      <c r="N243" s="247"/>
      <c r="O243" s="247"/>
      <c r="P243" s="247"/>
      <c r="Q243" s="247"/>
      <c r="R243" s="247"/>
      <c r="S243" s="247"/>
      <c r="T243" s="24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9" t="s">
        <v>152</v>
      </c>
      <c r="AU243" s="249" t="s">
        <v>87</v>
      </c>
      <c r="AV243" s="13" t="s">
        <v>85</v>
      </c>
      <c r="AW243" s="13" t="s">
        <v>33</v>
      </c>
      <c r="AX243" s="13" t="s">
        <v>78</v>
      </c>
      <c r="AY243" s="249" t="s">
        <v>142</v>
      </c>
    </row>
    <row r="244" spans="1:51" s="14" customFormat="1" ht="12">
      <c r="A244" s="14"/>
      <c r="B244" s="250"/>
      <c r="C244" s="251"/>
      <c r="D244" s="235" t="s">
        <v>152</v>
      </c>
      <c r="E244" s="252" t="s">
        <v>1</v>
      </c>
      <c r="F244" s="253" t="s">
        <v>272</v>
      </c>
      <c r="G244" s="251"/>
      <c r="H244" s="254">
        <v>0.488</v>
      </c>
      <c r="I244" s="255"/>
      <c r="J244" s="251"/>
      <c r="K244" s="251"/>
      <c r="L244" s="256"/>
      <c r="M244" s="257"/>
      <c r="N244" s="258"/>
      <c r="O244" s="258"/>
      <c r="P244" s="258"/>
      <c r="Q244" s="258"/>
      <c r="R244" s="258"/>
      <c r="S244" s="258"/>
      <c r="T244" s="25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0" t="s">
        <v>152</v>
      </c>
      <c r="AU244" s="260" t="s">
        <v>87</v>
      </c>
      <c r="AV244" s="14" t="s">
        <v>87</v>
      </c>
      <c r="AW244" s="14" t="s">
        <v>33</v>
      </c>
      <c r="AX244" s="14" t="s">
        <v>78</v>
      </c>
      <c r="AY244" s="260" t="s">
        <v>142</v>
      </c>
    </row>
    <row r="245" spans="1:51" s="13" customFormat="1" ht="12">
      <c r="A245" s="13"/>
      <c r="B245" s="240"/>
      <c r="C245" s="241"/>
      <c r="D245" s="235" t="s">
        <v>152</v>
      </c>
      <c r="E245" s="242" t="s">
        <v>1</v>
      </c>
      <c r="F245" s="243" t="s">
        <v>273</v>
      </c>
      <c r="G245" s="241"/>
      <c r="H245" s="242" t="s">
        <v>1</v>
      </c>
      <c r="I245" s="244"/>
      <c r="J245" s="241"/>
      <c r="K245" s="241"/>
      <c r="L245" s="245"/>
      <c r="M245" s="246"/>
      <c r="N245" s="247"/>
      <c r="O245" s="247"/>
      <c r="P245" s="247"/>
      <c r="Q245" s="247"/>
      <c r="R245" s="247"/>
      <c r="S245" s="247"/>
      <c r="T245" s="24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9" t="s">
        <v>152</v>
      </c>
      <c r="AU245" s="249" t="s">
        <v>87</v>
      </c>
      <c r="AV245" s="13" t="s">
        <v>85</v>
      </c>
      <c r="AW245" s="13" t="s">
        <v>33</v>
      </c>
      <c r="AX245" s="13" t="s">
        <v>78</v>
      </c>
      <c r="AY245" s="249" t="s">
        <v>142</v>
      </c>
    </row>
    <row r="246" spans="1:51" s="14" customFormat="1" ht="12">
      <c r="A246" s="14"/>
      <c r="B246" s="250"/>
      <c r="C246" s="251"/>
      <c r="D246" s="235" t="s">
        <v>152</v>
      </c>
      <c r="E246" s="252" t="s">
        <v>1</v>
      </c>
      <c r="F246" s="253" t="s">
        <v>274</v>
      </c>
      <c r="G246" s="251"/>
      <c r="H246" s="254">
        <v>1.787</v>
      </c>
      <c r="I246" s="255"/>
      <c r="J246" s="251"/>
      <c r="K246" s="251"/>
      <c r="L246" s="256"/>
      <c r="M246" s="257"/>
      <c r="N246" s="258"/>
      <c r="O246" s="258"/>
      <c r="P246" s="258"/>
      <c r="Q246" s="258"/>
      <c r="R246" s="258"/>
      <c r="S246" s="258"/>
      <c r="T246" s="25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0" t="s">
        <v>152</v>
      </c>
      <c r="AU246" s="260" t="s">
        <v>87</v>
      </c>
      <c r="AV246" s="14" t="s">
        <v>87</v>
      </c>
      <c r="AW246" s="14" t="s">
        <v>33</v>
      </c>
      <c r="AX246" s="14" t="s">
        <v>78</v>
      </c>
      <c r="AY246" s="260" t="s">
        <v>142</v>
      </c>
    </row>
    <row r="247" spans="1:51" s="14" customFormat="1" ht="12">
      <c r="A247" s="14"/>
      <c r="B247" s="250"/>
      <c r="C247" s="251"/>
      <c r="D247" s="235" t="s">
        <v>152</v>
      </c>
      <c r="E247" s="252" t="s">
        <v>1</v>
      </c>
      <c r="F247" s="253" t="s">
        <v>275</v>
      </c>
      <c r="G247" s="251"/>
      <c r="H247" s="254">
        <v>1.581</v>
      </c>
      <c r="I247" s="255"/>
      <c r="J247" s="251"/>
      <c r="K247" s="251"/>
      <c r="L247" s="256"/>
      <c r="M247" s="257"/>
      <c r="N247" s="258"/>
      <c r="O247" s="258"/>
      <c r="P247" s="258"/>
      <c r="Q247" s="258"/>
      <c r="R247" s="258"/>
      <c r="S247" s="258"/>
      <c r="T247" s="25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0" t="s">
        <v>152</v>
      </c>
      <c r="AU247" s="260" t="s">
        <v>87</v>
      </c>
      <c r="AV247" s="14" t="s">
        <v>87</v>
      </c>
      <c r="AW247" s="14" t="s">
        <v>33</v>
      </c>
      <c r="AX247" s="14" t="s">
        <v>78</v>
      </c>
      <c r="AY247" s="260" t="s">
        <v>142</v>
      </c>
    </row>
    <row r="248" spans="1:51" s="13" customFormat="1" ht="12">
      <c r="A248" s="13"/>
      <c r="B248" s="240"/>
      <c r="C248" s="241"/>
      <c r="D248" s="235" t="s">
        <v>152</v>
      </c>
      <c r="E248" s="242" t="s">
        <v>1</v>
      </c>
      <c r="F248" s="243" t="s">
        <v>276</v>
      </c>
      <c r="G248" s="241"/>
      <c r="H248" s="242" t="s">
        <v>1</v>
      </c>
      <c r="I248" s="244"/>
      <c r="J248" s="241"/>
      <c r="K248" s="241"/>
      <c r="L248" s="245"/>
      <c r="M248" s="246"/>
      <c r="N248" s="247"/>
      <c r="O248" s="247"/>
      <c r="P248" s="247"/>
      <c r="Q248" s="247"/>
      <c r="R248" s="247"/>
      <c r="S248" s="247"/>
      <c r="T248" s="24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9" t="s">
        <v>152</v>
      </c>
      <c r="AU248" s="249" t="s">
        <v>87</v>
      </c>
      <c r="AV248" s="13" t="s">
        <v>85</v>
      </c>
      <c r="AW248" s="13" t="s">
        <v>33</v>
      </c>
      <c r="AX248" s="13" t="s">
        <v>78</v>
      </c>
      <c r="AY248" s="249" t="s">
        <v>142</v>
      </c>
    </row>
    <row r="249" spans="1:51" s="14" customFormat="1" ht="12">
      <c r="A249" s="14"/>
      <c r="B249" s="250"/>
      <c r="C249" s="251"/>
      <c r="D249" s="235" t="s">
        <v>152</v>
      </c>
      <c r="E249" s="252" t="s">
        <v>1</v>
      </c>
      <c r="F249" s="253" t="s">
        <v>277</v>
      </c>
      <c r="G249" s="251"/>
      <c r="H249" s="254">
        <v>1.661</v>
      </c>
      <c r="I249" s="255"/>
      <c r="J249" s="251"/>
      <c r="K249" s="251"/>
      <c r="L249" s="256"/>
      <c r="M249" s="257"/>
      <c r="N249" s="258"/>
      <c r="O249" s="258"/>
      <c r="P249" s="258"/>
      <c r="Q249" s="258"/>
      <c r="R249" s="258"/>
      <c r="S249" s="258"/>
      <c r="T249" s="259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0" t="s">
        <v>152</v>
      </c>
      <c r="AU249" s="260" t="s">
        <v>87</v>
      </c>
      <c r="AV249" s="14" t="s">
        <v>87</v>
      </c>
      <c r="AW249" s="14" t="s">
        <v>33</v>
      </c>
      <c r="AX249" s="14" t="s">
        <v>78</v>
      </c>
      <c r="AY249" s="260" t="s">
        <v>142</v>
      </c>
    </row>
    <row r="250" spans="1:51" s="15" customFormat="1" ht="12">
      <c r="A250" s="15"/>
      <c r="B250" s="261"/>
      <c r="C250" s="262"/>
      <c r="D250" s="235" t="s">
        <v>152</v>
      </c>
      <c r="E250" s="263" t="s">
        <v>1</v>
      </c>
      <c r="F250" s="264" t="s">
        <v>160</v>
      </c>
      <c r="G250" s="262"/>
      <c r="H250" s="265">
        <v>5.517</v>
      </c>
      <c r="I250" s="266"/>
      <c r="J250" s="262"/>
      <c r="K250" s="262"/>
      <c r="L250" s="267"/>
      <c r="M250" s="268"/>
      <c r="N250" s="269"/>
      <c r="O250" s="269"/>
      <c r="P250" s="269"/>
      <c r="Q250" s="269"/>
      <c r="R250" s="269"/>
      <c r="S250" s="269"/>
      <c r="T250" s="270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71" t="s">
        <v>152</v>
      </c>
      <c r="AU250" s="271" t="s">
        <v>87</v>
      </c>
      <c r="AV250" s="15" t="s">
        <v>148</v>
      </c>
      <c r="AW250" s="15" t="s">
        <v>33</v>
      </c>
      <c r="AX250" s="15" t="s">
        <v>85</v>
      </c>
      <c r="AY250" s="271" t="s">
        <v>142</v>
      </c>
    </row>
    <row r="251" spans="1:65" s="2" customFormat="1" ht="21.75" customHeight="1">
      <c r="A251" s="39"/>
      <c r="B251" s="40"/>
      <c r="C251" s="221" t="s">
        <v>8</v>
      </c>
      <c r="D251" s="221" t="s">
        <v>144</v>
      </c>
      <c r="E251" s="222" t="s">
        <v>278</v>
      </c>
      <c r="F251" s="223" t="s">
        <v>279</v>
      </c>
      <c r="G251" s="224" t="s">
        <v>147</v>
      </c>
      <c r="H251" s="225">
        <v>120.66</v>
      </c>
      <c r="I251" s="226"/>
      <c r="J251" s="227">
        <f>ROUND(I251*H251,2)</f>
        <v>0</v>
      </c>
      <c r="K251" s="228"/>
      <c r="L251" s="45"/>
      <c r="M251" s="229" t="s">
        <v>1</v>
      </c>
      <c r="N251" s="230" t="s">
        <v>43</v>
      </c>
      <c r="O251" s="92"/>
      <c r="P251" s="231">
        <f>O251*H251</f>
        <v>0</v>
      </c>
      <c r="Q251" s="231">
        <v>0</v>
      </c>
      <c r="R251" s="231">
        <f>Q251*H251</f>
        <v>0</v>
      </c>
      <c r="S251" s="231">
        <v>0</v>
      </c>
      <c r="T251" s="232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3" t="s">
        <v>148</v>
      </c>
      <c r="AT251" s="233" t="s">
        <v>144</v>
      </c>
      <c r="AU251" s="233" t="s">
        <v>87</v>
      </c>
      <c r="AY251" s="18" t="s">
        <v>142</v>
      </c>
      <c r="BE251" s="234">
        <f>IF(N251="základní",J251,0)</f>
        <v>0</v>
      </c>
      <c r="BF251" s="234">
        <f>IF(N251="snížená",J251,0)</f>
        <v>0</v>
      </c>
      <c r="BG251" s="234">
        <f>IF(N251="zákl. přenesená",J251,0)</f>
        <v>0</v>
      </c>
      <c r="BH251" s="234">
        <f>IF(N251="sníž. přenesená",J251,0)</f>
        <v>0</v>
      </c>
      <c r="BI251" s="234">
        <f>IF(N251="nulová",J251,0)</f>
        <v>0</v>
      </c>
      <c r="BJ251" s="18" t="s">
        <v>85</v>
      </c>
      <c r="BK251" s="234">
        <f>ROUND(I251*H251,2)</f>
        <v>0</v>
      </c>
      <c r="BL251" s="18" t="s">
        <v>148</v>
      </c>
      <c r="BM251" s="233" t="s">
        <v>280</v>
      </c>
    </row>
    <row r="252" spans="1:47" s="2" customFormat="1" ht="12">
      <c r="A252" s="39"/>
      <c r="B252" s="40"/>
      <c r="C252" s="41"/>
      <c r="D252" s="235" t="s">
        <v>150</v>
      </c>
      <c r="E252" s="41"/>
      <c r="F252" s="236" t="s">
        <v>281</v>
      </c>
      <c r="G252" s="41"/>
      <c r="H252" s="41"/>
      <c r="I252" s="237"/>
      <c r="J252" s="41"/>
      <c r="K252" s="41"/>
      <c r="L252" s="45"/>
      <c r="M252" s="238"/>
      <c r="N252" s="239"/>
      <c r="O252" s="92"/>
      <c r="P252" s="92"/>
      <c r="Q252" s="92"/>
      <c r="R252" s="92"/>
      <c r="S252" s="92"/>
      <c r="T252" s="93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150</v>
      </c>
      <c r="AU252" s="18" t="s">
        <v>87</v>
      </c>
    </row>
    <row r="253" spans="1:51" s="13" customFormat="1" ht="12">
      <c r="A253" s="13"/>
      <c r="B253" s="240"/>
      <c r="C253" s="241"/>
      <c r="D253" s="235" t="s">
        <v>152</v>
      </c>
      <c r="E253" s="242" t="s">
        <v>1</v>
      </c>
      <c r="F253" s="243" t="s">
        <v>282</v>
      </c>
      <c r="G253" s="241"/>
      <c r="H253" s="242" t="s">
        <v>1</v>
      </c>
      <c r="I253" s="244"/>
      <c r="J253" s="241"/>
      <c r="K253" s="241"/>
      <c r="L253" s="245"/>
      <c r="M253" s="246"/>
      <c r="N253" s="247"/>
      <c r="O253" s="247"/>
      <c r="P253" s="247"/>
      <c r="Q253" s="247"/>
      <c r="R253" s="247"/>
      <c r="S253" s="247"/>
      <c r="T253" s="24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9" t="s">
        <v>152</v>
      </c>
      <c r="AU253" s="249" t="s">
        <v>87</v>
      </c>
      <c r="AV253" s="13" t="s">
        <v>85</v>
      </c>
      <c r="AW253" s="13" t="s">
        <v>33</v>
      </c>
      <c r="AX253" s="13" t="s">
        <v>78</v>
      </c>
      <c r="AY253" s="249" t="s">
        <v>142</v>
      </c>
    </row>
    <row r="254" spans="1:51" s="14" customFormat="1" ht="12">
      <c r="A254" s="14"/>
      <c r="B254" s="250"/>
      <c r="C254" s="251"/>
      <c r="D254" s="235" t="s">
        <v>152</v>
      </c>
      <c r="E254" s="252" t="s">
        <v>1</v>
      </c>
      <c r="F254" s="253" t="s">
        <v>283</v>
      </c>
      <c r="G254" s="251"/>
      <c r="H254" s="254">
        <v>101.3</v>
      </c>
      <c r="I254" s="255"/>
      <c r="J254" s="251"/>
      <c r="K254" s="251"/>
      <c r="L254" s="256"/>
      <c r="M254" s="257"/>
      <c r="N254" s="258"/>
      <c r="O254" s="258"/>
      <c r="P254" s="258"/>
      <c r="Q254" s="258"/>
      <c r="R254" s="258"/>
      <c r="S254" s="258"/>
      <c r="T254" s="25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0" t="s">
        <v>152</v>
      </c>
      <c r="AU254" s="260" t="s">
        <v>87</v>
      </c>
      <c r="AV254" s="14" t="s">
        <v>87</v>
      </c>
      <c r="AW254" s="14" t="s">
        <v>33</v>
      </c>
      <c r="AX254" s="14" t="s">
        <v>78</v>
      </c>
      <c r="AY254" s="260" t="s">
        <v>142</v>
      </c>
    </row>
    <row r="255" spans="1:51" s="13" customFormat="1" ht="12">
      <c r="A255" s="13"/>
      <c r="B255" s="240"/>
      <c r="C255" s="241"/>
      <c r="D255" s="235" t="s">
        <v>152</v>
      </c>
      <c r="E255" s="242" t="s">
        <v>1</v>
      </c>
      <c r="F255" s="243" t="s">
        <v>155</v>
      </c>
      <c r="G255" s="241"/>
      <c r="H255" s="242" t="s">
        <v>1</v>
      </c>
      <c r="I255" s="244"/>
      <c r="J255" s="241"/>
      <c r="K255" s="241"/>
      <c r="L255" s="245"/>
      <c r="M255" s="246"/>
      <c r="N255" s="247"/>
      <c r="O255" s="247"/>
      <c r="P255" s="247"/>
      <c r="Q255" s="247"/>
      <c r="R255" s="247"/>
      <c r="S255" s="247"/>
      <c r="T255" s="24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9" t="s">
        <v>152</v>
      </c>
      <c r="AU255" s="249" t="s">
        <v>87</v>
      </c>
      <c r="AV255" s="13" t="s">
        <v>85</v>
      </c>
      <c r="AW255" s="13" t="s">
        <v>33</v>
      </c>
      <c r="AX255" s="13" t="s">
        <v>78</v>
      </c>
      <c r="AY255" s="249" t="s">
        <v>142</v>
      </c>
    </row>
    <row r="256" spans="1:51" s="14" customFormat="1" ht="12">
      <c r="A256" s="14"/>
      <c r="B256" s="250"/>
      <c r="C256" s="251"/>
      <c r="D256" s="235" t="s">
        <v>152</v>
      </c>
      <c r="E256" s="252" t="s">
        <v>1</v>
      </c>
      <c r="F256" s="253" t="s">
        <v>284</v>
      </c>
      <c r="G256" s="251"/>
      <c r="H256" s="254">
        <v>5.76</v>
      </c>
      <c r="I256" s="255"/>
      <c r="J256" s="251"/>
      <c r="K256" s="251"/>
      <c r="L256" s="256"/>
      <c r="M256" s="257"/>
      <c r="N256" s="258"/>
      <c r="O256" s="258"/>
      <c r="P256" s="258"/>
      <c r="Q256" s="258"/>
      <c r="R256" s="258"/>
      <c r="S256" s="258"/>
      <c r="T256" s="25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0" t="s">
        <v>152</v>
      </c>
      <c r="AU256" s="260" t="s">
        <v>87</v>
      </c>
      <c r="AV256" s="14" t="s">
        <v>87</v>
      </c>
      <c r="AW256" s="14" t="s">
        <v>33</v>
      </c>
      <c r="AX256" s="14" t="s">
        <v>78</v>
      </c>
      <c r="AY256" s="260" t="s">
        <v>142</v>
      </c>
    </row>
    <row r="257" spans="1:51" s="13" customFormat="1" ht="12">
      <c r="A257" s="13"/>
      <c r="B257" s="240"/>
      <c r="C257" s="241"/>
      <c r="D257" s="235" t="s">
        <v>152</v>
      </c>
      <c r="E257" s="242" t="s">
        <v>1</v>
      </c>
      <c r="F257" s="243" t="s">
        <v>157</v>
      </c>
      <c r="G257" s="241"/>
      <c r="H257" s="242" t="s">
        <v>1</v>
      </c>
      <c r="I257" s="244"/>
      <c r="J257" s="241"/>
      <c r="K257" s="241"/>
      <c r="L257" s="245"/>
      <c r="M257" s="246"/>
      <c r="N257" s="247"/>
      <c r="O257" s="247"/>
      <c r="P257" s="247"/>
      <c r="Q257" s="247"/>
      <c r="R257" s="247"/>
      <c r="S257" s="247"/>
      <c r="T257" s="24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9" t="s">
        <v>152</v>
      </c>
      <c r="AU257" s="249" t="s">
        <v>87</v>
      </c>
      <c r="AV257" s="13" t="s">
        <v>85</v>
      </c>
      <c r="AW257" s="13" t="s">
        <v>33</v>
      </c>
      <c r="AX257" s="13" t="s">
        <v>78</v>
      </c>
      <c r="AY257" s="249" t="s">
        <v>142</v>
      </c>
    </row>
    <row r="258" spans="1:51" s="14" customFormat="1" ht="12">
      <c r="A258" s="14"/>
      <c r="B258" s="250"/>
      <c r="C258" s="251"/>
      <c r="D258" s="235" t="s">
        <v>152</v>
      </c>
      <c r="E258" s="252" t="s">
        <v>1</v>
      </c>
      <c r="F258" s="253" t="s">
        <v>285</v>
      </c>
      <c r="G258" s="251"/>
      <c r="H258" s="254">
        <v>13.6</v>
      </c>
      <c r="I258" s="255"/>
      <c r="J258" s="251"/>
      <c r="K258" s="251"/>
      <c r="L258" s="256"/>
      <c r="M258" s="257"/>
      <c r="N258" s="258"/>
      <c r="O258" s="258"/>
      <c r="P258" s="258"/>
      <c r="Q258" s="258"/>
      <c r="R258" s="258"/>
      <c r="S258" s="258"/>
      <c r="T258" s="25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0" t="s">
        <v>152</v>
      </c>
      <c r="AU258" s="260" t="s">
        <v>87</v>
      </c>
      <c r="AV258" s="14" t="s">
        <v>87</v>
      </c>
      <c r="AW258" s="14" t="s">
        <v>33</v>
      </c>
      <c r="AX258" s="14" t="s">
        <v>78</v>
      </c>
      <c r="AY258" s="260" t="s">
        <v>142</v>
      </c>
    </row>
    <row r="259" spans="1:51" s="15" customFormat="1" ht="12">
      <c r="A259" s="15"/>
      <c r="B259" s="261"/>
      <c r="C259" s="262"/>
      <c r="D259" s="235" t="s">
        <v>152</v>
      </c>
      <c r="E259" s="263" t="s">
        <v>1</v>
      </c>
      <c r="F259" s="264" t="s">
        <v>160</v>
      </c>
      <c r="G259" s="262"/>
      <c r="H259" s="265">
        <v>120.66</v>
      </c>
      <c r="I259" s="266"/>
      <c r="J259" s="262"/>
      <c r="K259" s="262"/>
      <c r="L259" s="267"/>
      <c r="M259" s="268"/>
      <c r="N259" s="269"/>
      <c r="O259" s="269"/>
      <c r="P259" s="269"/>
      <c r="Q259" s="269"/>
      <c r="R259" s="269"/>
      <c r="S259" s="269"/>
      <c r="T259" s="270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71" t="s">
        <v>152</v>
      </c>
      <c r="AU259" s="271" t="s">
        <v>87</v>
      </c>
      <c r="AV259" s="15" t="s">
        <v>148</v>
      </c>
      <c r="AW259" s="15" t="s">
        <v>33</v>
      </c>
      <c r="AX259" s="15" t="s">
        <v>85</v>
      </c>
      <c r="AY259" s="271" t="s">
        <v>142</v>
      </c>
    </row>
    <row r="260" spans="1:65" s="2" customFormat="1" ht="33" customHeight="1">
      <c r="A260" s="39"/>
      <c r="B260" s="40"/>
      <c r="C260" s="221" t="s">
        <v>286</v>
      </c>
      <c r="D260" s="221" t="s">
        <v>144</v>
      </c>
      <c r="E260" s="222" t="s">
        <v>287</v>
      </c>
      <c r="F260" s="223" t="s">
        <v>288</v>
      </c>
      <c r="G260" s="224" t="s">
        <v>268</v>
      </c>
      <c r="H260" s="225">
        <v>546.947</v>
      </c>
      <c r="I260" s="226"/>
      <c r="J260" s="227">
        <f>ROUND(I260*H260,2)</f>
        <v>0</v>
      </c>
      <c r="K260" s="228"/>
      <c r="L260" s="45"/>
      <c r="M260" s="229" t="s">
        <v>1</v>
      </c>
      <c r="N260" s="230" t="s">
        <v>43</v>
      </c>
      <c r="O260" s="92"/>
      <c r="P260" s="231">
        <f>O260*H260</f>
        <v>0</v>
      </c>
      <c r="Q260" s="231">
        <v>0</v>
      </c>
      <c r="R260" s="231">
        <f>Q260*H260</f>
        <v>0</v>
      </c>
      <c r="S260" s="231">
        <v>0</v>
      </c>
      <c r="T260" s="232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3" t="s">
        <v>148</v>
      </c>
      <c r="AT260" s="233" t="s">
        <v>144</v>
      </c>
      <c r="AU260" s="233" t="s">
        <v>87</v>
      </c>
      <c r="AY260" s="18" t="s">
        <v>142</v>
      </c>
      <c r="BE260" s="234">
        <f>IF(N260="základní",J260,0)</f>
        <v>0</v>
      </c>
      <c r="BF260" s="234">
        <f>IF(N260="snížená",J260,0)</f>
        <v>0</v>
      </c>
      <c r="BG260" s="234">
        <f>IF(N260="zákl. přenesená",J260,0)</f>
        <v>0</v>
      </c>
      <c r="BH260" s="234">
        <f>IF(N260="sníž. přenesená",J260,0)</f>
        <v>0</v>
      </c>
      <c r="BI260" s="234">
        <f>IF(N260="nulová",J260,0)</f>
        <v>0</v>
      </c>
      <c r="BJ260" s="18" t="s">
        <v>85</v>
      </c>
      <c r="BK260" s="234">
        <f>ROUND(I260*H260,2)</f>
        <v>0</v>
      </c>
      <c r="BL260" s="18" t="s">
        <v>148</v>
      </c>
      <c r="BM260" s="233" t="s">
        <v>289</v>
      </c>
    </row>
    <row r="261" spans="1:47" s="2" customFormat="1" ht="12">
      <c r="A261" s="39"/>
      <c r="B261" s="40"/>
      <c r="C261" s="41"/>
      <c r="D261" s="235" t="s">
        <v>150</v>
      </c>
      <c r="E261" s="41"/>
      <c r="F261" s="236" t="s">
        <v>290</v>
      </c>
      <c r="G261" s="41"/>
      <c r="H261" s="41"/>
      <c r="I261" s="237"/>
      <c r="J261" s="41"/>
      <c r="K261" s="41"/>
      <c r="L261" s="45"/>
      <c r="M261" s="238"/>
      <c r="N261" s="239"/>
      <c r="O261" s="92"/>
      <c r="P261" s="92"/>
      <c r="Q261" s="92"/>
      <c r="R261" s="92"/>
      <c r="S261" s="92"/>
      <c r="T261" s="93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150</v>
      </c>
      <c r="AU261" s="18" t="s">
        <v>87</v>
      </c>
    </row>
    <row r="262" spans="1:51" s="13" customFormat="1" ht="12">
      <c r="A262" s="13"/>
      <c r="B262" s="240"/>
      <c r="C262" s="241"/>
      <c r="D262" s="235" t="s">
        <v>152</v>
      </c>
      <c r="E262" s="242" t="s">
        <v>1</v>
      </c>
      <c r="F262" s="243" t="s">
        <v>291</v>
      </c>
      <c r="G262" s="241"/>
      <c r="H262" s="242" t="s">
        <v>1</v>
      </c>
      <c r="I262" s="244"/>
      <c r="J262" s="241"/>
      <c r="K262" s="241"/>
      <c r="L262" s="245"/>
      <c r="M262" s="246"/>
      <c r="N262" s="247"/>
      <c r="O262" s="247"/>
      <c r="P262" s="247"/>
      <c r="Q262" s="247"/>
      <c r="R262" s="247"/>
      <c r="S262" s="247"/>
      <c r="T262" s="24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9" t="s">
        <v>152</v>
      </c>
      <c r="AU262" s="249" t="s">
        <v>87</v>
      </c>
      <c r="AV262" s="13" t="s">
        <v>85</v>
      </c>
      <c r="AW262" s="13" t="s">
        <v>33</v>
      </c>
      <c r="AX262" s="13" t="s">
        <v>78</v>
      </c>
      <c r="AY262" s="249" t="s">
        <v>142</v>
      </c>
    </row>
    <row r="263" spans="1:51" s="13" customFormat="1" ht="12">
      <c r="A263" s="13"/>
      <c r="B263" s="240"/>
      <c r="C263" s="241"/>
      <c r="D263" s="235" t="s">
        <v>152</v>
      </c>
      <c r="E263" s="242" t="s">
        <v>1</v>
      </c>
      <c r="F263" s="243" t="s">
        <v>292</v>
      </c>
      <c r="G263" s="241"/>
      <c r="H263" s="242" t="s">
        <v>1</v>
      </c>
      <c r="I263" s="244"/>
      <c r="J263" s="241"/>
      <c r="K263" s="241"/>
      <c r="L263" s="245"/>
      <c r="M263" s="246"/>
      <c r="N263" s="247"/>
      <c r="O263" s="247"/>
      <c r="P263" s="247"/>
      <c r="Q263" s="247"/>
      <c r="R263" s="247"/>
      <c r="S263" s="247"/>
      <c r="T263" s="24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9" t="s">
        <v>152</v>
      </c>
      <c r="AU263" s="249" t="s">
        <v>87</v>
      </c>
      <c r="AV263" s="13" t="s">
        <v>85</v>
      </c>
      <c r="AW263" s="13" t="s">
        <v>33</v>
      </c>
      <c r="AX263" s="13" t="s">
        <v>78</v>
      </c>
      <c r="AY263" s="249" t="s">
        <v>142</v>
      </c>
    </row>
    <row r="264" spans="1:51" s="14" customFormat="1" ht="12">
      <c r="A264" s="14"/>
      <c r="B264" s="250"/>
      <c r="C264" s="251"/>
      <c r="D264" s="235" t="s">
        <v>152</v>
      </c>
      <c r="E264" s="252" t="s">
        <v>1</v>
      </c>
      <c r="F264" s="253" t="s">
        <v>293</v>
      </c>
      <c r="G264" s="251"/>
      <c r="H264" s="254">
        <v>79.1</v>
      </c>
      <c r="I264" s="255"/>
      <c r="J264" s="251"/>
      <c r="K264" s="251"/>
      <c r="L264" s="256"/>
      <c r="M264" s="257"/>
      <c r="N264" s="258"/>
      <c r="O264" s="258"/>
      <c r="P264" s="258"/>
      <c r="Q264" s="258"/>
      <c r="R264" s="258"/>
      <c r="S264" s="258"/>
      <c r="T264" s="25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0" t="s">
        <v>152</v>
      </c>
      <c r="AU264" s="260" t="s">
        <v>87</v>
      </c>
      <c r="AV264" s="14" t="s">
        <v>87</v>
      </c>
      <c r="AW264" s="14" t="s">
        <v>33</v>
      </c>
      <c r="AX264" s="14" t="s">
        <v>78</v>
      </c>
      <c r="AY264" s="260" t="s">
        <v>142</v>
      </c>
    </row>
    <row r="265" spans="1:51" s="13" customFormat="1" ht="12">
      <c r="A265" s="13"/>
      <c r="B265" s="240"/>
      <c r="C265" s="241"/>
      <c r="D265" s="235" t="s">
        <v>152</v>
      </c>
      <c r="E265" s="242" t="s">
        <v>1</v>
      </c>
      <c r="F265" s="243" t="s">
        <v>294</v>
      </c>
      <c r="G265" s="241"/>
      <c r="H265" s="242" t="s">
        <v>1</v>
      </c>
      <c r="I265" s="244"/>
      <c r="J265" s="241"/>
      <c r="K265" s="241"/>
      <c r="L265" s="245"/>
      <c r="M265" s="246"/>
      <c r="N265" s="247"/>
      <c r="O265" s="247"/>
      <c r="P265" s="247"/>
      <c r="Q265" s="247"/>
      <c r="R265" s="247"/>
      <c r="S265" s="247"/>
      <c r="T265" s="24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9" t="s">
        <v>152</v>
      </c>
      <c r="AU265" s="249" t="s">
        <v>87</v>
      </c>
      <c r="AV265" s="13" t="s">
        <v>85</v>
      </c>
      <c r="AW265" s="13" t="s">
        <v>33</v>
      </c>
      <c r="AX265" s="13" t="s">
        <v>78</v>
      </c>
      <c r="AY265" s="249" t="s">
        <v>142</v>
      </c>
    </row>
    <row r="266" spans="1:51" s="14" customFormat="1" ht="12">
      <c r="A266" s="14"/>
      <c r="B266" s="250"/>
      <c r="C266" s="251"/>
      <c r="D266" s="235" t="s">
        <v>152</v>
      </c>
      <c r="E266" s="252" t="s">
        <v>1</v>
      </c>
      <c r="F266" s="253" t="s">
        <v>295</v>
      </c>
      <c r="G266" s="251"/>
      <c r="H266" s="254">
        <v>3.197</v>
      </c>
      <c r="I266" s="255"/>
      <c r="J266" s="251"/>
      <c r="K266" s="251"/>
      <c r="L266" s="256"/>
      <c r="M266" s="257"/>
      <c r="N266" s="258"/>
      <c r="O266" s="258"/>
      <c r="P266" s="258"/>
      <c r="Q266" s="258"/>
      <c r="R266" s="258"/>
      <c r="S266" s="258"/>
      <c r="T266" s="259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0" t="s">
        <v>152</v>
      </c>
      <c r="AU266" s="260" t="s">
        <v>87</v>
      </c>
      <c r="AV266" s="14" t="s">
        <v>87</v>
      </c>
      <c r="AW266" s="14" t="s">
        <v>33</v>
      </c>
      <c r="AX266" s="14" t="s">
        <v>78</v>
      </c>
      <c r="AY266" s="260" t="s">
        <v>142</v>
      </c>
    </row>
    <row r="267" spans="1:51" s="13" customFormat="1" ht="12">
      <c r="A267" s="13"/>
      <c r="B267" s="240"/>
      <c r="C267" s="241"/>
      <c r="D267" s="235" t="s">
        <v>152</v>
      </c>
      <c r="E267" s="242" t="s">
        <v>1</v>
      </c>
      <c r="F267" s="243" t="s">
        <v>166</v>
      </c>
      <c r="G267" s="241"/>
      <c r="H267" s="242" t="s">
        <v>1</v>
      </c>
      <c r="I267" s="244"/>
      <c r="J267" s="241"/>
      <c r="K267" s="241"/>
      <c r="L267" s="245"/>
      <c r="M267" s="246"/>
      <c r="N267" s="247"/>
      <c r="O267" s="247"/>
      <c r="P267" s="247"/>
      <c r="Q267" s="247"/>
      <c r="R267" s="247"/>
      <c r="S267" s="247"/>
      <c r="T267" s="24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9" t="s">
        <v>152</v>
      </c>
      <c r="AU267" s="249" t="s">
        <v>87</v>
      </c>
      <c r="AV267" s="13" t="s">
        <v>85</v>
      </c>
      <c r="AW267" s="13" t="s">
        <v>33</v>
      </c>
      <c r="AX267" s="13" t="s">
        <v>78</v>
      </c>
      <c r="AY267" s="249" t="s">
        <v>142</v>
      </c>
    </row>
    <row r="268" spans="1:51" s="13" customFormat="1" ht="12">
      <c r="A268" s="13"/>
      <c r="B268" s="240"/>
      <c r="C268" s="241"/>
      <c r="D268" s="235" t="s">
        <v>152</v>
      </c>
      <c r="E268" s="242" t="s">
        <v>1</v>
      </c>
      <c r="F268" s="243" t="s">
        <v>296</v>
      </c>
      <c r="G268" s="241"/>
      <c r="H268" s="242" t="s">
        <v>1</v>
      </c>
      <c r="I268" s="244"/>
      <c r="J268" s="241"/>
      <c r="K268" s="241"/>
      <c r="L268" s="245"/>
      <c r="M268" s="246"/>
      <c r="N268" s="247"/>
      <c r="O268" s="247"/>
      <c r="P268" s="247"/>
      <c r="Q268" s="247"/>
      <c r="R268" s="247"/>
      <c r="S268" s="247"/>
      <c r="T268" s="24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9" t="s">
        <v>152</v>
      </c>
      <c r="AU268" s="249" t="s">
        <v>87</v>
      </c>
      <c r="AV268" s="13" t="s">
        <v>85</v>
      </c>
      <c r="AW268" s="13" t="s">
        <v>33</v>
      </c>
      <c r="AX268" s="13" t="s">
        <v>78</v>
      </c>
      <c r="AY268" s="249" t="s">
        <v>142</v>
      </c>
    </row>
    <row r="269" spans="1:51" s="14" customFormat="1" ht="12">
      <c r="A269" s="14"/>
      <c r="B269" s="250"/>
      <c r="C269" s="251"/>
      <c r="D269" s="235" t="s">
        <v>152</v>
      </c>
      <c r="E269" s="252" t="s">
        <v>1</v>
      </c>
      <c r="F269" s="253" t="s">
        <v>297</v>
      </c>
      <c r="G269" s="251"/>
      <c r="H269" s="254">
        <v>294.124</v>
      </c>
      <c r="I269" s="255"/>
      <c r="J269" s="251"/>
      <c r="K269" s="251"/>
      <c r="L269" s="256"/>
      <c r="M269" s="257"/>
      <c r="N269" s="258"/>
      <c r="O269" s="258"/>
      <c r="P269" s="258"/>
      <c r="Q269" s="258"/>
      <c r="R269" s="258"/>
      <c r="S269" s="258"/>
      <c r="T269" s="259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0" t="s">
        <v>152</v>
      </c>
      <c r="AU269" s="260" t="s">
        <v>87</v>
      </c>
      <c r="AV269" s="14" t="s">
        <v>87</v>
      </c>
      <c r="AW269" s="14" t="s">
        <v>33</v>
      </c>
      <c r="AX269" s="14" t="s">
        <v>78</v>
      </c>
      <c r="AY269" s="260" t="s">
        <v>142</v>
      </c>
    </row>
    <row r="270" spans="1:51" s="13" customFormat="1" ht="12">
      <c r="A270" s="13"/>
      <c r="B270" s="240"/>
      <c r="C270" s="241"/>
      <c r="D270" s="235" t="s">
        <v>152</v>
      </c>
      <c r="E270" s="242" t="s">
        <v>1</v>
      </c>
      <c r="F270" s="243" t="s">
        <v>294</v>
      </c>
      <c r="G270" s="241"/>
      <c r="H270" s="242" t="s">
        <v>1</v>
      </c>
      <c r="I270" s="244"/>
      <c r="J270" s="241"/>
      <c r="K270" s="241"/>
      <c r="L270" s="245"/>
      <c r="M270" s="246"/>
      <c r="N270" s="247"/>
      <c r="O270" s="247"/>
      <c r="P270" s="247"/>
      <c r="Q270" s="247"/>
      <c r="R270" s="247"/>
      <c r="S270" s="247"/>
      <c r="T270" s="24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9" t="s">
        <v>152</v>
      </c>
      <c r="AU270" s="249" t="s">
        <v>87</v>
      </c>
      <c r="AV270" s="13" t="s">
        <v>85</v>
      </c>
      <c r="AW270" s="13" t="s">
        <v>33</v>
      </c>
      <c r="AX270" s="13" t="s">
        <v>78</v>
      </c>
      <c r="AY270" s="249" t="s">
        <v>142</v>
      </c>
    </row>
    <row r="271" spans="1:51" s="14" customFormat="1" ht="12">
      <c r="A271" s="14"/>
      <c r="B271" s="250"/>
      <c r="C271" s="251"/>
      <c r="D271" s="235" t="s">
        <v>152</v>
      </c>
      <c r="E271" s="252" t="s">
        <v>1</v>
      </c>
      <c r="F271" s="253" t="s">
        <v>298</v>
      </c>
      <c r="G271" s="251"/>
      <c r="H271" s="254">
        <v>11.405</v>
      </c>
      <c r="I271" s="255"/>
      <c r="J271" s="251"/>
      <c r="K271" s="251"/>
      <c r="L271" s="256"/>
      <c r="M271" s="257"/>
      <c r="N271" s="258"/>
      <c r="O271" s="258"/>
      <c r="P271" s="258"/>
      <c r="Q271" s="258"/>
      <c r="R271" s="258"/>
      <c r="S271" s="258"/>
      <c r="T271" s="25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0" t="s">
        <v>152</v>
      </c>
      <c r="AU271" s="260" t="s">
        <v>87</v>
      </c>
      <c r="AV271" s="14" t="s">
        <v>87</v>
      </c>
      <c r="AW271" s="14" t="s">
        <v>33</v>
      </c>
      <c r="AX271" s="14" t="s">
        <v>78</v>
      </c>
      <c r="AY271" s="260" t="s">
        <v>142</v>
      </c>
    </row>
    <row r="272" spans="1:51" s="13" customFormat="1" ht="12">
      <c r="A272" s="13"/>
      <c r="B272" s="240"/>
      <c r="C272" s="241"/>
      <c r="D272" s="235" t="s">
        <v>152</v>
      </c>
      <c r="E272" s="242" t="s">
        <v>1</v>
      </c>
      <c r="F272" s="243" t="s">
        <v>299</v>
      </c>
      <c r="G272" s="241"/>
      <c r="H272" s="242" t="s">
        <v>1</v>
      </c>
      <c r="I272" s="244"/>
      <c r="J272" s="241"/>
      <c r="K272" s="241"/>
      <c r="L272" s="245"/>
      <c r="M272" s="246"/>
      <c r="N272" s="247"/>
      <c r="O272" s="247"/>
      <c r="P272" s="247"/>
      <c r="Q272" s="247"/>
      <c r="R272" s="247"/>
      <c r="S272" s="247"/>
      <c r="T272" s="24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9" t="s">
        <v>152</v>
      </c>
      <c r="AU272" s="249" t="s">
        <v>87</v>
      </c>
      <c r="AV272" s="13" t="s">
        <v>85</v>
      </c>
      <c r="AW272" s="13" t="s">
        <v>33</v>
      </c>
      <c r="AX272" s="13" t="s">
        <v>78</v>
      </c>
      <c r="AY272" s="249" t="s">
        <v>142</v>
      </c>
    </row>
    <row r="273" spans="1:51" s="13" customFormat="1" ht="12">
      <c r="A273" s="13"/>
      <c r="B273" s="240"/>
      <c r="C273" s="241"/>
      <c r="D273" s="235" t="s">
        <v>152</v>
      </c>
      <c r="E273" s="242" t="s">
        <v>1</v>
      </c>
      <c r="F273" s="243" t="s">
        <v>300</v>
      </c>
      <c r="G273" s="241"/>
      <c r="H273" s="242" t="s">
        <v>1</v>
      </c>
      <c r="I273" s="244"/>
      <c r="J273" s="241"/>
      <c r="K273" s="241"/>
      <c r="L273" s="245"/>
      <c r="M273" s="246"/>
      <c r="N273" s="247"/>
      <c r="O273" s="247"/>
      <c r="P273" s="247"/>
      <c r="Q273" s="247"/>
      <c r="R273" s="247"/>
      <c r="S273" s="247"/>
      <c r="T273" s="24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9" t="s">
        <v>152</v>
      </c>
      <c r="AU273" s="249" t="s">
        <v>87</v>
      </c>
      <c r="AV273" s="13" t="s">
        <v>85</v>
      </c>
      <c r="AW273" s="13" t="s">
        <v>33</v>
      </c>
      <c r="AX273" s="13" t="s">
        <v>78</v>
      </c>
      <c r="AY273" s="249" t="s">
        <v>142</v>
      </c>
    </row>
    <row r="274" spans="1:51" s="14" customFormat="1" ht="12">
      <c r="A274" s="14"/>
      <c r="B274" s="250"/>
      <c r="C274" s="251"/>
      <c r="D274" s="235" t="s">
        <v>152</v>
      </c>
      <c r="E274" s="252" t="s">
        <v>1</v>
      </c>
      <c r="F274" s="253" t="s">
        <v>301</v>
      </c>
      <c r="G274" s="251"/>
      <c r="H274" s="254">
        <v>156.513</v>
      </c>
      <c r="I274" s="255"/>
      <c r="J274" s="251"/>
      <c r="K274" s="251"/>
      <c r="L274" s="256"/>
      <c r="M274" s="257"/>
      <c r="N274" s="258"/>
      <c r="O274" s="258"/>
      <c r="P274" s="258"/>
      <c r="Q274" s="258"/>
      <c r="R274" s="258"/>
      <c r="S274" s="258"/>
      <c r="T274" s="25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0" t="s">
        <v>152</v>
      </c>
      <c r="AU274" s="260" t="s">
        <v>87</v>
      </c>
      <c r="AV274" s="14" t="s">
        <v>87</v>
      </c>
      <c r="AW274" s="14" t="s">
        <v>33</v>
      </c>
      <c r="AX274" s="14" t="s">
        <v>78</v>
      </c>
      <c r="AY274" s="260" t="s">
        <v>142</v>
      </c>
    </row>
    <row r="275" spans="1:51" s="14" customFormat="1" ht="12">
      <c r="A275" s="14"/>
      <c r="B275" s="250"/>
      <c r="C275" s="251"/>
      <c r="D275" s="235" t="s">
        <v>152</v>
      </c>
      <c r="E275" s="252" t="s">
        <v>1</v>
      </c>
      <c r="F275" s="253" t="s">
        <v>302</v>
      </c>
      <c r="G275" s="251"/>
      <c r="H275" s="254">
        <v>6.134</v>
      </c>
      <c r="I275" s="255"/>
      <c r="J275" s="251"/>
      <c r="K275" s="251"/>
      <c r="L275" s="256"/>
      <c r="M275" s="257"/>
      <c r="N275" s="258"/>
      <c r="O275" s="258"/>
      <c r="P275" s="258"/>
      <c r="Q275" s="258"/>
      <c r="R275" s="258"/>
      <c r="S275" s="258"/>
      <c r="T275" s="25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60" t="s">
        <v>152</v>
      </c>
      <c r="AU275" s="260" t="s">
        <v>87</v>
      </c>
      <c r="AV275" s="14" t="s">
        <v>87</v>
      </c>
      <c r="AW275" s="14" t="s">
        <v>33</v>
      </c>
      <c r="AX275" s="14" t="s">
        <v>78</v>
      </c>
      <c r="AY275" s="260" t="s">
        <v>142</v>
      </c>
    </row>
    <row r="276" spans="1:51" s="13" customFormat="1" ht="12">
      <c r="A276" s="13"/>
      <c r="B276" s="240"/>
      <c r="C276" s="241"/>
      <c r="D276" s="235" t="s">
        <v>152</v>
      </c>
      <c r="E276" s="242" t="s">
        <v>1</v>
      </c>
      <c r="F276" s="243" t="s">
        <v>282</v>
      </c>
      <c r="G276" s="241"/>
      <c r="H276" s="242" t="s">
        <v>1</v>
      </c>
      <c r="I276" s="244"/>
      <c r="J276" s="241"/>
      <c r="K276" s="241"/>
      <c r="L276" s="245"/>
      <c r="M276" s="246"/>
      <c r="N276" s="247"/>
      <c r="O276" s="247"/>
      <c r="P276" s="247"/>
      <c r="Q276" s="247"/>
      <c r="R276" s="247"/>
      <c r="S276" s="247"/>
      <c r="T276" s="24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9" t="s">
        <v>152</v>
      </c>
      <c r="AU276" s="249" t="s">
        <v>87</v>
      </c>
      <c r="AV276" s="13" t="s">
        <v>85</v>
      </c>
      <c r="AW276" s="13" t="s">
        <v>33</v>
      </c>
      <c r="AX276" s="13" t="s">
        <v>78</v>
      </c>
      <c r="AY276" s="249" t="s">
        <v>142</v>
      </c>
    </row>
    <row r="277" spans="1:51" s="13" customFormat="1" ht="12">
      <c r="A277" s="13"/>
      <c r="B277" s="240"/>
      <c r="C277" s="241"/>
      <c r="D277" s="235" t="s">
        <v>152</v>
      </c>
      <c r="E277" s="242" t="s">
        <v>1</v>
      </c>
      <c r="F277" s="243" t="s">
        <v>300</v>
      </c>
      <c r="G277" s="241"/>
      <c r="H277" s="242" t="s">
        <v>1</v>
      </c>
      <c r="I277" s="244"/>
      <c r="J277" s="241"/>
      <c r="K277" s="241"/>
      <c r="L277" s="245"/>
      <c r="M277" s="246"/>
      <c r="N277" s="247"/>
      <c r="O277" s="247"/>
      <c r="P277" s="247"/>
      <c r="Q277" s="247"/>
      <c r="R277" s="247"/>
      <c r="S277" s="247"/>
      <c r="T277" s="24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9" t="s">
        <v>152</v>
      </c>
      <c r="AU277" s="249" t="s">
        <v>87</v>
      </c>
      <c r="AV277" s="13" t="s">
        <v>85</v>
      </c>
      <c r="AW277" s="13" t="s">
        <v>33</v>
      </c>
      <c r="AX277" s="13" t="s">
        <v>78</v>
      </c>
      <c r="AY277" s="249" t="s">
        <v>142</v>
      </c>
    </row>
    <row r="278" spans="1:51" s="14" customFormat="1" ht="12">
      <c r="A278" s="14"/>
      <c r="B278" s="250"/>
      <c r="C278" s="251"/>
      <c r="D278" s="235" t="s">
        <v>152</v>
      </c>
      <c r="E278" s="252" t="s">
        <v>1</v>
      </c>
      <c r="F278" s="253" t="s">
        <v>303</v>
      </c>
      <c r="G278" s="251"/>
      <c r="H278" s="254">
        <v>65.52</v>
      </c>
      <c r="I278" s="255"/>
      <c r="J278" s="251"/>
      <c r="K278" s="251"/>
      <c r="L278" s="256"/>
      <c r="M278" s="257"/>
      <c r="N278" s="258"/>
      <c r="O278" s="258"/>
      <c r="P278" s="258"/>
      <c r="Q278" s="258"/>
      <c r="R278" s="258"/>
      <c r="S278" s="258"/>
      <c r="T278" s="25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0" t="s">
        <v>152</v>
      </c>
      <c r="AU278" s="260" t="s">
        <v>87</v>
      </c>
      <c r="AV278" s="14" t="s">
        <v>87</v>
      </c>
      <c r="AW278" s="14" t="s">
        <v>33</v>
      </c>
      <c r="AX278" s="14" t="s">
        <v>78</v>
      </c>
      <c r="AY278" s="260" t="s">
        <v>142</v>
      </c>
    </row>
    <row r="279" spans="1:51" s="13" customFormat="1" ht="12">
      <c r="A279" s="13"/>
      <c r="B279" s="240"/>
      <c r="C279" s="241"/>
      <c r="D279" s="235" t="s">
        <v>152</v>
      </c>
      <c r="E279" s="242" t="s">
        <v>1</v>
      </c>
      <c r="F279" s="243" t="s">
        <v>304</v>
      </c>
      <c r="G279" s="241"/>
      <c r="H279" s="242" t="s">
        <v>1</v>
      </c>
      <c r="I279" s="244"/>
      <c r="J279" s="241"/>
      <c r="K279" s="241"/>
      <c r="L279" s="245"/>
      <c r="M279" s="246"/>
      <c r="N279" s="247"/>
      <c r="O279" s="247"/>
      <c r="P279" s="247"/>
      <c r="Q279" s="247"/>
      <c r="R279" s="247"/>
      <c r="S279" s="247"/>
      <c r="T279" s="24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9" t="s">
        <v>152</v>
      </c>
      <c r="AU279" s="249" t="s">
        <v>87</v>
      </c>
      <c r="AV279" s="13" t="s">
        <v>85</v>
      </c>
      <c r="AW279" s="13" t="s">
        <v>33</v>
      </c>
      <c r="AX279" s="13" t="s">
        <v>78</v>
      </c>
      <c r="AY279" s="249" t="s">
        <v>142</v>
      </c>
    </row>
    <row r="280" spans="1:51" s="14" customFormat="1" ht="12">
      <c r="A280" s="14"/>
      <c r="B280" s="250"/>
      <c r="C280" s="251"/>
      <c r="D280" s="235" t="s">
        <v>152</v>
      </c>
      <c r="E280" s="252" t="s">
        <v>1</v>
      </c>
      <c r="F280" s="253" t="s">
        <v>305</v>
      </c>
      <c r="G280" s="251"/>
      <c r="H280" s="254">
        <v>173.223</v>
      </c>
      <c r="I280" s="255"/>
      <c r="J280" s="251"/>
      <c r="K280" s="251"/>
      <c r="L280" s="256"/>
      <c r="M280" s="257"/>
      <c r="N280" s="258"/>
      <c r="O280" s="258"/>
      <c r="P280" s="258"/>
      <c r="Q280" s="258"/>
      <c r="R280" s="258"/>
      <c r="S280" s="258"/>
      <c r="T280" s="25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0" t="s">
        <v>152</v>
      </c>
      <c r="AU280" s="260" t="s">
        <v>87</v>
      </c>
      <c r="AV280" s="14" t="s">
        <v>87</v>
      </c>
      <c r="AW280" s="14" t="s">
        <v>33</v>
      </c>
      <c r="AX280" s="14" t="s">
        <v>78</v>
      </c>
      <c r="AY280" s="260" t="s">
        <v>142</v>
      </c>
    </row>
    <row r="281" spans="1:51" s="14" customFormat="1" ht="12">
      <c r="A281" s="14"/>
      <c r="B281" s="250"/>
      <c r="C281" s="251"/>
      <c r="D281" s="235" t="s">
        <v>152</v>
      </c>
      <c r="E281" s="252" t="s">
        <v>1</v>
      </c>
      <c r="F281" s="253" t="s">
        <v>306</v>
      </c>
      <c r="G281" s="251"/>
      <c r="H281" s="254">
        <v>8.64</v>
      </c>
      <c r="I281" s="255"/>
      <c r="J281" s="251"/>
      <c r="K281" s="251"/>
      <c r="L281" s="256"/>
      <c r="M281" s="257"/>
      <c r="N281" s="258"/>
      <c r="O281" s="258"/>
      <c r="P281" s="258"/>
      <c r="Q281" s="258"/>
      <c r="R281" s="258"/>
      <c r="S281" s="258"/>
      <c r="T281" s="259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0" t="s">
        <v>152</v>
      </c>
      <c r="AU281" s="260" t="s">
        <v>87</v>
      </c>
      <c r="AV281" s="14" t="s">
        <v>87</v>
      </c>
      <c r="AW281" s="14" t="s">
        <v>33</v>
      </c>
      <c r="AX281" s="14" t="s">
        <v>78</v>
      </c>
      <c r="AY281" s="260" t="s">
        <v>142</v>
      </c>
    </row>
    <row r="282" spans="1:51" s="13" customFormat="1" ht="12">
      <c r="A282" s="13"/>
      <c r="B282" s="240"/>
      <c r="C282" s="241"/>
      <c r="D282" s="235" t="s">
        <v>152</v>
      </c>
      <c r="E282" s="242" t="s">
        <v>1</v>
      </c>
      <c r="F282" s="243" t="s">
        <v>307</v>
      </c>
      <c r="G282" s="241"/>
      <c r="H282" s="242" t="s">
        <v>1</v>
      </c>
      <c r="I282" s="244"/>
      <c r="J282" s="241"/>
      <c r="K282" s="241"/>
      <c r="L282" s="245"/>
      <c r="M282" s="246"/>
      <c r="N282" s="247"/>
      <c r="O282" s="247"/>
      <c r="P282" s="247"/>
      <c r="Q282" s="247"/>
      <c r="R282" s="247"/>
      <c r="S282" s="247"/>
      <c r="T282" s="24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9" t="s">
        <v>152</v>
      </c>
      <c r="AU282" s="249" t="s">
        <v>87</v>
      </c>
      <c r="AV282" s="13" t="s">
        <v>85</v>
      </c>
      <c r="AW282" s="13" t="s">
        <v>33</v>
      </c>
      <c r="AX282" s="13" t="s">
        <v>78</v>
      </c>
      <c r="AY282" s="249" t="s">
        <v>142</v>
      </c>
    </row>
    <row r="283" spans="1:51" s="13" customFormat="1" ht="12">
      <c r="A283" s="13"/>
      <c r="B283" s="240"/>
      <c r="C283" s="241"/>
      <c r="D283" s="235" t="s">
        <v>152</v>
      </c>
      <c r="E283" s="242" t="s">
        <v>1</v>
      </c>
      <c r="F283" s="243" t="s">
        <v>300</v>
      </c>
      <c r="G283" s="241"/>
      <c r="H283" s="242" t="s">
        <v>1</v>
      </c>
      <c r="I283" s="244"/>
      <c r="J283" s="241"/>
      <c r="K283" s="241"/>
      <c r="L283" s="245"/>
      <c r="M283" s="246"/>
      <c r="N283" s="247"/>
      <c r="O283" s="247"/>
      <c r="P283" s="247"/>
      <c r="Q283" s="247"/>
      <c r="R283" s="247"/>
      <c r="S283" s="247"/>
      <c r="T283" s="24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9" t="s">
        <v>152</v>
      </c>
      <c r="AU283" s="249" t="s">
        <v>87</v>
      </c>
      <c r="AV283" s="13" t="s">
        <v>85</v>
      </c>
      <c r="AW283" s="13" t="s">
        <v>33</v>
      </c>
      <c r="AX283" s="13" t="s">
        <v>78</v>
      </c>
      <c r="AY283" s="249" t="s">
        <v>142</v>
      </c>
    </row>
    <row r="284" spans="1:51" s="14" customFormat="1" ht="12">
      <c r="A284" s="14"/>
      <c r="B284" s="250"/>
      <c r="C284" s="251"/>
      <c r="D284" s="235" t="s">
        <v>152</v>
      </c>
      <c r="E284" s="252" t="s">
        <v>1</v>
      </c>
      <c r="F284" s="253" t="s">
        <v>308</v>
      </c>
      <c r="G284" s="251"/>
      <c r="H284" s="254">
        <v>171.508</v>
      </c>
      <c r="I284" s="255"/>
      <c r="J284" s="251"/>
      <c r="K284" s="251"/>
      <c r="L284" s="256"/>
      <c r="M284" s="257"/>
      <c r="N284" s="258"/>
      <c r="O284" s="258"/>
      <c r="P284" s="258"/>
      <c r="Q284" s="258"/>
      <c r="R284" s="258"/>
      <c r="S284" s="258"/>
      <c r="T284" s="259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0" t="s">
        <v>152</v>
      </c>
      <c r="AU284" s="260" t="s">
        <v>87</v>
      </c>
      <c r="AV284" s="14" t="s">
        <v>87</v>
      </c>
      <c r="AW284" s="14" t="s">
        <v>33</v>
      </c>
      <c r="AX284" s="14" t="s">
        <v>78</v>
      </c>
      <c r="AY284" s="260" t="s">
        <v>142</v>
      </c>
    </row>
    <row r="285" spans="1:51" s="14" customFormat="1" ht="12">
      <c r="A285" s="14"/>
      <c r="B285" s="250"/>
      <c r="C285" s="251"/>
      <c r="D285" s="235" t="s">
        <v>152</v>
      </c>
      <c r="E285" s="252" t="s">
        <v>1</v>
      </c>
      <c r="F285" s="253" t="s">
        <v>309</v>
      </c>
      <c r="G285" s="251"/>
      <c r="H285" s="254">
        <v>8.726</v>
      </c>
      <c r="I285" s="255"/>
      <c r="J285" s="251"/>
      <c r="K285" s="251"/>
      <c r="L285" s="256"/>
      <c r="M285" s="257"/>
      <c r="N285" s="258"/>
      <c r="O285" s="258"/>
      <c r="P285" s="258"/>
      <c r="Q285" s="258"/>
      <c r="R285" s="258"/>
      <c r="S285" s="258"/>
      <c r="T285" s="25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60" t="s">
        <v>152</v>
      </c>
      <c r="AU285" s="260" t="s">
        <v>87</v>
      </c>
      <c r="AV285" s="14" t="s">
        <v>87</v>
      </c>
      <c r="AW285" s="14" t="s">
        <v>33</v>
      </c>
      <c r="AX285" s="14" t="s">
        <v>78</v>
      </c>
      <c r="AY285" s="260" t="s">
        <v>142</v>
      </c>
    </row>
    <row r="286" spans="1:51" s="13" customFormat="1" ht="12">
      <c r="A286" s="13"/>
      <c r="B286" s="240"/>
      <c r="C286" s="241"/>
      <c r="D286" s="235" t="s">
        <v>152</v>
      </c>
      <c r="E286" s="242" t="s">
        <v>1</v>
      </c>
      <c r="F286" s="243" t="s">
        <v>157</v>
      </c>
      <c r="G286" s="241"/>
      <c r="H286" s="242" t="s">
        <v>1</v>
      </c>
      <c r="I286" s="244"/>
      <c r="J286" s="241"/>
      <c r="K286" s="241"/>
      <c r="L286" s="245"/>
      <c r="M286" s="246"/>
      <c r="N286" s="247"/>
      <c r="O286" s="247"/>
      <c r="P286" s="247"/>
      <c r="Q286" s="247"/>
      <c r="R286" s="247"/>
      <c r="S286" s="247"/>
      <c r="T286" s="24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9" t="s">
        <v>152</v>
      </c>
      <c r="AU286" s="249" t="s">
        <v>87</v>
      </c>
      <c r="AV286" s="13" t="s">
        <v>85</v>
      </c>
      <c r="AW286" s="13" t="s">
        <v>33</v>
      </c>
      <c r="AX286" s="13" t="s">
        <v>78</v>
      </c>
      <c r="AY286" s="249" t="s">
        <v>142</v>
      </c>
    </row>
    <row r="287" spans="1:51" s="13" customFormat="1" ht="12">
      <c r="A287" s="13"/>
      <c r="B287" s="240"/>
      <c r="C287" s="241"/>
      <c r="D287" s="235" t="s">
        <v>152</v>
      </c>
      <c r="E287" s="242" t="s">
        <v>1</v>
      </c>
      <c r="F287" s="243" t="s">
        <v>200</v>
      </c>
      <c r="G287" s="241"/>
      <c r="H287" s="242" t="s">
        <v>1</v>
      </c>
      <c r="I287" s="244"/>
      <c r="J287" s="241"/>
      <c r="K287" s="241"/>
      <c r="L287" s="245"/>
      <c r="M287" s="246"/>
      <c r="N287" s="247"/>
      <c r="O287" s="247"/>
      <c r="P287" s="247"/>
      <c r="Q287" s="247"/>
      <c r="R287" s="247"/>
      <c r="S287" s="247"/>
      <c r="T287" s="24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9" t="s">
        <v>152</v>
      </c>
      <c r="AU287" s="249" t="s">
        <v>87</v>
      </c>
      <c r="AV287" s="13" t="s">
        <v>85</v>
      </c>
      <c r="AW287" s="13" t="s">
        <v>33</v>
      </c>
      <c r="AX287" s="13" t="s">
        <v>78</v>
      </c>
      <c r="AY287" s="249" t="s">
        <v>142</v>
      </c>
    </row>
    <row r="288" spans="1:51" s="14" customFormat="1" ht="12">
      <c r="A288" s="14"/>
      <c r="B288" s="250"/>
      <c r="C288" s="251"/>
      <c r="D288" s="235" t="s">
        <v>152</v>
      </c>
      <c r="E288" s="252" t="s">
        <v>1</v>
      </c>
      <c r="F288" s="253" t="s">
        <v>310</v>
      </c>
      <c r="G288" s="251"/>
      <c r="H288" s="254">
        <v>13.298</v>
      </c>
      <c r="I288" s="255"/>
      <c r="J288" s="251"/>
      <c r="K288" s="251"/>
      <c r="L288" s="256"/>
      <c r="M288" s="257"/>
      <c r="N288" s="258"/>
      <c r="O288" s="258"/>
      <c r="P288" s="258"/>
      <c r="Q288" s="258"/>
      <c r="R288" s="258"/>
      <c r="S288" s="258"/>
      <c r="T288" s="259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0" t="s">
        <v>152</v>
      </c>
      <c r="AU288" s="260" t="s">
        <v>87</v>
      </c>
      <c r="AV288" s="14" t="s">
        <v>87</v>
      </c>
      <c r="AW288" s="14" t="s">
        <v>33</v>
      </c>
      <c r="AX288" s="14" t="s">
        <v>78</v>
      </c>
      <c r="AY288" s="260" t="s">
        <v>142</v>
      </c>
    </row>
    <row r="289" spans="1:51" s="14" customFormat="1" ht="12">
      <c r="A289" s="14"/>
      <c r="B289" s="250"/>
      <c r="C289" s="251"/>
      <c r="D289" s="235" t="s">
        <v>152</v>
      </c>
      <c r="E289" s="252" t="s">
        <v>1</v>
      </c>
      <c r="F289" s="253" t="s">
        <v>311</v>
      </c>
      <c r="G289" s="251"/>
      <c r="H289" s="254">
        <v>28.372</v>
      </c>
      <c r="I289" s="255"/>
      <c r="J289" s="251"/>
      <c r="K289" s="251"/>
      <c r="L289" s="256"/>
      <c r="M289" s="257"/>
      <c r="N289" s="258"/>
      <c r="O289" s="258"/>
      <c r="P289" s="258"/>
      <c r="Q289" s="258"/>
      <c r="R289" s="258"/>
      <c r="S289" s="258"/>
      <c r="T289" s="259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60" t="s">
        <v>152</v>
      </c>
      <c r="AU289" s="260" t="s">
        <v>87</v>
      </c>
      <c r="AV289" s="14" t="s">
        <v>87</v>
      </c>
      <c r="AW289" s="14" t="s">
        <v>33</v>
      </c>
      <c r="AX289" s="14" t="s">
        <v>78</v>
      </c>
      <c r="AY289" s="260" t="s">
        <v>142</v>
      </c>
    </row>
    <row r="290" spans="1:51" s="13" customFormat="1" ht="12">
      <c r="A290" s="13"/>
      <c r="B290" s="240"/>
      <c r="C290" s="241"/>
      <c r="D290" s="235" t="s">
        <v>152</v>
      </c>
      <c r="E290" s="242" t="s">
        <v>1</v>
      </c>
      <c r="F290" s="243" t="s">
        <v>304</v>
      </c>
      <c r="G290" s="241"/>
      <c r="H290" s="242" t="s">
        <v>1</v>
      </c>
      <c r="I290" s="244"/>
      <c r="J290" s="241"/>
      <c r="K290" s="241"/>
      <c r="L290" s="245"/>
      <c r="M290" s="246"/>
      <c r="N290" s="247"/>
      <c r="O290" s="247"/>
      <c r="P290" s="247"/>
      <c r="Q290" s="247"/>
      <c r="R290" s="247"/>
      <c r="S290" s="247"/>
      <c r="T290" s="24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9" t="s">
        <v>152</v>
      </c>
      <c r="AU290" s="249" t="s">
        <v>87</v>
      </c>
      <c r="AV290" s="13" t="s">
        <v>85</v>
      </c>
      <c r="AW290" s="13" t="s">
        <v>33</v>
      </c>
      <c r="AX290" s="13" t="s">
        <v>78</v>
      </c>
      <c r="AY290" s="249" t="s">
        <v>142</v>
      </c>
    </row>
    <row r="291" spans="1:51" s="14" customFormat="1" ht="12">
      <c r="A291" s="14"/>
      <c r="B291" s="250"/>
      <c r="C291" s="251"/>
      <c r="D291" s="235" t="s">
        <v>152</v>
      </c>
      <c r="E291" s="252" t="s">
        <v>1</v>
      </c>
      <c r="F291" s="253" t="s">
        <v>312</v>
      </c>
      <c r="G291" s="251"/>
      <c r="H291" s="254">
        <v>29.512</v>
      </c>
      <c r="I291" s="255"/>
      <c r="J291" s="251"/>
      <c r="K291" s="251"/>
      <c r="L291" s="256"/>
      <c r="M291" s="257"/>
      <c r="N291" s="258"/>
      <c r="O291" s="258"/>
      <c r="P291" s="258"/>
      <c r="Q291" s="258"/>
      <c r="R291" s="258"/>
      <c r="S291" s="258"/>
      <c r="T291" s="259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0" t="s">
        <v>152</v>
      </c>
      <c r="AU291" s="260" t="s">
        <v>87</v>
      </c>
      <c r="AV291" s="14" t="s">
        <v>87</v>
      </c>
      <c r="AW291" s="14" t="s">
        <v>33</v>
      </c>
      <c r="AX291" s="14" t="s">
        <v>78</v>
      </c>
      <c r="AY291" s="260" t="s">
        <v>142</v>
      </c>
    </row>
    <row r="292" spans="1:51" s="14" customFormat="1" ht="12">
      <c r="A292" s="14"/>
      <c r="B292" s="250"/>
      <c r="C292" s="251"/>
      <c r="D292" s="235" t="s">
        <v>152</v>
      </c>
      <c r="E292" s="252" t="s">
        <v>1</v>
      </c>
      <c r="F292" s="253" t="s">
        <v>313</v>
      </c>
      <c r="G292" s="251"/>
      <c r="H292" s="254">
        <v>2.074</v>
      </c>
      <c r="I292" s="255"/>
      <c r="J292" s="251"/>
      <c r="K292" s="251"/>
      <c r="L292" s="256"/>
      <c r="M292" s="257"/>
      <c r="N292" s="258"/>
      <c r="O292" s="258"/>
      <c r="P292" s="258"/>
      <c r="Q292" s="258"/>
      <c r="R292" s="258"/>
      <c r="S292" s="258"/>
      <c r="T292" s="259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60" t="s">
        <v>152</v>
      </c>
      <c r="AU292" s="260" t="s">
        <v>87</v>
      </c>
      <c r="AV292" s="14" t="s">
        <v>87</v>
      </c>
      <c r="AW292" s="14" t="s">
        <v>33</v>
      </c>
      <c r="AX292" s="14" t="s">
        <v>78</v>
      </c>
      <c r="AY292" s="260" t="s">
        <v>142</v>
      </c>
    </row>
    <row r="293" spans="1:51" s="13" customFormat="1" ht="12">
      <c r="A293" s="13"/>
      <c r="B293" s="240"/>
      <c r="C293" s="241"/>
      <c r="D293" s="235" t="s">
        <v>152</v>
      </c>
      <c r="E293" s="242" t="s">
        <v>1</v>
      </c>
      <c r="F293" s="243" t="s">
        <v>171</v>
      </c>
      <c r="G293" s="241"/>
      <c r="H293" s="242" t="s">
        <v>1</v>
      </c>
      <c r="I293" s="244"/>
      <c r="J293" s="241"/>
      <c r="K293" s="241"/>
      <c r="L293" s="245"/>
      <c r="M293" s="246"/>
      <c r="N293" s="247"/>
      <c r="O293" s="247"/>
      <c r="P293" s="247"/>
      <c r="Q293" s="247"/>
      <c r="R293" s="247"/>
      <c r="S293" s="247"/>
      <c r="T293" s="24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9" t="s">
        <v>152</v>
      </c>
      <c r="AU293" s="249" t="s">
        <v>87</v>
      </c>
      <c r="AV293" s="13" t="s">
        <v>85</v>
      </c>
      <c r="AW293" s="13" t="s">
        <v>33</v>
      </c>
      <c r="AX293" s="13" t="s">
        <v>78</v>
      </c>
      <c r="AY293" s="249" t="s">
        <v>142</v>
      </c>
    </row>
    <row r="294" spans="1:51" s="13" customFormat="1" ht="12">
      <c r="A294" s="13"/>
      <c r="B294" s="240"/>
      <c r="C294" s="241"/>
      <c r="D294" s="235" t="s">
        <v>152</v>
      </c>
      <c r="E294" s="242" t="s">
        <v>1</v>
      </c>
      <c r="F294" s="243" t="s">
        <v>314</v>
      </c>
      <c r="G294" s="241"/>
      <c r="H294" s="242" t="s">
        <v>1</v>
      </c>
      <c r="I294" s="244"/>
      <c r="J294" s="241"/>
      <c r="K294" s="241"/>
      <c r="L294" s="245"/>
      <c r="M294" s="246"/>
      <c r="N294" s="247"/>
      <c r="O294" s="247"/>
      <c r="P294" s="247"/>
      <c r="Q294" s="247"/>
      <c r="R294" s="247"/>
      <c r="S294" s="247"/>
      <c r="T294" s="24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9" t="s">
        <v>152</v>
      </c>
      <c r="AU294" s="249" t="s">
        <v>87</v>
      </c>
      <c r="AV294" s="13" t="s">
        <v>85</v>
      </c>
      <c r="AW294" s="13" t="s">
        <v>33</v>
      </c>
      <c r="AX294" s="13" t="s">
        <v>78</v>
      </c>
      <c r="AY294" s="249" t="s">
        <v>142</v>
      </c>
    </row>
    <row r="295" spans="1:51" s="14" customFormat="1" ht="12">
      <c r="A295" s="14"/>
      <c r="B295" s="250"/>
      <c r="C295" s="251"/>
      <c r="D295" s="235" t="s">
        <v>152</v>
      </c>
      <c r="E295" s="252" t="s">
        <v>1</v>
      </c>
      <c r="F295" s="253" t="s">
        <v>315</v>
      </c>
      <c r="G295" s="251"/>
      <c r="H295" s="254">
        <v>39.494</v>
      </c>
      <c r="I295" s="255"/>
      <c r="J295" s="251"/>
      <c r="K295" s="251"/>
      <c r="L295" s="256"/>
      <c r="M295" s="257"/>
      <c r="N295" s="258"/>
      <c r="O295" s="258"/>
      <c r="P295" s="258"/>
      <c r="Q295" s="258"/>
      <c r="R295" s="258"/>
      <c r="S295" s="258"/>
      <c r="T295" s="259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60" t="s">
        <v>152</v>
      </c>
      <c r="AU295" s="260" t="s">
        <v>87</v>
      </c>
      <c r="AV295" s="14" t="s">
        <v>87</v>
      </c>
      <c r="AW295" s="14" t="s">
        <v>33</v>
      </c>
      <c r="AX295" s="14" t="s">
        <v>78</v>
      </c>
      <c r="AY295" s="260" t="s">
        <v>142</v>
      </c>
    </row>
    <row r="296" spans="1:51" s="14" customFormat="1" ht="12">
      <c r="A296" s="14"/>
      <c r="B296" s="250"/>
      <c r="C296" s="251"/>
      <c r="D296" s="235" t="s">
        <v>152</v>
      </c>
      <c r="E296" s="252" t="s">
        <v>1</v>
      </c>
      <c r="F296" s="253" t="s">
        <v>316</v>
      </c>
      <c r="G296" s="251"/>
      <c r="H296" s="254">
        <v>3.053</v>
      </c>
      <c r="I296" s="255"/>
      <c r="J296" s="251"/>
      <c r="K296" s="251"/>
      <c r="L296" s="256"/>
      <c r="M296" s="257"/>
      <c r="N296" s="258"/>
      <c r="O296" s="258"/>
      <c r="P296" s="258"/>
      <c r="Q296" s="258"/>
      <c r="R296" s="258"/>
      <c r="S296" s="258"/>
      <c r="T296" s="259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60" t="s">
        <v>152</v>
      </c>
      <c r="AU296" s="260" t="s">
        <v>87</v>
      </c>
      <c r="AV296" s="14" t="s">
        <v>87</v>
      </c>
      <c r="AW296" s="14" t="s">
        <v>33</v>
      </c>
      <c r="AX296" s="14" t="s">
        <v>78</v>
      </c>
      <c r="AY296" s="260" t="s">
        <v>142</v>
      </c>
    </row>
    <row r="297" spans="1:51" s="15" customFormat="1" ht="12">
      <c r="A297" s="15"/>
      <c r="B297" s="261"/>
      <c r="C297" s="262"/>
      <c r="D297" s="235" t="s">
        <v>152</v>
      </c>
      <c r="E297" s="263" t="s">
        <v>98</v>
      </c>
      <c r="F297" s="264" t="s">
        <v>160</v>
      </c>
      <c r="G297" s="262"/>
      <c r="H297" s="265">
        <v>1093.893</v>
      </c>
      <c r="I297" s="266"/>
      <c r="J297" s="262"/>
      <c r="K297" s="262"/>
      <c r="L297" s="267"/>
      <c r="M297" s="268"/>
      <c r="N297" s="269"/>
      <c r="O297" s="269"/>
      <c r="P297" s="269"/>
      <c r="Q297" s="269"/>
      <c r="R297" s="269"/>
      <c r="S297" s="269"/>
      <c r="T297" s="270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71" t="s">
        <v>152</v>
      </c>
      <c r="AU297" s="271" t="s">
        <v>87</v>
      </c>
      <c r="AV297" s="15" t="s">
        <v>148</v>
      </c>
      <c r="AW297" s="15" t="s">
        <v>33</v>
      </c>
      <c r="AX297" s="15" t="s">
        <v>78</v>
      </c>
      <c r="AY297" s="271" t="s">
        <v>142</v>
      </c>
    </row>
    <row r="298" spans="1:51" s="14" customFormat="1" ht="12">
      <c r="A298" s="14"/>
      <c r="B298" s="250"/>
      <c r="C298" s="251"/>
      <c r="D298" s="235" t="s">
        <v>152</v>
      </c>
      <c r="E298" s="252" t="s">
        <v>1</v>
      </c>
      <c r="F298" s="253" t="s">
        <v>317</v>
      </c>
      <c r="G298" s="251"/>
      <c r="H298" s="254">
        <v>546.947</v>
      </c>
      <c r="I298" s="255"/>
      <c r="J298" s="251"/>
      <c r="K298" s="251"/>
      <c r="L298" s="256"/>
      <c r="M298" s="257"/>
      <c r="N298" s="258"/>
      <c r="O298" s="258"/>
      <c r="P298" s="258"/>
      <c r="Q298" s="258"/>
      <c r="R298" s="258"/>
      <c r="S298" s="258"/>
      <c r="T298" s="259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60" t="s">
        <v>152</v>
      </c>
      <c r="AU298" s="260" t="s">
        <v>87</v>
      </c>
      <c r="AV298" s="14" t="s">
        <v>87</v>
      </c>
      <c r="AW298" s="14" t="s">
        <v>33</v>
      </c>
      <c r="AX298" s="14" t="s">
        <v>85</v>
      </c>
      <c r="AY298" s="260" t="s">
        <v>142</v>
      </c>
    </row>
    <row r="299" spans="1:65" s="2" customFormat="1" ht="33" customHeight="1">
      <c r="A299" s="39"/>
      <c r="B299" s="40"/>
      <c r="C299" s="221" t="s">
        <v>318</v>
      </c>
      <c r="D299" s="221" t="s">
        <v>144</v>
      </c>
      <c r="E299" s="222" t="s">
        <v>319</v>
      </c>
      <c r="F299" s="223" t="s">
        <v>320</v>
      </c>
      <c r="G299" s="224" t="s">
        <v>268</v>
      </c>
      <c r="H299" s="225">
        <v>328.168</v>
      </c>
      <c r="I299" s="226"/>
      <c r="J299" s="227">
        <f>ROUND(I299*H299,2)</f>
        <v>0</v>
      </c>
      <c r="K299" s="228"/>
      <c r="L299" s="45"/>
      <c r="M299" s="229" t="s">
        <v>1</v>
      </c>
      <c r="N299" s="230" t="s">
        <v>43</v>
      </c>
      <c r="O299" s="92"/>
      <c r="P299" s="231">
        <f>O299*H299</f>
        <v>0</v>
      </c>
      <c r="Q299" s="231">
        <v>0</v>
      </c>
      <c r="R299" s="231">
        <f>Q299*H299</f>
        <v>0</v>
      </c>
      <c r="S299" s="231">
        <v>0</v>
      </c>
      <c r="T299" s="232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3" t="s">
        <v>148</v>
      </c>
      <c r="AT299" s="233" t="s">
        <v>144</v>
      </c>
      <c r="AU299" s="233" t="s">
        <v>87</v>
      </c>
      <c r="AY299" s="18" t="s">
        <v>142</v>
      </c>
      <c r="BE299" s="234">
        <f>IF(N299="základní",J299,0)</f>
        <v>0</v>
      </c>
      <c r="BF299" s="234">
        <f>IF(N299="snížená",J299,0)</f>
        <v>0</v>
      </c>
      <c r="BG299" s="234">
        <f>IF(N299="zákl. přenesená",J299,0)</f>
        <v>0</v>
      </c>
      <c r="BH299" s="234">
        <f>IF(N299="sníž. přenesená",J299,0)</f>
        <v>0</v>
      </c>
      <c r="BI299" s="234">
        <f>IF(N299="nulová",J299,0)</f>
        <v>0</v>
      </c>
      <c r="BJ299" s="18" t="s">
        <v>85</v>
      </c>
      <c r="BK299" s="234">
        <f>ROUND(I299*H299,2)</f>
        <v>0</v>
      </c>
      <c r="BL299" s="18" t="s">
        <v>148</v>
      </c>
      <c r="BM299" s="233" t="s">
        <v>321</v>
      </c>
    </row>
    <row r="300" spans="1:47" s="2" customFormat="1" ht="12">
      <c r="A300" s="39"/>
      <c r="B300" s="40"/>
      <c r="C300" s="41"/>
      <c r="D300" s="235" t="s">
        <v>150</v>
      </c>
      <c r="E300" s="41"/>
      <c r="F300" s="236" t="s">
        <v>322</v>
      </c>
      <c r="G300" s="41"/>
      <c r="H300" s="41"/>
      <c r="I300" s="237"/>
      <c r="J300" s="41"/>
      <c r="K300" s="41"/>
      <c r="L300" s="45"/>
      <c r="M300" s="238"/>
      <c r="N300" s="239"/>
      <c r="O300" s="92"/>
      <c r="P300" s="92"/>
      <c r="Q300" s="92"/>
      <c r="R300" s="92"/>
      <c r="S300" s="92"/>
      <c r="T300" s="93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150</v>
      </c>
      <c r="AU300" s="18" t="s">
        <v>87</v>
      </c>
    </row>
    <row r="301" spans="1:51" s="14" customFormat="1" ht="12">
      <c r="A301" s="14"/>
      <c r="B301" s="250"/>
      <c r="C301" s="251"/>
      <c r="D301" s="235" t="s">
        <v>152</v>
      </c>
      <c r="E301" s="252" t="s">
        <v>1</v>
      </c>
      <c r="F301" s="253" t="s">
        <v>323</v>
      </c>
      <c r="G301" s="251"/>
      <c r="H301" s="254">
        <v>328.168</v>
      </c>
      <c r="I301" s="255"/>
      <c r="J301" s="251"/>
      <c r="K301" s="251"/>
      <c r="L301" s="256"/>
      <c r="M301" s="257"/>
      <c r="N301" s="258"/>
      <c r="O301" s="258"/>
      <c r="P301" s="258"/>
      <c r="Q301" s="258"/>
      <c r="R301" s="258"/>
      <c r="S301" s="258"/>
      <c r="T301" s="259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60" t="s">
        <v>152</v>
      </c>
      <c r="AU301" s="260" t="s">
        <v>87</v>
      </c>
      <c r="AV301" s="14" t="s">
        <v>87</v>
      </c>
      <c r="AW301" s="14" t="s">
        <v>33</v>
      </c>
      <c r="AX301" s="14" t="s">
        <v>85</v>
      </c>
      <c r="AY301" s="260" t="s">
        <v>142</v>
      </c>
    </row>
    <row r="302" spans="1:65" s="2" customFormat="1" ht="33" customHeight="1">
      <c r="A302" s="39"/>
      <c r="B302" s="40"/>
      <c r="C302" s="221" t="s">
        <v>324</v>
      </c>
      <c r="D302" s="221" t="s">
        <v>144</v>
      </c>
      <c r="E302" s="222" t="s">
        <v>325</v>
      </c>
      <c r="F302" s="223" t="s">
        <v>326</v>
      </c>
      <c r="G302" s="224" t="s">
        <v>268</v>
      </c>
      <c r="H302" s="225">
        <v>218.779</v>
      </c>
      <c r="I302" s="226"/>
      <c r="J302" s="227">
        <f>ROUND(I302*H302,2)</f>
        <v>0</v>
      </c>
      <c r="K302" s="228"/>
      <c r="L302" s="45"/>
      <c r="M302" s="229" t="s">
        <v>1</v>
      </c>
      <c r="N302" s="230" t="s">
        <v>43</v>
      </c>
      <c r="O302" s="92"/>
      <c r="P302" s="231">
        <f>O302*H302</f>
        <v>0</v>
      </c>
      <c r="Q302" s="231">
        <v>0</v>
      </c>
      <c r="R302" s="231">
        <f>Q302*H302</f>
        <v>0</v>
      </c>
      <c r="S302" s="231">
        <v>0</v>
      </c>
      <c r="T302" s="232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3" t="s">
        <v>148</v>
      </c>
      <c r="AT302" s="233" t="s">
        <v>144</v>
      </c>
      <c r="AU302" s="233" t="s">
        <v>87</v>
      </c>
      <c r="AY302" s="18" t="s">
        <v>142</v>
      </c>
      <c r="BE302" s="234">
        <f>IF(N302="základní",J302,0)</f>
        <v>0</v>
      </c>
      <c r="BF302" s="234">
        <f>IF(N302="snížená",J302,0)</f>
        <v>0</v>
      </c>
      <c r="BG302" s="234">
        <f>IF(N302="zákl. přenesená",J302,0)</f>
        <v>0</v>
      </c>
      <c r="BH302" s="234">
        <f>IF(N302="sníž. přenesená",J302,0)</f>
        <v>0</v>
      </c>
      <c r="BI302" s="234">
        <f>IF(N302="nulová",J302,0)</f>
        <v>0</v>
      </c>
      <c r="BJ302" s="18" t="s">
        <v>85</v>
      </c>
      <c r="BK302" s="234">
        <f>ROUND(I302*H302,2)</f>
        <v>0</v>
      </c>
      <c r="BL302" s="18" t="s">
        <v>148</v>
      </c>
      <c r="BM302" s="233" t="s">
        <v>327</v>
      </c>
    </row>
    <row r="303" spans="1:47" s="2" customFormat="1" ht="12">
      <c r="A303" s="39"/>
      <c r="B303" s="40"/>
      <c r="C303" s="41"/>
      <c r="D303" s="235" t="s">
        <v>150</v>
      </c>
      <c r="E303" s="41"/>
      <c r="F303" s="236" t="s">
        <v>328</v>
      </c>
      <c r="G303" s="41"/>
      <c r="H303" s="41"/>
      <c r="I303" s="237"/>
      <c r="J303" s="41"/>
      <c r="K303" s="41"/>
      <c r="L303" s="45"/>
      <c r="M303" s="238"/>
      <c r="N303" s="239"/>
      <c r="O303" s="92"/>
      <c r="P303" s="92"/>
      <c r="Q303" s="92"/>
      <c r="R303" s="92"/>
      <c r="S303" s="92"/>
      <c r="T303" s="93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150</v>
      </c>
      <c r="AU303" s="18" t="s">
        <v>87</v>
      </c>
    </row>
    <row r="304" spans="1:51" s="14" customFormat="1" ht="12">
      <c r="A304" s="14"/>
      <c r="B304" s="250"/>
      <c r="C304" s="251"/>
      <c r="D304" s="235" t="s">
        <v>152</v>
      </c>
      <c r="E304" s="252" t="s">
        <v>1</v>
      </c>
      <c r="F304" s="253" t="s">
        <v>329</v>
      </c>
      <c r="G304" s="251"/>
      <c r="H304" s="254">
        <v>218.779</v>
      </c>
      <c r="I304" s="255"/>
      <c r="J304" s="251"/>
      <c r="K304" s="251"/>
      <c r="L304" s="256"/>
      <c r="M304" s="257"/>
      <c r="N304" s="258"/>
      <c r="O304" s="258"/>
      <c r="P304" s="258"/>
      <c r="Q304" s="258"/>
      <c r="R304" s="258"/>
      <c r="S304" s="258"/>
      <c r="T304" s="259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60" t="s">
        <v>152</v>
      </c>
      <c r="AU304" s="260" t="s">
        <v>87</v>
      </c>
      <c r="AV304" s="14" t="s">
        <v>87</v>
      </c>
      <c r="AW304" s="14" t="s">
        <v>33</v>
      </c>
      <c r="AX304" s="14" t="s">
        <v>85</v>
      </c>
      <c r="AY304" s="260" t="s">
        <v>142</v>
      </c>
    </row>
    <row r="305" spans="1:65" s="2" customFormat="1" ht="21.75" customHeight="1">
      <c r="A305" s="39"/>
      <c r="B305" s="40"/>
      <c r="C305" s="221" t="s">
        <v>330</v>
      </c>
      <c r="D305" s="221" t="s">
        <v>144</v>
      </c>
      <c r="E305" s="222" t="s">
        <v>331</v>
      </c>
      <c r="F305" s="223" t="s">
        <v>332</v>
      </c>
      <c r="G305" s="224" t="s">
        <v>147</v>
      </c>
      <c r="H305" s="225">
        <v>2427.022</v>
      </c>
      <c r="I305" s="226"/>
      <c r="J305" s="227">
        <f>ROUND(I305*H305,2)</f>
        <v>0</v>
      </c>
      <c r="K305" s="228"/>
      <c r="L305" s="45"/>
      <c r="M305" s="229" t="s">
        <v>1</v>
      </c>
      <c r="N305" s="230" t="s">
        <v>43</v>
      </c>
      <c r="O305" s="92"/>
      <c r="P305" s="231">
        <f>O305*H305</f>
        <v>0</v>
      </c>
      <c r="Q305" s="231">
        <v>0.00059</v>
      </c>
      <c r="R305" s="231">
        <f>Q305*H305</f>
        <v>1.43194298</v>
      </c>
      <c r="S305" s="231">
        <v>0</v>
      </c>
      <c r="T305" s="232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3" t="s">
        <v>148</v>
      </c>
      <c r="AT305" s="233" t="s">
        <v>144</v>
      </c>
      <c r="AU305" s="233" t="s">
        <v>87</v>
      </c>
      <c r="AY305" s="18" t="s">
        <v>142</v>
      </c>
      <c r="BE305" s="234">
        <f>IF(N305="základní",J305,0)</f>
        <v>0</v>
      </c>
      <c r="BF305" s="234">
        <f>IF(N305="snížená",J305,0)</f>
        <v>0</v>
      </c>
      <c r="BG305" s="234">
        <f>IF(N305="zákl. přenesená",J305,0)</f>
        <v>0</v>
      </c>
      <c r="BH305" s="234">
        <f>IF(N305="sníž. přenesená",J305,0)</f>
        <v>0</v>
      </c>
      <c r="BI305" s="234">
        <f>IF(N305="nulová",J305,0)</f>
        <v>0</v>
      </c>
      <c r="BJ305" s="18" t="s">
        <v>85</v>
      </c>
      <c r="BK305" s="234">
        <f>ROUND(I305*H305,2)</f>
        <v>0</v>
      </c>
      <c r="BL305" s="18" t="s">
        <v>148</v>
      </c>
      <c r="BM305" s="233" t="s">
        <v>333</v>
      </c>
    </row>
    <row r="306" spans="1:47" s="2" customFormat="1" ht="12">
      <c r="A306" s="39"/>
      <c r="B306" s="40"/>
      <c r="C306" s="41"/>
      <c r="D306" s="235" t="s">
        <v>150</v>
      </c>
      <c r="E306" s="41"/>
      <c r="F306" s="236" t="s">
        <v>334</v>
      </c>
      <c r="G306" s="41"/>
      <c r="H306" s="41"/>
      <c r="I306" s="237"/>
      <c r="J306" s="41"/>
      <c r="K306" s="41"/>
      <c r="L306" s="45"/>
      <c r="M306" s="238"/>
      <c r="N306" s="239"/>
      <c r="O306" s="92"/>
      <c r="P306" s="92"/>
      <c r="Q306" s="92"/>
      <c r="R306" s="92"/>
      <c r="S306" s="92"/>
      <c r="T306" s="93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150</v>
      </c>
      <c r="AU306" s="18" t="s">
        <v>87</v>
      </c>
    </row>
    <row r="307" spans="1:51" s="13" customFormat="1" ht="12">
      <c r="A307" s="13"/>
      <c r="B307" s="240"/>
      <c r="C307" s="241"/>
      <c r="D307" s="235" t="s">
        <v>152</v>
      </c>
      <c r="E307" s="242" t="s">
        <v>1</v>
      </c>
      <c r="F307" s="243" t="s">
        <v>291</v>
      </c>
      <c r="G307" s="241"/>
      <c r="H307" s="242" t="s">
        <v>1</v>
      </c>
      <c r="I307" s="244"/>
      <c r="J307" s="241"/>
      <c r="K307" s="241"/>
      <c r="L307" s="245"/>
      <c r="M307" s="246"/>
      <c r="N307" s="247"/>
      <c r="O307" s="247"/>
      <c r="P307" s="247"/>
      <c r="Q307" s="247"/>
      <c r="R307" s="247"/>
      <c r="S307" s="247"/>
      <c r="T307" s="24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9" t="s">
        <v>152</v>
      </c>
      <c r="AU307" s="249" t="s">
        <v>87</v>
      </c>
      <c r="AV307" s="13" t="s">
        <v>85</v>
      </c>
      <c r="AW307" s="13" t="s">
        <v>33</v>
      </c>
      <c r="AX307" s="13" t="s">
        <v>78</v>
      </c>
      <c r="AY307" s="249" t="s">
        <v>142</v>
      </c>
    </row>
    <row r="308" spans="1:51" s="14" customFormat="1" ht="12">
      <c r="A308" s="14"/>
      <c r="B308" s="250"/>
      <c r="C308" s="251"/>
      <c r="D308" s="235" t="s">
        <v>152</v>
      </c>
      <c r="E308" s="252" t="s">
        <v>1</v>
      </c>
      <c r="F308" s="253" t="s">
        <v>335</v>
      </c>
      <c r="G308" s="251"/>
      <c r="H308" s="254">
        <v>185.5</v>
      </c>
      <c r="I308" s="255"/>
      <c r="J308" s="251"/>
      <c r="K308" s="251"/>
      <c r="L308" s="256"/>
      <c r="M308" s="257"/>
      <c r="N308" s="258"/>
      <c r="O308" s="258"/>
      <c r="P308" s="258"/>
      <c r="Q308" s="258"/>
      <c r="R308" s="258"/>
      <c r="S308" s="258"/>
      <c r="T308" s="259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0" t="s">
        <v>152</v>
      </c>
      <c r="AU308" s="260" t="s">
        <v>87</v>
      </c>
      <c r="AV308" s="14" t="s">
        <v>87</v>
      </c>
      <c r="AW308" s="14" t="s">
        <v>33</v>
      </c>
      <c r="AX308" s="14" t="s">
        <v>78</v>
      </c>
      <c r="AY308" s="260" t="s">
        <v>142</v>
      </c>
    </row>
    <row r="309" spans="1:51" s="13" customFormat="1" ht="12">
      <c r="A309" s="13"/>
      <c r="B309" s="240"/>
      <c r="C309" s="241"/>
      <c r="D309" s="235" t="s">
        <v>152</v>
      </c>
      <c r="E309" s="242" t="s">
        <v>1</v>
      </c>
      <c r="F309" s="243" t="s">
        <v>166</v>
      </c>
      <c r="G309" s="241"/>
      <c r="H309" s="242" t="s">
        <v>1</v>
      </c>
      <c r="I309" s="244"/>
      <c r="J309" s="241"/>
      <c r="K309" s="241"/>
      <c r="L309" s="245"/>
      <c r="M309" s="246"/>
      <c r="N309" s="247"/>
      <c r="O309" s="247"/>
      <c r="P309" s="247"/>
      <c r="Q309" s="247"/>
      <c r="R309" s="247"/>
      <c r="S309" s="247"/>
      <c r="T309" s="248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9" t="s">
        <v>152</v>
      </c>
      <c r="AU309" s="249" t="s">
        <v>87</v>
      </c>
      <c r="AV309" s="13" t="s">
        <v>85</v>
      </c>
      <c r="AW309" s="13" t="s">
        <v>33</v>
      </c>
      <c r="AX309" s="13" t="s">
        <v>78</v>
      </c>
      <c r="AY309" s="249" t="s">
        <v>142</v>
      </c>
    </row>
    <row r="310" spans="1:51" s="14" customFormat="1" ht="12">
      <c r="A310" s="14"/>
      <c r="B310" s="250"/>
      <c r="C310" s="251"/>
      <c r="D310" s="235" t="s">
        <v>152</v>
      </c>
      <c r="E310" s="252" t="s">
        <v>1</v>
      </c>
      <c r="F310" s="253" t="s">
        <v>336</v>
      </c>
      <c r="G310" s="251"/>
      <c r="H310" s="254">
        <v>718.116</v>
      </c>
      <c r="I310" s="255"/>
      <c r="J310" s="251"/>
      <c r="K310" s="251"/>
      <c r="L310" s="256"/>
      <c r="M310" s="257"/>
      <c r="N310" s="258"/>
      <c r="O310" s="258"/>
      <c r="P310" s="258"/>
      <c r="Q310" s="258"/>
      <c r="R310" s="258"/>
      <c r="S310" s="258"/>
      <c r="T310" s="259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60" t="s">
        <v>152</v>
      </c>
      <c r="AU310" s="260" t="s">
        <v>87</v>
      </c>
      <c r="AV310" s="14" t="s">
        <v>87</v>
      </c>
      <c r="AW310" s="14" t="s">
        <v>33</v>
      </c>
      <c r="AX310" s="14" t="s">
        <v>78</v>
      </c>
      <c r="AY310" s="260" t="s">
        <v>142</v>
      </c>
    </row>
    <row r="311" spans="1:51" s="13" customFormat="1" ht="12">
      <c r="A311" s="13"/>
      <c r="B311" s="240"/>
      <c r="C311" s="241"/>
      <c r="D311" s="235" t="s">
        <v>152</v>
      </c>
      <c r="E311" s="242" t="s">
        <v>1</v>
      </c>
      <c r="F311" s="243" t="s">
        <v>299</v>
      </c>
      <c r="G311" s="241"/>
      <c r="H311" s="242" t="s">
        <v>1</v>
      </c>
      <c r="I311" s="244"/>
      <c r="J311" s="241"/>
      <c r="K311" s="241"/>
      <c r="L311" s="245"/>
      <c r="M311" s="246"/>
      <c r="N311" s="247"/>
      <c r="O311" s="247"/>
      <c r="P311" s="247"/>
      <c r="Q311" s="247"/>
      <c r="R311" s="247"/>
      <c r="S311" s="247"/>
      <c r="T311" s="24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9" t="s">
        <v>152</v>
      </c>
      <c r="AU311" s="249" t="s">
        <v>87</v>
      </c>
      <c r="AV311" s="13" t="s">
        <v>85</v>
      </c>
      <c r="AW311" s="13" t="s">
        <v>33</v>
      </c>
      <c r="AX311" s="13" t="s">
        <v>78</v>
      </c>
      <c r="AY311" s="249" t="s">
        <v>142</v>
      </c>
    </row>
    <row r="312" spans="1:51" s="14" customFormat="1" ht="12">
      <c r="A312" s="14"/>
      <c r="B312" s="250"/>
      <c r="C312" s="251"/>
      <c r="D312" s="235" t="s">
        <v>152</v>
      </c>
      <c r="E312" s="252" t="s">
        <v>1</v>
      </c>
      <c r="F312" s="253" t="s">
        <v>337</v>
      </c>
      <c r="G312" s="251"/>
      <c r="H312" s="254">
        <v>359.286</v>
      </c>
      <c r="I312" s="255"/>
      <c r="J312" s="251"/>
      <c r="K312" s="251"/>
      <c r="L312" s="256"/>
      <c r="M312" s="257"/>
      <c r="N312" s="258"/>
      <c r="O312" s="258"/>
      <c r="P312" s="258"/>
      <c r="Q312" s="258"/>
      <c r="R312" s="258"/>
      <c r="S312" s="258"/>
      <c r="T312" s="259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60" t="s">
        <v>152</v>
      </c>
      <c r="AU312" s="260" t="s">
        <v>87</v>
      </c>
      <c r="AV312" s="14" t="s">
        <v>87</v>
      </c>
      <c r="AW312" s="14" t="s">
        <v>33</v>
      </c>
      <c r="AX312" s="14" t="s">
        <v>78</v>
      </c>
      <c r="AY312" s="260" t="s">
        <v>142</v>
      </c>
    </row>
    <row r="313" spans="1:51" s="13" customFormat="1" ht="12">
      <c r="A313" s="13"/>
      <c r="B313" s="240"/>
      <c r="C313" s="241"/>
      <c r="D313" s="235" t="s">
        <v>152</v>
      </c>
      <c r="E313" s="242" t="s">
        <v>1</v>
      </c>
      <c r="F313" s="243" t="s">
        <v>282</v>
      </c>
      <c r="G313" s="241"/>
      <c r="H313" s="242" t="s">
        <v>1</v>
      </c>
      <c r="I313" s="244"/>
      <c r="J313" s="241"/>
      <c r="K313" s="241"/>
      <c r="L313" s="245"/>
      <c r="M313" s="246"/>
      <c r="N313" s="247"/>
      <c r="O313" s="247"/>
      <c r="P313" s="247"/>
      <c r="Q313" s="247"/>
      <c r="R313" s="247"/>
      <c r="S313" s="247"/>
      <c r="T313" s="24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9" t="s">
        <v>152</v>
      </c>
      <c r="AU313" s="249" t="s">
        <v>87</v>
      </c>
      <c r="AV313" s="13" t="s">
        <v>85</v>
      </c>
      <c r="AW313" s="13" t="s">
        <v>33</v>
      </c>
      <c r="AX313" s="13" t="s">
        <v>78</v>
      </c>
      <c r="AY313" s="249" t="s">
        <v>142</v>
      </c>
    </row>
    <row r="314" spans="1:51" s="14" customFormat="1" ht="12">
      <c r="A314" s="14"/>
      <c r="B314" s="250"/>
      <c r="C314" s="251"/>
      <c r="D314" s="235" t="s">
        <v>152</v>
      </c>
      <c r="E314" s="252" t="s">
        <v>1</v>
      </c>
      <c r="F314" s="253" t="s">
        <v>338</v>
      </c>
      <c r="G314" s="251"/>
      <c r="H314" s="254">
        <v>515.264</v>
      </c>
      <c r="I314" s="255"/>
      <c r="J314" s="251"/>
      <c r="K314" s="251"/>
      <c r="L314" s="256"/>
      <c r="M314" s="257"/>
      <c r="N314" s="258"/>
      <c r="O314" s="258"/>
      <c r="P314" s="258"/>
      <c r="Q314" s="258"/>
      <c r="R314" s="258"/>
      <c r="S314" s="258"/>
      <c r="T314" s="259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0" t="s">
        <v>152</v>
      </c>
      <c r="AU314" s="260" t="s">
        <v>87</v>
      </c>
      <c r="AV314" s="14" t="s">
        <v>87</v>
      </c>
      <c r="AW314" s="14" t="s">
        <v>33</v>
      </c>
      <c r="AX314" s="14" t="s">
        <v>78</v>
      </c>
      <c r="AY314" s="260" t="s">
        <v>142</v>
      </c>
    </row>
    <row r="315" spans="1:51" s="13" customFormat="1" ht="12">
      <c r="A315" s="13"/>
      <c r="B315" s="240"/>
      <c r="C315" s="241"/>
      <c r="D315" s="235" t="s">
        <v>152</v>
      </c>
      <c r="E315" s="242" t="s">
        <v>1</v>
      </c>
      <c r="F315" s="243" t="s">
        <v>307</v>
      </c>
      <c r="G315" s="241"/>
      <c r="H315" s="242" t="s">
        <v>1</v>
      </c>
      <c r="I315" s="244"/>
      <c r="J315" s="241"/>
      <c r="K315" s="241"/>
      <c r="L315" s="245"/>
      <c r="M315" s="246"/>
      <c r="N315" s="247"/>
      <c r="O315" s="247"/>
      <c r="P315" s="247"/>
      <c r="Q315" s="247"/>
      <c r="R315" s="247"/>
      <c r="S315" s="247"/>
      <c r="T315" s="24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9" t="s">
        <v>152</v>
      </c>
      <c r="AU315" s="249" t="s">
        <v>87</v>
      </c>
      <c r="AV315" s="13" t="s">
        <v>85</v>
      </c>
      <c r="AW315" s="13" t="s">
        <v>33</v>
      </c>
      <c r="AX315" s="13" t="s">
        <v>78</v>
      </c>
      <c r="AY315" s="249" t="s">
        <v>142</v>
      </c>
    </row>
    <row r="316" spans="1:51" s="14" customFormat="1" ht="12">
      <c r="A316" s="14"/>
      <c r="B316" s="250"/>
      <c r="C316" s="251"/>
      <c r="D316" s="235" t="s">
        <v>152</v>
      </c>
      <c r="E316" s="252" t="s">
        <v>1</v>
      </c>
      <c r="F316" s="253" t="s">
        <v>339</v>
      </c>
      <c r="G316" s="251"/>
      <c r="H316" s="254">
        <v>407.736</v>
      </c>
      <c r="I316" s="255"/>
      <c r="J316" s="251"/>
      <c r="K316" s="251"/>
      <c r="L316" s="256"/>
      <c r="M316" s="257"/>
      <c r="N316" s="258"/>
      <c r="O316" s="258"/>
      <c r="P316" s="258"/>
      <c r="Q316" s="258"/>
      <c r="R316" s="258"/>
      <c r="S316" s="258"/>
      <c r="T316" s="259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60" t="s">
        <v>152</v>
      </c>
      <c r="AU316" s="260" t="s">
        <v>87</v>
      </c>
      <c r="AV316" s="14" t="s">
        <v>87</v>
      </c>
      <c r="AW316" s="14" t="s">
        <v>33</v>
      </c>
      <c r="AX316" s="14" t="s">
        <v>78</v>
      </c>
      <c r="AY316" s="260" t="s">
        <v>142</v>
      </c>
    </row>
    <row r="317" spans="1:51" s="13" customFormat="1" ht="12">
      <c r="A317" s="13"/>
      <c r="B317" s="240"/>
      <c r="C317" s="241"/>
      <c r="D317" s="235" t="s">
        <v>152</v>
      </c>
      <c r="E317" s="242" t="s">
        <v>1</v>
      </c>
      <c r="F317" s="243" t="s">
        <v>157</v>
      </c>
      <c r="G317" s="241"/>
      <c r="H317" s="242" t="s">
        <v>1</v>
      </c>
      <c r="I317" s="244"/>
      <c r="J317" s="241"/>
      <c r="K317" s="241"/>
      <c r="L317" s="245"/>
      <c r="M317" s="246"/>
      <c r="N317" s="247"/>
      <c r="O317" s="247"/>
      <c r="P317" s="247"/>
      <c r="Q317" s="247"/>
      <c r="R317" s="247"/>
      <c r="S317" s="247"/>
      <c r="T317" s="248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9" t="s">
        <v>152</v>
      </c>
      <c r="AU317" s="249" t="s">
        <v>87</v>
      </c>
      <c r="AV317" s="13" t="s">
        <v>85</v>
      </c>
      <c r="AW317" s="13" t="s">
        <v>33</v>
      </c>
      <c r="AX317" s="13" t="s">
        <v>78</v>
      </c>
      <c r="AY317" s="249" t="s">
        <v>142</v>
      </c>
    </row>
    <row r="318" spans="1:51" s="14" customFormat="1" ht="12">
      <c r="A318" s="14"/>
      <c r="B318" s="250"/>
      <c r="C318" s="251"/>
      <c r="D318" s="235" t="s">
        <v>152</v>
      </c>
      <c r="E318" s="252" t="s">
        <v>1</v>
      </c>
      <c r="F318" s="253" t="s">
        <v>340</v>
      </c>
      <c r="G318" s="251"/>
      <c r="H318" s="254">
        <v>166.5</v>
      </c>
      <c r="I318" s="255"/>
      <c r="J318" s="251"/>
      <c r="K318" s="251"/>
      <c r="L318" s="256"/>
      <c r="M318" s="257"/>
      <c r="N318" s="258"/>
      <c r="O318" s="258"/>
      <c r="P318" s="258"/>
      <c r="Q318" s="258"/>
      <c r="R318" s="258"/>
      <c r="S318" s="258"/>
      <c r="T318" s="259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60" t="s">
        <v>152</v>
      </c>
      <c r="AU318" s="260" t="s">
        <v>87</v>
      </c>
      <c r="AV318" s="14" t="s">
        <v>87</v>
      </c>
      <c r="AW318" s="14" t="s">
        <v>33</v>
      </c>
      <c r="AX318" s="14" t="s">
        <v>78</v>
      </c>
      <c r="AY318" s="260" t="s">
        <v>142</v>
      </c>
    </row>
    <row r="319" spans="1:51" s="13" customFormat="1" ht="12">
      <c r="A319" s="13"/>
      <c r="B319" s="240"/>
      <c r="C319" s="241"/>
      <c r="D319" s="235" t="s">
        <v>152</v>
      </c>
      <c r="E319" s="242" t="s">
        <v>1</v>
      </c>
      <c r="F319" s="243" t="s">
        <v>171</v>
      </c>
      <c r="G319" s="241"/>
      <c r="H319" s="242" t="s">
        <v>1</v>
      </c>
      <c r="I319" s="244"/>
      <c r="J319" s="241"/>
      <c r="K319" s="241"/>
      <c r="L319" s="245"/>
      <c r="M319" s="246"/>
      <c r="N319" s="247"/>
      <c r="O319" s="247"/>
      <c r="P319" s="247"/>
      <c r="Q319" s="247"/>
      <c r="R319" s="247"/>
      <c r="S319" s="247"/>
      <c r="T319" s="24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9" t="s">
        <v>152</v>
      </c>
      <c r="AU319" s="249" t="s">
        <v>87</v>
      </c>
      <c r="AV319" s="13" t="s">
        <v>85</v>
      </c>
      <c r="AW319" s="13" t="s">
        <v>33</v>
      </c>
      <c r="AX319" s="13" t="s">
        <v>78</v>
      </c>
      <c r="AY319" s="249" t="s">
        <v>142</v>
      </c>
    </row>
    <row r="320" spans="1:51" s="14" customFormat="1" ht="12">
      <c r="A320" s="14"/>
      <c r="B320" s="250"/>
      <c r="C320" s="251"/>
      <c r="D320" s="235" t="s">
        <v>152</v>
      </c>
      <c r="E320" s="252" t="s">
        <v>1</v>
      </c>
      <c r="F320" s="253" t="s">
        <v>341</v>
      </c>
      <c r="G320" s="251"/>
      <c r="H320" s="254">
        <v>74.62</v>
      </c>
      <c r="I320" s="255"/>
      <c r="J320" s="251"/>
      <c r="K320" s="251"/>
      <c r="L320" s="256"/>
      <c r="M320" s="257"/>
      <c r="N320" s="258"/>
      <c r="O320" s="258"/>
      <c r="P320" s="258"/>
      <c r="Q320" s="258"/>
      <c r="R320" s="258"/>
      <c r="S320" s="258"/>
      <c r="T320" s="259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60" t="s">
        <v>152</v>
      </c>
      <c r="AU320" s="260" t="s">
        <v>87</v>
      </c>
      <c r="AV320" s="14" t="s">
        <v>87</v>
      </c>
      <c r="AW320" s="14" t="s">
        <v>33</v>
      </c>
      <c r="AX320" s="14" t="s">
        <v>78</v>
      </c>
      <c r="AY320" s="260" t="s">
        <v>142</v>
      </c>
    </row>
    <row r="321" spans="1:51" s="15" customFormat="1" ht="12">
      <c r="A321" s="15"/>
      <c r="B321" s="261"/>
      <c r="C321" s="262"/>
      <c r="D321" s="235" t="s">
        <v>152</v>
      </c>
      <c r="E321" s="263" t="s">
        <v>1</v>
      </c>
      <c r="F321" s="264" t="s">
        <v>160</v>
      </c>
      <c r="G321" s="262"/>
      <c r="H321" s="265">
        <v>2427.022</v>
      </c>
      <c r="I321" s="266"/>
      <c r="J321" s="262"/>
      <c r="K321" s="262"/>
      <c r="L321" s="267"/>
      <c r="M321" s="268"/>
      <c r="N321" s="269"/>
      <c r="O321" s="269"/>
      <c r="P321" s="269"/>
      <c r="Q321" s="269"/>
      <c r="R321" s="269"/>
      <c r="S321" s="269"/>
      <c r="T321" s="270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71" t="s">
        <v>152</v>
      </c>
      <c r="AU321" s="271" t="s">
        <v>87</v>
      </c>
      <c r="AV321" s="15" t="s">
        <v>148</v>
      </c>
      <c r="AW321" s="15" t="s">
        <v>33</v>
      </c>
      <c r="AX321" s="15" t="s">
        <v>85</v>
      </c>
      <c r="AY321" s="271" t="s">
        <v>142</v>
      </c>
    </row>
    <row r="322" spans="1:65" s="2" customFormat="1" ht="21.75" customHeight="1">
      <c r="A322" s="39"/>
      <c r="B322" s="40"/>
      <c r="C322" s="221" t="s">
        <v>342</v>
      </c>
      <c r="D322" s="221" t="s">
        <v>144</v>
      </c>
      <c r="E322" s="222" t="s">
        <v>343</v>
      </c>
      <c r="F322" s="223" t="s">
        <v>344</v>
      </c>
      <c r="G322" s="224" t="s">
        <v>147</v>
      </c>
      <c r="H322" s="225">
        <v>2427.022</v>
      </c>
      <c r="I322" s="226"/>
      <c r="J322" s="227">
        <f>ROUND(I322*H322,2)</f>
        <v>0</v>
      </c>
      <c r="K322" s="228"/>
      <c r="L322" s="45"/>
      <c r="M322" s="229" t="s">
        <v>1</v>
      </c>
      <c r="N322" s="230" t="s">
        <v>43</v>
      </c>
      <c r="O322" s="92"/>
      <c r="P322" s="231">
        <f>O322*H322</f>
        <v>0</v>
      </c>
      <c r="Q322" s="231">
        <v>0</v>
      </c>
      <c r="R322" s="231">
        <f>Q322*H322</f>
        <v>0</v>
      </c>
      <c r="S322" s="231">
        <v>0</v>
      </c>
      <c r="T322" s="232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3" t="s">
        <v>148</v>
      </c>
      <c r="AT322" s="233" t="s">
        <v>144</v>
      </c>
      <c r="AU322" s="233" t="s">
        <v>87</v>
      </c>
      <c r="AY322" s="18" t="s">
        <v>142</v>
      </c>
      <c r="BE322" s="234">
        <f>IF(N322="základní",J322,0)</f>
        <v>0</v>
      </c>
      <c r="BF322" s="234">
        <f>IF(N322="snížená",J322,0)</f>
        <v>0</v>
      </c>
      <c r="BG322" s="234">
        <f>IF(N322="zákl. přenesená",J322,0)</f>
        <v>0</v>
      </c>
      <c r="BH322" s="234">
        <f>IF(N322="sníž. přenesená",J322,0)</f>
        <v>0</v>
      </c>
      <c r="BI322" s="234">
        <f>IF(N322="nulová",J322,0)</f>
        <v>0</v>
      </c>
      <c r="BJ322" s="18" t="s">
        <v>85</v>
      </c>
      <c r="BK322" s="234">
        <f>ROUND(I322*H322,2)</f>
        <v>0</v>
      </c>
      <c r="BL322" s="18" t="s">
        <v>148</v>
      </c>
      <c r="BM322" s="233" t="s">
        <v>345</v>
      </c>
    </row>
    <row r="323" spans="1:47" s="2" customFormat="1" ht="12">
      <c r="A323" s="39"/>
      <c r="B323" s="40"/>
      <c r="C323" s="41"/>
      <c r="D323" s="235" t="s">
        <v>150</v>
      </c>
      <c r="E323" s="41"/>
      <c r="F323" s="236" t="s">
        <v>346</v>
      </c>
      <c r="G323" s="41"/>
      <c r="H323" s="41"/>
      <c r="I323" s="237"/>
      <c r="J323" s="41"/>
      <c r="K323" s="41"/>
      <c r="L323" s="45"/>
      <c r="M323" s="238"/>
      <c r="N323" s="239"/>
      <c r="O323" s="92"/>
      <c r="P323" s="92"/>
      <c r="Q323" s="92"/>
      <c r="R323" s="92"/>
      <c r="S323" s="92"/>
      <c r="T323" s="93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150</v>
      </c>
      <c r="AU323" s="18" t="s">
        <v>87</v>
      </c>
    </row>
    <row r="324" spans="1:65" s="2" customFormat="1" ht="33" customHeight="1">
      <c r="A324" s="39"/>
      <c r="B324" s="40"/>
      <c r="C324" s="221" t="s">
        <v>7</v>
      </c>
      <c r="D324" s="221" t="s">
        <v>144</v>
      </c>
      <c r="E324" s="222" t="s">
        <v>347</v>
      </c>
      <c r="F324" s="223" t="s">
        <v>348</v>
      </c>
      <c r="G324" s="224" t="s">
        <v>268</v>
      </c>
      <c r="H324" s="225">
        <v>754.29</v>
      </c>
      <c r="I324" s="226"/>
      <c r="J324" s="227">
        <f>ROUND(I324*H324,2)</f>
        <v>0</v>
      </c>
      <c r="K324" s="228"/>
      <c r="L324" s="45"/>
      <c r="M324" s="229" t="s">
        <v>1</v>
      </c>
      <c r="N324" s="230" t="s">
        <v>43</v>
      </c>
      <c r="O324" s="92"/>
      <c r="P324" s="231">
        <f>O324*H324</f>
        <v>0</v>
      </c>
      <c r="Q324" s="231">
        <v>0</v>
      </c>
      <c r="R324" s="231">
        <f>Q324*H324</f>
        <v>0</v>
      </c>
      <c r="S324" s="231">
        <v>0</v>
      </c>
      <c r="T324" s="232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3" t="s">
        <v>148</v>
      </c>
      <c r="AT324" s="233" t="s">
        <v>144</v>
      </c>
      <c r="AU324" s="233" t="s">
        <v>87</v>
      </c>
      <c r="AY324" s="18" t="s">
        <v>142</v>
      </c>
      <c r="BE324" s="234">
        <f>IF(N324="základní",J324,0)</f>
        <v>0</v>
      </c>
      <c r="BF324" s="234">
        <f>IF(N324="snížená",J324,0)</f>
        <v>0</v>
      </c>
      <c r="BG324" s="234">
        <f>IF(N324="zákl. přenesená",J324,0)</f>
        <v>0</v>
      </c>
      <c r="BH324" s="234">
        <f>IF(N324="sníž. přenesená",J324,0)</f>
        <v>0</v>
      </c>
      <c r="BI324" s="234">
        <f>IF(N324="nulová",J324,0)</f>
        <v>0</v>
      </c>
      <c r="BJ324" s="18" t="s">
        <v>85</v>
      </c>
      <c r="BK324" s="234">
        <f>ROUND(I324*H324,2)</f>
        <v>0</v>
      </c>
      <c r="BL324" s="18" t="s">
        <v>148</v>
      </c>
      <c r="BM324" s="233" t="s">
        <v>349</v>
      </c>
    </row>
    <row r="325" spans="1:47" s="2" customFormat="1" ht="12">
      <c r="A325" s="39"/>
      <c r="B325" s="40"/>
      <c r="C325" s="41"/>
      <c r="D325" s="235" t="s">
        <v>150</v>
      </c>
      <c r="E325" s="41"/>
      <c r="F325" s="236" t="s">
        <v>350</v>
      </c>
      <c r="G325" s="41"/>
      <c r="H325" s="41"/>
      <c r="I325" s="237"/>
      <c r="J325" s="41"/>
      <c r="K325" s="41"/>
      <c r="L325" s="45"/>
      <c r="M325" s="238"/>
      <c r="N325" s="239"/>
      <c r="O325" s="92"/>
      <c r="P325" s="92"/>
      <c r="Q325" s="92"/>
      <c r="R325" s="92"/>
      <c r="S325" s="92"/>
      <c r="T325" s="93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150</v>
      </c>
      <c r="AU325" s="18" t="s">
        <v>87</v>
      </c>
    </row>
    <row r="326" spans="1:51" s="14" customFormat="1" ht="12">
      <c r="A326" s="14"/>
      <c r="B326" s="250"/>
      <c r="C326" s="251"/>
      <c r="D326" s="235" t="s">
        <v>152</v>
      </c>
      <c r="E326" s="252" t="s">
        <v>108</v>
      </c>
      <c r="F326" s="253" t="s">
        <v>351</v>
      </c>
      <c r="G326" s="251"/>
      <c r="H326" s="254">
        <v>942.863</v>
      </c>
      <c r="I326" s="255"/>
      <c r="J326" s="251"/>
      <c r="K326" s="251"/>
      <c r="L326" s="256"/>
      <c r="M326" s="257"/>
      <c r="N326" s="258"/>
      <c r="O326" s="258"/>
      <c r="P326" s="258"/>
      <c r="Q326" s="258"/>
      <c r="R326" s="258"/>
      <c r="S326" s="258"/>
      <c r="T326" s="259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60" t="s">
        <v>152</v>
      </c>
      <c r="AU326" s="260" t="s">
        <v>87</v>
      </c>
      <c r="AV326" s="14" t="s">
        <v>87</v>
      </c>
      <c r="AW326" s="14" t="s">
        <v>33</v>
      </c>
      <c r="AX326" s="14" t="s">
        <v>78</v>
      </c>
      <c r="AY326" s="260" t="s">
        <v>142</v>
      </c>
    </row>
    <row r="327" spans="1:51" s="14" customFormat="1" ht="12">
      <c r="A327" s="14"/>
      <c r="B327" s="250"/>
      <c r="C327" s="251"/>
      <c r="D327" s="235" t="s">
        <v>152</v>
      </c>
      <c r="E327" s="252" t="s">
        <v>1</v>
      </c>
      <c r="F327" s="253" t="s">
        <v>352</v>
      </c>
      <c r="G327" s="251"/>
      <c r="H327" s="254">
        <v>754.29</v>
      </c>
      <c r="I327" s="255"/>
      <c r="J327" s="251"/>
      <c r="K327" s="251"/>
      <c r="L327" s="256"/>
      <c r="M327" s="257"/>
      <c r="N327" s="258"/>
      <c r="O327" s="258"/>
      <c r="P327" s="258"/>
      <c r="Q327" s="258"/>
      <c r="R327" s="258"/>
      <c r="S327" s="258"/>
      <c r="T327" s="259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60" t="s">
        <v>152</v>
      </c>
      <c r="AU327" s="260" t="s">
        <v>87</v>
      </c>
      <c r="AV327" s="14" t="s">
        <v>87</v>
      </c>
      <c r="AW327" s="14" t="s">
        <v>33</v>
      </c>
      <c r="AX327" s="14" t="s">
        <v>85</v>
      </c>
      <c r="AY327" s="260" t="s">
        <v>142</v>
      </c>
    </row>
    <row r="328" spans="1:65" s="2" customFormat="1" ht="33" customHeight="1">
      <c r="A328" s="39"/>
      <c r="B328" s="40"/>
      <c r="C328" s="221" t="s">
        <v>353</v>
      </c>
      <c r="D328" s="221" t="s">
        <v>144</v>
      </c>
      <c r="E328" s="222" t="s">
        <v>354</v>
      </c>
      <c r="F328" s="223" t="s">
        <v>355</v>
      </c>
      <c r="G328" s="224" t="s">
        <v>268</v>
      </c>
      <c r="H328" s="225">
        <v>3771.452</v>
      </c>
      <c r="I328" s="226"/>
      <c r="J328" s="227">
        <f>ROUND(I328*H328,2)</f>
        <v>0</v>
      </c>
      <c r="K328" s="228"/>
      <c r="L328" s="45"/>
      <c r="M328" s="229" t="s">
        <v>1</v>
      </c>
      <c r="N328" s="230" t="s">
        <v>43</v>
      </c>
      <c r="O328" s="92"/>
      <c r="P328" s="231">
        <f>O328*H328</f>
        <v>0</v>
      </c>
      <c r="Q328" s="231">
        <v>0</v>
      </c>
      <c r="R328" s="231">
        <f>Q328*H328</f>
        <v>0</v>
      </c>
      <c r="S328" s="231">
        <v>0</v>
      </c>
      <c r="T328" s="232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3" t="s">
        <v>148</v>
      </c>
      <c r="AT328" s="233" t="s">
        <v>144</v>
      </c>
      <c r="AU328" s="233" t="s">
        <v>87</v>
      </c>
      <c r="AY328" s="18" t="s">
        <v>142</v>
      </c>
      <c r="BE328" s="234">
        <f>IF(N328="základní",J328,0)</f>
        <v>0</v>
      </c>
      <c r="BF328" s="234">
        <f>IF(N328="snížená",J328,0)</f>
        <v>0</v>
      </c>
      <c r="BG328" s="234">
        <f>IF(N328="zákl. přenesená",J328,0)</f>
        <v>0</v>
      </c>
      <c r="BH328" s="234">
        <f>IF(N328="sníž. přenesená",J328,0)</f>
        <v>0</v>
      </c>
      <c r="BI328" s="234">
        <f>IF(N328="nulová",J328,0)</f>
        <v>0</v>
      </c>
      <c r="BJ328" s="18" t="s">
        <v>85</v>
      </c>
      <c r="BK328" s="234">
        <f>ROUND(I328*H328,2)</f>
        <v>0</v>
      </c>
      <c r="BL328" s="18" t="s">
        <v>148</v>
      </c>
      <c r="BM328" s="233" t="s">
        <v>356</v>
      </c>
    </row>
    <row r="329" spans="1:47" s="2" customFormat="1" ht="12">
      <c r="A329" s="39"/>
      <c r="B329" s="40"/>
      <c r="C329" s="41"/>
      <c r="D329" s="235" t="s">
        <v>150</v>
      </c>
      <c r="E329" s="41"/>
      <c r="F329" s="236" t="s">
        <v>357</v>
      </c>
      <c r="G329" s="41"/>
      <c r="H329" s="41"/>
      <c r="I329" s="237"/>
      <c r="J329" s="41"/>
      <c r="K329" s="41"/>
      <c r="L329" s="45"/>
      <c r="M329" s="238"/>
      <c r="N329" s="239"/>
      <c r="O329" s="92"/>
      <c r="P329" s="92"/>
      <c r="Q329" s="92"/>
      <c r="R329" s="92"/>
      <c r="S329" s="92"/>
      <c r="T329" s="93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150</v>
      </c>
      <c r="AU329" s="18" t="s">
        <v>87</v>
      </c>
    </row>
    <row r="330" spans="1:47" s="2" customFormat="1" ht="12">
      <c r="A330" s="39"/>
      <c r="B330" s="40"/>
      <c r="C330" s="41"/>
      <c r="D330" s="235" t="s">
        <v>358</v>
      </c>
      <c r="E330" s="41"/>
      <c r="F330" s="283" t="s">
        <v>359</v>
      </c>
      <c r="G330" s="41"/>
      <c r="H330" s="41"/>
      <c r="I330" s="237"/>
      <c r="J330" s="41"/>
      <c r="K330" s="41"/>
      <c r="L330" s="45"/>
      <c r="M330" s="238"/>
      <c r="N330" s="239"/>
      <c r="O330" s="92"/>
      <c r="P330" s="92"/>
      <c r="Q330" s="92"/>
      <c r="R330" s="92"/>
      <c r="S330" s="92"/>
      <c r="T330" s="93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358</v>
      </c>
      <c r="AU330" s="18" t="s">
        <v>87</v>
      </c>
    </row>
    <row r="331" spans="1:51" s="14" customFormat="1" ht="12">
      <c r="A331" s="14"/>
      <c r="B331" s="250"/>
      <c r="C331" s="251"/>
      <c r="D331" s="235" t="s">
        <v>152</v>
      </c>
      <c r="E331" s="252" t="s">
        <v>1</v>
      </c>
      <c r="F331" s="253" t="s">
        <v>360</v>
      </c>
      <c r="G331" s="251"/>
      <c r="H331" s="254">
        <v>3771.452</v>
      </c>
      <c r="I331" s="255"/>
      <c r="J331" s="251"/>
      <c r="K331" s="251"/>
      <c r="L331" s="256"/>
      <c r="M331" s="257"/>
      <c r="N331" s="258"/>
      <c r="O331" s="258"/>
      <c r="P331" s="258"/>
      <c r="Q331" s="258"/>
      <c r="R331" s="258"/>
      <c r="S331" s="258"/>
      <c r="T331" s="259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60" t="s">
        <v>152</v>
      </c>
      <c r="AU331" s="260" t="s">
        <v>87</v>
      </c>
      <c r="AV331" s="14" t="s">
        <v>87</v>
      </c>
      <c r="AW331" s="14" t="s">
        <v>33</v>
      </c>
      <c r="AX331" s="14" t="s">
        <v>85</v>
      </c>
      <c r="AY331" s="260" t="s">
        <v>142</v>
      </c>
    </row>
    <row r="332" spans="1:65" s="2" customFormat="1" ht="33" customHeight="1">
      <c r="A332" s="39"/>
      <c r="B332" s="40"/>
      <c r="C332" s="221" t="s">
        <v>361</v>
      </c>
      <c r="D332" s="221" t="s">
        <v>144</v>
      </c>
      <c r="E332" s="222" t="s">
        <v>362</v>
      </c>
      <c r="F332" s="223" t="s">
        <v>363</v>
      </c>
      <c r="G332" s="224" t="s">
        <v>268</v>
      </c>
      <c r="H332" s="225">
        <v>188.573</v>
      </c>
      <c r="I332" s="226"/>
      <c r="J332" s="227">
        <f>ROUND(I332*H332,2)</f>
        <v>0</v>
      </c>
      <c r="K332" s="228"/>
      <c r="L332" s="45"/>
      <c r="M332" s="229" t="s">
        <v>1</v>
      </c>
      <c r="N332" s="230" t="s">
        <v>43</v>
      </c>
      <c r="O332" s="92"/>
      <c r="P332" s="231">
        <f>O332*H332</f>
        <v>0</v>
      </c>
      <c r="Q332" s="231">
        <v>0</v>
      </c>
      <c r="R332" s="231">
        <f>Q332*H332</f>
        <v>0</v>
      </c>
      <c r="S332" s="231">
        <v>0</v>
      </c>
      <c r="T332" s="232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3" t="s">
        <v>148</v>
      </c>
      <c r="AT332" s="233" t="s">
        <v>144</v>
      </c>
      <c r="AU332" s="233" t="s">
        <v>87</v>
      </c>
      <c r="AY332" s="18" t="s">
        <v>142</v>
      </c>
      <c r="BE332" s="234">
        <f>IF(N332="základní",J332,0)</f>
        <v>0</v>
      </c>
      <c r="BF332" s="234">
        <f>IF(N332="snížená",J332,0)</f>
        <v>0</v>
      </c>
      <c r="BG332" s="234">
        <f>IF(N332="zákl. přenesená",J332,0)</f>
        <v>0</v>
      </c>
      <c r="BH332" s="234">
        <f>IF(N332="sníž. přenesená",J332,0)</f>
        <v>0</v>
      </c>
      <c r="BI332" s="234">
        <f>IF(N332="nulová",J332,0)</f>
        <v>0</v>
      </c>
      <c r="BJ332" s="18" t="s">
        <v>85</v>
      </c>
      <c r="BK332" s="234">
        <f>ROUND(I332*H332,2)</f>
        <v>0</v>
      </c>
      <c r="BL332" s="18" t="s">
        <v>148</v>
      </c>
      <c r="BM332" s="233" t="s">
        <v>364</v>
      </c>
    </row>
    <row r="333" spans="1:47" s="2" customFormat="1" ht="12">
      <c r="A333" s="39"/>
      <c r="B333" s="40"/>
      <c r="C333" s="41"/>
      <c r="D333" s="235" t="s">
        <v>150</v>
      </c>
      <c r="E333" s="41"/>
      <c r="F333" s="236" t="s">
        <v>365</v>
      </c>
      <c r="G333" s="41"/>
      <c r="H333" s="41"/>
      <c r="I333" s="237"/>
      <c r="J333" s="41"/>
      <c r="K333" s="41"/>
      <c r="L333" s="45"/>
      <c r="M333" s="238"/>
      <c r="N333" s="239"/>
      <c r="O333" s="92"/>
      <c r="P333" s="92"/>
      <c r="Q333" s="92"/>
      <c r="R333" s="92"/>
      <c r="S333" s="92"/>
      <c r="T333" s="93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150</v>
      </c>
      <c r="AU333" s="18" t="s">
        <v>87</v>
      </c>
    </row>
    <row r="334" spans="1:51" s="14" customFormat="1" ht="12">
      <c r="A334" s="14"/>
      <c r="B334" s="250"/>
      <c r="C334" s="251"/>
      <c r="D334" s="235" t="s">
        <v>152</v>
      </c>
      <c r="E334" s="252" t="s">
        <v>1</v>
      </c>
      <c r="F334" s="253" t="s">
        <v>366</v>
      </c>
      <c r="G334" s="251"/>
      <c r="H334" s="254">
        <v>188.573</v>
      </c>
      <c r="I334" s="255"/>
      <c r="J334" s="251"/>
      <c r="K334" s="251"/>
      <c r="L334" s="256"/>
      <c r="M334" s="257"/>
      <c r="N334" s="258"/>
      <c r="O334" s="258"/>
      <c r="P334" s="258"/>
      <c r="Q334" s="258"/>
      <c r="R334" s="258"/>
      <c r="S334" s="258"/>
      <c r="T334" s="259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60" t="s">
        <v>152</v>
      </c>
      <c r="AU334" s="260" t="s">
        <v>87</v>
      </c>
      <c r="AV334" s="14" t="s">
        <v>87</v>
      </c>
      <c r="AW334" s="14" t="s">
        <v>33</v>
      </c>
      <c r="AX334" s="14" t="s">
        <v>85</v>
      </c>
      <c r="AY334" s="260" t="s">
        <v>142</v>
      </c>
    </row>
    <row r="335" spans="1:65" s="2" customFormat="1" ht="33" customHeight="1">
      <c r="A335" s="39"/>
      <c r="B335" s="40"/>
      <c r="C335" s="221" t="s">
        <v>367</v>
      </c>
      <c r="D335" s="221" t="s">
        <v>144</v>
      </c>
      <c r="E335" s="222" t="s">
        <v>368</v>
      </c>
      <c r="F335" s="223" t="s">
        <v>369</v>
      </c>
      <c r="G335" s="224" t="s">
        <v>268</v>
      </c>
      <c r="H335" s="225">
        <v>942.863</v>
      </c>
      <c r="I335" s="226"/>
      <c r="J335" s="227">
        <f>ROUND(I335*H335,2)</f>
        <v>0</v>
      </c>
      <c r="K335" s="228"/>
      <c r="L335" s="45"/>
      <c r="M335" s="229" t="s">
        <v>1</v>
      </c>
      <c r="N335" s="230" t="s">
        <v>43</v>
      </c>
      <c r="O335" s="92"/>
      <c r="P335" s="231">
        <f>O335*H335</f>
        <v>0</v>
      </c>
      <c r="Q335" s="231">
        <v>0</v>
      </c>
      <c r="R335" s="231">
        <f>Q335*H335</f>
        <v>0</v>
      </c>
      <c r="S335" s="231">
        <v>0</v>
      </c>
      <c r="T335" s="232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3" t="s">
        <v>148</v>
      </c>
      <c r="AT335" s="233" t="s">
        <v>144</v>
      </c>
      <c r="AU335" s="233" t="s">
        <v>87</v>
      </c>
      <c r="AY335" s="18" t="s">
        <v>142</v>
      </c>
      <c r="BE335" s="234">
        <f>IF(N335="základní",J335,0)</f>
        <v>0</v>
      </c>
      <c r="BF335" s="234">
        <f>IF(N335="snížená",J335,0)</f>
        <v>0</v>
      </c>
      <c r="BG335" s="234">
        <f>IF(N335="zákl. přenesená",J335,0)</f>
        <v>0</v>
      </c>
      <c r="BH335" s="234">
        <f>IF(N335="sníž. přenesená",J335,0)</f>
        <v>0</v>
      </c>
      <c r="BI335" s="234">
        <f>IF(N335="nulová",J335,0)</f>
        <v>0</v>
      </c>
      <c r="BJ335" s="18" t="s">
        <v>85</v>
      </c>
      <c r="BK335" s="234">
        <f>ROUND(I335*H335,2)</f>
        <v>0</v>
      </c>
      <c r="BL335" s="18" t="s">
        <v>148</v>
      </c>
      <c r="BM335" s="233" t="s">
        <v>370</v>
      </c>
    </row>
    <row r="336" spans="1:47" s="2" customFormat="1" ht="12">
      <c r="A336" s="39"/>
      <c r="B336" s="40"/>
      <c r="C336" s="41"/>
      <c r="D336" s="235" t="s">
        <v>150</v>
      </c>
      <c r="E336" s="41"/>
      <c r="F336" s="236" t="s">
        <v>371</v>
      </c>
      <c r="G336" s="41"/>
      <c r="H336" s="41"/>
      <c r="I336" s="237"/>
      <c r="J336" s="41"/>
      <c r="K336" s="41"/>
      <c r="L336" s="45"/>
      <c r="M336" s="238"/>
      <c r="N336" s="239"/>
      <c r="O336" s="92"/>
      <c r="P336" s="92"/>
      <c r="Q336" s="92"/>
      <c r="R336" s="92"/>
      <c r="S336" s="92"/>
      <c r="T336" s="93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150</v>
      </c>
      <c r="AU336" s="18" t="s">
        <v>87</v>
      </c>
    </row>
    <row r="337" spans="1:51" s="14" customFormat="1" ht="12">
      <c r="A337" s="14"/>
      <c r="B337" s="250"/>
      <c r="C337" s="251"/>
      <c r="D337" s="235" t="s">
        <v>152</v>
      </c>
      <c r="E337" s="252" t="s">
        <v>1</v>
      </c>
      <c r="F337" s="253" t="s">
        <v>372</v>
      </c>
      <c r="G337" s="251"/>
      <c r="H337" s="254">
        <v>942.863</v>
      </c>
      <c r="I337" s="255"/>
      <c r="J337" s="251"/>
      <c r="K337" s="251"/>
      <c r="L337" s="256"/>
      <c r="M337" s="257"/>
      <c r="N337" s="258"/>
      <c r="O337" s="258"/>
      <c r="P337" s="258"/>
      <c r="Q337" s="258"/>
      <c r="R337" s="258"/>
      <c r="S337" s="258"/>
      <c r="T337" s="259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60" t="s">
        <v>152</v>
      </c>
      <c r="AU337" s="260" t="s">
        <v>87</v>
      </c>
      <c r="AV337" s="14" t="s">
        <v>87</v>
      </c>
      <c r="AW337" s="14" t="s">
        <v>33</v>
      </c>
      <c r="AX337" s="14" t="s">
        <v>85</v>
      </c>
      <c r="AY337" s="260" t="s">
        <v>142</v>
      </c>
    </row>
    <row r="338" spans="1:65" s="2" customFormat="1" ht="16.5" customHeight="1">
      <c r="A338" s="39"/>
      <c r="B338" s="40"/>
      <c r="C338" s="221" t="s">
        <v>373</v>
      </c>
      <c r="D338" s="221" t="s">
        <v>144</v>
      </c>
      <c r="E338" s="222" t="s">
        <v>374</v>
      </c>
      <c r="F338" s="223" t="s">
        <v>375</v>
      </c>
      <c r="G338" s="224" t="s">
        <v>268</v>
      </c>
      <c r="H338" s="225">
        <v>942.863</v>
      </c>
      <c r="I338" s="226"/>
      <c r="J338" s="227">
        <f>ROUND(I338*H338,2)</f>
        <v>0</v>
      </c>
      <c r="K338" s="228"/>
      <c r="L338" s="45"/>
      <c r="M338" s="229" t="s">
        <v>1</v>
      </c>
      <c r="N338" s="230" t="s">
        <v>43</v>
      </c>
      <c r="O338" s="92"/>
      <c r="P338" s="231">
        <f>O338*H338</f>
        <v>0</v>
      </c>
      <c r="Q338" s="231">
        <v>0</v>
      </c>
      <c r="R338" s="231">
        <f>Q338*H338</f>
        <v>0</v>
      </c>
      <c r="S338" s="231">
        <v>0</v>
      </c>
      <c r="T338" s="232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3" t="s">
        <v>148</v>
      </c>
      <c r="AT338" s="233" t="s">
        <v>144</v>
      </c>
      <c r="AU338" s="233" t="s">
        <v>87</v>
      </c>
      <c r="AY338" s="18" t="s">
        <v>142</v>
      </c>
      <c r="BE338" s="234">
        <f>IF(N338="základní",J338,0)</f>
        <v>0</v>
      </c>
      <c r="BF338" s="234">
        <f>IF(N338="snížená",J338,0)</f>
        <v>0</v>
      </c>
      <c r="BG338" s="234">
        <f>IF(N338="zákl. přenesená",J338,0)</f>
        <v>0</v>
      </c>
      <c r="BH338" s="234">
        <f>IF(N338="sníž. přenesená",J338,0)</f>
        <v>0</v>
      </c>
      <c r="BI338" s="234">
        <f>IF(N338="nulová",J338,0)</f>
        <v>0</v>
      </c>
      <c r="BJ338" s="18" t="s">
        <v>85</v>
      </c>
      <c r="BK338" s="234">
        <f>ROUND(I338*H338,2)</f>
        <v>0</v>
      </c>
      <c r="BL338" s="18" t="s">
        <v>148</v>
      </c>
      <c r="BM338" s="233" t="s">
        <v>376</v>
      </c>
    </row>
    <row r="339" spans="1:47" s="2" customFormat="1" ht="12">
      <c r="A339" s="39"/>
      <c r="B339" s="40"/>
      <c r="C339" s="41"/>
      <c r="D339" s="235" t="s">
        <v>150</v>
      </c>
      <c r="E339" s="41"/>
      <c r="F339" s="236" t="s">
        <v>375</v>
      </c>
      <c r="G339" s="41"/>
      <c r="H339" s="41"/>
      <c r="I339" s="237"/>
      <c r="J339" s="41"/>
      <c r="K339" s="41"/>
      <c r="L339" s="45"/>
      <c r="M339" s="238"/>
      <c r="N339" s="239"/>
      <c r="O339" s="92"/>
      <c r="P339" s="92"/>
      <c r="Q339" s="92"/>
      <c r="R339" s="92"/>
      <c r="S339" s="92"/>
      <c r="T339" s="93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150</v>
      </c>
      <c r="AU339" s="18" t="s">
        <v>87</v>
      </c>
    </row>
    <row r="340" spans="1:51" s="14" customFormat="1" ht="12">
      <c r="A340" s="14"/>
      <c r="B340" s="250"/>
      <c r="C340" s="251"/>
      <c r="D340" s="235" t="s">
        <v>152</v>
      </c>
      <c r="E340" s="252" t="s">
        <v>1</v>
      </c>
      <c r="F340" s="253" t="s">
        <v>108</v>
      </c>
      <c r="G340" s="251"/>
      <c r="H340" s="254">
        <v>942.863</v>
      </c>
      <c r="I340" s="255"/>
      <c r="J340" s="251"/>
      <c r="K340" s="251"/>
      <c r="L340" s="256"/>
      <c r="M340" s="257"/>
      <c r="N340" s="258"/>
      <c r="O340" s="258"/>
      <c r="P340" s="258"/>
      <c r="Q340" s="258"/>
      <c r="R340" s="258"/>
      <c r="S340" s="258"/>
      <c r="T340" s="259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60" t="s">
        <v>152</v>
      </c>
      <c r="AU340" s="260" t="s">
        <v>87</v>
      </c>
      <c r="AV340" s="14" t="s">
        <v>87</v>
      </c>
      <c r="AW340" s="14" t="s">
        <v>33</v>
      </c>
      <c r="AX340" s="14" t="s">
        <v>85</v>
      </c>
      <c r="AY340" s="260" t="s">
        <v>142</v>
      </c>
    </row>
    <row r="341" spans="1:65" s="2" customFormat="1" ht="21.75" customHeight="1">
      <c r="A341" s="39"/>
      <c r="B341" s="40"/>
      <c r="C341" s="221" t="s">
        <v>377</v>
      </c>
      <c r="D341" s="221" t="s">
        <v>144</v>
      </c>
      <c r="E341" s="222" t="s">
        <v>378</v>
      </c>
      <c r="F341" s="223" t="s">
        <v>379</v>
      </c>
      <c r="G341" s="224" t="s">
        <v>268</v>
      </c>
      <c r="H341" s="225">
        <v>964.176</v>
      </c>
      <c r="I341" s="226"/>
      <c r="J341" s="227">
        <f>ROUND(I341*H341,2)</f>
        <v>0</v>
      </c>
      <c r="K341" s="228"/>
      <c r="L341" s="45"/>
      <c r="M341" s="229" t="s">
        <v>1</v>
      </c>
      <c r="N341" s="230" t="s">
        <v>43</v>
      </c>
      <c r="O341" s="92"/>
      <c r="P341" s="231">
        <f>O341*H341</f>
        <v>0</v>
      </c>
      <c r="Q341" s="231">
        <v>0</v>
      </c>
      <c r="R341" s="231">
        <f>Q341*H341</f>
        <v>0</v>
      </c>
      <c r="S341" s="231">
        <v>0</v>
      </c>
      <c r="T341" s="232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3" t="s">
        <v>148</v>
      </c>
      <c r="AT341" s="233" t="s">
        <v>144</v>
      </c>
      <c r="AU341" s="233" t="s">
        <v>87</v>
      </c>
      <c r="AY341" s="18" t="s">
        <v>142</v>
      </c>
      <c r="BE341" s="234">
        <f>IF(N341="základní",J341,0)</f>
        <v>0</v>
      </c>
      <c r="BF341" s="234">
        <f>IF(N341="snížená",J341,0)</f>
        <v>0</v>
      </c>
      <c r="BG341" s="234">
        <f>IF(N341="zákl. přenesená",J341,0)</f>
        <v>0</v>
      </c>
      <c r="BH341" s="234">
        <f>IF(N341="sníž. přenesená",J341,0)</f>
        <v>0</v>
      </c>
      <c r="BI341" s="234">
        <f>IF(N341="nulová",J341,0)</f>
        <v>0</v>
      </c>
      <c r="BJ341" s="18" t="s">
        <v>85</v>
      </c>
      <c r="BK341" s="234">
        <f>ROUND(I341*H341,2)</f>
        <v>0</v>
      </c>
      <c r="BL341" s="18" t="s">
        <v>148</v>
      </c>
      <c r="BM341" s="233" t="s">
        <v>380</v>
      </c>
    </row>
    <row r="342" spans="1:47" s="2" customFormat="1" ht="12">
      <c r="A342" s="39"/>
      <c r="B342" s="40"/>
      <c r="C342" s="41"/>
      <c r="D342" s="235" t="s">
        <v>150</v>
      </c>
      <c r="E342" s="41"/>
      <c r="F342" s="236" t="s">
        <v>379</v>
      </c>
      <c r="G342" s="41"/>
      <c r="H342" s="41"/>
      <c r="I342" s="237"/>
      <c r="J342" s="41"/>
      <c r="K342" s="41"/>
      <c r="L342" s="45"/>
      <c r="M342" s="238"/>
      <c r="N342" s="239"/>
      <c r="O342" s="92"/>
      <c r="P342" s="92"/>
      <c r="Q342" s="92"/>
      <c r="R342" s="92"/>
      <c r="S342" s="92"/>
      <c r="T342" s="93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150</v>
      </c>
      <c r="AU342" s="18" t="s">
        <v>87</v>
      </c>
    </row>
    <row r="343" spans="1:47" s="2" customFormat="1" ht="12">
      <c r="A343" s="39"/>
      <c r="B343" s="40"/>
      <c r="C343" s="41"/>
      <c r="D343" s="235" t="s">
        <v>358</v>
      </c>
      <c r="E343" s="41"/>
      <c r="F343" s="283" t="s">
        <v>381</v>
      </c>
      <c r="G343" s="41"/>
      <c r="H343" s="41"/>
      <c r="I343" s="237"/>
      <c r="J343" s="41"/>
      <c r="K343" s="41"/>
      <c r="L343" s="45"/>
      <c r="M343" s="238"/>
      <c r="N343" s="239"/>
      <c r="O343" s="92"/>
      <c r="P343" s="92"/>
      <c r="Q343" s="92"/>
      <c r="R343" s="92"/>
      <c r="S343" s="92"/>
      <c r="T343" s="93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358</v>
      </c>
      <c r="AU343" s="18" t="s">
        <v>87</v>
      </c>
    </row>
    <row r="344" spans="1:51" s="14" customFormat="1" ht="12">
      <c r="A344" s="14"/>
      <c r="B344" s="250"/>
      <c r="C344" s="251"/>
      <c r="D344" s="235" t="s">
        <v>152</v>
      </c>
      <c r="E344" s="252" t="s">
        <v>1</v>
      </c>
      <c r="F344" s="253" t="s">
        <v>382</v>
      </c>
      <c r="G344" s="251"/>
      <c r="H344" s="254">
        <v>964.176</v>
      </c>
      <c r="I344" s="255"/>
      <c r="J344" s="251"/>
      <c r="K344" s="251"/>
      <c r="L344" s="256"/>
      <c r="M344" s="257"/>
      <c r="N344" s="258"/>
      <c r="O344" s="258"/>
      <c r="P344" s="258"/>
      <c r="Q344" s="258"/>
      <c r="R344" s="258"/>
      <c r="S344" s="258"/>
      <c r="T344" s="259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60" t="s">
        <v>152</v>
      </c>
      <c r="AU344" s="260" t="s">
        <v>87</v>
      </c>
      <c r="AV344" s="14" t="s">
        <v>87</v>
      </c>
      <c r="AW344" s="14" t="s">
        <v>33</v>
      </c>
      <c r="AX344" s="14" t="s">
        <v>78</v>
      </c>
      <c r="AY344" s="260" t="s">
        <v>142</v>
      </c>
    </row>
    <row r="345" spans="1:51" s="15" customFormat="1" ht="12">
      <c r="A345" s="15"/>
      <c r="B345" s="261"/>
      <c r="C345" s="262"/>
      <c r="D345" s="235" t="s">
        <v>152</v>
      </c>
      <c r="E345" s="263" t="s">
        <v>1</v>
      </c>
      <c r="F345" s="264" t="s">
        <v>160</v>
      </c>
      <c r="G345" s="262"/>
      <c r="H345" s="265">
        <v>964.176</v>
      </c>
      <c r="I345" s="266"/>
      <c r="J345" s="262"/>
      <c r="K345" s="262"/>
      <c r="L345" s="267"/>
      <c r="M345" s="268"/>
      <c r="N345" s="269"/>
      <c r="O345" s="269"/>
      <c r="P345" s="269"/>
      <c r="Q345" s="269"/>
      <c r="R345" s="269"/>
      <c r="S345" s="269"/>
      <c r="T345" s="270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71" t="s">
        <v>152</v>
      </c>
      <c r="AU345" s="271" t="s">
        <v>87</v>
      </c>
      <c r="AV345" s="15" t="s">
        <v>148</v>
      </c>
      <c r="AW345" s="15" t="s">
        <v>33</v>
      </c>
      <c r="AX345" s="15" t="s">
        <v>85</v>
      </c>
      <c r="AY345" s="271" t="s">
        <v>142</v>
      </c>
    </row>
    <row r="346" spans="1:65" s="2" customFormat="1" ht="16.5" customHeight="1">
      <c r="A346" s="39"/>
      <c r="B346" s="40"/>
      <c r="C346" s="284" t="s">
        <v>383</v>
      </c>
      <c r="D346" s="284" t="s">
        <v>384</v>
      </c>
      <c r="E346" s="285" t="s">
        <v>385</v>
      </c>
      <c r="F346" s="286" t="s">
        <v>386</v>
      </c>
      <c r="G346" s="287" t="s">
        <v>387</v>
      </c>
      <c r="H346" s="288">
        <v>1626.292</v>
      </c>
      <c r="I346" s="289"/>
      <c r="J346" s="290">
        <f>ROUND(I346*H346,2)</f>
        <v>0</v>
      </c>
      <c r="K346" s="291"/>
      <c r="L346" s="292"/>
      <c r="M346" s="293" t="s">
        <v>1</v>
      </c>
      <c r="N346" s="294" t="s">
        <v>43</v>
      </c>
      <c r="O346" s="92"/>
      <c r="P346" s="231">
        <f>O346*H346</f>
        <v>0</v>
      </c>
      <c r="Q346" s="231">
        <v>1</v>
      </c>
      <c r="R346" s="231">
        <f>Q346*H346</f>
        <v>1626.292</v>
      </c>
      <c r="S346" s="231">
        <v>0</v>
      </c>
      <c r="T346" s="232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3" t="s">
        <v>224</v>
      </c>
      <c r="AT346" s="233" t="s">
        <v>384</v>
      </c>
      <c r="AU346" s="233" t="s">
        <v>87</v>
      </c>
      <c r="AY346" s="18" t="s">
        <v>142</v>
      </c>
      <c r="BE346" s="234">
        <f>IF(N346="základní",J346,0)</f>
        <v>0</v>
      </c>
      <c r="BF346" s="234">
        <f>IF(N346="snížená",J346,0)</f>
        <v>0</v>
      </c>
      <c r="BG346" s="234">
        <f>IF(N346="zákl. přenesená",J346,0)</f>
        <v>0</v>
      </c>
      <c r="BH346" s="234">
        <f>IF(N346="sníž. přenesená",J346,0)</f>
        <v>0</v>
      </c>
      <c r="BI346" s="234">
        <f>IF(N346="nulová",J346,0)</f>
        <v>0</v>
      </c>
      <c r="BJ346" s="18" t="s">
        <v>85</v>
      </c>
      <c r="BK346" s="234">
        <f>ROUND(I346*H346,2)</f>
        <v>0</v>
      </c>
      <c r="BL346" s="18" t="s">
        <v>148</v>
      </c>
      <c r="BM346" s="233" t="s">
        <v>388</v>
      </c>
    </row>
    <row r="347" spans="1:47" s="2" customFormat="1" ht="12">
      <c r="A347" s="39"/>
      <c r="B347" s="40"/>
      <c r="C347" s="41"/>
      <c r="D347" s="235" t="s">
        <v>150</v>
      </c>
      <c r="E347" s="41"/>
      <c r="F347" s="236" t="s">
        <v>386</v>
      </c>
      <c r="G347" s="41"/>
      <c r="H347" s="41"/>
      <c r="I347" s="237"/>
      <c r="J347" s="41"/>
      <c r="K347" s="41"/>
      <c r="L347" s="45"/>
      <c r="M347" s="238"/>
      <c r="N347" s="239"/>
      <c r="O347" s="92"/>
      <c r="P347" s="92"/>
      <c r="Q347" s="92"/>
      <c r="R347" s="92"/>
      <c r="S347" s="92"/>
      <c r="T347" s="93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150</v>
      </c>
      <c r="AU347" s="18" t="s">
        <v>87</v>
      </c>
    </row>
    <row r="348" spans="1:51" s="14" customFormat="1" ht="12">
      <c r="A348" s="14"/>
      <c r="B348" s="250"/>
      <c r="C348" s="251"/>
      <c r="D348" s="235" t="s">
        <v>152</v>
      </c>
      <c r="E348" s="252" t="s">
        <v>1</v>
      </c>
      <c r="F348" s="253" t="s">
        <v>382</v>
      </c>
      <c r="G348" s="251"/>
      <c r="H348" s="254">
        <v>964.176</v>
      </c>
      <c r="I348" s="255"/>
      <c r="J348" s="251"/>
      <c r="K348" s="251"/>
      <c r="L348" s="256"/>
      <c r="M348" s="257"/>
      <c r="N348" s="258"/>
      <c r="O348" s="258"/>
      <c r="P348" s="258"/>
      <c r="Q348" s="258"/>
      <c r="R348" s="258"/>
      <c r="S348" s="258"/>
      <c r="T348" s="259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60" t="s">
        <v>152</v>
      </c>
      <c r="AU348" s="260" t="s">
        <v>87</v>
      </c>
      <c r="AV348" s="14" t="s">
        <v>87</v>
      </c>
      <c r="AW348" s="14" t="s">
        <v>33</v>
      </c>
      <c r="AX348" s="14" t="s">
        <v>78</v>
      </c>
      <c r="AY348" s="260" t="s">
        <v>142</v>
      </c>
    </row>
    <row r="349" spans="1:51" s="13" customFormat="1" ht="12">
      <c r="A349" s="13"/>
      <c r="B349" s="240"/>
      <c r="C349" s="241"/>
      <c r="D349" s="235" t="s">
        <v>152</v>
      </c>
      <c r="E349" s="242" t="s">
        <v>1</v>
      </c>
      <c r="F349" s="243" t="s">
        <v>282</v>
      </c>
      <c r="G349" s="241"/>
      <c r="H349" s="242" t="s">
        <v>1</v>
      </c>
      <c r="I349" s="244"/>
      <c r="J349" s="241"/>
      <c r="K349" s="241"/>
      <c r="L349" s="245"/>
      <c r="M349" s="246"/>
      <c r="N349" s="247"/>
      <c r="O349" s="247"/>
      <c r="P349" s="247"/>
      <c r="Q349" s="247"/>
      <c r="R349" s="247"/>
      <c r="S349" s="247"/>
      <c r="T349" s="24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9" t="s">
        <v>152</v>
      </c>
      <c r="AU349" s="249" t="s">
        <v>87</v>
      </c>
      <c r="AV349" s="13" t="s">
        <v>85</v>
      </c>
      <c r="AW349" s="13" t="s">
        <v>33</v>
      </c>
      <c r="AX349" s="13" t="s">
        <v>78</v>
      </c>
      <c r="AY349" s="249" t="s">
        <v>142</v>
      </c>
    </row>
    <row r="350" spans="1:51" s="13" customFormat="1" ht="12">
      <c r="A350" s="13"/>
      <c r="B350" s="240"/>
      <c r="C350" s="241"/>
      <c r="D350" s="235" t="s">
        <v>152</v>
      </c>
      <c r="E350" s="242" t="s">
        <v>1</v>
      </c>
      <c r="F350" s="243" t="s">
        <v>304</v>
      </c>
      <c r="G350" s="241"/>
      <c r="H350" s="242" t="s">
        <v>1</v>
      </c>
      <c r="I350" s="244"/>
      <c r="J350" s="241"/>
      <c r="K350" s="241"/>
      <c r="L350" s="245"/>
      <c r="M350" s="246"/>
      <c r="N350" s="247"/>
      <c r="O350" s="247"/>
      <c r="P350" s="247"/>
      <c r="Q350" s="247"/>
      <c r="R350" s="247"/>
      <c r="S350" s="247"/>
      <c r="T350" s="248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9" t="s">
        <v>152</v>
      </c>
      <c r="AU350" s="249" t="s">
        <v>87</v>
      </c>
      <c r="AV350" s="13" t="s">
        <v>85</v>
      </c>
      <c r="AW350" s="13" t="s">
        <v>33</v>
      </c>
      <c r="AX350" s="13" t="s">
        <v>78</v>
      </c>
      <c r="AY350" s="249" t="s">
        <v>142</v>
      </c>
    </row>
    <row r="351" spans="1:51" s="14" customFormat="1" ht="12">
      <c r="A351" s="14"/>
      <c r="B351" s="250"/>
      <c r="C351" s="251"/>
      <c r="D351" s="235" t="s">
        <v>152</v>
      </c>
      <c r="E351" s="252" t="s">
        <v>1</v>
      </c>
      <c r="F351" s="253" t="s">
        <v>389</v>
      </c>
      <c r="G351" s="251"/>
      <c r="H351" s="254">
        <v>-127.638</v>
      </c>
      <c r="I351" s="255"/>
      <c r="J351" s="251"/>
      <c r="K351" s="251"/>
      <c r="L351" s="256"/>
      <c r="M351" s="257"/>
      <c r="N351" s="258"/>
      <c r="O351" s="258"/>
      <c r="P351" s="258"/>
      <c r="Q351" s="258"/>
      <c r="R351" s="258"/>
      <c r="S351" s="258"/>
      <c r="T351" s="259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60" t="s">
        <v>152</v>
      </c>
      <c r="AU351" s="260" t="s">
        <v>87</v>
      </c>
      <c r="AV351" s="14" t="s">
        <v>87</v>
      </c>
      <c r="AW351" s="14" t="s">
        <v>33</v>
      </c>
      <c r="AX351" s="14" t="s">
        <v>78</v>
      </c>
      <c r="AY351" s="260" t="s">
        <v>142</v>
      </c>
    </row>
    <row r="352" spans="1:51" s="13" customFormat="1" ht="12">
      <c r="A352" s="13"/>
      <c r="B352" s="240"/>
      <c r="C352" s="241"/>
      <c r="D352" s="235" t="s">
        <v>152</v>
      </c>
      <c r="E352" s="242" t="s">
        <v>1</v>
      </c>
      <c r="F352" s="243" t="s">
        <v>157</v>
      </c>
      <c r="G352" s="241"/>
      <c r="H352" s="242" t="s">
        <v>1</v>
      </c>
      <c r="I352" s="244"/>
      <c r="J352" s="241"/>
      <c r="K352" s="241"/>
      <c r="L352" s="245"/>
      <c r="M352" s="246"/>
      <c r="N352" s="247"/>
      <c r="O352" s="247"/>
      <c r="P352" s="247"/>
      <c r="Q352" s="247"/>
      <c r="R352" s="247"/>
      <c r="S352" s="247"/>
      <c r="T352" s="248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9" t="s">
        <v>152</v>
      </c>
      <c r="AU352" s="249" t="s">
        <v>87</v>
      </c>
      <c r="AV352" s="13" t="s">
        <v>85</v>
      </c>
      <c r="AW352" s="13" t="s">
        <v>33</v>
      </c>
      <c r="AX352" s="13" t="s">
        <v>78</v>
      </c>
      <c r="AY352" s="249" t="s">
        <v>142</v>
      </c>
    </row>
    <row r="353" spans="1:51" s="13" customFormat="1" ht="12">
      <c r="A353" s="13"/>
      <c r="B353" s="240"/>
      <c r="C353" s="241"/>
      <c r="D353" s="235" t="s">
        <v>152</v>
      </c>
      <c r="E353" s="242" t="s">
        <v>1</v>
      </c>
      <c r="F353" s="243" t="s">
        <v>304</v>
      </c>
      <c r="G353" s="241"/>
      <c r="H353" s="242" t="s">
        <v>1</v>
      </c>
      <c r="I353" s="244"/>
      <c r="J353" s="241"/>
      <c r="K353" s="241"/>
      <c r="L353" s="245"/>
      <c r="M353" s="246"/>
      <c r="N353" s="247"/>
      <c r="O353" s="247"/>
      <c r="P353" s="247"/>
      <c r="Q353" s="247"/>
      <c r="R353" s="247"/>
      <c r="S353" s="247"/>
      <c r="T353" s="248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9" t="s">
        <v>152</v>
      </c>
      <c r="AU353" s="249" t="s">
        <v>87</v>
      </c>
      <c r="AV353" s="13" t="s">
        <v>85</v>
      </c>
      <c r="AW353" s="13" t="s">
        <v>33</v>
      </c>
      <c r="AX353" s="13" t="s">
        <v>78</v>
      </c>
      <c r="AY353" s="249" t="s">
        <v>142</v>
      </c>
    </row>
    <row r="354" spans="1:51" s="14" customFormat="1" ht="12">
      <c r="A354" s="14"/>
      <c r="B354" s="250"/>
      <c r="C354" s="251"/>
      <c r="D354" s="235" t="s">
        <v>152</v>
      </c>
      <c r="E354" s="252" t="s">
        <v>1</v>
      </c>
      <c r="F354" s="253" t="s">
        <v>390</v>
      </c>
      <c r="G354" s="251"/>
      <c r="H354" s="254">
        <v>-23.392</v>
      </c>
      <c r="I354" s="255"/>
      <c r="J354" s="251"/>
      <c r="K354" s="251"/>
      <c r="L354" s="256"/>
      <c r="M354" s="257"/>
      <c r="N354" s="258"/>
      <c r="O354" s="258"/>
      <c r="P354" s="258"/>
      <c r="Q354" s="258"/>
      <c r="R354" s="258"/>
      <c r="S354" s="258"/>
      <c r="T354" s="259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60" t="s">
        <v>152</v>
      </c>
      <c r="AU354" s="260" t="s">
        <v>87</v>
      </c>
      <c r="AV354" s="14" t="s">
        <v>87</v>
      </c>
      <c r="AW354" s="14" t="s">
        <v>33</v>
      </c>
      <c r="AX354" s="14" t="s">
        <v>78</v>
      </c>
      <c r="AY354" s="260" t="s">
        <v>142</v>
      </c>
    </row>
    <row r="355" spans="1:51" s="15" customFormat="1" ht="12">
      <c r="A355" s="15"/>
      <c r="B355" s="261"/>
      <c r="C355" s="262"/>
      <c r="D355" s="235" t="s">
        <v>152</v>
      </c>
      <c r="E355" s="263" t="s">
        <v>1</v>
      </c>
      <c r="F355" s="264" t="s">
        <v>160</v>
      </c>
      <c r="G355" s="262"/>
      <c r="H355" s="265">
        <v>813.146</v>
      </c>
      <c r="I355" s="266"/>
      <c r="J355" s="262"/>
      <c r="K355" s="262"/>
      <c r="L355" s="267"/>
      <c r="M355" s="268"/>
      <c r="N355" s="269"/>
      <c r="O355" s="269"/>
      <c r="P355" s="269"/>
      <c r="Q355" s="269"/>
      <c r="R355" s="269"/>
      <c r="S355" s="269"/>
      <c r="T355" s="270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71" t="s">
        <v>152</v>
      </c>
      <c r="AU355" s="271" t="s">
        <v>87</v>
      </c>
      <c r="AV355" s="15" t="s">
        <v>148</v>
      </c>
      <c r="AW355" s="15" t="s">
        <v>33</v>
      </c>
      <c r="AX355" s="15" t="s">
        <v>78</v>
      </c>
      <c r="AY355" s="271" t="s">
        <v>142</v>
      </c>
    </row>
    <row r="356" spans="1:51" s="14" customFormat="1" ht="12">
      <c r="A356" s="14"/>
      <c r="B356" s="250"/>
      <c r="C356" s="251"/>
      <c r="D356" s="235" t="s">
        <v>152</v>
      </c>
      <c r="E356" s="252" t="s">
        <v>1</v>
      </c>
      <c r="F356" s="253" t="s">
        <v>391</v>
      </c>
      <c r="G356" s="251"/>
      <c r="H356" s="254">
        <v>1626.292</v>
      </c>
      <c r="I356" s="255"/>
      <c r="J356" s="251"/>
      <c r="K356" s="251"/>
      <c r="L356" s="256"/>
      <c r="M356" s="257"/>
      <c r="N356" s="258"/>
      <c r="O356" s="258"/>
      <c r="P356" s="258"/>
      <c r="Q356" s="258"/>
      <c r="R356" s="258"/>
      <c r="S356" s="258"/>
      <c r="T356" s="259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60" t="s">
        <v>152</v>
      </c>
      <c r="AU356" s="260" t="s">
        <v>87</v>
      </c>
      <c r="AV356" s="14" t="s">
        <v>87</v>
      </c>
      <c r="AW356" s="14" t="s">
        <v>33</v>
      </c>
      <c r="AX356" s="14" t="s">
        <v>85</v>
      </c>
      <c r="AY356" s="260" t="s">
        <v>142</v>
      </c>
    </row>
    <row r="357" spans="1:65" s="2" customFormat="1" ht="21.75" customHeight="1">
      <c r="A357" s="39"/>
      <c r="B357" s="40"/>
      <c r="C357" s="221" t="s">
        <v>392</v>
      </c>
      <c r="D357" s="221" t="s">
        <v>144</v>
      </c>
      <c r="E357" s="222" t="s">
        <v>393</v>
      </c>
      <c r="F357" s="223" t="s">
        <v>394</v>
      </c>
      <c r="G357" s="224" t="s">
        <v>268</v>
      </c>
      <c r="H357" s="225">
        <v>288.86</v>
      </c>
      <c r="I357" s="226"/>
      <c r="J357" s="227">
        <f>ROUND(I357*H357,2)</f>
        <v>0</v>
      </c>
      <c r="K357" s="228"/>
      <c r="L357" s="45"/>
      <c r="M357" s="229" t="s">
        <v>1</v>
      </c>
      <c r="N357" s="230" t="s">
        <v>43</v>
      </c>
      <c r="O357" s="92"/>
      <c r="P357" s="231">
        <f>O357*H357</f>
        <v>0</v>
      </c>
      <c r="Q357" s="231">
        <v>0</v>
      </c>
      <c r="R357" s="231">
        <f>Q357*H357</f>
        <v>0</v>
      </c>
      <c r="S357" s="231">
        <v>0</v>
      </c>
      <c r="T357" s="232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3" t="s">
        <v>148</v>
      </c>
      <c r="AT357" s="233" t="s">
        <v>144</v>
      </c>
      <c r="AU357" s="233" t="s">
        <v>87</v>
      </c>
      <c r="AY357" s="18" t="s">
        <v>142</v>
      </c>
      <c r="BE357" s="234">
        <f>IF(N357="základní",J357,0)</f>
        <v>0</v>
      </c>
      <c r="BF357" s="234">
        <f>IF(N357="snížená",J357,0)</f>
        <v>0</v>
      </c>
      <c r="BG357" s="234">
        <f>IF(N357="zákl. přenesená",J357,0)</f>
        <v>0</v>
      </c>
      <c r="BH357" s="234">
        <f>IF(N357="sníž. přenesená",J357,0)</f>
        <v>0</v>
      </c>
      <c r="BI357" s="234">
        <f>IF(N357="nulová",J357,0)</f>
        <v>0</v>
      </c>
      <c r="BJ357" s="18" t="s">
        <v>85</v>
      </c>
      <c r="BK357" s="234">
        <f>ROUND(I357*H357,2)</f>
        <v>0</v>
      </c>
      <c r="BL357" s="18" t="s">
        <v>148</v>
      </c>
      <c r="BM357" s="233" t="s">
        <v>395</v>
      </c>
    </row>
    <row r="358" spans="1:47" s="2" customFormat="1" ht="12">
      <c r="A358" s="39"/>
      <c r="B358" s="40"/>
      <c r="C358" s="41"/>
      <c r="D358" s="235" t="s">
        <v>150</v>
      </c>
      <c r="E358" s="41"/>
      <c r="F358" s="236" t="s">
        <v>396</v>
      </c>
      <c r="G358" s="41"/>
      <c r="H358" s="41"/>
      <c r="I358" s="237"/>
      <c r="J358" s="41"/>
      <c r="K358" s="41"/>
      <c r="L358" s="45"/>
      <c r="M358" s="238"/>
      <c r="N358" s="239"/>
      <c r="O358" s="92"/>
      <c r="P358" s="92"/>
      <c r="Q358" s="92"/>
      <c r="R358" s="92"/>
      <c r="S358" s="92"/>
      <c r="T358" s="93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150</v>
      </c>
      <c r="AU358" s="18" t="s">
        <v>87</v>
      </c>
    </row>
    <row r="359" spans="1:51" s="13" customFormat="1" ht="12">
      <c r="A359" s="13"/>
      <c r="B359" s="240"/>
      <c r="C359" s="241"/>
      <c r="D359" s="235" t="s">
        <v>152</v>
      </c>
      <c r="E359" s="242" t="s">
        <v>1</v>
      </c>
      <c r="F359" s="243" t="s">
        <v>397</v>
      </c>
      <c r="G359" s="241"/>
      <c r="H359" s="242" t="s">
        <v>1</v>
      </c>
      <c r="I359" s="244"/>
      <c r="J359" s="241"/>
      <c r="K359" s="241"/>
      <c r="L359" s="245"/>
      <c r="M359" s="246"/>
      <c r="N359" s="247"/>
      <c r="O359" s="247"/>
      <c r="P359" s="247"/>
      <c r="Q359" s="247"/>
      <c r="R359" s="247"/>
      <c r="S359" s="247"/>
      <c r="T359" s="248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9" t="s">
        <v>152</v>
      </c>
      <c r="AU359" s="249" t="s">
        <v>87</v>
      </c>
      <c r="AV359" s="13" t="s">
        <v>85</v>
      </c>
      <c r="AW359" s="13" t="s">
        <v>33</v>
      </c>
      <c r="AX359" s="13" t="s">
        <v>78</v>
      </c>
      <c r="AY359" s="249" t="s">
        <v>142</v>
      </c>
    </row>
    <row r="360" spans="1:51" s="14" customFormat="1" ht="12">
      <c r="A360" s="14"/>
      <c r="B360" s="250"/>
      <c r="C360" s="251"/>
      <c r="D360" s="235" t="s">
        <v>152</v>
      </c>
      <c r="E360" s="252" t="s">
        <v>1</v>
      </c>
      <c r="F360" s="253" t="s">
        <v>398</v>
      </c>
      <c r="G360" s="251"/>
      <c r="H360" s="254">
        <v>288.86</v>
      </c>
      <c r="I360" s="255"/>
      <c r="J360" s="251"/>
      <c r="K360" s="251"/>
      <c r="L360" s="256"/>
      <c r="M360" s="257"/>
      <c r="N360" s="258"/>
      <c r="O360" s="258"/>
      <c r="P360" s="258"/>
      <c r="Q360" s="258"/>
      <c r="R360" s="258"/>
      <c r="S360" s="258"/>
      <c r="T360" s="259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60" t="s">
        <v>152</v>
      </c>
      <c r="AU360" s="260" t="s">
        <v>87</v>
      </c>
      <c r="AV360" s="14" t="s">
        <v>87</v>
      </c>
      <c r="AW360" s="14" t="s">
        <v>33</v>
      </c>
      <c r="AX360" s="14" t="s">
        <v>78</v>
      </c>
      <c r="AY360" s="260" t="s">
        <v>142</v>
      </c>
    </row>
    <row r="361" spans="1:51" s="15" customFormat="1" ht="12">
      <c r="A361" s="15"/>
      <c r="B361" s="261"/>
      <c r="C361" s="262"/>
      <c r="D361" s="235" t="s">
        <v>152</v>
      </c>
      <c r="E361" s="263" t="s">
        <v>105</v>
      </c>
      <c r="F361" s="264" t="s">
        <v>160</v>
      </c>
      <c r="G361" s="262"/>
      <c r="H361" s="265">
        <v>288.86</v>
      </c>
      <c r="I361" s="266"/>
      <c r="J361" s="262"/>
      <c r="K361" s="262"/>
      <c r="L361" s="267"/>
      <c r="M361" s="268"/>
      <c r="N361" s="269"/>
      <c r="O361" s="269"/>
      <c r="P361" s="269"/>
      <c r="Q361" s="269"/>
      <c r="R361" s="269"/>
      <c r="S361" s="269"/>
      <c r="T361" s="270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71" t="s">
        <v>152</v>
      </c>
      <c r="AU361" s="271" t="s">
        <v>87</v>
      </c>
      <c r="AV361" s="15" t="s">
        <v>148</v>
      </c>
      <c r="AW361" s="15" t="s">
        <v>33</v>
      </c>
      <c r="AX361" s="15" t="s">
        <v>85</v>
      </c>
      <c r="AY361" s="271" t="s">
        <v>142</v>
      </c>
    </row>
    <row r="362" spans="1:65" s="2" customFormat="1" ht="16.5" customHeight="1">
      <c r="A362" s="39"/>
      <c r="B362" s="40"/>
      <c r="C362" s="284" t="s">
        <v>399</v>
      </c>
      <c r="D362" s="284" t="s">
        <v>384</v>
      </c>
      <c r="E362" s="285" t="s">
        <v>400</v>
      </c>
      <c r="F362" s="286" t="s">
        <v>401</v>
      </c>
      <c r="G362" s="287" t="s">
        <v>387</v>
      </c>
      <c r="H362" s="288">
        <v>577.72</v>
      </c>
      <c r="I362" s="289"/>
      <c r="J362" s="290">
        <f>ROUND(I362*H362,2)</f>
        <v>0</v>
      </c>
      <c r="K362" s="291"/>
      <c r="L362" s="292"/>
      <c r="M362" s="293" t="s">
        <v>1</v>
      </c>
      <c r="N362" s="294" t="s">
        <v>43</v>
      </c>
      <c r="O362" s="92"/>
      <c r="P362" s="231">
        <f>O362*H362</f>
        <v>0</v>
      </c>
      <c r="Q362" s="231">
        <v>1</v>
      </c>
      <c r="R362" s="231">
        <f>Q362*H362</f>
        <v>577.72</v>
      </c>
      <c r="S362" s="231">
        <v>0</v>
      </c>
      <c r="T362" s="232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33" t="s">
        <v>224</v>
      </c>
      <c r="AT362" s="233" t="s">
        <v>384</v>
      </c>
      <c r="AU362" s="233" t="s">
        <v>87</v>
      </c>
      <c r="AY362" s="18" t="s">
        <v>142</v>
      </c>
      <c r="BE362" s="234">
        <f>IF(N362="základní",J362,0)</f>
        <v>0</v>
      </c>
      <c r="BF362" s="234">
        <f>IF(N362="snížená",J362,0)</f>
        <v>0</v>
      </c>
      <c r="BG362" s="234">
        <f>IF(N362="zákl. přenesená",J362,0)</f>
        <v>0</v>
      </c>
      <c r="BH362" s="234">
        <f>IF(N362="sníž. přenesená",J362,0)</f>
        <v>0</v>
      </c>
      <c r="BI362" s="234">
        <f>IF(N362="nulová",J362,0)</f>
        <v>0</v>
      </c>
      <c r="BJ362" s="18" t="s">
        <v>85</v>
      </c>
      <c r="BK362" s="234">
        <f>ROUND(I362*H362,2)</f>
        <v>0</v>
      </c>
      <c r="BL362" s="18" t="s">
        <v>148</v>
      </c>
      <c r="BM362" s="233" t="s">
        <v>402</v>
      </c>
    </row>
    <row r="363" spans="1:47" s="2" customFormat="1" ht="12">
      <c r="A363" s="39"/>
      <c r="B363" s="40"/>
      <c r="C363" s="41"/>
      <c r="D363" s="235" t="s">
        <v>150</v>
      </c>
      <c r="E363" s="41"/>
      <c r="F363" s="236" t="s">
        <v>401</v>
      </c>
      <c r="G363" s="41"/>
      <c r="H363" s="41"/>
      <c r="I363" s="237"/>
      <c r="J363" s="41"/>
      <c r="K363" s="41"/>
      <c r="L363" s="45"/>
      <c r="M363" s="238"/>
      <c r="N363" s="239"/>
      <c r="O363" s="92"/>
      <c r="P363" s="92"/>
      <c r="Q363" s="92"/>
      <c r="R363" s="92"/>
      <c r="S363" s="92"/>
      <c r="T363" s="93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150</v>
      </c>
      <c r="AU363" s="18" t="s">
        <v>87</v>
      </c>
    </row>
    <row r="364" spans="1:51" s="14" customFormat="1" ht="12">
      <c r="A364" s="14"/>
      <c r="B364" s="250"/>
      <c r="C364" s="251"/>
      <c r="D364" s="235" t="s">
        <v>152</v>
      </c>
      <c r="E364" s="252" t="s">
        <v>1</v>
      </c>
      <c r="F364" s="253" t="s">
        <v>403</v>
      </c>
      <c r="G364" s="251"/>
      <c r="H364" s="254">
        <v>577.72</v>
      </c>
      <c r="I364" s="255"/>
      <c r="J364" s="251"/>
      <c r="K364" s="251"/>
      <c r="L364" s="256"/>
      <c r="M364" s="257"/>
      <c r="N364" s="258"/>
      <c r="O364" s="258"/>
      <c r="P364" s="258"/>
      <c r="Q364" s="258"/>
      <c r="R364" s="258"/>
      <c r="S364" s="258"/>
      <c r="T364" s="259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60" t="s">
        <v>152</v>
      </c>
      <c r="AU364" s="260" t="s">
        <v>87</v>
      </c>
      <c r="AV364" s="14" t="s">
        <v>87</v>
      </c>
      <c r="AW364" s="14" t="s">
        <v>33</v>
      </c>
      <c r="AX364" s="14" t="s">
        <v>85</v>
      </c>
      <c r="AY364" s="260" t="s">
        <v>142</v>
      </c>
    </row>
    <row r="365" spans="1:65" s="2" customFormat="1" ht="21.75" customHeight="1">
      <c r="A365" s="39"/>
      <c r="B365" s="40"/>
      <c r="C365" s="221" t="s">
        <v>404</v>
      </c>
      <c r="D365" s="221" t="s">
        <v>144</v>
      </c>
      <c r="E365" s="222" t="s">
        <v>405</v>
      </c>
      <c r="F365" s="223" t="s">
        <v>406</v>
      </c>
      <c r="G365" s="224" t="s">
        <v>147</v>
      </c>
      <c r="H365" s="225">
        <v>120.66</v>
      </c>
      <c r="I365" s="226"/>
      <c r="J365" s="227">
        <f>ROUND(I365*H365,2)</f>
        <v>0</v>
      </c>
      <c r="K365" s="228"/>
      <c r="L365" s="45"/>
      <c r="M365" s="229" t="s">
        <v>1</v>
      </c>
      <c r="N365" s="230" t="s">
        <v>43</v>
      </c>
      <c r="O365" s="92"/>
      <c r="P365" s="231">
        <f>O365*H365</f>
        <v>0</v>
      </c>
      <c r="Q365" s="231">
        <v>0</v>
      </c>
      <c r="R365" s="231">
        <f>Q365*H365</f>
        <v>0</v>
      </c>
      <c r="S365" s="231">
        <v>0</v>
      </c>
      <c r="T365" s="232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3" t="s">
        <v>148</v>
      </c>
      <c r="AT365" s="233" t="s">
        <v>144</v>
      </c>
      <c r="AU365" s="233" t="s">
        <v>87</v>
      </c>
      <c r="AY365" s="18" t="s">
        <v>142</v>
      </c>
      <c r="BE365" s="234">
        <f>IF(N365="základní",J365,0)</f>
        <v>0</v>
      </c>
      <c r="BF365" s="234">
        <f>IF(N365="snížená",J365,0)</f>
        <v>0</v>
      </c>
      <c r="BG365" s="234">
        <f>IF(N365="zákl. přenesená",J365,0)</f>
        <v>0</v>
      </c>
      <c r="BH365" s="234">
        <f>IF(N365="sníž. přenesená",J365,0)</f>
        <v>0</v>
      </c>
      <c r="BI365" s="234">
        <f>IF(N365="nulová",J365,0)</f>
        <v>0</v>
      </c>
      <c r="BJ365" s="18" t="s">
        <v>85</v>
      </c>
      <c r="BK365" s="234">
        <f>ROUND(I365*H365,2)</f>
        <v>0</v>
      </c>
      <c r="BL365" s="18" t="s">
        <v>148</v>
      </c>
      <c r="BM365" s="233" t="s">
        <v>407</v>
      </c>
    </row>
    <row r="366" spans="1:47" s="2" customFormat="1" ht="12">
      <c r="A366" s="39"/>
      <c r="B366" s="40"/>
      <c r="C366" s="41"/>
      <c r="D366" s="235" t="s">
        <v>150</v>
      </c>
      <c r="E366" s="41"/>
      <c r="F366" s="236" t="s">
        <v>408</v>
      </c>
      <c r="G366" s="41"/>
      <c r="H366" s="41"/>
      <c r="I366" s="237"/>
      <c r="J366" s="41"/>
      <c r="K366" s="41"/>
      <c r="L366" s="45"/>
      <c r="M366" s="238"/>
      <c r="N366" s="239"/>
      <c r="O366" s="92"/>
      <c r="P366" s="92"/>
      <c r="Q366" s="92"/>
      <c r="R366" s="92"/>
      <c r="S366" s="92"/>
      <c r="T366" s="93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150</v>
      </c>
      <c r="AU366" s="18" t="s">
        <v>87</v>
      </c>
    </row>
    <row r="367" spans="1:65" s="2" customFormat="1" ht="21.75" customHeight="1">
      <c r="A367" s="39"/>
      <c r="B367" s="40"/>
      <c r="C367" s="221" t="s">
        <v>409</v>
      </c>
      <c r="D367" s="221" t="s">
        <v>144</v>
      </c>
      <c r="E367" s="222" t="s">
        <v>410</v>
      </c>
      <c r="F367" s="223" t="s">
        <v>411</v>
      </c>
      <c r="G367" s="224" t="s">
        <v>147</v>
      </c>
      <c r="H367" s="225">
        <v>120.66</v>
      </c>
      <c r="I367" s="226"/>
      <c r="J367" s="227">
        <f>ROUND(I367*H367,2)</f>
        <v>0</v>
      </c>
      <c r="K367" s="228"/>
      <c r="L367" s="45"/>
      <c r="M367" s="229" t="s">
        <v>1</v>
      </c>
      <c r="N367" s="230" t="s">
        <v>43</v>
      </c>
      <c r="O367" s="92"/>
      <c r="P367" s="231">
        <f>O367*H367</f>
        <v>0</v>
      </c>
      <c r="Q367" s="231">
        <v>0</v>
      </c>
      <c r="R367" s="231">
        <f>Q367*H367</f>
        <v>0</v>
      </c>
      <c r="S367" s="231">
        <v>0</v>
      </c>
      <c r="T367" s="232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33" t="s">
        <v>148</v>
      </c>
      <c r="AT367" s="233" t="s">
        <v>144</v>
      </c>
      <c r="AU367" s="233" t="s">
        <v>87</v>
      </c>
      <c r="AY367" s="18" t="s">
        <v>142</v>
      </c>
      <c r="BE367" s="234">
        <f>IF(N367="základní",J367,0)</f>
        <v>0</v>
      </c>
      <c r="BF367" s="234">
        <f>IF(N367="snížená",J367,0)</f>
        <v>0</v>
      </c>
      <c r="BG367" s="234">
        <f>IF(N367="zákl. přenesená",J367,0)</f>
        <v>0</v>
      </c>
      <c r="BH367" s="234">
        <f>IF(N367="sníž. přenesená",J367,0)</f>
        <v>0</v>
      </c>
      <c r="BI367" s="234">
        <f>IF(N367="nulová",J367,0)</f>
        <v>0</v>
      </c>
      <c r="BJ367" s="18" t="s">
        <v>85</v>
      </c>
      <c r="BK367" s="234">
        <f>ROUND(I367*H367,2)</f>
        <v>0</v>
      </c>
      <c r="BL367" s="18" t="s">
        <v>148</v>
      </c>
      <c r="BM367" s="233" t="s">
        <v>412</v>
      </c>
    </row>
    <row r="368" spans="1:47" s="2" customFormat="1" ht="12">
      <c r="A368" s="39"/>
      <c r="B368" s="40"/>
      <c r="C368" s="41"/>
      <c r="D368" s="235" t="s">
        <v>150</v>
      </c>
      <c r="E368" s="41"/>
      <c r="F368" s="236" t="s">
        <v>413</v>
      </c>
      <c r="G368" s="41"/>
      <c r="H368" s="41"/>
      <c r="I368" s="237"/>
      <c r="J368" s="41"/>
      <c r="K368" s="41"/>
      <c r="L368" s="45"/>
      <c r="M368" s="238"/>
      <c r="N368" s="239"/>
      <c r="O368" s="92"/>
      <c r="P368" s="92"/>
      <c r="Q368" s="92"/>
      <c r="R368" s="92"/>
      <c r="S368" s="92"/>
      <c r="T368" s="93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150</v>
      </c>
      <c r="AU368" s="18" t="s">
        <v>87</v>
      </c>
    </row>
    <row r="369" spans="1:65" s="2" customFormat="1" ht="16.5" customHeight="1">
      <c r="A369" s="39"/>
      <c r="B369" s="40"/>
      <c r="C369" s="284" t="s">
        <v>414</v>
      </c>
      <c r="D369" s="284" t="s">
        <v>384</v>
      </c>
      <c r="E369" s="285" t="s">
        <v>415</v>
      </c>
      <c r="F369" s="286" t="s">
        <v>416</v>
      </c>
      <c r="G369" s="287" t="s">
        <v>417</v>
      </c>
      <c r="H369" s="288">
        <v>24.132</v>
      </c>
      <c r="I369" s="289"/>
      <c r="J369" s="290">
        <f>ROUND(I369*H369,2)</f>
        <v>0</v>
      </c>
      <c r="K369" s="291"/>
      <c r="L369" s="292"/>
      <c r="M369" s="293" t="s">
        <v>1</v>
      </c>
      <c r="N369" s="294" t="s">
        <v>43</v>
      </c>
      <c r="O369" s="92"/>
      <c r="P369" s="231">
        <f>O369*H369</f>
        <v>0</v>
      </c>
      <c r="Q369" s="231">
        <v>0.001</v>
      </c>
      <c r="R369" s="231">
        <f>Q369*H369</f>
        <v>0.024132</v>
      </c>
      <c r="S369" s="231">
        <v>0</v>
      </c>
      <c r="T369" s="232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3" t="s">
        <v>224</v>
      </c>
      <c r="AT369" s="233" t="s">
        <v>384</v>
      </c>
      <c r="AU369" s="233" t="s">
        <v>87</v>
      </c>
      <c r="AY369" s="18" t="s">
        <v>142</v>
      </c>
      <c r="BE369" s="234">
        <f>IF(N369="základní",J369,0)</f>
        <v>0</v>
      </c>
      <c r="BF369" s="234">
        <f>IF(N369="snížená",J369,0)</f>
        <v>0</v>
      </c>
      <c r="BG369" s="234">
        <f>IF(N369="zákl. přenesená",J369,0)</f>
        <v>0</v>
      </c>
      <c r="BH369" s="234">
        <f>IF(N369="sníž. přenesená",J369,0)</f>
        <v>0</v>
      </c>
      <c r="BI369" s="234">
        <f>IF(N369="nulová",J369,0)</f>
        <v>0</v>
      </c>
      <c r="BJ369" s="18" t="s">
        <v>85</v>
      </c>
      <c r="BK369" s="234">
        <f>ROUND(I369*H369,2)</f>
        <v>0</v>
      </c>
      <c r="BL369" s="18" t="s">
        <v>148</v>
      </c>
      <c r="BM369" s="233" t="s">
        <v>418</v>
      </c>
    </row>
    <row r="370" spans="1:47" s="2" customFormat="1" ht="12">
      <c r="A370" s="39"/>
      <c r="B370" s="40"/>
      <c r="C370" s="41"/>
      <c r="D370" s="235" t="s">
        <v>150</v>
      </c>
      <c r="E370" s="41"/>
      <c r="F370" s="236" t="s">
        <v>416</v>
      </c>
      <c r="G370" s="41"/>
      <c r="H370" s="41"/>
      <c r="I370" s="237"/>
      <c r="J370" s="41"/>
      <c r="K370" s="41"/>
      <c r="L370" s="45"/>
      <c r="M370" s="238"/>
      <c r="N370" s="239"/>
      <c r="O370" s="92"/>
      <c r="P370" s="92"/>
      <c r="Q370" s="92"/>
      <c r="R370" s="92"/>
      <c r="S370" s="92"/>
      <c r="T370" s="93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150</v>
      </c>
      <c r="AU370" s="18" t="s">
        <v>87</v>
      </c>
    </row>
    <row r="371" spans="1:51" s="14" customFormat="1" ht="12">
      <c r="A371" s="14"/>
      <c r="B371" s="250"/>
      <c r="C371" s="251"/>
      <c r="D371" s="235" t="s">
        <v>152</v>
      </c>
      <c r="E371" s="252" t="s">
        <v>1</v>
      </c>
      <c r="F371" s="253" t="s">
        <v>419</v>
      </c>
      <c r="G371" s="251"/>
      <c r="H371" s="254">
        <v>24.132</v>
      </c>
      <c r="I371" s="255"/>
      <c r="J371" s="251"/>
      <c r="K371" s="251"/>
      <c r="L371" s="256"/>
      <c r="M371" s="257"/>
      <c r="N371" s="258"/>
      <c r="O371" s="258"/>
      <c r="P371" s="258"/>
      <c r="Q371" s="258"/>
      <c r="R371" s="258"/>
      <c r="S371" s="258"/>
      <c r="T371" s="259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60" t="s">
        <v>152</v>
      </c>
      <c r="AU371" s="260" t="s">
        <v>87</v>
      </c>
      <c r="AV371" s="14" t="s">
        <v>87</v>
      </c>
      <c r="AW371" s="14" t="s">
        <v>33</v>
      </c>
      <c r="AX371" s="14" t="s">
        <v>85</v>
      </c>
      <c r="AY371" s="260" t="s">
        <v>142</v>
      </c>
    </row>
    <row r="372" spans="1:63" s="12" customFormat="1" ht="22.8" customHeight="1">
      <c r="A372" s="12"/>
      <c r="B372" s="205"/>
      <c r="C372" s="206"/>
      <c r="D372" s="207" t="s">
        <v>77</v>
      </c>
      <c r="E372" s="219" t="s">
        <v>87</v>
      </c>
      <c r="F372" s="219" t="s">
        <v>420</v>
      </c>
      <c r="G372" s="206"/>
      <c r="H372" s="206"/>
      <c r="I372" s="209"/>
      <c r="J372" s="220">
        <f>BK372</f>
        <v>0</v>
      </c>
      <c r="K372" s="206"/>
      <c r="L372" s="211"/>
      <c r="M372" s="212"/>
      <c r="N372" s="213"/>
      <c r="O372" s="213"/>
      <c r="P372" s="214">
        <f>SUM(P373:P377)</f>
        <v>0</v>
      </c>
      <c r="Q372" s="213"/>
      <c r="R372" s="214">
        <f>SUM(R373:R377)</f>
        <v>107.50318800000001</v>
      </c>
      <c r="S372" s="213"/>
      <c r="T372" s="215">
        <f>SUM(T373:T377)</f>
        <v>0</v>
      </c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R372" s="216" t="s">
        <v>85</v>
      </c>
      <c r="AT372" s="217" t="s">
        <v>77</v>
      </c>
      <c r="AU372" s="217" t="s">
        <v>85</v>
      </c>
      <c r="AY372" s="216" t="s">
        <v>142</v>
      </c>
      <c r="BK372" s="218">
        <f>SUM(BK373:BK377)</f>
        <v>0</v>
      </c>
    </row>
    <row r="373" spans="1:65" s="2" customFormat="1" ht="33" customHeight="1">
      <c r="A373" s="39"/>
      <c r="B373" s="40"/>
      <c r="C373" s="221" t="s">
        <v>421</v>
      </c>
      <c r="D373" s="221" t="s">
        <v>144</v>
      </c>
      <c r="E373" s="222" t="s">
        <v>422</v>
      </c>
      <c r="F373" s="223" t="s">
        <v>423</v>
      </c>
      <c r="G373" s="224" t="s">
        <v>254</v>
      </c>
      <c r="H373" s="225">
        <v>525.2</v>
      </c>
      <c r="I373" s="226"/>
      <c r="J373" s="227">
        <f>ROUND(I373*H373,2)</f>
        <v>0</v>
      </c>
      <c r="K373" s="228"/>
      <c r="L373" s="45"/>
      <c r="M373" s="229" t="s">
        <v>1</v>
      </c>
      <c r="N373" s="230" t="s">
        <v>43</v>
      </c>
      <c r="O373" s="92"/>
      <c r="P373" s="231">
        <f>O373*H373</f>
        <v>0</v>
      </c>
      <c r="Q373" s="231">
        <v>0.20469</v>
      </c>
      <c r="R373" s="231">
        <f>Q373*H373</f>
        <v>107.50318800000001</v>
      </c>
      <c r="S373" s="231">
        <v>0</v>
      </c>
      <c r="T373" s="232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3" t="s">
        <v>148</v>
      </c>
      <c r="AT373" s="233" t="s">
        <v>144</v>
      </c>
      <c r="AU373" s="233" t="s">
        <v>87</v>
      </c>
      <c r="AY373" s="18" t="s">
        <v>142</v>
      </c>
      <c r="BE373" s="234">
        <f>IF(N373="základní",J373,0)</f>
        <v>0</v>
      </c>
      <c r="BF373" s="234">
        <f>IF(N373="snížená",J373,0)</f>
        <v>0</v>
      </c>
      <c r="BG373" s="234">
        <f>IF(N373="zákl. přenesená",J373,0)</f>
        <v>0</v>
      </c>
      <c r="BH373" s="234">
        <f>IF(N373="sníž. přenesená",J373,0)</f>
        <v>0</v>
      </c>
      <c r="BI373" s="234">
        <f>IF(N373="nulová",J373,0)</f>
        <v>0</v>
      </c>
      <c r="BJ373" s="18" t="s">
        <v>85</v>
      </c>
      <c r="BK373" s="234">
        <f>ROUND(I373*H373,2)</f>
        <v>0</v>
      </c>
      <c r="BL373" s="18" t="s">
        <v>148</v>
      </c>
      <c r="BM373" s="233" t="s">
        <v>424</v>
      </c>
    </row>
    <row r="374" spans="1:47" s="2" customFormat="1" ht="12">
      <c r="A374" s="39"/>
      <c r="B374" s="40"/>
      <c r="C374" s="41"/>
      <c r="D374" s="235" t="s">
        <v>150</v>
      </c>
      <c r="E374" s="41"/>
      <c r="F374" s="236" t="s">
        <v>425</v>
      </c>
      <c r="G374" s="41"/>
      <c r="H374" s="41"/>
      <c r="I374" s="237"/>
      <c r="J374" s="41"/>
      <c r="K374" s="41"/>
      <c r="L374" s="45"/>
      <c r="M374" s="238"/>
      <c r="N374" s="239"/>
      <c r="O374" s="92"/>
      <c r="P374" s="92"/>
      <c r="Q374" s="92"/>
      <c r="R374" s="92"/>
      <c r="S374" s="92"/>
      <c r="T374" s="93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150</v>
      </c>
      <c r="AU374" s="18" t="s">
        <v>87</v>
      </c>
    </row>
    <row r="375" spans="1:51" s="13" customFormat="1" ht="12">
      <c r="A375" s="13"/>
      <c r="B375" s="240"/>
      <c r="C375" s="241"/>
      <c r="D375" s="235" t="s">
        <v>152</v>
      </c>
      <c r="E375" s="242" t="s">
        <v>1</v>
      </c>
      <c r="F375" s="243" t="s">
        <v>426</v>
      </c>
      <c r="G375" s="241"/>
      <c r="H375" s="242" t="s">
        <v>1</v>
      </c>
      <c r="I375" s="244"/>
      <c r="J375" s="241"/>
      <c r="K375" s="241"/>
      <c r="L375" s="245"/>
      <c r="M375" s="246"/>
      <c r="N375" s="247"/>
      <c r="O375" s="247"/>
      <c r="P375" s="247"/>
      <c r="Q375" s="247"/>
      <c r="R375" s="247"/>
      <c r="S375" s="247"/>
      <c r="T375" s="248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9" t="s">
        <v>152</v>
      </c>
      <c r="AU375" s="249" t="s">
        <v>87</v>
      </c>
      <c r="AV375" s="13" t="s">
        <v>85</v>
      </c>
      <c r="AW375" s="13" t="s">
        <v>33</v>
      </c>
      <c r="AX375" s="13" t="s">
        <v>78</v>
      </c>
      <c r="AY375" s="249" t="s">
        <v>142</v>
      </c>
    </row>
    <row r="376" spans="1:51" s="14" customFormat="1" ht="12">
      <c r="A376" s="14"/>
      <c r="B376" s="250"/>
      <c r="C376" s="251"/>
      <c r="D376" s="235" t="s">
        <v>152</v>
      </c>
      <c r="E376" s="252" t="s">
        <v>1</v>
      </c>
      <c r="F376" s="253" t="s">
        <v>427</v>
      </c>
      <c r="G376" s="251"/>
      <c r="H376" s="254">
        <v>525.2</v>
      </c>
      <c r="I376" s="255"/>
      <c r="J376" s="251"/>
      <c r="K376" s="251"/>
      <c r="L376" s="256"/>
      <c r="M376" s="257"/>
      <c r="N376" s="258"/>
      <c r="O376" s="258"/>
      <c r="P376" s="258"/>
      <c r="Q376" s="258"/>
      <c r="R376" s="258"/>
      <c r="S376" s="258"/>
      <c r="T376" s="259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60" t="s">
        <v>152</v>
      </c>
      <c r="AU376" s="260" t="s">
        <v>87</v>
      </c>
      <c r="AV376" s="14" t="s">
        <v>87</v>
      </c>
      <c r="AW376" s="14" t="s">
        <v>33</v>
      </c>
      <c r="AX376" s="14" t="s">
        <v>78</v>
      </c>
      <c r="AY376" s="260" t="s">
        <v>142</v>
      </c>
    </row>
    <row r="377" spans="1:51" s="15" customFormat="1" ht="12">
      <c r="A377" s="15"/>
      <c r="B377" s="261"/>
      <c r="C377" s="262"/>
      <c r="D377" s="235" t="s">
        <v>152</v>
      </c>
      <c r="E377" s="263" t="s">
        <v>1</v>
      </c>
      <c r="F377" s="264" t="s">
        <v>160</v>
      </c>
      <c r="G377" s="262"/>
      <c r="H377" s="265">
        <v>525.2</v>
      </c>
      <c r="I377" s="266"/>
      <c r="J377" s="262"/>
      <c r="K377" s="262"/>
      <c r="L377" s="267"/>
      <c r="M377" s="268"/>
      <c r="N377" s="269"/>
      <c r="O377" s="269"/>
      <c r="P377" s="269"/>
      <c r="Q377" s="269"/>
      <c r="R377" s="269"/>
      <c r="S377" s="269"/>
      <c r="T377" s="270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71" t="s">
        <v>152</v>
      </c>
      <c r="AU377" s="271" t="s">
        <v>87</v>
      </c>
      <c r="AV377" s="15" t="s">
        <v>148</v>
      </c>
      <c r="AW377" s="15" t="s">
        <v>33</v>
      </c>
      <c r="AX377" s="15" t="s">
        <v>85</v>
      </c>
      <c r="AY377" s="271" t="s">
        <v>142</v>
      </c>
    </row>
    <row r="378" spans="1:63" s="12" customFormat="1" ht="22.8" customHeight="1">
      <c r="A378" s="12"/>
      <c r="B378" s="205"/>
      <c r="C378" s="206"/>
      <c r="D378" s="207" t="s">
        <v>77</v>
      </c>
      <c r="E378" s="219" t="s">
        <v>148</v>
      </c>
      <c r="F378" s="219" t="s">
        <v>428</v>
      </c>
      <c r="G378" s="206"/>
      <c r="H378" s="206"/>
      <c r="I378" s="209"/>
      <c r="J378" s="220">
        <f>BK378</f>
        <v>0</v>
      </c>
      <c r="K378" s="206"/>
      <c r="L378" s="211"/>
      <c r="M378" s="212"/>
      <c r="N378" s="213"/>
      <c r="O378" s="213"/>
      <c r="P378" s="214">
        <f>SUM(P379:P383)</f>
        <v>0</v>
      </c>
      <c r="Q378" s="213"/>
      <c r="R378" s="214">
        <f>SUM(R379:R383)</f>
        <v>0</v>
      </c>
      <c r="S378" s="213"/>
      <c r="T378" s="215">
        <f>SUM(T379:T383)</f>
        <v>0</v>
      </c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216" t="s">
        <v>85</v>
      </c>
      <c r="AT378" s="217" t="s">
        <v>77</v>
      </c>
      <c r="AU378" s="217" t="s">
        <v>85</v>
      </c>
      <c r="AY378" s="216" t="s">
        <v>142</v>
      </c>
      <c r="BK378" s="218">
        <f>SUM(BK379:BK383)</f>
        <v>0</v>
      </c>
    </row>
    <row r="379" spans="1:65" s="2" customFormat="1" ht="21.75" customHeight="1">
      <c r="A379" s="39"/>
      <c r="B379" s="40"/>
      <c r="C379" s="221" t="s">
        <v>429</v>
      </c>
      <c r="D379" s="221" t="s">
        <v>144</v>
      </c>
      <c r="E379" s="222" t="s">
        <v>430</v>
      </c>
      <c r="F379" s="223" t="s">
        <v>431</v>
      </c>
      <c r="G379" s="224" t="s">
        <v>268</v>
      </c>
      <c r="H379" s="225">
        <v>52.52</v>
      </c>
      <c r="I379" s="226"/>
      <c r="J379" s="227">
        <f>ROUND(I379*H379,2)</f>
        <v>0</v>
      </c>
      <c r="K379" s="228"/>
      <c r="L379" s="45"/>
      <c r="M379" s="229" t="s">
        <v>1</v>
      </c>
      <c r="N379" s="230" t="s">
        <v>43</v>
      </c>
      <c r="O379" s="92"/>
      <c r="P379" s="231">
        <f>O379*H379</f>
        <v>0</v>
      </c>
      <c r="Q379" s="231">
        <v>0</v>
      </c>
      <c r="R379" s="231">
        <f>Q379*H379</f>
        <v>0</v>
      </c>
      <c r="S379" s="231">
        <v>0</v>
      </c>
      <c r="T379" s="232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3" t="s">
        <v>148</v>
      </c>
      <c r="AT379" s="233" t="s">
        <v>144</v>
      </c>
      <c r="AU379" s="233" t="s">
        <v>87</v>
      </c>
      <c r="AY379" s="18" t="s">
        <v>142</v>
      </c>
      <c r="BE379" s="234">
        <f>IF(N379="základní",J379,0)</f>
        <v>0</v>
      </c>
      <c r="BF379" s="234">
        <f>IF(N379="snížená",J379,0)</f>
        <v>0</v>
      </c>
      <c r="BG379" s="234">
        <f>IF(N379="zákl. přenesená",J379,0)</f>
        <v>0</v>
      </c>
      <c r="BH379" s="234">
        <f>IF(N379="sníž. přenesená",J379,0)</f>
        <v>0</v>
      </c>
      <c r="BI379" s="234">
        <f>IF(N379="nulová",J379,0)</f>
        <v>0</v>
      </c>
      <c r="BJ379" s="18" t="s">
        <v>85</v>
      </c>
      <c r="BK379" s="234">
        <f>ROUND(I379*H379,2)</f>
        <v>0</v>
      </c>
      <c r="BL379" s="18" t="s">
        <v>148</v>
      </c>
      <c r="BM379" s="233" t="s">
        <v>432</v>
      </c>
    </row>
    <row r="380" spans="1:47" s="2" customFormat="1" ht="12">
      <c r="A380" s="39"/>
      <c r="B380" s="40"/>
      <c r="C380" s="41"/>
      <c r="D380" s="235" t="s">
        <v>150</v>
      </c>
      <c r="E380" s="41"/>
      <c r="F380" s="236" t="s">
        <v>433</v>
      </c>
      <c r="G380" s="41"/>
      <c r="H380" s="41"/>
      <c r="I380" s="237"/>
      <c r="J380" s="41"/>
      <c r="K380" s="41"/>
      <c r="L380" s="45"/>
      <c r="M380" s="238"/>
      <c r="N380" s="239"/>
      <c r="O380" s="92"/>
      <c r="P380" s="92"/>
      <c r="Q380" s="92"/>
      <c r="R380" s="92"/>
      <c r="S380" s="92"/>
      <c r="T380" s="93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150</v>
      </c>
      <c r="AU380" s="18" t="s">
        <v>87</v>
      </c>
    </row>
    <row r="381" spans="1:51" s="13" customFormat="1" ht="12">
      <c r="A381" s="13"/>
      <c r="B381" s="240"/>
      <c r="C381" s="241"/>
      <c r="D381" s="235" t="s">
        <v>152</v>
      </c>
      <c r="E381" s="242" t="s">
        <v>1</v>
      </c>
      <c r="F381" s="243" t="s">
        <v>397</v>
      </c>
      <c r="G381" s="241"/>
      <c r="H381" s="242" t="s">
        <v>1</v>
      </c>
      <c r="I381" s="244"/>
      <c r="J381" s="241"/>
      <c r="K381" s="241"/>
      <c r="L381" s="245"/>
      <c r="M381" s="246"/>
      <c r="N381" s="247"/>
      <c r="O381" s="247"/>
      <c r="P381" s="247"/>
      <c r="Q381" s="247"/>
      <c r="R381" s="247"/>
      <c r="S381" s="247"/>
      <c r="T381" s="248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9" t="s">
        <v>152</v>
      </c>
      <c r="AU381" s="249" t="s">
        <v>87</v>
      </c>
      <c r="AV381" s="13" t="s">
        <v>85</v>
      </c>
      <c r="AW381" s="13" t="s">
        <v>33</v>
      </c>
      <c r="AX381" s="13" t="s">
        <v>78</v>
      </c>
      <c r="AY381" s="249" t="s">
        <v>142</v>
      </c>
    </row>
    <row r="382" spans="1:51" s="14" customFormat="1" ht="12">
      <c r="A382" s="14"/>
      <c r="B382" s="250"/>
      <c r="C382" s="251"/>
      <c r="D382" s="235" t="s">
        <v>152</v>
      </c>
      <c r="E382" s="252" t="s">
        <v>1</v>
      </c>
      <c r="F382" s="253" t="s">
        <v>434</v>
      </c>
      <c r="G382" s="251"/>
      <c r="H382" s="254">
        <v>52.52</v>
      </c>
      <c r="I382" s="255"/>
      <c r="J382" s="251"/>
      <c r="K382" s="251"/>
      <c r="L382" s="256"/>
      <c r="M382" s="257"/>
      <c r="N382" s="258"/>
      <c r="O382" s="258"/>
      <c r="P382" s="258"/>
      <c r="Q382" s="258"/>
      <c r="R382" s="258"/>
      <c r="S382" s="258"/>
      <c r="T382" s="259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60" t="s">
        <v>152</v>
      </c>
      <c r="AU382" s="260" t="s">
        <v>87</v>
      </c>
      <c r="AV382" s="14" t="s">
        <v>87</v>
      </c>
      <c r="AW382" s="14" t="s">
        <v>33</v>
      </c>
      <c r="AX382" s="14" t="s">
        <v>78</v>
      </c>
      <c r="AY382" s="260" t="s">
        <v>142</v>
      </c>
    </row>
    <row r="383" spans="1:51" s="15" customFormat="1" ht="12">
      <c r="A383" s="15"/>
      <c r="B383" s="261"/>
      <c r="C383" s="262"/>
      <c r="D383" s="235" t="s">
        <v>152</v>
      </c>
      <c r="E383" s="263" t="s">
        <v>102</v>
      </c>
      <c r="F383" s="264" t="s">
        <v>160</v>
      </c>
      <c r="G383" s="262"/>
      <c r="H383" s="265">
        <v>52.52</v>
      </c>
      <c r="I383" s="266"/>
      <c r="J383" s="262"/>
      <c r="K383" s="262"/>
      <c r="L383" s="267"/>
      <c r="M383" s="268"/>
      <c r="N383" s="269"/>
      <c r="O383" s="269"/>
      <c r="P383" s="269"/>
      <c r="Q383" s="269"/>
      <c r="R383" s="269"/>
      <c r="S383" s="269"/>
      <c r="T383" s="270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71" t="s">
        <v>152</v>
      </c>
      <c r="AU383" s="271" t="s">
        <v>87</v>
      </c>
      <c r="AV383" s="15" t="s">
        <v>148</v>
      </c>
      <c r="AW383" s="15" t="s">
        <v>33</v>
      </c>
      <c r="AX383" s="15" t="s">
        <v>85</v>
      </c>
      <c r="AY383" s="271" t="s">
        <v>142</v>
      </c>
    </row>
    <row r="384" spans="1:63" s="12" customFormat="1" ht="22.8" customHeight="1">
      <c r="A384" s="12"/>
      <c r="B384" s="205"/>
      <c r="C384" s="206"/>
      <c r="D384" s="207" t="s">
        <v>77</v>
      </c>
      <c r="E384" s="219" t="s">
        <v>193</v>
      </c>
      <c r="F384" s="219" t="s">
        <v>435</v>
      </c>
      <c r="G384" s="206"/>
      <c r="H384" s="206"/>
      <c r="I384" s="209"/>
      <c r="J384" s="220">
        <f>BK384</f>
        <v>0</v>
      </c>
      <c r="K384" s="206"/>
      <c r="L384" s="211"/>
      <c r="M384" s="212"/>
      <c r="N384" s="213"/>
      <c r="O384" s="213"/>
      <c r="P384" s="214">
        <f>SUM(P385:P481)</f>
        <v>0</v>
      </c>
      <c r="Q384" s="213"/>
      <c r="R384" s="214">
        <f>SUM(R385:R481)</f>
        <v>0</v>
      </c>
      <c r="S384" s="213"/>
      <c r="T384" s="215">
        <f>SUM(T385:T481)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16" t="s">
        <v>85</v>
      </c>
      <c r="AT384" s="217" t="s">
        <v>77</v>
      </c>
      <c r="AU384" s="217" t="s">
        <v>85</v>
      </c>
      <c r="AY384" s="216" t="s">
        <v>142</v>
      </c>
      <c r="BK384" s="218">
        <f>SUM(BK385:BK481)</f>
        <v>0</v>
      </c>
    </row>
    <row r="385" spans="1:65" s="2" customFormat="1" ht="16.5" customHeight="1">
      <c r="A385" s="39"/>
      <c r="B385" s="40"/>
      <c r="C385" s="221" t="s">
        <v>436</v>
      </c>
      <c r="D385" s="221" t="s">
        <v>144</v>
      </c>
      <c r="E385" s="222" t="s">
        <v>437</v>
      </c>
      <c r="F385" s="223" t="s">
        <v>438</v>
      </c>
      <c r="G385" s="224" t="s">
        <v>147</v>
      </c>
      <c r="H385" s="225">
        <v>165.2</v>
      </c>
      <c r="I385" s="226"/>
      <c r="J385" s="227">
        <f>ROUND(I385*H385,2)</f>
        <v>0</v>
      </c>
      <c r="K385" s="228"/>
      <c r="L385" s="45"/>
      <c r="M385" s="229" t="s">
        <v>1</v>
      </c>
      <c r="N385" s="230" t="s">
        <v>43</v>
      </c>
      <c r="O385" s="92"/>
      <c r="P385" s="231">
        <f>O385*H385</f>
        <v>0</v>
      </c>
      <c r="Q385" s="231">
        <v>0</v>
      </c>
      <c r="R385" s="231">
        <f>Q385*H385</f>
        <v>0</v>
      </c>
      <c r="S385" s="231">
        <v>0</v>
      </c>
      <c r="T385" s="232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3" t="s">
        <v>148</v>
      </c>
      <c r="AT385" s="233" t="s">
        <v>144</v>
      </c>
      <c r="AU385" s="233" t="s">
        <v>87</v>
      </c>
      <c r="AY385" s="18" t="s">
        <v>142</v>
      </c>
      <c r="BE385" s="234">
        <f>IF(N385="základní",J385,0)</f>
        <v>0</v>
      </c>
      <c r="BF385" s="234">
        <f>IF(N385="snížená",J385,0)</f>
        <v>0</v>
      </c>
      <c r="BG385" s="234">
        <f>IF(N385="zákl. přenesená",J385,0)</f>
        <v>0</v>
      </c>
      <c r="BH385" s="234">
        <f>IF(N385="sníž. přenesená",J385,0)</f>
        <v>0</v>
      </c>
      <c r="BI385" s="234">
        <f>IF(N385="nulová",J385,0)</f>
        <v>0</v>
      </c>
      <c r="BJ385" s="18" t="s">
        <v>85</v>
      </c>
      <c r="BK385" s="234">
        <f>ROUND(I385*H385,2)</f>
        <v>0</v>
      </c>
      <c r="BL385" s="18" t="s">
        <v>148</v>
      </c>
      <c r="BM385" s="233" t="s">
        <v>439</v>
      </c>
    </row>
    <row r="386" spans="1:47" s="2" customFormat="1" ht="12">
      <c r="A386" s="39"/>
      <c r="B386" s="40"/>
      <c r="C386" s="41"/>
      <c r="D386" s="235" t="s">
        <v>150</v>
      </c>
      <c r="E386" s="41"/>
      <c r="F386" s="236" t="s">
        <v>440</v>
      </c>
      <c r="G386" s="41"/>
      <c r="H386" s="41"/>
      <c r="I386" s="237"/>
      <c r="J386" s="41"/>
      <c r="K386" s="41"/>
      <c r="L386" s="45"/>
      <c r="M386" s="238"/>
      <c r="N386" s="239"/>
      <c r="O386" s="92"/>
      <c r="P386" s="92"/>
      <c r="Q386" s="92"/>
      <c r="R386" s="92"/>
      <c r="S386" s="92"/>
      <c r="T386" s="93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150</v>
      </c>
      <c r="AU386" s="18" t="s">
        <v>87</v>
      </c>
    </row>
    <row r="387" spans="1:51" s="13" customFormat="1" ht="12">
      <c r="A387" s="13"/>
      <c r="B387" s="240"/>
      <c r="C387" s="241"/>
      <c r="D387" s="235" t="s">
        <v>152</v>
      </c>
      <c r="E387" s="242" t="s">
        <v>1</v>
      </c>
      <c r="F387" s="243" t="s">
        <v>185</v>
      </c>
      <c r="G387" s="241"/>
      <c r="H387" s="242" t="s">
        <v>1</v>
      </c>
      <c r="I387" s="244"/>
      <c r="J387" s="241"/>
      <c r="K387" s="241"/>
      <c r="L387" s="245"/>
      <c r="M387" s="246"/>
      <c r="N387" s="247"/>
      <c r="O387" s="247"/>
      <c r="P387" s="247"/>
      <c r="Q387" s="247"/>
      <c r="R387" s="247"/>
      <c r="S387" s="247"/>
      <c r="T387" s="248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9" t="s">
        <v>152</v>
      </c>
      <c r="AU387" s="249" t="s">
        <v>87</v>
      </c>
      <c r="AV387" s="13" t="s">
        <v>85</v>
      </c>
      <c r="AW387" s="13" t="s">
        <v>33</v>
      </c>
      <c r="AX387" s="13" t="s">
        <v>78</v>
      </c>
      <c r="AY387" s="249" t="s">
        <v>142</v>
      </c>
    </row>
    <row r="388" spans="1:51" s="14" customFormat="1" ht="12">
      <c r="A388" s="14"/>
      <c r="B388" s="250"/>
      <c r="C388" s="251"/>
      <c r="D388" s="235" t="s">
        <v>152</v>
      </c>
      <c r="E388" s="252" t="s">
        <v>1</v>
      </c>
      <c r="F388" s="253" t="s">
        <v>186</v>
      </c>
      <c r="G388" s="251"/>
      <c r="H388" s="254">
        <v>77.1</v>
      </c>
      <c r="I388" s="255"/>
      <c r="J388" s="251"/>
      <c r="K388" s="251"/>
      <c r="L388" s="256"/>
      <c r="M388" s="257"/>
      <c r="N388" s="258"/>
      <c r="O388" s="258"/>
      <c r="P388" s="258"/>
      <c r="Q388" s="258"/>
      <c r="R388" s="258"/>
      <c r="S388" s="258"/>
      <c r="T388" s="259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60" t="s">
        <v>152</v>
      </c>
      <c r="AU388" s="260" t="s">
        <v>87</v>
      </c>
      <c r="AV388" s="14" t="s">
        <v>87</v>
      </c>
      <c r="AW388" s="14" t="s">
        <v>33</v>
      </c>
      <c r="AX388" s="14" t="s">
        <v>78</v>
      </c>
      <c r="AY388" s="260" t="s">
        <v>142</v>
      </c>
    </row>
    <row r="389" spans="1:51" s="14" customFormat="1" ht="12">
      <c r="A389" s="14"/>
      <c r="B389" s="250"/>
      <c r="C389" s="251"/>
      <c r="D389" s="235" t="s">
        <v>152</v>
      </c>
      <c r="E389" s="252" t="s">
        <v>1</v>
      </c>
      <c r="F389" s="253" t="s">
        <v>187</v>
      </c>
      <c r="G389" s="251"/>
      <c r="H389" s="254">
        <v>2.88</v>
      </c>
      <c r="I389" s="255"/>
      <c r="J389" s="251"/>
      <c r="K389" s="251"/>
      <c r="L389" s="256"/>
      <c r="M389" s="257"/>
      <c r="N389" s="258"/>
      <c r="O389" s="258"/>
      <c r="P389" s="258"/>
      <c r="Q389" s="258"/>
      <c r="R389" s="258"/>
      <c r="S389" s="258"/>
      <c r="T389" s="259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60" t="s">
        <v>152</v>
      </c>
      <c r="AU389" s="260" t="s">
        <v>87</v>
      </c>
      <c r="AV389" s="14" t="s">
        <v>87</v>
      </c>
      <c r="AW389" s="14" t="s">
        <v>33</v>
      </c>
      <c r="AX389" s="14" t="s">
        <v>78</v>
      </c>
      <c r="AY389" s="260" t="s">
        <v>142</v>
      </c>
    </row>
    <row r="390" spans="1:51" s="13" customFormat="1" ht="12">
      <c r="A390" s="13"/>
      <c r="B390" s="240"/>
      <c r="C390" s="241"/>
      <c r="D390" s="235" t="s">
        <v>152</v>
      </c>
      <c r="E390" s="242" t="s">
        <v>1</v>
      </c>
      <c r="F390" s="243" t="s">
        <v>190</v>
      </c>
      <c r="G390" s="241"/>
      <c r="H390" s="242" t="s">
        <v>1</v>
      </c>
      <c r="I390" s="244"/>
      <c r="J390" s="241"/>
      <c r="K390" s="241"/>
      <c r="L390" s="245"/>
      <c r="M390" s="246"/>
      <c r="N390" s="247"/>
      <c r="O390" s="247"/>
      <c r="P390" s="247"/>
      <c r="Q390" s="247"/>
      <c r="R390" s="247"/>
      <c r="S390" s="247"/>
      <c r="T390" s="248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9" t="s">
        <v>152</v>
      </c>
      <c r="AU390" s="249" t="s">
        <v>87</v>
      </c>
      <c r="AV390" s="13" t="s">
        <v>85</v>
      </c>
      <c r="AW390" s="13" t="s">
        <v>33</v>
      </c>
      <c r="AX390" s="13" t="s">
        <v>78</v>
      </c>
      <c r="AY390" s="249" t="s">
        <v>142</v>
      </c>
    </row>
    <row r="391" spans="1:51" s="14" customFormat="1" ht="12">
      <c r="A391" s="14"/>
      <c r="B391" s="250"/>
      <c r="C391" s="251"/>
      <c r="D391" s="235" t="s">
        <v>152</v>
      </c>
      <c r="E391" s="252" t="s">
        <v>1</v>
      </c>
      <c r="F391" s="253" t="s">
        <v>191</v>
      </c>
      <c r="G391" s="251"/>
      <c r="H391" s="254">
        <v>80.9</v>
      </c>
      <c r="I391" s="255"/>
      <c r="J391" s="251"/>
      <c r="K391" s="251"/>
      <c r="L391" s="256"/>
      <c r="M391" s="257"/>
      <c r="N391" s="258"/>
      <c r="O391" s="258"/>
      <c r="P391" s="258"/>
      <c r="Q391" s="258"/>
      <c r="R391" s="258"/>
      <c r="S391" s="258"/>
      <c r="T391" s="259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60" t="s">
        <v>152</v>
      </c>
      <c r="AU391" s="260" t="s">
        <v>87</v>
      </c>
      <c r="AV391" s="14" t="s">
        <v>87</v>
      </c>
      <c r="AW391" s="14" t="s">
        <v>33</v>
      </c>
      <c r="AX391" s="14" t="s">
        <v>78</v>
      </c>
      <c r="AY391" s="260" t="s">
        <v>142</v>
      </c>
    </row>
    <row r="392" spans="1:51" s="14" customFormat="1" ht="12">
      <c r="A392" s="14"/>
      <c r="B392" s="250"/>
      <c r="C392" s="251"/>
      <c r="D392" s="235" t="s">
        <v>152</v>
      </c>
      <c r="E392" s="252" t="s">
        <v>1</v>
      </c>
      <c r="F392" s="253" t="s">
        <v>192</v>
      </c>
      <c r="G392" s="251"/>
      <c r="H392" s="254">
        <v>4.32</v>
      </c>
      <c r="I392" s="255"/>
      <c r="J392" s="251"/>
      <c r="K392" s="251"/>
      <c r="L392" s="256"/>
      <c r="M392" s="257"/>
      <c r="N392" s="258"/>
      <c r="O392" s="258"/>
      <c r="P392" s="258"/>
      <c r="Q392" s="258"/>
      <c r="R392" s="258"/>
      <c r="S392" s="258"/>
      <c r="T392" s="259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60" t="s">
        <v>152</v>
      </c>
      <c r="AU392" s="260" t="s">
        <v>87</v>
      </c>
      <c r="AV392" s="14" t="s">
        <v>87</v>
      </c>
      <c r="AW392" s="14" t="s">
        <v>33</v>
      </c>
      <c r="AX392" s="14" t="s">
        <v>78</v>
      </c>
      <c r="AY392" s="260" t="s">
        <v>142</v>
      </c>
    </row>
    <row r="393" spans="1:51" s="15" customFormat="1" ht="12">
      <c r="A393" s="15"/>
      <c r="B393" s="261"/>
      <c r="C393" s="262"/>
      <c r="D393" s="235" t="s">
        <v>152</v>
      </c>
      <c r="E393" s="263" t="s">
        <v>1</v>
      </c>
      <c r="F393" s="264" t="s">
        <v>160</v>
      </c>
      <c r="G393" s="262"/>
      <c r="H393" s="265">
        <v>165.2</v>
      </c>
      <c r="I393" s="266"/>
      <c r="J393" s="262"/>
      <c r="K393" s="262"/>
      <c r="L393" s="267"/>
      <c r="M393" s="268"/>
      <c r="N393" s="269"/>
      <c r="O393" s="269"/>
      <c r="P393" s="269"/>
      <c r="Q393" s="269"/>
      <c r="R393" s="269"/>
      <c r="S393" s="269"/>
      <c r="T393" s="270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71" t="s">
        <v>152</v>
      </c>
      <c r="AU393" s="271" t="s">
        <v>87</v>
      </c>
      <c r="AV393" s="15" t="s">
        <v>148</v>
      </c>
      <c r="AW393" s="15" t="s">
        <v>33</v>
      </c>
      <c r="AX393" s="15" t="s">
        <v>85</v>
      </c>
      <c r="AY393" s="271" t="s">
        <v>142</v>
      </c>
    </row>
    <row r="394" spans="1:65" s="2" customFormat="1" ht="16.5" customHeight="1">
      <c r="A394" s="39"/>
      <c r="B394" s="40"/>
      <c r="C394" s="221" t="s">
        <v>441</v>
      </c>
      <c r="D394" s="221" t="s">
        <v>144</v>
      </c>
      <c r="E394" s="222" t="s">
        <v>442</v>
      </c>
      <c r="F394" s="223" t="s">
        <v>443</v>
      </c>
      <c r="G394" s="224" t="s">
        <v>147</v>
      </c>
      <c r="H394" s="225">
        <v>31.5</v>
      </c>
      <c r="I394" s="226"/>
      <c r="J394" s="227">
        <f>ROUND(I394*H394,2)</f>
        <v>0</v>
      </c>
      <c r="K394" s="228"/>
      <c r="L394" s="45"/>
      <c r="M394" s="229" t="s">
        <v>1</v>
      </c>
      <c r="N394" s="230" t="s">
        <v>43</v>
      </c>
      <c r="O394" s="92"/>
      <c r="P394" s="231">
        <f>O394*H394</f>
        <v>0</v>
      </c>
      <c r="Q394" s="231">
        <v>0</v>
      </c>
      <c r="R394" s="231">
        <f>Q394*H394</f>
        <v>0</v>
      </c>
      <c r="S394" s="231">
        <v>0</v>
      </c>
      <c r="T394" s="232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33" t="s">
        <v>148</v>
      </c>
      <c r="AT394" s="233" t="s">
        <v>144</v>
      </c>
      <c r="AU394" s="233" t="s">
        <v>87</v>
      </c>
      <c r="AY394" s="18" t="s">
        <v>142</v>
      </c>
      <c r="BE394" s="234">
        <f>IF(N394="základní",J394,0)</f>
        <v>0</v>
      </c>
      <c r="BF394" s="234">
        <f>IF(N394="snížená",J394,0)</f>
        <v>0</v>
      </c>
      <c r="BG394" s="234">
        <f>IF(N394="zákl. přenesená",J394,0)</f>
        <v>0</v>
      </c>
      <c r="BH394" s="234">
        <f>IF(N394="sníž. přenesená",J394,0)</f>
        <v>0</v>
      </c>
      <c r="BI394" s="234">
        <f>IF(N394="nulová",J394,0)</f>
        <v>0</v>
      </c>
      <c r="BJ394" s="18" t="s">
        <v>85</v>
      </c>
      <c r="BK394" s="234">
        <f>ROUND(I394*H394,2)</f>
        <v>0</v>
      </c>
      <c r="BL394" s="18" t="s">
        <v>148</v>
      </c>
      <c r="BM394" s="233" t="s">
        <v>444</v>
      </c>
    </row>
    <row r="395" spans="1:47" s="2" customFormat="1" ht="12">
      <c r="A395" s="39"/>
      <c r="B395" s="40"/>
      <c r="C395" s="41"/>
      <c r="D395" s="235" t="s">
        <v>150</v>
      </c>
      <c r="E395" s="41"/>
      <c r="F395" s="236" t="s">
        <v>445</v>
      </c>
      <c r="G395" s="41"/>
      <c r="H395" s="41"/>
      <c r="I395" s="237"/>
      <c r="J395" s="41"/>
      <c r="K395" s="41"/>
      <c r="L395" s="45"/>
      <c r="M395" s="238"/>
      <c r="N395" s="239"/>
      <c r="O395" s="92"/>
      <c r="P395" s="92"/>
      <c r="Q395" s="92"/>
      <c r="R395" s="92"/>
      <c r="S395" s="92"/>
      <c r="T395" s="93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150</v>
      </c>
      <c r="AU395" s="18" t="s">
        <v>87</v>
      </c>
    </row>
    <row r="396" spans="1:51" s="13" customFormat="1" ht="12">
      <c r="A396" s="13"/>
      <c r="B396" s="240"/>
      <c r="C396" s="241"/>
      <c r="D396" s="235" t="s">
        <v>152</v>
      </c>
      <c r="E396" s="242" t="s">
        <v>1</v>
      </c>
      <c r="F396" s="243" t="s">
        <v>300</v>
      </c>
      <c r="G396" s="241"/>
      <c r="H396" s="242" t="s">
        <v>1</v>
      </c>
      <c r="I396" s="244"/>
      <c r="J396" s="241"/>
      <c r="K396" s="241"/>
      <c r="L396" s="245"/>
      <c r="M396" s="246"/>
      <c r="N396" s="247"/>
      <c r="O396" s="247"/>
      <c r="P396" s="247"/>
      <c r="Q396" s="247"/>
      <c r="R396" s="247"/>
      <c r="S396" s="247"/>
      <c r="T396" s="248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9" t="s">
        <v>152</v>
      </c>
      <c r="AU396" s="249" t="s">
        <v>87</v>
      </c>
      <c r="AV396" s="13" t="s">
        <v>85</v>
      </c>
      <c r="AW396" s="13" t="s">
        <v>33</v>
      </c>
      <c r="AX396" s="13" t="s">
        <v>78</v>
      </c>
      <c r="AY396" s="249" t="s">
        <v>142</v>
      </c>
    </row>
    <row r="397" spans="1:51" s="13" customFormat="1" ht="12">
      <c r="A397" s="13"/>
      <c r="B397" s="240"/>
      <c r="C397" s="241"/>
      <c r="D397" s="235" t="s">
        <v>152</v>
      </c>
      <c r="E397" s="242" t="s">
        <v>1</v>
      </c>
      <c r="F397" s="243" t="s">
        <v>188</v>
      </c>
      <c r="G397" s="241"/>
      <c r="H397" s="242" t="s">
        <v>1</v>
      </c>
      <c r="I397" s="244"/>
      <c r="J397" s="241"/>
      <c r="K397" s="241"/>
      <c r="L397" s="245"/>
      <c r="M397" s="246"/>
      <c r="N397" s="247"/>
      <c r="O397" s="247"/>
      <c r="P397" s="247"/>
      <c r="Q397" s="247"/>
      <c r="R397" s="247"/>
      <c r="S397" s="247"/>
      <c r="T397" s="248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9" t="s">
        <v>152</v>
      </c>
      <c r="AU397" s="249" t="s">
        <v>87</v>
      </c>
      <c r="AV397" s="13" t="s">
        <v>85</v>
      </c>
      <c r="AW397" s="13" t="s">
        <v>33</v>
      </c>
      <c r="AX397" s="13" t="s">
        <v>78</v>
      </c>
      <c r="AY397" s="249" t="s">
        <v>142</v>
      </c>
    </row>
    <row r="398" spans="1:51" s="14" customFormat="1" ht="12">
      <c r="A398" s="14"/>
      <c r="B398" s="250"/>
      <c r="C398" s="251"/>
      <c r="D398" s="235" t="s">
        <v>152</v>
      </c>
      <c r="E398" s="252" t="s">
        <v>1</v>
      </c>
      <c r="F398" s="253" t="s">
        <v>189</v>
      </c>
      <c r="G398" s="251"/>
      <c r="H398" s="254">
        <v>31.5</v>
      </c>
      <c r="I398" s="255"/>
      <c r="J398" s="251"/>
      <c r="K398" s="251"/>
      <c r="L398" s="256"/>
      <c r="M398" s="257"/>
      <c r="N398" s="258"/>
      <c r="O398" s="258"/>
      <c r="P398" s="258"/>
      <c r="Q398" s="258"/>
      <c r="R398" s="258"/>
      <c r="S398" s="258"/>
      <c r="T398" s="259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60" t="s">
        <v>152</v>
      </c>
      <c r="AU398" s="260" t="s">
        <v>87</v>
      </c>
      <c r="AV398" s="14" t="s">
        <v>87</v>
      </c>
      <c r="AW398" s="14" t="s">
        <v>33</v>
      </c>
      <c r="AX398" s="14" t="s">
        <v>85</v>
      </c>
      <c r="AY398" s="260" t="s">
        <v>142</v>
      </c>
    </row>
    <row r="399" spans="1:65" s="2" customFormat="1" ht="16.5" customHeight="1">
      <c r="A399" s="39"/>
      <c r="B399" s="40"/>
      <c r="C399" s="221" t="s">
        <v>446</v>
      </c>
      <c r="D399" s="221" t="s">
        <v>144</v>
      </c>
      <c r="E399" s="222" t="s">
        <v>447</v>
      </c>
      <c r="F399" s="223" t="s">
        <v>448</v>
      </c>
      <c r="G399" s="224" t="s">
        <v>147</v>
      </c>
      <c r="H399" s="225">
        <v>309.9</v>
      </c>
      <c r="I399" s="226"/>
      <c r="J399" s="227">
        <f>ROUND(I399*H399,2)</f>
        <v>0</v>
      </c>
      <c r="K399" s="228"/>
      <c r="L399" s="45"/>
      <c r="M399" s="229" t="s">
        <v>1</v>
      </c>
      <c r="N399" s="230" t="s">
        <v>43</v>
      </c>
      <c r="O399" s="92"/>
      <c r="P399" s="231">
        <f>O399*H399</f>
        <v>0</v>
      </c>
      <c r="Q399" s="231">
        <v>0</v>
      </c>
      <c r="R399" s="231">
        <f>Q399*H399</f>
        <v>0</v>
      </c>
      <c r="S399" s="231">
        <v>0</v>
      </c>
      <c r="T399" s="232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3" t="s">
        <v>148</v>
      </c>
      <c r="AT399" s="233" t="s">
        <v>144</v>
      </c>
      <c r="AU399" s="233" t="s">
        <v>87</v>
      </c>
      <c r="AY399" s="18" t="s">
        <v>142</v>
      </c>
      <c r="BE399" s="234">
        <f>IF(N399="základní",J399,0)</f>
        <v>0</v>
      </c>
      <c r="BF399" s="234">
        <f>IF(N399="snížená",J399,0)</f>
        <v>0</v>
      </c>
      <c r="BG399" s="234">
        <f>IF(N399="zákl. přenesená",J399,0)</f>
        <v>0</v>
      </c>
      <c r="BH399" s="234">
        <f>IF(N399="sníž. přenesená",J399,0)</f>
        <v>0</v>
      </c>
      <c r="BI399" s="234">
        <f>IF(N399="nulová",J399,0)</f>
        <v>0</v>
      </c>
      <c r="BJ399" s="18" t="s">
        <v>85</v>
      </c>
      <c r="BK399" s="234">
        <f>ROUND(I399*H399,2)</f>
        <v>0</v>
      </c>
      <c r="BL399" s="18" t="s">
        <v>148</v>
      </c>
      <c r="BM399" s="233" t="s">
        <v>449</v>
      </c>
    </row>
    <row r="400" spans="1:47" s="2" customFormat="1" ht="12">
      <c r="A400" s="39"/>
      <c r="B400" s="40"/>
      <c r="C400" s="41"/>
      <c r="D400" s="235" t="s">
        <v>150</v>
      </c>
      <c r="E400" s="41"/>
      <c r="F400" s="236" t="s">
        <v>450</v>
      </c>
      <c r="G400" s="41"/>
      <c r="H400" s="41"/>
      <c r="I400" s="237"/>
      <c r="J400" s="41"/>
      <c r="K400" s="41"/>
      <c r="L400" s="45"/>
      <c r="M400" s="238"/>
      <c r="N400" s="239"/>
      <c r="O400" s="92"/>
      <c r="P400" s="92"/>
      <c r="Q400" s="92"/>
      <c r="R400" s="92"/>
      <c r="S400" s="92"/>
      <c r="T400" s="93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150</v>
      </c>
      <c r="AU400" s="18" t="s">
        <v>87</v>
      </c>
    </row>
    <row r="401" spans="1:51" s="13" customFormat="1" ht="12">
      <c r="A401" s="13"/>
      <c r="B401" s="240"/>
      <c r="C401" s="241"/>
      <c r="D401" s="235" t="s">
        <v>152</v>
      </c>
      <c r="E401" s="242" t="s">
        <v>1</v>
      </c>
      <c r="F401" s="243" t="s">
        <v>165</v>
      </c>
      <c r="G401" s="241"/>
      <c r="H401" s="242" t="s">
        <v>1</v>
      </c>
      <c r="I401" s="244"/>
      <c r="J401" s="241"/>
      <c r="K401" s="241"/>
      <c r="L401" s="245"/>
      <c r="M401" s="246"/>
      <c r="N401" s="247"/>
      <c r="O401" s="247"/>
      <c r="P401" s="247"/>
      <c r="Q401" s="247"/>
      <c r="R401" s="247"/>
      <c r="S401" s="247"/>
      <c r="T401" s="248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9" t="s">
        <v>152</v>
      </c>
      <c r="AU401" s="249" t="s">
        <v>87</v>
      </c>
      <c r="AV401" s="13" t="s">
        <v>85</v>
      </c>
      <c r="AW401" s="13" t="s">
        <v>33</v>
      </c>
      <c r="AX401" s="13" t="s">
        <v>78</v>
      </c>
      <c r="AY401" s="249" t="s">
        <v>142</v>
      </c>
    </row>
    <row r="402" spans="1:51" s="13" customFormat="1" ht="12">
      <c r="A402" s="13"/>
      <c r="B402" s="240"/>
      <c r="C402" s="241"/>
      <c r="D402" s="235" t="s">
        <v>152</v>
      </c>
      <c r="E402" s="242" t="s">
        <v>1</v>
      </c>
      <c r="F402" s="243" t="s">
        <v>220</v>
      </c>
      <c r="G402" s="241"/>
      <c r="H402" s="242" t="s">
        <v>1</v>
      </c>
      <c r="I402" s="244"/>
      <c r="J402" s="241"/>
      <c r="K402" s="241"/>
      <c r="L402" s="245"/>
      <c r="M402" s="246"/>
      <c r="N402" s="247"/>
      <c r="O402" s="247"/>
      <c r="P402" s="247"/>
      <c r="Q402" s="247"/>
      <c r="R402" s="247"/>
      <c r="S402" s="247"/>
      <c r="T402" s="248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9" t="s">
        <v>152</v>
      </c>
      <c r="AU402" s="249" t="s">
        <v>87</v>
      </c>
      <c r="AV402" s="13" t="s">
        <v>85</v>
      </c>
      <c r="AW402" s="13" t="s">
        <v>33</v>
      </c>
      <c r="AX402" s="13" t="s">
        <v>78</v>
      </c>
      <c r="AY402" s="249" t="s">
        <v>142</v>
      </c>
    </row>
    <row r="403" spans="1:51" s="14" customFormat="1" ht="12">
      <c r="A403" s="14"/>
      <c r="B403" s="250"/>
      <c r="C403" s="251"/>
      <c r="D403" s="235" t="s">
        <v>152</v>
      </c>
      <c r="E403" s="252" t="s">
        <v>1</v>
      </c>
      <c r="F403" s="253" t="s">
        <v>198</v>
      </c>
      <c r="G403" s="251"/>
      <c r="H403" s="254">
        <v>309.9</v>
      </c>
      <c r="I403" s="255"/>
      <c r="J403" s="251"/>
      <c r="K403" s="251"/>
      <c r="L403" s="256"/>
      <c r="M403" s="257"/>
      <c r="N403" s="258"/>
      <c r="O403" s="258"/>
      <c r="P403" s="258"/>
      <c r="Q403" s="258"/>
      <c r="R403" s="258"/>
      <c r="S403" s="258"/>
      <c r="T403" s="259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60" t="s">
        <v>152</v>
      </c>
      <c r="AU403" s="260" t="s">
        <v>87</v>
      </c>
      <c r="AV403" s="14" t="s">
        <v>87</v>
      </c>
      <c r="AW403" s="14" t="s">
        <v>33</v>
      </c>
      <c r="AX403" s="14" t="s">
        <v>85</v>
      </c>
      <c r="AY403" s="260" t="s">
        <v>142</v>
      </c>
    </row>
    <row r="404" spans="1:65" s="2" customFormat="1" ht="16.5" customHeight="1">
      <c r="A404" s="39"/>
      <c r="B404" s="40"/>
      <c r="C404" s="221" t="s">
        <v>451</v>
      </c>
      <c r="D404" s="221" t="s">
        <v>144</v>
      </c>
      <c r="E404" s="222" t="s">
        <v>452</v>
      </c>
      <c r="F404" s="223" t="s">
        <v>453</v>
      </c>
      <c r="G404" s="224" t="s">
        <v>147</v>
      </c>
      <c r="H404" s="225">
        <v>28.5</v>
      </c>
      <c r="I404" s="226"/>
      <c r="J404" s="227">
        <f>ROUND(I404*H404,2)</f>
        <v>0</v>
      </c>
      <c r="K404" s="228"/>
      <c r="L404" s="45"/>
      <c r="M404" s="229" t="s">
        <v>1</v>
      </c>
      <c r="N404" s="230" t="s">
        <v>43</v>
      </c>
      <c r="O404" s="92"/>
      <c r="P404" s="231">
        <f>O404*H404</f>
        <v>0</v>
      </c>
      <c r="Q404" s="231">
        <v>0</v>
      </c>
      <c r="R404" s="231">
        <f>Q404*H404</f>
        <v>0</v>
      </c>
      <c r="S404" s="231">
        <v>0</v>
      </c>
      <c r="T404" s="232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33" t="s">
        <v>148</v>
      </c>
      <c r="AT404" s="233" t="s">
        <v>144</v>
      </c>
      <c r="AU404" s="233" t="s">
        <v>87</v>
      </c>
      <c r="AY404" s="18" t="s">
        <v>142</v>
      </c>
      <c r="BE404" s="234">
        <f>IF(N404="základní",J404,0)</f>
        <v>0</v>
      </c>
      <c r="BF404" s="234">
        <f>IF(N404="snížená",J404,0)</f>
        <v>0</v>
      </c>
      <c r="BG404" s="234">
        <f>IF(N404="zákl. přenesená",J404,0)</f>
        <v>0</v>
      </c>
      <c r="BH404" s="234">
        <f>IF(N404="sníž. přenesená",J404,0)</f>
        <v>0</v>
      </c>
      <c r="BI404" s="234">
        <f>IF(N404="nulová",J404,0)</f>
        <v>0</v>
      </c>
      <c r="BJ404" s="18" t="s">
        <v>85</v>
      </c>
      <c r="BK404" s="234">
        <f>ROUND(I404*H404,2)</f>
        <v>0</v>
      </c>
      <c r="BL404" s="18" t="s">
        <v>148</v>
      </c>
      <c r="BM404" s="233" t="s">
        <v>454</v>
      </c>
    </row>
    <row r="405" spans="1:47" s="2" customFormat="1" ht="12">
      <c r="A405" s="39"/>
      <c r="B405" s="40"/>
      <c r="C405" s="41"/>
      <c r="D405" s="235" t="s">
        <v>150</v>
      </c>
      <c r="E405" s="41"/>
      <c r="F405" s="236" t="s">
        <v>455</v>
      </c>
      <c r="G405" s="41"/>
      <c r="H405" s="41"/>
      <c r="I405" s="237"/>
      <c r="J405" s="41"/>
      <c r="K405" s="41"/>
      <c r="L405" s="45"/>
      <c r="M405" s="238"/>
      <c r="N405" s="239"/>
      <c r="O405" s="92"/>
      <c r="P405" s="92"/>
      <c r="Q405" s="92"/>
      <c r="R405" s="92"/>
      <c r="S405" s="92"/>
      <c r="T405" s="93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T405" s="18" t="s">
        <v>150</v>
      </c>
      <c r="AU405" s="18" t="s">
        <v>87</v>
      </c>
    </row>
    <row r="406" spans="1:51" s="13" customFormat="1" ht="12">
      <c r="A406" s="13"/>
      <c r="B406" s="240"/>
      <c r="C406" s="241"/>
      <c r="D406" s="235" t="s">
        <v>152</v>
      </c>
      <c r="E406" s="242" t="s">
        <v>1</v>
      </c>
      <c r="F406" s="243" t="s">
        <v>170</v>
      </c>
      <c r="G406" s="241"/>
      <c r="H406" s="242" t="s">
        <v>1</v>
      </c>
      <c r="I406" s="244"/>
      <c r="J406" s="241"/>
      <c r="K406" s="241"/>
      <c r="L406" s="245"/>
      <c r="M406" s="246"/>
      <c r="N406" s="247"/>
      <c r="O406" s="247"/>
      <c r="P406" s="247"/>
      <c r="Q406" s="247"/>
      <c r="R406" s="247"/>
      <c r="S406" s="247"/>
      <c r="T406" s="248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9" t="s">
        <v>152</v>
      </c>
      <c r="AU406" s="249" t="s">
        <v>87</v>
      </c>
      <c r="AV406" s="13" t="s">
        <v>85</v>
      </c>
      <c r="AW406" s="13" t="s">
        <v>33</v>
      </c>
      <c r="AX406" s="13" t="s">
        <v>78</v>
      </c>
      <c r="AY406" s="249" t="s">
        <v>142</v>
      </c>
    </row>
    <row r="407" spans="1:51" s="13" customFormat="1" ht="12">
      <c r="A407" s="13"/>
      <c r="B407" s="240"/>
      <c r="C407" s="241"/>
      <c r="D407" s="235" t="s">
        <v>152</v>
      </c>
      <c r="E407" s="242" t="s">
        <v>1</v>
      </c>
      <c r="F407" s="243" t="s">
        <v>220</v>
      </c>
      <c r="G407" s="241"/>
      <c r="H407" s="242" t="s">
        <v>1</v>
      </c>
      <c r="I407" s="244"/>
      <c r="J407" s="241"/>
      <c r="K407" s="241"/>
      <c r="L407" s="245"/>
      <c r="M407" s="246"/>
      <c r="N407" s="247"/>
      <c r="O407" s="247"/>
      <c r="P407" s="247"/>
      <c r="Q407" s="247"/>
      <c r="R407" s="247"/>
      <c r="S407" s="247"/>
      <c r="T407" s="248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9" t="s">
        <v>152</v>
      </c>
      <c r="AU407" s="249" t="s">
        <v>87</v>
      </c>
      <c r="AV407" s="13" t="s">
        <v>85</v>
      </c>
      <c r="AW407" s="13" t="s">
        <v>33</v>
      </c>
      <c r="AX407" s="13" t="s">
        <v>78</v>
      </c>
      <c r="AY407" s="249" t="s">
        <v>142</v>
      </c>
    </row>
    <row r="408" spans="1:51" s="14" customFormat="1" ht="12">
      <c r="A408" s="14"/>
      <c r="B408" s="250"/>
      <c r="C408" s="251"/>
      <c r="D408" s="235" t="s">
        <v>152</v>
      </c>
      <c r="E408" s="252" t="s">
        <v>1</v>
      </c>
      <c r="F408" s="253" t="s">
        <v>199</v>
      </c>
      <c r="G408" s="251"/>
      <c r="H408" s="254">
        <v>28.5</v>
      </c>
      <c r="I408" s="255"/>
      <c r="J408" s="251"/>
      <c r="K408" s="251"/>
      <c r="L408" s="256"/>
      <c r="M408" s="257"/>
      <c r="N408" s="258"/>
      <c r="O408" s="258"/>
      <c r="P408" s="258"/>
      <c r="Q408" s="258"/>
      <c r="R408" s="258"/>
      <c r="S408" s="258"/>
      <c r="T408" s="259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60" t="s">
        <v>152</v>
      </c>
      <c r="AU408" s="260" t="s">
        <v>87</v>
      </c>
      <c r="AV408" s="14" t="s">
        <v>87</v>
      </c>
      <c r="AW408" s="14" t="s">
        <v>33</v>
      </c>
      <c r="AX408" s="14" t="s">
        <v>85</v>
      </c>
      <c r="AY408" s="260" t="s">
        <v>142</v>
      </c>
    </row>
    <row r="409" spans="1:65" s="2" customFormat="1" ht="16.5" customHeight="1">
      <c r="A409" s="39"/>
      <c r="B409" s="40"/>
      <c r="C409" s="221" t="s">
        <v>456</v>
      </c>
      <c r="D409" s="221" t="s">
        <v>144</v>
      </c>
      <c r="E409" s="222" t="s">
        <v>457</v>
      </c>
      <c r="F409" s="223" t="s">
        <v>458</v>
      </c>
      <c r="G409" s="224" t="s">
        <v>147</v>
      </c>
      <c r="H409" s="225">
        <v>165.2</v>
      </c>
      <c r="I409" s="226"/>
      <c r="J409" s="227">
        <f>ROUND(I409*H409,2)</f>
        <v>0</v>
      </c>
      <c r="K409" s="228"/>
      <c r="L409" s="45"/>
      <c r="M409" s="229" t="s">
        <v>1</v>
      </c>
      <c r="N409" s="230" t="s">
        <v>43</v>
      </c>
      <c r="O409" s="92"/>
      <c r="P409" s="231">
        <f>O409*H409</f>
        <v>0</v>
      </c>
      <c r="Q409" s="231">
        <v>0</v>
      </c>
      <c r="R409" s="231">
        <f>Q409*H409</f>
        <v>0</v>
      </c>
      <c r="S409" s="231">
        <v>0</v>
      </c>
      <c r="T409" s="232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33" t="s">
        <v>148</v>
      </c>
      <c r="AT409" s="233" t="s">
        <v>144</v>
      </c>
      <c r="AU409" s="233" t="s">
        <v>87</v>
      </c>
      <c r="AY409" s="18" t="s">
        <v>142</v>
      </c>
      <c r="BE409" s="234">
        <f>IF(N409="základní",J409,0)</f>
        <v>0</v>
      </c>
      <c r="BF409" s="234">
        <f>IF(N409="snížená",J409,0)</f>
        <v>0</v>
      </c>
      <c r="BG409" s="234">
        <f>IF(N409="zákl. přenesená",J409,0)</f>
        <v>0</v>
      </c>
      <c r="BH409" s="234">
        <f>IF(N409="sníž. přenesená",J409,0)</f>
        <v>0</v>
      </c>
      <c r="BI409" s="234">
        <f>IF(N409="nulová",J409,0)</f>
        <v>0</v>
      </c>
      <c r="BJ409" s="18" t="s">
        <v>85</v>
      </c>
      <c r="BK409" s="234">
        <f>ROUND(I409*H409,2)</f>
        <v>0</v>
      </c>
      <c r="BL409" s="18" t="s">
        <v>148</v>
      </c>
      <c r="BM409" s="233" t="s">
        <v>459</v>
      </c>
    </row>
    <row r="410" spans="1:47" s="2" customFormat="1" ht="12">
      <c r="A410" s="39"/>
      <c r="B410" s="40"/>
      <c r="C410" s="41"/>
      <c r="D410" s="235" t="s">
        <v>150</v>
      </c>
      <c r="E410" s="41"/>
      <c r="F410" s="236" t="s">
        <v>460</v>
      </c>
      <c r="G410" s="41"/>
      <c r="H410" s="41"/>
      <c r="I410" s="237"/>
      <c r="J410" s="41"/>
      <c r="K410" s="41"/>
      <c r="L410" s="45"/>
      <c r="M410" s="238"/>
      <c r="N410" s="239"/>
      <c r="O410" s="92"/>
      <c r="P410" s="92"/>
      <c r="Q410" s="92"/>
      <c r="R410" s="92"/>
      <c r="S410" s="92"/>
      <c r="T410" s="93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150</v>
      </c>
      <c r="AU410" s="18" t="s">
        <v>87</v>
      </c>
    </row>
    <row r="411" spans="1:51" s="13" customFormat="1" ht="12">
      <c r="A411" s="13"/>
      <c r="B411" s="240"/>
      <c r="C411" s="241"/>
      <c r="D411" s="235" t="s">
        <v>152</v>
      </c>
      <c r="E411" s="242" t="s">
        <v>1</v>
      </c>
      <c r="F411" s="243" t="s">
        <v>185</v>
      </c>
      <c r="G411" s="241"/>
      <c r="H411" s="242" t="s">
        <v>1</v>
      </c>
      <c r="I411" s="244"/>
      <c r="J411" s="241"/>
      <c r="K411" s="241"/>
      <c r="L411" s="245"/>
      <c r="M411" s="246"/>
      <c r="N411" s="247"/>
      <c r="O411" s="247"/>
      <c r="P411" s="247"/>
      <c r="Q411" s="247"/>
      <c r="R411" s="247"/>
      <c r="S411" s="247"/>
      <c r="T411" s="248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9" t="s">
        <v>152</v>
      </c>
      <c r="AU411" s="249" t="s">
        <v>87</v>
      </c>
      <c r="AV411" s="13" t="s">
        <v>85</v>
      </c>
      <c r="AW411" s="13" t="s">
        <v>33</v>
      </c>
      <c r="AX411" s="13" t="s">
        <v>78</v>
      </c>
      <c r="AY411" s="249" t="s">
        <v>142</v>
      </c>
    </row>
    <row r="412" spans="1:51" s="14" customFormat="1" ht="12">
      <c r="A412" s="14"/>
      <c r="B412" s="250"/>
      <c r="C412" s="251"/>
      <c r="D412" s="235" t="s">
        <v>152</v>
      </c>
      <c r="E412" s="252" t="s">
        <v>1</v>
      </c>
      <c r="F412" s="253" t="s">
        <v>186</v>
      </c>
      <c r="G412" s="251"/>
      <c r="H412" s="254">
        <v>77.1</v>
      </c>
      <c r="I412" s="255"/>
      <c r="J412" s="251"/>
      <c r="K412" s="251"/>
      <c r="L412" s="256"/>
      <c r="M412" s="257"/>
      <c r="N412" s="258"/>
      <c r="O412" s="258"/>
      <c r="P412" s="258"/>
      <c r="Q412" s="258"/>
      <c r="R412" s="258"/>
      <c r="S412" s="258"/>
      <c r="T412" s="259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60" t="s">
        <v>152</v>
      </c>
      <c r="AU412" s="260" t="s">
        <v>87</v>
      </c>
      <c r="AV412" s="14" t="s">
        <v>87</v>
      </c>
      <c r="AW412" s="14" t="s">
        <v>33</v>
      </c>
      <c r="AX412" s="14" t="s">
        <v>78</v>
      </c>
      <c r="AY412" s="260" t="s">
        <v>142</v>
      </c>
    </row>
    <row r="413" spans="1:51" s="14" customFormat="1" ht="12">
      <c r="A413" s="14"/>
      <c r="B413" s="250"/>
      <c r="C413" s="251"/>
      <c r="D413" s="235" t="s">
        <v>152</v>
      </c>
      <c r="E413" s="252" t="s">
        <v>1</v>
      </c>
      <c r="F413" s="253" t="s">
        <v>187</v>
      </c>
      <c r="G413" s="251"/>
      <c r="H413" s="254">
        <v>2.88</v>
      </c>
      <c r="I413" s="255"/>
      <c r="J413" s="251"/>
      <c r="K413" s="251"/>
      <c r="L413" s="256"/>
      <c r="M413" s="257"/>
      <c r="N413" s="258"/>
      <c r="O413" s="258"/>
      <c r="P413" s="258"/>
      <c r="Q413" s="258"/>
      <c r="R413" s="258"/>
      <c r="S413" s="258"/>
      <c r="T413" s="259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60" t="s">
        <v>152</v>
      </c>
      <c r="AU413" s="260" t="s">
        <v>87</v>
      </c>
      <c r="AV413" s="14" t="s">
        <v>87</v>
      </c>
      <c r="AW413" s="14" t="s">
        <v>33</v>
      </c>
      <c r="AX413" s="14" t="s">
        <v>78</v>
      </c>
      <c r="AY413" s="260" t="s">
        <v>142</v>
      </c>
    </row>
    <row r="414" spans="1:51" s="13" customFormat="1" ht="12">
      <c r="A414" s="13"/>
      <c r="B414" s="240"/>
      <c r="C414" s="241"/>
      <c r="D414" s="235" t="s">
        <v>152</v>
      </c>
      <c r="E414" s="242" t="s">
        <v>1</v>
      </c>
      <c r="F414" s="243" t="s">
        <v>190</v>
      </c>
      <c r="G414" s="241"/>
      <c r="H414" s="242" t="s">
        <v>1</v>
      </c>
      <c r="I414" s="244"/>
      <c r="J414" s="241"/>
      <c r="K414" s="241"/>
      <c r="L414" s="245"/>
      <c r="M414" s="246"/>
      <c r="N414" s="247"/>
      <c r="O414" s="247"/>
      <c r="P414" s="247"/>
      <c r="Q414" s="247"/>
      <c r="R414" s="247"/>
      <c r="S414" s="247"/>
      <c r="T414" s="248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9" t="s">
        <v>152</v>
      </c>
      <c r="AU414" s="249" t="s">
        <v>87</v>
      </c>
      <c r="AV414" s="13" t="s">
        <v>85</v>
      </c>
      <c r="AW414" s="13" t="s">
        <v>33</v>
      </c>
      <c r="AX414" s="13" t="s">
        <v>78</v>
      </c>
      <c r="AY414" s="249" t="s">
        <v>142</v>
      </c>
    </row>
    <row r="415" spans="1:51" s="14" customFormat="1" ht="12">
      <c r="A415" s="14"/>
      <c r="B415" s="250"/>
      <c r="C415" s="251"/>
      <c r="D415" s="235" t="s">
        <v>152</v>
      </c>
      <c r="E415" s="252" t="s">
        <v>1</v>
      </c>
      <c r="F415" s="253" t="s">
        <v>191</v>
      </c>
      <c r="G415" s="251"/>
      <c r="H415" s="254">
        <v>80.9</v>
      </c>
      <c r="I415" s="255"/>
      <c r="J415" s="251"/>
      <c r="K415" s="251"/>
      <c r="L415" s="256"/>
      <c r="M415" s="257"/>
      <c r="N415" s="258"/>
      <c r="O415" s="258"/>
      <c r="P415" s="258"/>
      <c r="Q415" s="258"/>
      <c r="R415" s="258"/>
      <c r="S415" s="258"/>
      <c r="T415" s="259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60" t="s">
        <v>152</v>
      </c>
      <c r="AU415" s="260" t="s">
        <v>87</v>
      </c>
      <c r="AV415" s="14" t="s">
        <v>87</v>
      </c>
      <c r="AW415" s="14" t="s">
        <v>33</v>
      </c>
      <c r="AX415" s="14" t="s">
        <v>78</v>
      </c>
      <c r="AY415" s="260" t="s">
        <v>142</v>
      </c>
    </row>
    <row r="416" spans="1:51" s="14" customFormat="1" ht="12">
      <c r="A416" s="14"/>
      <c r="B416" s="250"/>
      <c r="C416" s="251"/>
      <c r="D416" s="235" t="s">
        <v>152</v>
      </c>
      <c r="E416" s="252" t="s">
        <v>1</v>
      </c>
      <c r="F416" s="253" t="s">
        <v>192</v>
      </c>
      <c r="G416" s="251"/>
      <c r="H416" s="254">
        <v>4.32</v>
      </c>
      <c r="I416" s="255"/>
      <c r="J416" s="251"/>
      <c r="K416" s="251"/>
      <c r="L416" s="256"/>
      <c r="M416" s="257"/>
      <c r="N416" s="258"/>
      <c r="O416" s="258"/>
      <c r="P416" s="258"/>
      <c r="Q416" s="258"/>
      <c r="R416" s="258"/>
      <c r="S416" s="258"/>
      <c r="T416" s="259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60" t="s">
        <v>152</v>
      </c>
      <c r="AU416" s="260" t="s">
        <v>87</v>
      </c>
      <c r="AV416" s="14" t="s">
        <v>87</v>
      </c>
      <c r="AW416" s="14" t="s">
        <v>33</v>
      </c>
      <c r="AX416" s="14" t="s">
        <v>78</v>
      </c>
      <c r="AY416" s="260" t="s">
        <v>142</v>
      </c>
    </row>
    <row r="417" spans="1:51" s="15" customFormat="1" ht="12">
      <c r="A417" s="15"/>
      <c r="B417" s="261"/>
      <c r="C417" s="262"/>
      <c r="D417" s="235" t="s">
        <v>152</v>
      </c>
      <c r="E417" s="263" t="s">
        <v>1</v>
      </c>
      <c r="F417" s="264" t="s">
        <v>160</v>
      </c>
      <c r="G417" s="262"/>
      <c r="H417" s="265">
        <v>165.2</v>
      </c>
      <c r="I417" s="266"/>
      <c r="J417" s="262"/>
      <c r="K417" s="262"/>
      <c r="L417" s="267"/>
      <c r="M417" s="268"/>
      <c r="N417" s="269"/>
      <c r="O417" s="269"/>
      <c r="P417" s="269"/>
      <c r="Q417" s="269"/>
      <c r="R417" s="269"/>
      <c r="S417" s="269"/>
      <c r="T417" s="270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71" t="s">
        <v>152</v>
      </c>
      <c r="AU417" s="271" t="s">
        <v>87</v>
      </c>
      <c r="AV417" s="15" t="s">
        <v>148</v>
      </c>
      <c r="AW417" s="15" t="s">
        <v>33</v>
      </c>
      <c r="AX417" s="15" t="s">
        <v>85</v>
      </c>
      <c r="AY417" s="271" t="s">
        <v>142</v>
      </c>
    </row>
    <row r="418" spans="1:65" s="2" customFormat="1" ht="33" customHeight="1">
      <c r="A418" s="39"/>
      <c r="B418" s="40"/>
      <c r="C418" s="221" t="s">
        <v>461</v>
      </c>
      <c r="D418" s="221" t="s">
        <v>144</v>
      </c>
      <c r="E418" s="222" t="s">
        <v>462</v>
      </c>
      <c r="F418" s="223" t="s">
        <v>463</v>
      </c>
      <c r="G418" s="224" t="s">
        <v>147</v>
      </c>
      <c r="H418" s="225">
        <v>157.24</v>
      </c>
      <c r="I418" s="226"/>
      <c r="J418" s="227">
        <f>ROUND(I418*H418,2)</f>
        <v>0</v>
      </c>
      <c r="K418" s="228"/>
      <c r="L418" s="45"/>
      <c r="M418" s="229" t="s">
        <v>1</v>
      </c>
      <c r="N418" s="230" t="s">
        <v>43</v>
      </c>
      <c r="O418" s="92"/>
      <c r="P418" s="231">
        <f>O418*H418</f>
        <v>0</v>
      </c>
      <c r="Q418" s="231">
        <v>0</v>
      </c>
      <c r="R418" s="231">
        <f>Q418*H418</f>
        <v>0</v>
      </c>
      <c r="S418" s="231">
        <v>0</v>
      </c>
      <c r="T418" s="232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33" t="s">
        <v>148</v>
      </c>
      <c r="AT418" s="233" t="s">
        <v>144</v>
      </c>
      <c r="AU418" s="233" t="s">
        <v>87</v>
      </c>
      <c r="AY418" s="18" t="s">
        <v>142</v>
      </c>
      <c r="BE418" s="234">
        <f>IF(N418="základní",J418,0)</f>
        <v>0</v>
      </c>
      <c r="BF418" s="234">
        <f>IF(N418="snížená",J418,0)</f>
        <v>0</v>
      </c>
      <c r="BG418" s="234">
        <f>IF(N418="zákl. přenesená",J418,0)</f>
        <v>0</v>
      </c>
      <c r="BH418" s="234">
        <f>IF(N418="sníž. přenesená",J418,0)</f>
        <v>0</v>
      </c>
      <c r="BI418" s="234">
        <f>IF(N418="nulová",J418,0)</f>
        <v>0</v>
      </c>
      <c r="BJ418" s="18" t="s">
        <v>85</v>
      </c>
      <c r="BK418" s="234">
        <f>ROUND(I418*H418,2)</f>
        <v>0</v>
      </c>
      <c r="BL418" s="18" t="s">
        <v>148</v>
      </c>
      <c r="BM418" s="233" t="s">
        <v>464</v>
      </c>
    </row>
    <row r="419" spans="1:47" s="2" customFormat="1" ht="12">
      <c r="A419" s="39"/>
      <c r="B419" s="40"/>
      <c r="C419" s="41"/>
      <c r="D419" s="235" t="s">
        <v>150</v>
      </c>
      <c r="E419" s="41"/>
      <c r="F419" s="236" t="s">
        <v>465</v>
      </c>
      <c r="G419" s="41"/>
      <c r="H419" s="41"/>
      <c r="I419" s="237"/>
      <c r="J419" s="41"/>
      <c r="K419" s="41"/>
      <c r="L419" s="45"/>
      <c r="M419" s="238"/>
      <c r="N419" s="239"/>
      <c r="O419" s="92"/>
      <c r="P419" s="92"/>
      <c r="Q419" s="92"/>
      <c r="R419" s="92"/>
      <c r="S419" s="92"/>
      <c r="T419" s="93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150</v>
      </c>
      <c r="AU419" s="18" t="s">
        <v>87</v>
      </c>
    </row>
    <row r="420" spans="1:51" s="13" customFormat="1" ht="12">
      <c r="A420" s="13"/>
      <c r="B420" s="240"/>
      <c r="C420" s="241"/>
      <c r="D420" s="235" t="s">
        <v>152</v>
      </c>
      <c r="E420" s="242" t="s">
        <v>1</v>
      </c>
      <c r="F420" s="243" t="s">
        <v>466</v>
      </c>
      <c r="G420" s="241"/>
      <c r="H420" s="242" t="s">
        <v>1</v>
      </c>
      <c r="I420" s="244"/>
      <c r="J420" s="241"/>
      <c r="K420" s="241"/>
      <c r="L420" s="245"/>
      <c r="M420" s="246"/>
      <c r="N420" s="247"/>
      <c r="O420" s="247"/>
      <c r="P420" s="247"/>
      <c r="Q420" s="247"/>
      <c r="R420" s="247"/>
      <c r="S420" s="247"/>
      <c r="T420" s="248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9" t="s">
        <v>152</v>
      </c>
      <c r="AU420" s="249" t="s">
        <v>87</v>
      </c>
      <c r="AV420" s="13" t="s">
        <v>85</v>
      </c>
      <c r="AW420" s="13" t="s">
        <v>33</v>
      </c>
      <c r="AX420" s="13" t="s">
        <v>78</v>
      </c>
      <c r="AY420" s="249" t="s">
        <v>142</v>
      </c>
    </row>
    <row r="421" spans="1:51" s="14" customFormat="1" ht="12">
      <c r="A421" s="14"/>
      <c r="B421" s="250"/>
      <c r="C421" s="251"/>
      <c r="D421" s="235" t="s">
        <v>152</v>
      </c>
      <c r="E421" s="252" t="s">
        <v>1</v>
      </c>
      <c r="F421" s="253" t="s">
        <v>208</v>
      </c>
      <c r="G421" s="251"/>
      <c r="H421" s="254">
        <v>45.8</v>
      </c>
      <c r="I421" s="255"/>
      <c r="J421" s="251"/>
      <c r="K421" s="251"/>
      <c r="L421" s="256"/>
      <c r="M421" s="257"/>
      <c r="N421" s="258"/>
      <c r="O421" s="258"/>
      <c r="P421" s="258"/>
      <c r="Q421" s="258"/>
      <c r="R421" s="258"/>
      <c r="S421" s="258"/>
      <c r="T421" s="259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60" t="s">
        <v>152</v>
      </c>
      <c r="AU421" s="260" t="s">
        <v>87</v>
      </c>
      <c r="AV421" s="14" t="s">
        <v>87</v>
      </c>
      <c r="AW421" s="14" t="s">
        <v>33</v>
      </c>
      <c r="AX421" s="14" t="s">
        <v>78</v>
      </c>
      <c r="AY421" s="260" t="s">
        <v>142</v>
      </c>
    </row>
    <row r="422" spans="1:51" s="13" customFormat="1" ht="12">
      <c r="A422" s="13"/>
      <c r="B422" s="240"/>
      <c r="C422" s="241"/>
      <c r="D422" s="235" t="s">
        <v>152</v>
      </c>
      <c r="E422" s="242" t="s">
        <v>1</v>
      </c>
      <c r="F422" s="243" t="s">
        <v>467</v>
      </c>
      <c r="G422" s="241"/>
      <c r="H422" s="242" t="s">
        <v>1</v>
      </c>
      <c r="I422" s="244"/>
      <c r="J422" s="241"/>
      <c r="K422" s="241"/>
      <c r="L422" s="245"/>
      <c r="M422" s="246"/>
      <c r="N422" s="247"/>
      <c r="O422" s="247"/>
      <c r="P422" s="247"/>
      <c r="Q422" s="247"/>
      <c r="R422" s="247"/>
      <c r="S422" s="247"/>
      <c r="T422" s="248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9" t="s">
        <v>152</v>
      </c>
      <c r="AU422" s="249" t="s">
        <v>87</v>
      </c>
      <c r="AV422" s="13" t="s">
        <v>85</v>
      </c>
      <c r="AW422" s="13" t="s">
        <v>33</v>
      </c>
      <c r="AX422" s="13" t="s">
        <v>78</v>
      </c>
      <c r="AY422" s="249" t="s">
        <v>142</v>
      </c>
    </row>
    <row r="423" spans="1:51" s="14" customFormat="1" ht="12">
      <c r="A423" s="14"/>
      <c r="B423" s="250"/>
      <c r="C423" s="251"/>
      <c r="D423" s="235" t="s">
        <v>152</v>
      </c>
      <c r="E423" s="252" t="s">
        <v>1</v>
      </c>
      <c r="F423" s="253" t="s">
        <v>468</v>
      </c>
      <c r="G423" s="251"/>
      <c r="H423" s="254">
        <v>111.44</v>
      </c>
      <c r="I423" s="255"/>
      <c r="J423" s="251"/>
      <c r="K423" s="251"/>
      <c r="L423" s="256"/>
      <c r="M423" s="257"/>
      <c r="N423" s="258"/>
      <c r="O423" s="258"/>
      <c r="P423" s="258"/>
      <c r="Q423" s="258"/>
      <c r="R423" s="258"/>
      <c r="S423" s="258"/>
      <c r="T423" s="259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60" t="s">
        <v>152</v>
      </c>
      <c r="AU423" s="260" t="s">
        <v>87</v>
      </c>
      <c r="AV423" s="14" t="s">
        <v>87</v>
      </c>
      <c r="AW423" s="14" t="s">
        <v>33</v>
      </c>
      <c r="AX423" s="14" t="s">
        <v>78</v>
      </c>
      <c r="AY423" s="260" t="s">
        <v>142</v>
      </c>
    </row>
    <row r="424" spans="1:51" s="15" customFormat="1" ht="12">
      <c r="A424" s="15"/>
      <c r="B424" s="261"/>
      <c r="C424" s="262"/>
      <c r="D424" s="235" t="s">
        <v>152</v>
      </c>
      <c r="E424" s="263" t="s">
        <v>1</v>
      </c>
      <c r="F424" s="264" t="s">
        <v>160</v>
      </c>
      <c r="G424" s="262"/>
      <c r="H424" s="265">
        <v>157.24</v>
      </c>
      <c r="I424" s="266"/>
      <c r="J424" s="262"/>
      <c r="K424" s="262"/>
      <c r="L424" s="267"/>
      <c r="M424" s="268"/>
      <c r="N424" s="269"/>
      <c r="O424" s="269"/>
      <c r="P424" s="269"/>
      <c r="Q424" s="269"/>
      <c r="R424" s="269"/>
      <c r="S424" s="269"/>
      <c r="T424" s="270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71" t="s">
        <v>152</v>
      </c>
      <c r="AU424" s="271" t="s">
        <v>87</v>
      </c>
      <c r="AV424" s="15" t="s">
        <v>148</v>
      </c>
      <c r="AW424" s="15" t="s">
        <v>33</v>
      </c>
      <c r="AX424" s="15" t="s">
        <v>85</v>
      </c>
      <c r="AY424" s="271" t="s">
        <v>142</v>
      </c>
    </row>
    <row r="425" spans="1:65" s="2" customFormat="1" ht="33" customHeight="1">
      <c r="A425" s="39"/>
      <c r="B425" s="40"/>
      <c r="C425" s="221" t="s">
        <v>469</v>
      </c>
      <c r="D425" s="221" t="s">
        <v>144</v>
      </c>
      <c r="E425" s="222" t="s">
        <v>470</v>
      </c>
      <c r="F425" s="223" t="s">
        <v>471</v>
      </c>
      <c r="G425" s="224" t="s">
        <v>147</v>
      </c>
      <c r="H425" s="225">
        <v>387.1</v>
      </c>
      <c r="I425" s="226"/>
      <c r="J425" s="227">
        <f>ROUND(I425*H425,2)</f>
        <v>0</v>
      </c>
      <c r="K425" s="228"/>
      <c r="L425" s="45"/>
      <c r="M425" s="229" t="s">
        <v>1</v>
      </c>
      <c r="N425" s="230" t="s">
        <v>43</v>
      </c>
      <c r="O425" s="92"/>
      <c r="P425" s="231">
        <f>O425*H425</f>
        <v>0</v>
      </c>
      <c r="Q425" s="231">
        <v>0</v>
      </c>
      <c r="R425" s="231">
        <f>Q425*H425</f>
        <v>0</v>
      </c>
      <c r="S425" s="231">
        <v>0</v>
      </c>
      <c r="T425" s="232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33" t="s">
        <v>148</v>
      </c>
      <c r="AT425" s="233" t="s">
        <v>144</v>
      </c>
      <c r="AU425" s="233" t="s">
        <v>87</v>
      </c>
      <c r="AY425" s="18" t="s">
        <v>142</v>
      </c>
      <c r="BE425" s="234">
        <f>IF(N425="základní",J425,0)</f>
        <v>0</v>
      </c>
      <c r="BF425" s="234">
        <f>IF(N425="snížená",J425,0)</f>
        <v>0</v>
      </c>
      <c r="BG425" s="234">
        <f>IF(N425="zákl. přenesená",J425,0)</f>
        <v>0</v>
      </c>
      <c r="BH425" s="234">
        <f>IF(N425="sníž. přenesená",J425,0)</f>
        <v>0</v>
      </c>
      <c r="BI425" s="234">
        <f>IF(N425="nulová",J425,0)</f>
        <v>0</v>
      </c>
      <c r="BJ425" s="18" t="s">
        <v>85</v>
      </c>
      <c r="BK425" s="234">
        <f>ROUND(I425*H425,2)</f>
        <v>0</v>
      </c>
      <c r="BL425" s="18" t="s">
        <v>148</v>
      </c>
      <c r="BM425" s="233" t="s">
        <v>472</v>
      </c>
    </row>
    <row r="426" spans="1:47" s="2" customFormat="1" ht="12">
      <c r="A426" s="39"/>
      <c r="B426" s="40"/>
      <c r="C426" s="41"/>
      <c r="D426" s="235" t="s">
        <v>150</v>
      </c>
      <c r="E426" s="41"/>
      <c r="F426" s="236" t="s">
        <v>473</v>
      </c>
      <c r="G426" s="41"/>
      <c r="H426" s="41"/>
      <c r="I426" s="237"/>
      <c r="J426" s="41"/>
      <c r="K426" s="41"/>
      <c r="L426" s="45"/>
      <c r="M426" s="238"/>
      <c r="N426" s="239"/>
      <c r="O426" s="92"/>
      <c r="P426" s="92"/>
      <c r="Q426" s="92"/>
      <c r="R426" s="92"/>
      <c r="S426" s="92"/>
      <c r="T426" s="93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T426" s="18" t="s">
        <v>150</v>
      </c>
      <c r="AU426" s="18" t="s">
        <v>87</v>
      </c>
    </row>
    <row r="427" spans="1:51" s="13" customFormat="1" ht="12">
      <c r="A427" s="13"/>
      <c r="B427" s="240"/>
      <c r="C427" s="241"/>
      <c r="D427" s="235" t="s">
        <v>152</v>
      </c>
      <c r="E427" s="242" t="s">
        <v>1</v>
      </c>
      <c r="F427" s="243" t="s">
        <v>165</v>
      </c>
      <c r="G427" s="241"/>
      <c r="H427" s="242" t="s">
        <v>1</v>
      </c>
      <c r="I427" s="244"/>
      <c r="J427" s="241"/>
      <c r="K427" s="241"/>
      <c r="L427" s="245"/>
      <c r="M427" s="246"/>
      <c r="N427" s="247"/>
      <c r="O427" s="247"/>
      <c r="P427" s="247"/>
      <c r="Q427" s="247"/>
      <c r="R427" s="247"/>
      <c r="S427" s="247"/>
      <c r="T427" s="248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9" t="s">
        <v>152</v>
      </c>
      <c r="AU427" s="249" t="s">
        <v>87</v>
      </c>
      <c r="AV427" s="13" t="s">
        <v>85</v>
      </c>
      <c r="AW427" s="13" t="s">
        <v>33</v>
      </c>
      <c r="AX427" s="13" t="s">
        <v>78</v>
      </c>
      <c r="AY427" s="249" t="s">
        <v>142</v>
      </c>
    </row>
    <row r="428" spans="1:51" s="13" customFormat="1" ht="12">
      <c r="A428" s="13"/>
      <c r="B428" s="240"/>
      <c r="C428" s="241"/>
      <c r="D428" s="235" t="s">
        <v>152</v>
      </c>
      <c r="E428" s="242" t="s">
        <v>1</v>
      </c>
      <c r="F428" s="243" t="s">
        <v>220</v>
      </c>
      <c r="G428" s="241"/>
      <c r="H428" s="242" t="s">
        <v>1</v>
      </c>
      <c r="I428" s="244"/>
      <c r="J428" s="241"/>
      <c r="K428" s="241"/>
      <c r="L428" s="245"/>
      <c r="M428" s="246"/>
      <c r="N428" s="247"/>
      <c r="O428" s="247"/>
      <c r="P428" s="247"/>
      <c r="Q428" s="247"/>
      <c r="R428" s="247"/>
      <c r="S428" s="247"/>
      <c r="T428" s="248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9" t="s">
        <v>152</v>
      </c>
      <c r="AU428" s="249" t="s">
        <v>87</v>
      </c>
      <c r="AV428" s="13" t="s">
        <v>85</v>
      </c>
      <c r="AW428" s="13" t="s">
        <v>33</v>
      </c>
      <c r="AX428" s="13" t="s">
        <v>78</v>
      </c>
      <c r="AY428" s="249" t="s">
        <v>142</v>
      </c>
    </row>
    <row r="429" spans="1:51" s="14" customFormat="1" ht="12">
      <c r="A429" s="14"/>
      <c r="B429" s="250"/>
      <c r="C429" s="251"/>
      <c r="D429" s="235" t="s">
        <v>152</v>
      </c>
      <c r="E429" s="252" t="s">
        <v>1</v>
      </c>
      <c r="F429" s="253" t="s">
        <v>212</v>
      </c>
      <c r="G429" s="251"/>
      <c r="H429" s="254">
        <v>387.1</v>
      </c>
      <c r="I429" s="255"/>
      <c r="J429" s="251"/>
      <c r="K429" s="251"/>
      <c r="L429" s="256"/>
      <c r="M429" s="257"/>
      <c r="N429" s="258"/>
      <c r="O429" s="258"/>
      <c r="P429" s="258"/>
      <c r="Q429" s="258"/>
      <c r="R429" s="258"/>
      <c r="S429" s="258"/>
      <c r="T429" s="259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60" t="s">
        <v>152</v>
      </c>
      <c r="AU429" s="260" t="s">
        <v>87</v>
      </c>
      <c r="AV429" s="14" t="s">
        <v>87</v>
      </c>
      <c r="AW429" s="14" t="s">
        <v>33</v>
      </c>
      <c r="AX429" s="14" t="s">
        <v>85</v>
      </c>
      <c r="AY429" s="260" t="s">
        <v>142</v>
      </c>
    </row>
    <row r="430" spans="1:65" s="2" customFormat="1" ht="21.75" customHeight="1">
      <c r="A430" s="39"/>
      <c r="B430" s="40"/>
      <c r="C430" s="221" t="s">
        <v>474</v>
      </c>
      <c r="D430" s="221" t="s">
        <v>144</v>
      </c>
      <c r="E430" s="222" t="s">
        <v>475</v>
      </c>
      <c r="F430" s="223" t="s">
        <v>476</v>
      </c>
      <c r="G430" s="224" t="s">
        <v>147</v>
      </c>
      <c r="H430" s="225">
        <v>61.28</v>
      </c>
      <c r="I430" s="226"/>
      <c r="J430" s="227">
        <f>ROUND(I430*H430,2)</f>
        <v>0</v>
      </c>
      <c r="K430" s="228"/>
      <c r="L430" s="45"/>
      <c r="M430" s="229" t="s">
        <v>1</v>
      </c>
      <c r="N430" s="230" t="s">
        <v>43</v>
      </c>
      <c r="O430" s="92"/>
      <c r="P430" s="231">
        <f>O430*H430</f>
        <v>0</v>
      </c>
      <c r="Q430" s="231">
        <v>0</v>
      </c>
      <c r="R430" s="231">
        <f>Q430*H430</f>
        <v>0</v>
      </c>
      <c r="S430" s="231">
        <v>0</v>
      </c>
      <c r="T430" s="232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33" t="s">
        <v>148</v>
      </c>
      <c r="AT430" s="233" t="s">
        <v>144</v>
      </c>
      <c r="AU430" s="233" t="s">
        <v>87</v>
      </c>
      <c r="AY430" s="18" t="s">
        <v>142</v>
      </c>
      <c r="BE430" s="234">
        <f>IF(N430="základní",J430,0)</f>
        <v>0</v>
      </c>
      <c r="BF430" s="234">
        <f>IF(N430="snížená",J430,0)</f>
        <v>0</v>
      </c>
      <c r="BG430" s="234">
        <f>IF(N430="zákl. přenesená",J430,0)</f>
        <v>0</v>
      </c>
      <c r="BH430" s="234">
        <f>IF(N430="sníž. přenesená",J430,0)</f>
        <v>0</v>
      </c>
      <c r="BI430" s="234">
        <f>IF(N430="nulová",J430,0)</f>
        <v>0</v>
      </c>
      <c r="BJ430" s="18" t="s">
        <v>85</v>
      </c>
      <c r="BK430" s="234">
        <f>ROUND(I430*H430,2)</f>
        <v>0</v>
      </c>
      <c r="BL430" s="18" t="s">
        <v>148</v>
      </c>
      <c r="BM430" s="233" t="s">
        <v>477</v>
      </c>
    </row>
    <row r="431" spans="1:47" s="2" customFormat="1" ht="12">
      <c r="A431" s="39"/>
      <c r="B431" s="40"/>
      <c r="C431" s="41"/>
      <c r="D431" s="235" t="s">
        <v>150</v>
      </c>
      <c r="E431" s="41"/>
      <c r="F431" s="236" t="s">
        <v>478</v>
      </c>
      <c r="G431" s="41"/>
      <c r="H431" s="41"/>
      <c r="I431" s="237"/>
      <c r="J431" s="41"/>
      <c r="K431" s="41"/>
      <c r="L431" s="45"/>
      <c r="M431" s="238"/>
      <c r="N431" s="239"/>
      <c r="O431" s="92"/>
      <c r="P431" s="92"/>
      <c r="Q431" s="92"/>
      <c r="R431" s="92"/>
      <c r="S431" s="92"/>
      <c r="T431" s="93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8" t="s">
        <v>150</v>
      </c>
      <c r="AU431" s="18" t="s">
        <v>87</v>
      </c>
    </row>
    <row r="432" spans="1:65" s="2" customFormat="1" ht="21.75" customHeight="1">
      <c r="A432" s="39"/>
      <c r="B432" s="40"/>
      <c r="C432" s="221" t="s">
        <v>479</v>
      </c>
      <c r="D432" s="221" t="s">
        <v>144</v>
      </c>
      <c r="E432" s="222" t="s">
        <v>480</v>
      </c>
      <c r="F432" s="223" t="s">
        <v>481</v>
      </c>
      <c r="G432" s="224" t="s">
        <v>147</v>
      </c>
      <c r="H432" s="225">
        <v>400.6</v>
      </c>
      <c r="I432" s="226"/>
      <c r="J432" s="227">
        <f>ROUND(I432*H432,2)</f>
        <v>0</v>
      </c>
      <c r="K432" s="228"/>
      <c r="L432" s="45"/>
      <c r="M432" s="229" t="s">
        <v>1</v>
      </c>
      <c r="N432" s="230" t="s">
        <v>43</v>
      </c>
      <c r="O432" s="92"/>
      <c r="P432" s="231">
        <f>O432*H432</f>
        <v>0</v>
      </c>
      <c r="Q432" s="231">
        <v>0</v>
      </c>
      <c r="R432" s="231">
        <f>Q432*H432</f>
        <v>0</v>
      </c>
      <c r="S432" s="231">
        <v>0</v>
      </c>
      <c r="T432" s="232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33" t="s">
        <v>148</v>
      </c>
      <c r="AT432" s="233" t="s">
        <v>144</v>
      </c>
      <c r="AU432" s="233" t="s">
        <v>87</v>
      </c>
      <c r="AY432" s="18" t="s">
        <v>142</v>
      </c>
      <c r="BE432" s="234">
        <f>IF(N432="základní",J432,0)</f>
        <v>0</v>
      </c>
      <c r="BF432" s="234">
        <f>IF(N432="snížená",J432,0)</f>
        <v>0</v>
      </c>
      <c r="BG432" s="234">
        <f>IF(N432="zákl. přenesená",J432,0)</f>
        <v>0</v>
      </c>
      <c r="BH432" s="234">
        <f>IF(N432="sníž. přenesená",J432,0)</f>
        <v>0</v>
      </c>
      <c r="BI432" s="234">
        <f>IF(N432="nulová",J432,0)</f>
        <v>0</v>
      </c>
      <c r="BJ432" s="18" t="s">
        <v>85</v>
      </c>
      <c r="BK432" s="234">
        <f>ROUND(I432*H432,2)</f>
        <v>0</v>
      </c>
      <c r="BL432" s="18" t="s">
        <v>148</v>
      </c>
      <c r="BM432" s="233" t="s">
        <v>482</v>
      </c>
    </row>
    <row r="433" spans="1:47" s="2" customFormat="1" ht="12">
      <c r="A433" s="39"/>
      <c r="B433" s="40"/>
      <c r="C433" s="41"/>
      <c r="D433" s="235" t="s">
        <v>150</v>
      </c>
      <c r="E433" s="41"/>
      <c r="F433" s="236" t="s">
        <v>483</v>
      </c>
      <c r="G433" s="41"/>
      <c r="H433" s="41"/>
      <c r="I433" s="237"/>
      <c r="J433" s="41"/>
      <c r="K433" s="41"/>
      <c r="L433" s="45"/>
      <c r="M433" s="238"/>
      <c r="N433" s="239"/>
      <c r="O433" s="92"/>
      <c r="P433" s="92"/>
      <c r="Q433" s="92"/>
      <c r="R433" s="92"/>
      <c r="S433" s="92"/>
      <c r="T433" s="93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150</v>
      </c>
      <c r="AU433" s="18" t="s">
        <v>87</v>
      </c>
    </row>
    <row r="434" spans="1:51" s="13" customFormat="1" ht="12">
      <c r="A434" s="13"/>
      <c r="B434" s="240"/>
      <c r="C434" s="241"/>
      <c r="D434" s="235" t="s">
        <v>152</v>
      </c>
      <c r="E434" s="242" t="s">
        <v>1</v>
      </c>
      <c r="F434" s="243" t="s">
        <v>170</v>
      </c>
      <c r="G434" s="241"/>
      <c r="H434" s="242" t="s">
        <v>1</v>
      </c>
      <c r="I434" s="244"/>
      <c r="J434" s="241"/>
      <c r="K434" s="241"/>
      <c r="L434" s="245"/>
      <c r="M434" s="246"/>
      <c r="N434" s="247"/>
      <c r="O434" s="247"/>
      <c r="P434" s="247"/>
      <c r="Q434" s="247"/>
      <c r="R434" s="247"/>
      <c r="S434" s="247"/>
      <c r="T434" s="248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9" t="s">
        <v>152</v>
      </c>
      <c r="AU434" s="249" t="s">
        <v>87</v>
      </c>
      <c r="AV434" s="13" t="s">
        <v>85</v>
      </c>
      <c r="AW434" s="13" t="s">
        <v>33</v>
      </c>
      <c r="AX434" s="13" t="s">
        <v>78</v>
      </c>
      <c r="AY434" s="249" t="s">
        <v>142</v>
      </c>
    </row>
    <row r="435" spans="1:51" s="13" customFormat="1" ht="12">
      <c r="A435" s="13"/>
      <c r="B435" s="240"/>
      <c r="C435" s="241"/>
      <c r="D435" s="235" t="s">
        <v>152</v>
      </c>
      <c r="E435" s="242" t="s">
        <v>1</v>
      </c>
      <c r="F435" s="243" t="s">
        <v>220</v>
      </c>
      <c r="G435" s="241"/>
      <c r="H435" s="242" t="s">
        <v>1</v>
      </c>
      <c r="I435" s="244"/>
      <c r="J435" s="241"/>
      <c r="K435" s="241"/>
      <c r="L435" s="245"/>
      <c r="M435" s="246"/>
      <c r="N435" s="247"/>
      <c r="O435" s="247"/>
      <c r="P435" s="247"/>
      <c r="Q435" s="247"/>
      <c r="R435" s="247"/>
      <c r="S435" s="247"/>
      <c r="T435" s="248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9" t="s">
        <v>152</v>
      </c>
      <c r="AU435" s="249" t="s">
        <v>87</v>
      </c>
      <c r="AV435" s="13" t="s">
        <v>85</v>
      </c>
      <c r="AW435" s="13" t="s">
        <v>33</v>
      </c>
      <c r="AX435" s="13" t="s">
        <v>78</v>
      </c>
      <c r="AY435" s="249" t="s">
        <v>142</v>
      </c>
    </row>
    <row r="436" spans="1:51" s="14" customFormat="1" ht="12">
      <c r="A436" s="14"/>
      <c r="B436" s="250"/>
      <c r="C436" s="251"/>
      <c r="D436" s="235" t="s">
        <v>152</v>
      </c>
      <c r="E436" s="252" t="s">
        <v>1</v>
      </c>
      <c r="F436" s="253" t="s">
        <v>484</v>
      </c>
      <c r="G436" s="251"/>
      <c r="H436" s="254">
        <v>37.2</v>
      </c>
      <c r="I436" s="255"/>
      <c r="J436" s="251"/>
      <c r="K436" s="251"/>
      <c r="L436" s="256"/>
      <c r="M436" s="257"/>
      <c r="N436" s="258"/>
      <c r="O436" s="258"/>
      <c r="P436" s="258"/>
      <c r="Q436" s="258"/>
      <c r="R436" s="258"/>
      <c r="S436" s="258"/>
      <c r="T436" s="259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60" t="s">
        <v>152</v>
      </c>
      <c r="AU436" s="260" t="s">
        <v>87</v>
      </c>
      <c r="AV436" s="14" t="s">
        <v>87</v>
      </c>
      <c r="AW436" s="14" t="s">
        <v>33</v>
      </c>
      <c r="AX436" s="14" t="s">
        <v>78</v>
      </c>
      <c r="AY436" s="260" t="s">
        <v>142</v>
      </c>
    </row>
    <row r="437" spans="1:51" s="13" customFormat="1" ht="12">
      <c r="A437" s="13"/>
      <c r="B437" s="240"/>
      <c r="C437" s="241"/>
      <c r="D437" s="235" t="s">
        <v>152</v>
      </c>
      <c r="E437" s="242" t="s">
        <v>1</v>
      </c>
      <c r="F437" s="243" t="s">
        <v>165</v>
      </c>
      <c r="G437" s="241"/>
      <c r="H437" s="242" t="s">
        <v>1</v>
      </c>
      <c r="I437" s="244"/>
      <c r="J437" s="241"/>
      <c r="K437" s="241"/>
      <c r="L437" s="245"/>
      <c r="M437" s="246"/>
      <c r="N437" s="247"/>
      <c r="O437" s="247"/>
      <c r="P437" s="247"/>
      <c r="Q437" s="247"/>
      <c r="R437" s="247"/>
      <c r="S437" s="247"/>
      <c r="T437" s="248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9" t="s">
        <v>152</v>
      </c>
      <c r="AU437" s="249" t="s">
        <v>87</v>
      </c>
      <c r="AV437" s="13" t="s">
        <v>85</v>
      </c>
      <c r="AW437" s="13" t="s">
        <v>33</v>
      </c>
      <c r="AX437" s="13" t="s">
        <v>78</v>
      </c>
      <c r="AY437" s="249" t="s">
        <v>142</v>
      </c>
    </row>
    <row r="438" spans="1:51" s="13" customFormat="1" ht="12">
      <c r="A438" s="13"/>
      <c r="B438" s="240"/>
      <c r="C438" s="241"/>
      <c r="D438" s="235" t="s">
        <v>152</v>
      </c>
      <c r="E438" s="242" t="s">
        <v>1</v>
      </c>
      <c r="F438" s="243" t="s">
        <v>220</v>
      </c>
      <c r="G438" s="241"/>
      <c r="H438" s="242" t="s">
        <v>1</v>
      </c>
      <c r="I438" s="244"/>
      <c r="J438" s="241"/>
      <c r="K438" s="241"/>
      <c r="L438" s="245"/>
      <c r="M438" s="246"/>
      <c r="N438" s="247"/>
      <c r="O438" s="247"/>
      <c r="P438" s="247"/>
      <c r="Q438" s="247"/>
      <c r="R438" s="247"/>
      <c r="S438" s="247"/>
      <c r="T438" s="248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9" t="s">
        <v>152</v>
      </c>
      <c r="AU438" s="249" t="s">
        <v>87</v>
      </c>
      <c r="AV438" s="13" t="s">
        <v>85</v>
      </c>
      <c r="AW438" s="13" t="s">
        <v>33</v>
      </c>
      <c r="AX438" s="13" t="s">
        <v>78</v>
      </c>
      <c r="AY438" s="249" t="s">
        <v>142</v>
      </c>
    </row>
    <row r="439" spans="1:51" s="14" customFormat="1" ht="12">
      <c r="A439" s="14"/>
      <c r="B439" s="250"/>
      <c r="C439" s="251"/>
      <c r="D439" s="235" t="s">
        <v>152</v>
      </c>
      <c r="E439" s="252" t="s">
        <v>1</v>
      </c>
      <c r="F439" s="253" t="s">
        <v>485</v>
      </c>
      <c r="G439" s="251"/>
      <c r="H439" s="254">
        <v>363.4</v>
      </c>
      <c r="I439" s="255"/>
      <c r="J439" s="251"/>
      <c r="K439" s="251"/>
      <c r="L439" s="256"/>
      <c r="M439" s="257"/>
      <c r="N439" s="258"/>
      <c r="O439" s="258"/>
      <c r="P439" s="258"/>
      <c r="Q439" s="258"/>
      <c r="R439" s="258"/>
      <c r="S439" s="258"/>
      <c r="T439" s="259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60" t="s">
        <v>152</v>
      </c>
      <c r="AU439" s="260" t="s">
        <v>87</v>
      </c>
      <c r="AV439" s="14" t="s">
        <v>87</v>
      </c>
      <c r="AW439" s="14" t="s">
        <v>33</v>
      </c>
      <c r="AX439" s="14" t="s">
        <v>78</v>
      </c>
      <c r="AY439" s="260" t="s">
        <v>142</v>
      </c>
    </row>
    <row r="440" spans="1:51" s="15" customFormat="1" ht="12">
      <c r="A440" s="15"/>
      <c r="B440" s="261"/>
      <c r="C440" s="262"/>
      <c r="D440" s="235" t="s">
        <v>152</v>
      </c>
      <c r="E440" s="263" t="s">
        <v>1</v>
      </c>
      <c r="F440" s="264" t="s">
        <v>160</v>
      </c>
      <c r="G440" s="262"/>
      <c r="H440" s="265">
        <v>400.6</v>
      </c>
      <c r="I440" s="266"/>
      <c r="J440" s="262"/>
      <c r="K440" s="262"/>
      <c r="L440" s="267"/>
      <c r="M440" s="268"/>
      <c r="N440" s="269"/>
      <c r="O440" s="269"/>
      <c r="P440" s="269"/>
      <c r="Q440" s="269"/>
      <c r="R440" s="269"/>
      <c r="S440" s="269"/>
      <c r="T440" s="270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71" t="s">
        <v>152</v>
      </c>
      <c r="AU440" s="271" t="s">
        <v>87</v>
      </c>
      <c r="AV440" s="15" t="s">
        <v>148</v>
      </c>
      <c r="AW440" s="15" t="s">
        <v>33</v>
      </c>
      <c r="AX440" s="15" t="s">
        <v>85</v>
      </c>
      <c r="AY440" s="271" t="s">
        <v>142</v>
      </c>
    </row>
    <row r="441" spans="1:65" s="2" customFormat="1" ht="21.75" customHeight="1">
      <c r="A441" s="39"/>
      <c r="B441" s="40"/>
      <c r="C441" s="221" t="s">
        <v>486</v>
      </c>
      <c r="D441" s="221" t="s">
        <v>144</v>
      </c>
      <c r="E441" s="222" t="s">
        <v>487</v>
      </c>
      <c r="F441" s="223" t="s">
        <v>488</v>
      </c>
      <c r="G441" s="224" t="s">
        <v>147</v>
      </c>
      <c r="H441" s="225">
        <v>526.48</v>
      </c>
      <c r="I441" s="226"/>
      <c r="J441" s="227">
        <f>ROUND(I441*H441,2)</f>
        <v>0</v>
      </c>
      <c r="K441" s="228"/>
      <c r="L441" s="45"/>
      <c r="M441" s="229" t="s">
        <v>1</v>
      </c>
      <c r="N441" s="230" t="s">
        <v>43</v>
      </c>
      <c r="O441" s="92"/>
      <c r="P441" s="231">
        <f>O441*H441</f>
        <v>0</v>
      </c>
      <c r="Q441" s="231">
        <v>0</v>
      </c>
      <c r="R441" s="231">
        <f>Q441*H441</f>
        <v>0</v>
      </c>
      <c r="S441" s="231">
        <v>0</v>
      </c>
      <c r="T441" s="232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3" t="s">
        <v>148</v>
      </c>
      <c r="AT441" s="233" t="s">
        <v>144</v>
      </c>
      <c r="AU441" s="233" t="s">
        <v>87</v>
      </c>
      <c r="AY441" s="18" t="s">
        <v>142</v>
      </c>
      <c r="BE441" s="234">
        <f>IF(N441="základní",J441,0)</f>
        <v>0</v>
      </c>
      <c r="BF441" s="234">
        <f>IF(N441="snížená",J441,0)</f>
        <v>0</v>
      </c>
      <c r="BG441" s="234">
        <f>IF(N441="zákl. přenesená",J441,0)</f>
        <v>0</v>
      </c>
      <c r="BH441" s="234">
        <f>IF(N441="sníž. přenesená",J441,0)</f>
        <v>0</v>
      </c>
      <c r="BI441" s="234">
        <f>IF(N441="nulová",J441,0)</f>
        <v>0</v>
      </c>
      <c r="BJ441" s="18" t="s">
        <v>85</v>
      </c>
      <c r="BK441" s="234">
        <f>ROUND(I441*H441,2)</f>
        <v>0</v>
      </c>
      <c r="BL441" s="18" t="s">
        <v>148</v>
      </c>
      <c r="BM441" s="233" t="s">
        <v>489</v>
      </c>
    </row>
    <row r="442" spans="1:47" s="2" customFormat="1" ht="12">
      <c r="A442" s="39"/>
      <c r="B442" s="40"/>
      <c r="C442" s="41"/>
      <c r="D442" s="235" t="s">
        <v>150</v>
      </c>
      <c r="E442" s="41"/>
      <c r="F442" s="236" t="s">
        <v>490</v>
      </c>
      <c r="G442" s="41"/>
      <c r="H442" s="41"/>
      <c r="I442" s="237"/>
      <c r="J442" s="41"/>
      <c r="K442" s="41"/>
      <c r="L442" s="45"/>
      <c r="M442" s="238"/>
      <c r="N442" s="239"/>
      <c r="O442" s="92"/>
      <c r="P442" s="92"/>
      <c r="Q442" s="92"/>
      <c r="R442" s="92"/>
      <c r="S442" s="92"/>
      <c r="T442" s="93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T442" s="18" t="s">
        <v>150</v>
      </c>
      <c r="AU442" s="18" t="s">
        <v>87</v>
      </c>
    </row>
    <row r="443" spans="1:51" s="13" customFormat="1" ht="12">
      <c r="A443" s="13"/>
      <c r="B443" s="240"/>
      <c r="C443" s="241"/>
      <c r="D443" s="235" t="s">
        <v>152</v>
      </c>
      <c r="E443" s="242" t="s">
        <v>1</v>
      </c>
      <c r="F443" s="243" t="s">
        <v>170</v>
      </c>
      <c r="G443" s="241"/>
      <c r="H443" s="242" t="s">
        <v>1</v>
      </c>
      <c r="I443" s="244"/>
      <c r="J443" s="241"/>
      <c r="K443" s="241"/>
      <c r="L443" s="245"/>
      <c r="M443" s="246"/>
      <c r="N443" s="247"/>
      <c r="O443" s="247"/>
      <c r="P443" s="247"/>
      <c r="Q443" s="247"/>
      <c r="R443" s="247"/>
      <c r="S443" s="247"/>
      <c r="T443" s="248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9" t="s">
        <v>152</v>
      </c>
      <c r="AU443" s="249" t="s">
        <v>87</v>
      </c>
      <c r="AV443" s="13" t="s">
        <v>85</v>
      </c>
      <c r="AW443" s="13" t="s">
        <v>33</v>
      </c>
      <c r="AX443" s="13" t="s">
        <v>78</v>
      </c>
      <c r="AY443" s="249" t="s">
        <v>142</v>
      </c>
    </row>
    <row r="444" spans="1:51" s="13" customFormat="1" ht="12">
      <c r="A444" s="13"/>
      <c r="B444" s="240"/>
      <c r="C444" s="241"/>
      <c r="D444" s="235" t="s">
        <v>152</v>
      </c>
      <c r="E444" s="242" t="s">
        <v>1</v>
      </c>
      <c r="F444" s="243" t="s">
        <v>220</v>
      </c>
      <c r="G444" s="241"/>
      <c r="H444" s="242" t="s">
        <v>1</v>
      </c>
      <c r="I444" s="244"/>
      <c r="J444" s="241"/>
      <c r="K444" s="241"/>
      <c r="L444" s="245"/>
      <c r="M444" s="246"/>
      <c r="N444" s="247"/>
      <c r="O444" s="247"/>
      <c r="P444" s="247"/>
      <c r="Q444" s="247"/>
      <c r="R444" s="247"/>
      <c r="S444" s="247"/>
      <c r="T444" s="248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9" t="s">
        <v>152</v>
      </c>
      <c r="AU444" s="249" t="s">
        <v>87</v>
      </c>
      <c r="AV444" s="13" t="s">
        <v>85</v>
      </c>
      <c r="AW444" s="13" t="s">
        <v>33</v>
      </c>
      <c r="AX444" s="13" t="s">
        <v>78</v>
      </c>
      <c r="AY444" s="249" t="s">
        <v>142</v>
      </c>
    </row>
    <row r="445" spans="1:51" s="14" customFormat="1" ht="12">
      <c r="A445" s="14"/>
      <c r="B445" s="250"/>
      <c r="C445" s="251"/>
      <c r="D445" s="235" t="s">
        <v>152</v>
      </c>
      <c r="E445" s="252" t="s">
        <v>1</v>
      </c>
      <c r="F445" s="253" t="s">
        <v>208</v>
      </c>
      <c r="G445" s="251"/>
      <c r="H445" s="254">
        <v>45.8</v>
      </c>
      <c r="I445" s="255"/>
      <c r="J445" s="251"/>
      <c r="K445" s="251"/>
      <c r="L445" s="256"/>
      <c r="M445" s="257"/>
      <c r="N445" s="258"/>
      <c r="O445" s="258"/>
      <c r="P445" s="258"/>
      <c r="Q445" s="258"/>
      <c r="R445" s="258"/>
      <c r="S445" s="258"/>
      <c r="T445" s="259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60" t="s">
        <v>152</v>
      </c>
      <c r="AU445" s="260" t="s">
        <v>87</v>
      </c>
      <c r="AV445" s="14" t="s">
        <v>87</v>
      </c>
      <c r="AW445" s="14" t="s">
        <v>33</v>
      </c>
      <c r="AX445" s="14" t="s">
        <v>78</v>
      </c>
      <c r="AY445" s="260" t="s">
        <v>142</v>
      </c>
    </row>
    <row r="446" spans="1:51" s="13" customFormat="1" ht="12">
      <c r="A446" s="13"/>
      <c r="B446" s="240"/>
      <c r="C446" s="241"/>
      <c r="D446" s="235" t="s">
        <v>152</v>
      </c>
      <c r="E446" s="242" t="s">
        <v>1</v>
      </c>
      <c r="F446" s="243" t="s">
        <v>165</v>
      </c>
      <c r="G446" s="241"/>
      <c r="H446" s="242" t="s">
        <v>1</v>
      </c>
      <c r="I446" s="244"/>
      <c r="J446" s="241"/>
      <c r="K446" s="241"/>
      <c r="L446" s="245"/>
      <c r="M446" s="246"/>
      <c r="N446" s="247"/>
      <c r="O446" s="247"/>
      <c r="P446" s="247"/>
      <c r="Q446" s="247"/>
      <c r="R446" s="247"/>
      <c r="S446" s="247"/>
      <c r="T446" s="248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9" t="s">
        <v>152</v>
      </c>
      <c r="AU446" s="249" t="s">
        <v>87</v>
      </c>
      <c r="AV446" s="13" t="s">
        <v>85</v>
      </c>
      <c r="AW446" s="13" t="s">
        <v>33</v>
      </c>
      <c r="AX446" s="13" t="s">
        <v>78</v>
      </c>
      <c r="AY446" s="249" t="s">
        <v>142</v>
      </c>
    </row>
    <row r="447" spans="1:51" s="13" customFormat="1" ht="12">
      <c r="A447" s="13"/>
      <c r="B447" s="240"/>
      <c r="C447" s="241"/>
      <c r="D447" s="235" t="s">
        <v>152</v>
      </c>
      <c r="E447" s="242" t="s">
        <v>1</v>
      </c>
      <c r="F447" s="243" t="s">
        <v>220</v>
      </c>
      <c r="G447" s="241"/>
      <c r="H447" s="242" t="s">
        <v>1</v>
      </c>
      <c r="I447" s="244"/>
      <c r="J447" s="241"/>
      <c r="K447" s="241"/>
      <c r="L447" s="245"/>
      <c r="M447" s="246"/>
      <c r="N447" s="247"/>
      <c r="O447" s="247"/>
      <c r="P447" s="247"/>
      <c r="Q447" s="247"/>
      <c r="R447" s="247"/>
      <c r="S447" s="247"/>
      <c r="T447" s="248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9" t="s">
        <v>152</v>
      </c>
      <c r="AU447" s="249" t="s">
        <v>87</v>
      </c>
      <c r="AV447" s="13" t="s">
        <v>85</v>
      </c>
      <c r="AW447" s="13" t="s">
        <v>33</v>
      </c>
      <c r="AX447" s="13" t="s">
        <v>78</v>
      </c>
      <c r="AY447" s="249" t="s">
        <v>142</v>
      </c>
    </row>
    <row r="448" spans="1:51" s="14" customFormat="1" ht="12">
      <c r="A448" s="14"/>
      <c r="B448" s="250"/>
      <c r="C448" s="251"/>
      <c r="D448" s="235" t="s">
        <v>152</v>
      </c>
      <c r="E448" s="252" t="s">
        <v>1</v>
      </c>
      <c r="F448" s="253" t="s">
        <v>212</v>
      </c>
      <c r="G448" s="251"/>
      <c r="H448" s="254">
        <v>387.1</v>
      </c>
      <c r="I448" s="255"/>
      <c r="J448" s="251"/>
      <c r="K448" s="251"/>
      <c r="L448" s="256"/>
      <c r="M448" s="257"/>
      <c r="N448" s="258"/>
      <c r="O448" s="258"/>
      <c r="P448" s="258"/>
      <c r="Q448" s="258"/>
      <c r="R448" s="258"/>
      <c r="S448" s="258"/>
      <c r="T448" s="259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60" t="s">
        <v>152</v>
      </c>
      <c r="AU448" s="260" t="s">
        <v>87</v>
      </c>
      <c r="AV448" s="14" t="s">
        <v>87</v>
      </c>
      <c r="AW448" s="14" t="s">
        <v>33</v>
      </c>
      <c r="AX448" s="14" t="s">
        <v>78</v>
      </c>
      <c r="AY448" s="260" t="s">
        <v>142</v>
      </c>
    </row>
    <row r="449" spans="1:51" s="13" customFormat="1" ht="12">
      <c r="A449" s="13"/>
      <c r="B449" s="240"/>
      <c r="C449" s="241"/>
      <c r="D449" s="235" t="s">
        <v>152</v>
      </c>
      <c r="E449" s="242" t="s">
        <v>1</v>
      </c>
      <c r="F449" s="243" t="s">
        <v>467</v>
      </c>
      <c r="G449" s="241"/>
      <c r="H449" s="242" t="s">
        <v>1</v>
      </c>
      <c r="I449" s="244"/>
      <c r="J449" s="241"/>
      <c r="K449" s="241"/>
      <c r="L449" s="245"/>
      <c r="M449" s="246"/>
      <c r="N449" s="247"/>
      <c r="O449" s="247"/>
      <c r="P449" s="247"/>
      <c r="Q449" s="247"/>
      <c r="R449" s="247"/>
      <c r="S449" s="247"/>
      <c r="T449" s="248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9" t="s">
        <v>152</v>
      </c>
      <c r="AU449" s="249" t="s">
        <v>87</v>
      </c>
      <c r="AV449" s="13" t="s">
        <v>85</v>
      </c>
      <c r="AW449" s="13" t="s">
        <v>33</v>
      </c>
      <c r="AX449" s="13" t="s">
        <v>78</v>
      </c>
      <c r="AY449" s="249" t="s">
        <v>142</v>
      </c>
    </row>
    <row r="450" spans="1:51" s="13" customFormat="1" ht="12">
      <c r="A450" s="13"/>
      <c r="B450" s="240"/>
      <c r="C450" s="241"/>
      <c r="D450" s="235" t="s">
        <v>152</v>
      </c>
      <c r="E450" s="242" t="s">
        <v>1</v>
      </c>
      <c r="F450" s="243" t="s">
        <v>153</v>
      </c>
      <c r="G450" s="241"/>
      <c r="H450" s="242" t="s">
        <v>1</v>
      </c>
      <c r="I450" s="244"/>
      <c r="J450" s="241"/>
      <c r="K450" s="241"/>
      <c r="L450" s="245"/>
      <c r="M450" s="246"/>
      <c r="N450" s="247"/>
      <c r="O450" s="247"/>
      <c r="P450" s="247"/>
      <c r="Q450" s="247"/>
      <c r="R450" s="247"/>
      <c r="S450" s="247"/>
      <c r="T450" s="248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9" t="s">
        <v>152</v>
      </c>
      <c r="AU450" s="249" t="s">
        <v>87</v>
      </c>
      <c r="AV450" s="13" t="s">
        <v>85</v>
      </c>
      <c r="AW450" s="13" t="s">
        <v>33</v>
      </c>
      <c r="AX450" s="13" t="s">
        <v>78</v>
      </c>
      <c r="AY450" s="249" t="s">
        <v>142</v>
      </c>
    </row>
    <row r="451" spans="1:51" s="14" customFormat="1" ht="12">
      <c r="A451" s="14"/>
      <c r="B451" s="250"/>
      <c r="C451" s="251"/>
      <c r="D451" s="235" t="s">
        <v>152</v>
      </c>
      <c r="E451" s="252" t="s">
        <v>1</v>
      </c>
      <c r="F451" s="253" t="s">
        <v>491</v>
      </c>
      <c r="G451" s="251"/>
      <c r="H451" s="254">
        <v>52.5</v>
      </c>
      <c r="I451" s="255"/>
      <c r="J451" s="251"/>
      <c r="K451" s="251"/>
      <c r="L451" s="256"/>
      <c r="M451" s="257"/>
      <c r="N451" s="258"/>
      <c r="O451" s="258"/>
      <c r="P451" s="258"/>
      <c r="Q451" s="258"/>
      <c r="R451" s="258"/>
      <c r="S451" s="258"/>
      <c r="T451" s="259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60" t="s">
        <v>152</v>
      </c>
      <c r="AU451" s="260" t="s">
        <v>87</v>
      </c>
      <c r="AV451" s="14" t="s">
        <v>87</v>
      </c>
      <c r="AW451" s="14" t="s">
        <v>33</v>
      </c>
      <c r="AX451" s="14" t="s">
        <v>78</v>
      </c>
      <c r="AY451" s="260" t="s">
        <v>142</v>
      </c>
    </row>
    <row r="452" spans="1:51" s="13" customFormat="1" ht="12">
      <c r="A452" s="13"/>
      <c r="B452" s="240"/>
      <c r="C452" s="241"/>
      <c r="D452" s="235" t="s">
        <v>152</v>
      </c>
      <c r="E452" s="242" t="s">
        <v>1</v>
      </c>
      <c r="F452" s="243" t="s">
        <v>155</v>
      </c>
      <c r="G452" s="241"/>
      <c r="H452" s="242" t="s">
        <v>1</v>
      </c>
      <c r="I452" s="244"/>
      <c r="J452" s="241"/>
      <c r="K452" s="241"/>
      <c r="L452" s="245"/>
      <c r="M452" s="246"/>
      <c r="N452" s="247"/>
      <c r="O452" s="247"/>
      <c r="P452" s="247"/>
      <c r="Q452" s="247"/>
      <c r="R452" s="247"/>
      <c r="S452" s="247"/>
      <c r="T452" s="248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9" t="s">
        <v>152</v>
      </c>
      <c r="AU452" s="249" t="s">
        <v>87</v>
      </c>
      <c r="AV452" s="13" t="s">
        <v>85</v>
      </c>
      <c r="AW452" s="13" t="s">
        <v>33</v>
      </c>
      <c r="AX452" s="13" t="s">
        <v>78</v>
      </c>
      <c r="AY452" s="249" t="s">
        <v>142</v>
      </c>
    </row>
    <row r="453" spans="1:51" s="14" customFormat="1" ht="12">
      <c r="A453" s="14"/>
      <c r="B453" s="250"/>
      <c r="C453" s="251"/>
      <c r="D453" s="235" t="s">
        <v>152</v>
      </c>
      <c r="E453" s="252" t="s">
        <v>1</v>
      </c>
      <c r="F453" s="253" t="s">
        <v>492</v>
      </c>
      <c r="G453" s="251"/>
      <c r="H453" s="254">
        <v>1.84</v>
      </c>
      <c r="I453" s="255"/>
      <c r="J453" s="251"/>
      <c r="K453" s="251"/>
      <c r="L453" s="256"/>
      <c r="M453" s="257"/>
      <c r="N453" s="258"/>
      <c r="O453" s="258"/>
      <c r="P453" s="258"/>
      <c r="Q453" s="258"/>
      <c r="R453" s="258"/>
      <c r="S453" s="258"/>
      <c r="T453" s="259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60" t="s">
        <v>152</v>
      </c>
      <c r="AU453" s="260" t="s">
        <v>87</v>
      </c>
      <c r="AV453" s="14" t="s">
        <v>87</v>
      </c>
      <c r="AW453" s="14" t="s">
        <v>33</v>
      </c>
      <c r="AX453" s="14" t="s">
        <v>78</v>
      </c>
      <c r="AY453" s="260" t="s">
        <v>142</v>
      </c>
    </row>
    <row r="454" spans="1:51" s="13" customFormat="1" ht="12">
      <c r="A454" s="13"/>
      <c r="B454" s="240"/>
      <c r="C454" s="241"/>
      <c r="D454" s="235" t="s">
        <v>152</v>
      </c>
      <c r="E454" s="242" t="s">
        <v>1</v>
      </c>
      <c r="F454" s="243" t="s">
        <v>201</v>
      </c>
      <c r="G454" s="241"/>
      <c r="H454" s="242" t="s">
        <v>1</v>
      </c>
      <c r="I454" s="244"/>
      <c r="J454" s="241"/>
      <c r="K454" s="241"/>
      <c r="L454" s="245"/>
      <c r="M454" s="246"/>
      <c r="N454" s="247"/>
      <c r="O454" s="247"/>
      <c r="P454" s="247"/>
      <c r="Q454" s="247"/>
      <c r="R454" s="247"/>
      <c r="S454" s="247"/>
      <c r="T454" s="248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9" t="s">
        <v>152</v>
      </c>
      <c r="AU454" s="249" t="s">
        <v>87</v>
      </c>
      <c r="AV454" s="13" t="s">
        <v>85</v>
      </c>
      <c r="AW454" s="13" t="s">
        <v>33</v>
      </c>
      <c r="AX454" s="13" t="s">
        <v>78</v>
      </c>
      <c r="AY454" s="249" t="s">
        <v>142</v>
      </c>
    </row>
    <row r="455" spans="1:51" s="14" customFormat="1" ht="12">
      <c r="A455" s="14"/>
      <c r="B455" s="250"/>
      <c r="C455" s="251"/>
      <c r="D455" s="235" t="s">
        <v>152</v>
      </c>
      <c r="E455" s="252" t="s">
        <v>1</v>
      </c>
      <c r="F455" s="253" t="s">
        <v>493</v>
      </c>
      <c r="G455" s="251"/>
      <c r="H455" s="254">
        <v>35.1</v>
      </c>
      <c r="I455" s="255"/>
      <c r="J455" s="251"/>
      <c r="K455" s="251"/>
      <c r="L455" s="256"/>
      <c r="M455" s="257"/>
      <c r="N455" s="258"/>
      <c r="O455" s="258"/>
      <c r="P455" s="258"/>
      <c r="Q455" s="258"/>
      <c r="R455" s="258"/>
      <c r="S455" s="258"/>
      <c r="T455" s="259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60" t="s">
        <v>152</v>
      </c>
      <c r="AU455" s="260" t="s">
        <v>87</v>
      </c>
      <c r="AV455" s="14" t="s">
        <v>87</v>
      </c>
      <c r="AW455" s="14" t="s">
        <v>33</v>
      </c>
      <c r="AX455" s="14" t="s">
        <v>78</v>
      </c>
      <c r="AY455" s="260" t="s">
        <v>142</v>
      </c>
    </row>
    <row r="456" spans="1:51" s="14" customFormat="1" ht="12">
      <c r="A456" s="14"/>
      <c r="B456" s="250"/>
      <c r="C456" s="251"/>
      <c r="D456" s="235" t="s">
        <v>152</v>
      </c>
      <c r="E456" s="252" t="s">
        <v>1</v>
      </c>
      <c r="F456" s="253" t="s">
        <v>494</v>
      </c>
      <c r="G456" s="251"/>
      <c r="H456" s="254">
        <v>4.14</v>
      </c>
      <c r="I456" s="255"/>
      <c r="J456" s="251"/>
      <c r="K456" s="251"/>
      <c r="L456" s="256"/>
      <c r="M456" s="257"/>
      <c r="N456" s="258"/>
      <c r="O456" s="258"/>
      <c r="P456" s="258"/>
      <c r="Q456" s="258"/>
      <c r="R456" s="258"/>
      <c r="S456" s="258"/>
      <c r="T456" s="259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60" t="s">
        <v>152</v>
      </c>
      <c r="AU456" s="260" t="s">
        <v>87</v>
      </c>
      <c r="AV456" s="14" t="s">
        <v>87</v>
      </c>
      <c r="AW456" s="14" t="s">
        <v>33</v>
      </c>
      <c r="AX456" s="14" t="s">
        <v>78</v>
      </c>
      <c r="AY456" s="260" t="s">
        <v>142</v>
      </c>
    </row>
    <row r="457" spans="1:51" s="15" customFormat="1" ht="12">
      <c r="A457" s="15"/>
      <c r="B457" s="261"/>
      <c r="C457" s="262"/>
      <c r="D457" s="235" t="s">
        <v>152</v>
      </c>
      <c r="E457" s="263" t="s">
        <v>1</v>
      </c>
      <c r="F457" s="264" t="s">
        <v>160</v>
      </c>
      <c r="G457" s="262"/>
      <c r="H457" s="265">
        <v>526.48</v>
      </c>
      <c r="I457" s="266"/>
      <c r="J457" s="262"/>
      <c r="K457" s="262"/>
      <c r="L457" s="267"/>
      <c r="M457" s="268"/>
      <c r="N457" s="269"/>
      <c r="O457" s="269"/>
      <c r="P457" s="269"/>
      <c r="Q457" s="269"/>
      <c r="R457" s="269"/>
      <c r="S457" s="269"/>
      <c r="T457" s="270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71" t="s">
        <v>152</v>
      </c>
      <c r="AU457" s="271" t="s">
        <v>87</v>
      </c>
      <c r="AV457" s="15" t="s">
        <v>148</v>
      </c>
      <c r="AW457" s="15" t="s">
        <v>33</v>
      </c>
      <c r="AX457" s="15" t="s">
        <v>85</v>
      </c>
      <c r="AY457" s="271" t="s">
        <v>142</v>
      </c>
    </row>
    <row r="458" spans="1:65" s="2" customFormat="1" ht="21.75" customHeight="1">
      <c r="A458" s="39"/>
      <c r="B458" s="40"/>
      <c r="C458" s="221" t="s">
        <v>495</v>
      </c>
      <c r="D458" s="221" t="s">
        <v>144</v>
      </c>
      <c r="E458" s="222" t="s">
        <v>496</v>
      </c>
      <c r="F458" s="223" t="s">
        <v>497</v>
      </c>
      <c r="G458" s="224" t="s">
        <v>147</v>
      </c>
      <c r="H458" s="225">
        <v>647.7</v>
      </c>
      <c r="I458" s="226"/>
      <c r="J458" s="227">
        <f>ROUND(I458*H458,2)</f>
        <v>0</v>
      </c>
      <c r="K458" s="228"/>
      <c r="L458" s="45"/>
      <c r="M458" s="229" t="s">
        <v>1</v>
      </c>
      <c r="N458" s="230" t="s">
        <v>43</v>
      </c>
      <c r="O458" s="92"/>
      <c r="P458" s="231">
        <f>O458*H458</f>
        <v>0</v>
      </c>
      <c r="Q458" s="231">
        <v>0</v>
      </c>
      <c r="R458" s="231">
        <f>Q458*H458</f>
        <v>0</v>
      </c>
      <c r="S458" s="231">
        <v>0</v>
      </c>
      <c r="T458" s="232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33" t="s">
        <v>148</v>
      </c>
      <c r="AT458" s="233" t="s">
        <v>144</v>
      </c>
      <c r="AU458" s="233" t="s">
        <v>87</v>
      </c>
      <c r="AY458" s="18" t="s">
        <v>142</v>
      </c>
      <c r="BE458" s="234">
        <f>IF(N458="základní",J458,0)</f>
        <v>0</v>
      </c>
      <c r="BF458" s="234">
        <f>IF(N458="snížená",J458,0)</f>
        <v>0</v>
      </c>
      <c r="BG458" s="234">
        <f>IF(N458="zákl. přenesená",J458,0)</f>
        <v>0</v>
      </c>
      <c r="BH458" s="234">
        <f>IF(N458="sníž. přenesená",J458,0)</f>
        <v>0</v>
      </c>
      <c r="BI458" s="234">
        <f>IF(N458="nulová",J458,0)</f>
        <v>0</v>
      </c>
      <c r="BJ458" s="18" t="s">
        <v>85</v>
      </c>
      <c r="BK458" s="234">
        <f>ROUND(I458*H458,2)</f>
        <v>0</v>
      </c>
      <c r="BL458" s="18" t="s">
        <v>148</v>
      </c>
      <c r="BM458" s="233" t="s">
        <v>498</v>
      </c>
    </row>
    <row r="459" spans="1:47" s="2" customFormat="1" ht="12">
      <c r="A459" s="39"/>
      <c r="B459" s="40"/>
      <c r="C459" s="41"/>
      <c r="D459" s="235" t="s">
        <v>150</v>
      </c>
      <c r="E459" s="41"/>
      <c r="F459" s="236" t="s">
        <v>499</v>
      </c>
      <c r="G459" s="41"/>
      <c r="H459" s="41"/>
      <c r="I459" s="237"/>
      <c r="J459" s="41"/>
      <c r="K459" s="41"/>
      <c r="L459" s="45"/>
      <c r="M459" s="238"/>
      <c r="N459" s="239"/>
      <c r="O459" s="92"/>
      <c r="P459" s="92"/>
      <c r="Q459" s="92"/>
      <c r="R459" s="92"/>
      <c r="S459" s="92"/>
      <c r="T459" s="93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T459" s="18" t="s">
        <v>150</v>
      </c>
      <c r="AU459" s="18" t="s">
        <v>87</v>
      </c>
    </row>
    <row r="460" spans="1:51" s="13" customFormat="1" ht="12">
      <c r="A460" s="13"/>
      <c r="B460" s="240"/>
      <c r="C460" s="241"/>
      <c r="D460" s="235" t="s">
        <v>152</v>
      </c>
      <c r="E460" s="242" t="s">
        <v>1</v>
      </c>
      <c r="F460" s="243" t="s">
        <v>170</v>
      </c>
      <c r="G460" s="241"/>
      <c r="H460" s="242" t="s">
        <v>1</v>
      </c>
      <c r="I460" s="244"/>
      <c r="J460" s="241"/>
      <c r="K460" s="241"/>
      <c r="L460" s="245"/>
      <c r="M460" s="246"/>
      <c r="N460" s="247"/>
      <c r="O460" s="247"/>
      <c r="P460" s="247"/>
      <c r="Q460" s="247"/>
      <c r="R460" s="247"/>
      <c r="S460" s="247"/>
      <c r="T460" s="248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9" t="s">
        <v>152</v>
      </c>
      <c r="AU460" s="249" t="s">
        <v>87</v>
      </c>
      <c r="AV460" s="13" t="s">
        <v>85</v>
      </c>
      <c r="AW460" s="13" t="s">
        <v>33</v>
      </c>
      <c r="AX460" s="13" t="s">
        <v>78</v>
      </c>
      <c r="AY460" s="249" t="s">
        <v>142</v>
      </c>
    </row>
    <row r="461" spans="1:51" s="13" customFormat="1" ht="12">
      <c r="A461" s="13"/>
      <c r="B461" s="240"/>
      <c r="C461" s="241"/>
      <c r="D461" s="235" t="s">
        <v>152</v>
      </c>
      <c r="E461" s="242" t="s">
        <v>1</v>
      </c>
      <c r="F461" s="243" t="s">
        <v>220</v>
      </c>
      <c r="G461" s="241"/>
      <c r="H461" s="242" t="s">
        <v>1</v>
      </c>
      <c r="I461" s="244"/>
      <c r="J461" s="241"/>
      <c r="K461" s="241"/>
      <c r="L461" s="245"/>
      <c r="M461" s="246"/>
      <c r="N461" s="247"/>
      <c r="O461" s="247"/>
      <c r="P461" s="247"/>
      <c r="Q461" s="247"/>
      <c r="R461" s="247"/>
      <c r="S461" s="247"/>
      <c r="T461" s="248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9" t="s">
        <v>152</v>
      </c>
      <c r="AU461" s="249" t="s">
        <v>87</v>
      </c>
      <c r="AV461" s="13" t="s">
        <v>85</v>
      </c>
      <c r="AW461" s="13" t="s">
        <v>33</v>
      </c>
      <c r="AX461" s="13" t="s">
        <v>78</v>
      </c>
      <c r="AY461" s="249" t="s">
        <v>142</v>
      </c>
    </row>
    <row r="462" spans="1:51" s="14" customFormat="1" ht="12">
      <c r="A462" s="14"/>
      <c r="B462" s="250"/>
      <c r="C462" s="251"/>
      <c r="D462" s="235" t="s">
        <v>152</v>
      </c>
      <c r="E462" s="252" t="s">
        <v>1</v>
      </c>
      <c r="F462" s="253" t="s">
        <v>500</v>
      </c>
      <c r="G462" s="251"/>
      <c r="H462" s="254">
        <v>134.3</v>
      </c>
      <c r="I462" s="255"/>
      <c r="J462" s="251"/>
      <c r="K462" s="251"/>
      <c r="L462" s="256"/>
      <c r="M462" s="257"/>
      <c r="N462" s="258"/>
      <c r="O462" s="258"/>
      <c r="P462" s="258"/>
      <c r="Q462" s="258"/>
      <c r="R462" s="258"/>
      <c r="S462" s="258"/>
      <c r="T462" s="259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60" t="s">
        <v>152</v>
      </c>
      <c r="AU462" s="260" t="s">
        <v>87</v>
      </c>
      <c r="AV462" s="14" t="s">
        <v>87</v>
      </c>
      <c r="AW462" s="14" t="s">
        <v>33</v>
      </c>
      <c r="AX462" s="14" t="s">
        <v>78</v>
      </c>
      <c r="AY462" s="260" t="s">
        <v>142</v>
      </c>
    </row>
    <row r="463" spans="1:51" s="13" customFormat="1" ht="12">
      <c r="A463" s="13"/>
      <c r="B463" s="240"/>
      <c r="C463" s="241"/>
      <c r="D463" s="235" t="s">
        <v>152</v>
      </c>
      <c r="E463" s="242" t="s">
        <v>1</v>
      </c>
      <c r="F463" s="243" t="s">
        <v>165</v>
      </c>
      <c r="G463" s="241"/>
      <c r="H463" s="242" t="s">
        <v>1</v>
      </c>
      <c r="I463" s="244"/>
      <c r="J463" s="241"/>
      <c r="K463" s="241"/>
      <c r="L463" s="245"/>
      <c r="M463" s="246"/>
      <c r="N463" s="247"/>
      <c r="O463" s="247"/>
      <c r="P463" s="247"/>
      <c r="Q463" s="247"/>
      <c r="R463" s="247"/>
      <c r="S463" s="247"/>
      <c r="T463" s="248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9" t="s">
        <v>152</v>
      </c>
      <c r="AU463" s="249" t="s">
        <v>87</v>
      </c>
      <c r="AV463" s="13" t="s">
        <v>85</v>
      </c>
      <c r="AW463" s="13" t="s">
        <v>33</v>
      </c>
      <c r="AX463" s="13" t="s">
        <v>78</v>
      </c>
      <c r="AY463" s="249" t="s">
        <v>142</v>
      </c>
    </row>
    <row r="464" spans="1:51" s="13" customFormat="1" ht="12">
      <c r="A464" s="13"/>
      <c r="B464" s="240"/>
      <c r="C464" s="241"/>
      <c r="D464" s="235" t="s">
        <v>152</v>
      </c>
      <c r="E464" s="242" t="s">
        <v>1</v>
      </c>
      <c r="F464" s="243" t="s">
        <v>220</v>
      </c>
      <c r="G464" s="241"/>
      <c r="H464" s="242" t="s">
        <v>1</v>
      </c>
      <c r="I464" s="244"/>
      <c r="J464" s="241"/>
      <c r="K464" s="241"/>
      <c r="L464" s="245"/>
      <c r="M464" s="246"/>
      <c r="N464" s="247"/>
      <c r="O464" s="247"/>
      <c r="P464" s="247"/>
      <c r="Q464" s="247"/>
      <c r="R464" s="247"/>
      <c r="S464" s="247"/>
      <c r="T464" s="248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9" t="s">
        <v>152</v>
      </c>
      <c r="AU464" s="249" t="s">
        <v>87</v>
      </c>
      <c r="AV464" s="13" t="s">
        <v>85</v>
      </c>
      <c r="AW464" s="13" t="s">
        <v>33</v>
      </c>
      <c r="AX464" s="13" t="s">
        <v>78</v>
      </c>
      <c r="AY464" s="249" t="s">
        <v>142</v>
      </c>
    </row>
    <row r="465" spans="1:51" s="14" customFormat="1" ht="12">
      <c r="A465" s="14"/>
      <c r="B465" s="250"/>
      <c r="C465" s="251"/>
      <c r="D465" s="235" t="s">
        <v>152</v>
      </c>
      <c r="E465" s="252" t="s">
        <v>1</v>
      </c>
      <c r="F465" s="253" t="s">
        <v>501</v>
      </c>
      <c r="G465" s="251"/>
      <c r="H465" s="254">
        <v>513.4</v>
      </c>
      <c r="I465" s="255"/>
      <c r="J465" s="251"/>
      <c r="K465" s="251"/>
      <c r="L465" s="256"/>
      <c r="M465" s="257"/>
      <c r="N465" s="258"/>
      <c r="O465" s="258"/>
      <c r="P465" s="258"/>
      <c r="Q465" s="258"/>
      <c r="R465" s="258"/>
      <c r="S465" s="258"/>
      <c r="T465" s="259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60" t="s">
        <v>152</v>
      </c>
      <c r="AU465" s="260" t="s">
        <v>87</v>
      </c>
      <c r="AV465" s="14" t="s">
        <v>87</v>
      </c>
      <c r="AW465" s="14" t="s">
        <v>33</v>
      </c>
      <c r="AX465" s="14" t="s">
        <v>78</v>
      </c>
      <c r="AY465" s="260" t="s">
        <v>142</v>
      </c>
    </row>
    <row r="466" spans="1:51" s="15" customFormat="1" ht="12">
      <c r="A466" s="15"/>
      <c r="B466" s="261"/>
      <c r="C466" s="262"/>
      <c r="D466" s="235" t="s">
        <v>152</v>
      </c>
      <c r="E466" s="263" t="s">
        <v>1</v>
      </c>
      <c r="F466" s="264" t="s">
        <v>160</v>
      </c>
      <c r="G466" s="262"/>
      <c r="H466" s="265">
        <v>647.7</v>
      </c>
      <c r="I466" s="266"/>
      <c r="J466" s="262"/>
      <c r="K466" s="262"/>
      <c r="L466" s="267"/>
      <c r="M466" s="268"/>
      <c r="N466" s="269"/>
      <c r="O466" s="269"/>
      <c r="P466" s="269"/>
      <c r="Q466" s="269"/>
      <c r="R466" s="269"/>
      <c r="S466" s="269"/>
      <c r="T466" s="270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T466" s="271" t="s">
        <v>152</v>
      </c>
      <c r="AU466" s="271" t="s">
        <v>87</v>
      </c>
      <c r="AV466" s="15" t="s">
        <v>148</v>
      </c>
      <c r="AW466" s="15" t="s">
        <v>33</v>
      </c>
      <c r="AX466" s="15" t="s">
        <v>85</v>
      </c>
      <c r="AY466" s="271" t="s">
        <v>142</v>
      </c>
    </row>
    <row r="467" spans="1:65" s="2" customFormat="1" ht="33" customHeight="1">
      <c r="A467" s="39"/>
      <c r="B467" s="40"/>
      <c r="C467" s="221" t="s">
        <v>502</v>
      </c>
      <c r="D467" s="221" t="s">
        <v>144</v>
      </c>
      <c r="E467" s="222" t="s">
        <v>503</v>
      </c>
      <c r="F467" s="223" t="s">
        <v>504</v>
      </c>
      <c r="G467" s="224" t="s">
        <v>147</v>
      </c>
      <c r="H467" s="225">
        <v>593.2</v>
      </c>
      <c r="I467" s="226"/>
      <c r="J467" s="227">
        <f>ROUND(I467*H467,2)</f>
        <v>0</v>
      </c>
      <c r="K467" s="228"/>
      <c r="L467" s="45"/>
      <c r="M467" s="229" t="s">
        <v>1</v>
      </c>
      <c r="N467" s="230" t="s">
        <v>43</v>
      </c>
      <c r="O467" s="92"/>
      <c r="P467" s="231">
        <f>O467*H467</f>
        <v>0</v>
      </c>
      <c r="Q467" s="231">
        <v>0</v>
      </c>
      <c r="R467" s="231">
        <f>Q467*H467</f>
        <v>0</v>
      </c>
      <c r="S467" s="231">
        <v>0</v>
      </c>
      <c r="T467" s="232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33" t="s">
        <v>148</v>
      </c>
      <c r="AT467" s="233" t="s">
        <v>144</v>
      </c>
      <c r="AU467" s="233" t="s">
        <v>87</v>
      </c>
      <c r="AY467" s="18" t="s">
        <v>142</v>
      </c>
      <c r="BE467" s="234">
        <f>IF(N467="základní",J467,0)</f>
        <v>0</v>
      </c>
      <c r="BF467" s="234">
        <f>IF(N467="snížená",J467,0)</f>
        <v>0</v>
      </c>
      <c r="BG467" s="234">
        <f>IF(N467="zákl. přenesená",J467,0)</f>
        <v>0</v>
      </c>
      <c r="BH467" s="234">
        <f>IF(N467="sníž. přenesená",J467,0)</f>
        <v>0</v>
      </c>
      <c r="BI467" s="234">
        <f>IF(N467="nulová",J467,0)</f>
        <v>0</v>
      </c>
      <c r="BJ467" s="18" t="s">
        <v>85</v>
      </c>
      <c r="BK467" s="234">
        <f>ROUND(I467*H467,2)</f>
        <v>0</v>
      </c>
      <c r="BL467" s="18" t="s">
        <v>148</v>
      </c>
      <c r="BM467" s="233" t="s">
        <v>505</v>
      </c>
    </row>
    <row r="468" spans="1:47" s="2" customFormat="1" ht="12">
      <c r="A468" s="39"/>
      <c r="B468" s="40"/>
      <c r="C468" s="41"/>
      <c r="D468" s="235" t="s">
        <v>150</v>
      </c>
      <c r="E468" s="41"/>
      <c r="F468" s="236" t="s">
        <v>506</v>
      </c>
      <c r="G468" s="41"/>
      <c r="H468" s="41"/>
      <c r="I468" s="237"/>
      <c r="J468" s="41"/>
      <c r="K468" s="41"/>
      <c r="L468" s="45"/>
      <c r="M468" s="238"/>
      <c r="N468" s="239"/>
      <c r="O468" s="92"/>
      <c r="P468" s="92"/>
      <c r="Q468" s="92"/>
      <c r="R468" s="92"/>
      <c r="S468" s="92"/>
      <c r="T468" s="93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18" t="s">
        <v>150</v>
      </c>
      <c r="AU468" s="18" t="s">
        <v>87</v>
      </c>
    </row>
    <row r="469" spans="1:51" s="13" customFormat="1" ht="12">
      <c r="A469" s="13"/>
      <c r="B469" s="240"/>
      <c r="C469" s="241"/>
      <c r="D469" s="235" t="s">
        <v>152</v>
      </c>
      <c r="E469" s="242" t="s">
        <v>1</v>
      </c>
      <c r="F469" s="243" t="s">
        <v>507</v>
      </c>
      <c r="G469" s="241"/>
      <c r="H469" s="242" t="s">
        <v>1</v>
      </c>
      <c r="I469" s="244"/>
      <c r="J469" s="241"/>
      <c r="K469" s="241"/>
      <c r="L469" s="245"/>
      <c r="M469" s="246"/>
      <c r="N469" s="247"/>
      <c r="O469" s="247"/>
      <c r="P469" s="247"/>
      <c r="Q469" s="247"/>
      <c r="R469" s="247"/>
      <c r="S469" s="247"/>
      <c r="T469" s="248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9" t="s">
        <v>152</v>
      </c>
      <c r="AU469" s="249" t="s">
        <v>87</v>
      </c>
      <c r="AV469" s="13" t="s">
        <v>85</v>
      </c>
      <c r="AW469" s="13" t="s">
        <v>33</v>
      </c>
      <c r="AX469" s="13" t="s">
        <v>78</v>
      </c>
      <c r="AY469" s="249" t="s">
        <v>142</v>
      </c>
    </row>
    <row r="470" spans="1:51" s="14" customFormat="1" ht="12">
      <c r="A470" s="14"/>
      <c r="B470" s="250"/>
      <c r="C470" s="251"/>
      <c r="D470" s="235" t="s">
        <v>152</v>
      </c>
      <c r="E470" s="252" t="s">
        <v>1</v>
      </c>
      <c r="F470" s="253" t="s">
        <v>508</v>
      </c>
      <c r="G470" s="251"/>
      <c r="H470" s="254">
        <v>79.8</v>
      </c>
      <c r="I470" s="255"/>
      <c r="J470" s="251"/>
      <c r="K470" s="251"/>
      <c r="L470" s="256"/>
      <c r="M470" s="257"/>
      <c r="N470" s="258"/>
      <c r="O470" s="258"/>
      <c r="P470" s="258"/>
      <c r="Q470" s="258"/>
      <c r="R470" s="258"/>
      <c r="S470" s="258"/>
      <c r="T470" s="259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60" t="s">
        <v>152</v>
      </c>
      <c r="AU470" s="260" t="s">
        <v>87</v>
      </c>
      <c r="AV470" s="14" t="s">
        <v>87</v>
      </c>
      <c r="AW470" s="14" t="s">
        <v>33</v>
      </c>
      <c r="AX470" s="14" t="s">
        <v>78</v>
      </c>
      <c r="AY470" s="260" t="s">
        <v>142</v>
      </c>
    </row>
    <row r="471" spans="1:51" s="13" customFormat="1" ht="12">
      <c r="A471" s="13"/>
      <c r="B471" s="240"/>
      <c r="C471" s="241"/>
      <c r="D471" s="235" t="s">
        <v>152</v>
      </c>
      <c r="E471" s="242" t="s">
        <v>1</v>
      </c>
      <c r="F471" s="243" t="s">
        <v>509</v>
      </c>
      <c r="G471" s="241"/>
      <c r="H471" s="242" t="s">
        <v>1</v>
      </c>
      <c r="I471" s="244"/>
      <c r="J471" s="241"/>
      <c r="K471" s="241"/>
      <c r="L471" s="245"/>
      <c r="M471" s="246"/>
      <c r="N471" s="247"/>
      <c r="O471" s="247"/>
      <c r="P471" s="247"/>
      <c r="Q471" s="247"/>
      <c r="R471" s="247"/>
      <c r="S471" s="247"/>
      <c r="T471" s="248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9" t="s">
        <v>152</v>
      </c>
      <c r="AU471" s="249" t="s">
        <v>87</v>
      </c>
      <c r="AV471" s="13" t="s">
        <v>85</v>
      </c>
      <c r="AW471" s="13" t="s">
        <v>33</v>
      </c>
      <c r="AX471" s="13" t="s">
        <v>78</v>
      </c>
      <c r="AY471" s="249" t="s">
        <v>142</v>
      </c>
    </row>
    <row r="472" spans="1:51" s="14" customFormat="1" ht="12">
      <c r="A472" s="14"/>
      <c r="B472" s="250"/>
      <c r="C472" s="251"/>
      <c r="D472" s="235" t="s">
        <v>152</v>
      </c>
      <c r="E472" s="252" t="s">
        <v>1</v>
      </c>
      <c r="F472" s="253" t="s">
        <v>501</v>
      </c>
      <c r="G472" s="251"/>
      <c r="H472" s="254">
        <v>513.4</v>
      </c>
      <c r="I472" s="255"/>
      <c r="J472" s="251"/>
      <c r="K472" s="251"/>
      <c r="L472" s="256"/>
      <c r="M472" s="257"/>
      <c r="N472" s="258"/>
      <c r="O472" s="258"/>
      <c r="P472" s="258"/>
      <c r="Q472" s="258"/>
      <c r="R472" s="258"/>
      <c r="S472" s="258"/>
      <c r="T472" s="259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60" t="s">
        <v>152</v>
      </c>
      <c r="AU472" s="260" t="s">
        <v>87</v>
      </c>
      <c r="AV472" s="14" t="s">
        <v>87</v>
      </c>
      <c r="AW472" s="14" t="s">
        <v>33</v>
      </c>
      <c r="AX472" s="14" t="s">
        <v>78</v>
      </c>
      <c r="AY472" s="260" t="s">
        <v>142</v>
      </c>
    </row>
    <row r="473" spans="1:51" s="15" customFormat="1" ht="12">
      <c r="A473" s="15"/>
      <c r="B473" s="261"/>
      <c r="C473" s="262"/>
      <c r="D473" s="235" t="s">
        <v>152</v>
      </c>
      <c r="E473" s="263" t="s">
        <v>1</v>
      </c>
      <c r="F473" s="264" t="s">
        <v>160</v>
      </c>
      <c r="G473" s="262"/>
      <c r="H473" s="265">
        <v>593.2</v>
      </c>
      <c r="I473" s="266"/>
      <c r="J473" s="262"/>
      <c r="K473" s="262"/>
      <c r="L473" s="267"/>
      <c r="M473" s="268"/>
      <c r="N473" s="269"/>
      <c r="O473" s="269"/>
      <c r="P473" s="269"/>
      <c r="Q473" s="269"/>
      <c r="R473" s="269"/>
      <c r="S473" s="269"/>
      <c r="T473" s="270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71" t="s">
        <v>152</v>
      </c>
      <c r="AU473" s="271" t="s">
        <v>87</v>
      </c>
      <c r="AV473" s="15" t="s">
        <v>148</v>
      </c>
      <c r="AW473" s="15" t="s">
        <v>33</v>
      </c>
      <c r="AX473" s="15" t="s">
        <v>85</v>
      </c>
      <c r="AY473" s="271" t="s">
        <v>142</v>
      </c>
    </row>
    <row r="474" spans="1:65" s="2" customFormat="1" ht="33" customHeight="1">
      <c r="A474" s="39"/>
      <c r="B474" s="40"/>
      <c r="C474" s="221" t="s">
        <v>510</v>
      </c>
      <c r="D474" s="221" t="s">
        <v>144</v>
      </c>
      <c r="E474" s="222" t="s">
        <v>511</v>
      </c>
      <c r="F474" s="223" t="s">
        <v>512</v>
      </c>
      <c r="G474" s="224" t="s">
        <v>147</v>
      </c>
      <c r="H474" s="225">
        <v>111.44</v>
      </c>
      <c r="I474" s="226"/>
      <c r="J474" s="227">
        <f>ROUND(I474*H474,2)</f>
        <v>0</v>
      </c>
      <c r="K474" s="228"/>
      <c r="L474" s="45"/>
      <c r="M474" s="229" t="s">
        <v>1</v>
      </c>
      <c r="N474" s="230" t="s">
        <v>43</v>
      </c>
      <c r="O474" s="92"/>
      <c r="P474" s="231">
        <f>O474*H474</f>
        <v>0</v>
      </c>
      <c r="Q474" s="231">
        <v>0</v>
      </c>
      <c r="R474" s="231">
        <f>Q474*H474</f>
        <v>0</v>
      </c>
      <c r="S474" s="231">
        <v>0</v>
      </c>
      <c r="T474" s="232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33" t="s">
        <v>148</v>
      </c>
      <c r="AT474" s="233" t="s">
        <v>144</v>
      </c>
      <c r="AU474" s="233" t="s">
        <v>87</v>
      </c>
      <c r="AY474" s="18" t="s">
        <v>142</v>
      </c>
      <c r="BE474" s="234">
        <f>IF(N474="základní",J474,0)</f>
        <v>0</v>
      </c>
      <c r="BF474" s="234">
        <f>IF(N474="snížená",J474,0)</f>
        <v>0</v>
      </c>
      <c r="BG474" s="234">
        <f>IF(N474="zákl. přenesená",J474,0)</f>
        <v>0</v>
      </c>
      <c r="BH474" s="234">
        <f>IF(N474="sníž. přenesená",J474,0)</f>
        <v>0</v>
      </c>
      <c r="BI474" s="234">
        <f>IF(N474="nulová",J474,0)</f>
        <v>0</v>
      </c>
      <c r="BJ474" s="18" t="s">
        <v>85</v>
      </c>
      <c r="BK474" s="234">
        <f>ROUND(I474*H474,2)</f>
        <v>0</v>
      </c>
      <c r="BL474" s="18" t="s">
        <v>148</v>
      </c>
      <c r="BM474" s="233" t="s">
        <v>513</v>
      </c>
    </row>
    <row r="475" spans="1:47" s="2" customFormat="1" ht="12">
      <c r="A475" s="39"/>
      <c r="B475" s="40"/>
      <c r="C475" s="41"/>
      <c r="D475" s="235" t="s">
        <v>150</v>
      </c>
      <c r="E475" s="41"/>
      <c r="F475" s="236" t="s">
        <v>514</v>
      </c>
      <c r="G475" s="41"/>
      <c r="H475" s="41"/>
      <c r="I475" s="237"/>
      <c r="J475" s="41"/>
      <c r="K475" s="41"/>
      <c r="L475" s="45"/>
      <c r="M475" s="238"/>
      <c r="N475" s="239"/>
      <c r="O475" s="92"/>
      <c r="P475" s="92"/>
      <c r="Q475" s="92"/>
      <c r="R475" s="92"/>
      <c r="S475" s="92"/>
      <c r="T475" s="93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T475" s="18" t="s">
        <v>150</v>
      </c>
      <c r="AU475" s="18" t="s">
        <v>87</v>
      </c>
    </row>
    <row r="476" spans="1:51" s="14" customFormat="1" ht="12">
      <c r="A476" s="14"/>
      <c r="B476" s="250"/>
      <c r="C476" s="251"/>
      <c r="D476" s="235" t="s">
        <v>152</v>
      </c>
      <c r="E476" s="252" t="s">
        <v>1</v>
      </c>
      <c r="F476" s="253" t="s">
        <v>468</v>
      </c>
      <c r="G476" s="251"/>
      <c r="H476" s="254">
        <v>111.44</v>
      </c>
      <c r="I476" s="255"/>
      <c r="J476" s="251"/>
      <c r="K476" s="251"/>
      <c r="L476" s="256"/>
      <c r="M476" s="257"/>
      <c r="N476" s="258"/>
      <c r="O476" s="258"/>
      <c r="P476" s="258"/>
      <c r="Q476" s="258"/>
      <c r="R476" s="258"/>
      <c r="S476" s="258"/>
      <c r="T476" s="259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60" t="s">
        <v>152</v>
      </c>
      <c r="AU476" s="260" t="s">
        <v>87</v>
      </c>
      <c r="AV476" s="14" t="s">
        <v>87</v>
      </c>
      <c r="AW476" s="14" t="s">
        <v>33</v>
      </c>
      <c r="AX476" s="14" t="s">
        <v>85</v>
      </c>
      <c r="AY476" s="260" t="s">
        <v>142</v>
      </c>
    </row>
    <row r="477" spans="1:65" s="2" customFormat="1" ht="21.75" customHeight="1">
      <c r="A477" s="39"/>
      <c r="B477" s="40"/>
      <c r="C477" s="221" t="s">
        <v>515</v>
      </c>
      <c r="D477" s="221" t="s">
        <v>144</v>
      </c>
      <c r="E477" s="222" t="s">
        <v>516</v>
      </c>
      <c r="F477" s="223" t="s">
        <v>517</v>
      </c>
      <c r="G477" s="224" t="s">
        <v>147</v>
      </c>
      <c r="H477" s="225">
        <v>54.5</v>
      </c>
      <c r="I477" s="226"/>
      <c r="J477" s="227">
        <f>ROUND(I477*H477,2)</f>
        <v>0</v>
      </c>
      <c r="K477" s="228"/>
      <c r="L477" s="45"/>
      <c r="M477" s="229" t="s">
        <v>1</v>
      </c>
      <c r="N477" s="230" t="s">
        <v>43</v>
      </c>
      <c r="O477" s="92"/>
      <c r="P477" s="231">
        <f>O477*H477</f>
        <v>0</v>
      </c>
      <c r="Q477" s="231">
        <v>0</v>
      </c>
      <c r="R477" s="231">
        <f>Q477*H477</f>
        <v>0</v>
      </c>
      <c r="S477" s="231">
        <v>0</v>
      </c>
      <c r="T477" s="232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33" t="s">
        <v>148</v>
      </c>
      <c r="AT477" s="233" t="s">
        <v>144</v>
      </c>
      <c r="AU477" s="233" t="s">
        <v>87</v>
      </c>
      <c r="AY477" s="18" t="s">
        <v>142</v>
      </c>
      <c r="BE477" s="234">
        <f>IF(N477="základní",J477,0)</f>
        <v>0</v>
      </c>
      <c r="BF477" s="234">
        <f>IF(N477="snížená",J477,0)</f>
        <v>0</v>
      </c>
      <c r="BG477" s="234">
        <f>IF(N477="zákl. přenesená",J477,0)</f>
        <v>0</v>
      </c>
      <c r="BH477" s="234">
        <f>IF(N477="sníž. přenesená",J477,0)</f>
        <v>0</v>
      </c>
      <c r="BI477" s="234">
        <f>IF(N477="nulová",J477,0)</f>
        <v>0</v>
      </c>
      <c r="BJ477" s="18" t="s">
        <v>85</v>
      </c>
      <c r="BK477" s="234">
        <f>ROUND(I477*H477,2)</f>
        <v>0</v>
      </c>
      <c r="BL477" s="18" t="s">
        <v>148</v>
      </c>
      <c r="BM477" s="233" t="s">
        <v>518</v>
      </c>
    </row>
    <row r="478" spans="1:47" s="2" customFormat="1" ht="12">
      <c r="A478" s="39"/>
      <c r="B478" s="40"/>
      <c r="C478" s="41"/>
      <c r="D478" s="235" t="s">
        <v>150</v>
      </c>
      <c r="E478" s="41"/>
      <c r="F478" s="236" t="s">
        <v>519</v>
      </c>
      <c r="G478" s="41"/>
      <c r="H478" s="41"/>
      <c r="I478" s="237"/>
      <c r="J478" s="41"/>
      <c r="K478" s="41"/>
      <c r="L478" s="45"/>
      <c r="M478" s="238"/>
      <c r="N478" s="239"/>
      <c r="O478" s="92"/>
      <c r="P478" s="92"/>
      <c r="Q478" s="92"/>
      <c r="R478" s="92"/>
      <c r="S478" s="92"/>
      <c r="T478" s="93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T478" s="18" t="s">
        <v>150</v>
      </c>
      <c r="AU478" s="18" t="s">
        <v>87</v>
      </c>
    </row>
    <row r="479" spans="1:51" s="13" customFormat="1" ht="12">
      <c r="A479" s="13"/>
      <c r="B479" s="240"/>
      <c r="C479" s="241"/>
      <c r="D479" s="235" t="s">
        <v>152</v>
      </c>
      <c r="E479" s="242" t="s">
        <v>1</v>
      </c>
      <c r="F479" s="243" t="s">
        <v>170</v>
      </c>
      <c r="G479" s="241"/>
      <c r="H479" s="242" t="s">
        <v>1</v>
      </c>
      <c r="I479" s="244"/>
      <c r="J479" s="241"/>
      <c r="K479" s="241"/>
      <c r="L479" s="245"/>
      <c r="M479" s="246"/>
      <c r="N479" s="247"/>
      <c r="O479" s="247"/>
      <c r="P479" s="247"/>
      <c r="Q479" s="247"/>
      <c r="R479" s="247"/>
      <c r="S479" s="247"/>
      <c r="T479" s="248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9" t="s">
        <v>152</v>
      </c>
      <c r="AU479" s="249" t="s">
        <v>87</v>
      </c>
      <c r="AV479" s="13" t="s">
        <v>85</v>
      </c>
      <c r="AW479" s="13" t="s">
        <v>33</v>
      </c>
      <c r="AX479" s="13" t="s">
        <v>78</v>
      </c>
      <c r="AY479" s="249" t="s">
        <v>142</v>
      </c>
    </row>
    <row r="480" spans="1:51" s="13" customFormat="1" ht="12">
      <c r="A480" s="13"/>
      <c r="B480" s="240"/>
      <c r="C480" s="241"/>
      <c r="D480" s="235" t="s">
        <v>152</v>
      </c>
      <c r="E480" s="242" t="s">
        <v>1</v>
      </c>
      <c r="F480" s="243" t="s">
        <v>220</v>
      </c>
      <c r="G480" s="241"/>
      <c r="H480" s="242" t="s">
        <v>1</v>
      </c>
      <c r="I480" s="244"/>
      <c r="J480" s="241"/>
      <c r="K480" s="241"/>
      <c r="L480" s="245"/>
      <c r="M480" s="246"/>
      <c r="N480" s="247"/>
      <c r="O480" s="247"/>
      <c r="P480" s="247"/>
      <c r="Q480" s="247"/>
      <c r="R480" s="247"/>
      <c r="S480" s="247"/>
      <c r="T480" s="248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9" t="s">
        <v>152</v>
      </c>
      <c r="AU480" s="249" t="s">
        <v>87</v>
      </c>
      <c r="AV480" s="13" t="s">
        <v>85</v>
      </c>
      <c r="AW480" s="13" t="s">
        <v>33</v>
      </c>
      <c r="AX480" s="13" t="s">
        <v>78</v>
      </c>
      <c r="AY480" s="249" t="s">
        <v>142</v>
      </c>
    </row>
    <row r="481" spans="1:51" s="14" customFormat="1" ht="12">
      <c r="A481" s="14"/>
      <c r="B481" s="250"/>
      <c r="C481" s="251"/>
      <c r="D481" s="235" t="s">
        <v>152</v>
      </c>
      <c r="E481" s="252" t="s">
        <v>1</v>
      </c>
      <c r="F481" s="253" t="s">
        <v>520</v>
      </c>
      <c r="G481" s="251"/>
      <c r="H481" s="254">
        <v>54.5</v>
      </c>
      <c r="I481" s="255"/>
      <c r="J481" s="251"/>
      <c r="K481" s="251"/>
      <c r="L481" s="256"/>
      <c r="M481" s="257"/>
      <c r="N481" s="258"/>
      <c r="O481" s="258"/>
      <c r="P481" s="258"/>
      <c r="Q481" s="258"/>
      <c r="R481" s="258"/>
      <c r="S481" s="258"/>
      <c r="T481" s="259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60" t="s">
        <v>152</v>
      </c>
      <c r="AU481" s="260" t="s">
        <v>87</v>
      </c>
      <c r="AV481" s="14" t="s">
        <v>87</v>
      </c>
      <c r="AW481" s="14" t="s">
        <v>33</v>
      </c>
      <c r="AX481" s="14" t="s">
        <v>85</v>
      </c>
      <c r="AY481" s="260" t="s">
        <v>142</v>
      </c>
    </row>
    <row r="482" spans="1:63" s="12" customFormat="1" ht="22.8" customHeight="1">
      <c r="A482" s="12"/>
      <c r="B482" s="205"/>
      <c r="C482" s="206"/>
      <c r="D482" s="207" t="s">
        <v>77</v>
      </c>
      <c r="E482" s="219" t="s">
        <v>224</v>
      </c>
      <c r="F482" s="219" t="s">
        <v>521</v>
      </c>
      <c r="G482" s="206"/>
      <c r="H482" s="206"/>
      <c r="I482" s="209"/>
      <c r="J482" s="220">
        <f>BK482</f>
        <v>0</v>
      </c>
      <c r="K482" s="206"/>
      <c r="L482" s="211"/>
      <c r="M482" s="212"/>
      <c r="N482" s="213"/>
      <c r="O482" s="213"/>
      <c r="P482" s="214">
        <f>SUM(P483:P534)</f>
        <v>0</v>
      </c>
      <c r="Q482" s="213"/>
      <c r="R482" s="214">
        <f>SUM(R483:R534)</f>
        <v>103.43512799999999</v>
      </c>
      <c r="S482" s="213"/>
      <c r="T482" s="215">
        <f>SUM(T483:T534)</f>
        <v>0.4</v>
      </c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R482" s="216" t="s">
        <v>85</v>
      </c>
      <c r="AT482" s="217" t="s">
        <v>77</v>
      </c>
      <c r="AU482" s="217" t="s">
        <v>85</v>
      </c>
      <c r="AY482" s="216" t="s">
        <v>142</v>
      </c>
      <c r="BK482" s="218">
        <f>SUM(BK483:BK534)</f>
        <v>0</v>
      </c>
    </row>
    <row r="483" spans="1:65" s="2" customFormat="1" ht="33" customHeight="1">
      <c r="A483" s="39"/>
      <c r="B483" s="40"/>
      <c r="C483" s="221" t="s">
        <v>522</v>
      </c>
      <c r="D483" s="221" t="s">
        <v>144</v>
      </c>
      <c r="E483" s="222" t="s">
        <v>523</v>
      </c>
      <c r="F483" s="223" t="s">
        <v>524</v>
      </c>
      <c r="G483" s="224" t="s">
        <v>254</v>
      </c>
      <c r="H483" s="225">
        <v>525.2</v>
      </c>
      <c r="I483" s="226"/>
      <c r="J483" s="227">
        <f>ROUND(I483*H483,2)</f>
        <v>0</v>
      </c>
      <c r="K483" s="228"/>
      <c r="L483" s="45"/>
      <c r="M483" s="229" t="s">
        <v>1</v>
      </c>
      <c r="N483" s="230" t="s">
        <v>43</v>
      </c>
      <c r="O483" s="92"/>
      <c r="P483" s="231">
        <f>O483*H483</f>
        <v>0</v>
      </c>
      <c r="Q483" s="231">
        <v>2E-05</v>
      </c>
      <c r="R483" s="231">
        <f>Q483*H483</f>
        <v>0.010504000000000001</v>
      </c>
      <c r="S483" s="231">
        <v>0</v>
      </c>
      <c r="T483" s="232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33" t="s">
        <v>148</v>
      </c>
      <c r="AT483" s="233" t="s">
        <v>144</v>
      </c>
      <c r="AU483" s="233" t="s">
        <v>87</v>
      </c>
      <c r="AY483" s="18" t="s">
        <v>142</v>
      </c>
      <c r="BE483" s="234">
        <f>IF(N483="základní",J483,0)</f>
        <v>0</v>
      </c>
      <c r="BF483" s="234">
        <f>IF(N483="snížená",J483,0)</f>
        <v>0</v>
      </c>
      <c r="BG483" s="234">
        <f>IF(N483="zákl. přenesená",J483,0)</f>
        <v>0</v>
      </c>
      <c r="BH483" s="234">
        <f>IF(N483="sníž. přenesená",J483,0)</f>
        <v>0</v>
      </c>
      <c r="BI483" s="234">
        <f>IF(N483="nulová",J483,0)</f>
        <v>0</v>
      </c>
      <c r="BJ483" s="18" t="s">
        <v>85</v>
      </c>
      <c r="BK483" s="234">
        <f>ROUND(I483*H483,2)</f>
        <v>0</v>
      </c>
      <c r="BL483" s="18" t="s">
        <v>148</v>
      </c>
      <c r="BM483" s="233" t="s">
        <v>525</v>
      </c>
    </row>
    <row r="484" spans="1:47" s="2" customFormat="1" ht="12">
      <c r="A484" s="39"/>
      <c r="B484" s="40"/>
      <c r="C484" s="41"/>
      <c r="D484" s="235" t="s">
        <v>150</v>
      </c>
      <c r="E484" s="41"/>
      <c r="F484" s="236" t="s">
        <v>526</v>
      </c>
      <c r="G484" s="41"/>
      <c r="H484" s="41"/>
      <c r="I484" s="237"/>
      <c r="J484" s="41"/>
      <c r="K484" s="41"/>
      <c r="L484" s="45"/>
      <c r="M484" s="238"/>
      <c r="N484" s="239"/>
      <c r="O484" s="92"/>
      <c r="P484" s="92"/>
      <c r="Q484" s="92"/>
      <c r="R484" s="92"/>
      <c r="S484" s="92"/>
      <c r="T484" s="93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150</v>
      </c>
      <c r="AU484" s="18" t="s">
        <v>87</v>
      </c>
    </row>
    <row r="485" spans="1:51" s="14" customFormat="1" ht="12">
      <c r="A485" s="14"/>
      <c r="B485" s="250"/>
      <c r="C485" s="251"/>
      <c r="D485" s="235" t="s">
        <v>152</v>
      </c>
      <c r="E485" s="252" t="s">
        <v>1</v>
      </c>
      <c r="F485" s="253" t="s">
        <v>427</v>
      </c>
      <c r="G485" s="251"/>
      <c r="H485" s="254">
        <v>525.2</v>
      </c>
      <c r="I485" s="255"/>
      <c r="J485" s="251"/>
      <c r="K485" s="251"/>
      <c r="L485" s="256"/>
      <c r="M485" s="257"/>
      <c r="N485" s="258"/>
      <c r="O485" s="258"/>
      <c r="P485" s="258"/>
      <c r="Q485" s="258"/>
      <c r="R485" s="258"/>
      <c r="S485" s="258"/>
      <c r="T485" s="259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60" t="s">
        <v>152</v>
      </c>
      <c r="AU485" s="260" t="s">
        <v>87</v>
      </c>
      <c r="AV485" s="14" t="s">
        <v>87</v>
      </c>
      <c r="AW485" s="14" t="s">
        <v>33</v>
      </c>
      <c r="AX485" s="14" t="s">
        <v>85</v>
      </c>
      <c r="AY485" s="260" t="s">
        <v>142</v>
      </c>
    </row>
    <row r="486" spans="1:65" s="2" customFormat="1" ht="21.75" customHeight="1">
      <c r="A486" s="39"/>
      <c r="B486" s="40"/>
      <c r="C486" s="284" t="s">
        <v>527</v>
      </c>
      <c r="D486" s="284" t="s">
        <v>384</v>
      </c>
      <c r="E486" s="285" t="s">
        <v>528</v>
      </c>
      <c r="F486" s="286" t="s">
        <v>529</v>
      </c>
      <c r="G486" s="287" t="s">
        <v>254</v>
      </c>
      <c r="H486" s="288">
        <v>525.2</v>
      </c>
      <c r="I486" s="289"/>
      <c r="J486" s="290">
        <f>ROUND(I486*H486,2)</f>
        <v>0</v>
      </c>
      <c r="K486" s="291"/>
      <c r="L486" s="292"/>
      <c r="M486" s="293" t="s">
        <v>1</v>
      </c>
      <c r="N486" s="294" t="s">
        <v>43</v>
      </c>
      <c r="O486" s="92"/>
      <c r="P486" s="231">
        <f>O486*H486</f>
        <v>0</v>
      </c>
      <c r="Q486" s="231">
        <v>0.01052</v>
      </c>
      <c r="R486" s="231">
        <f>Q486*H486</f>
        <v>5.525104000000001</v>
      </c>
      <c r="S486" s="231">
        <v>0</v>
      </c>
      <c r="T486" s="232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33" t="s">
        <v>224</v>
      </c>
      <c r="AT486" s="233" t="s">
        <v>384</v>
      </c>
      <c r="AU486" s="233" t="s">
        <v>87</v>
      </c>
      <c r="AY486" s="18" t="s">
        <v>142</v>
      </c>
      <c r="BE486" s="234">
        <f>IF(N486="základní",J486,0)</f>
        <v>0</v>
      </c>
      <c r="BF486" s="234">
        <f>IF(N486="snížená",J486,0)</f>
        <v>0</v>
      </c>
      <c r="BG486" s="234">
        <f>IF(N486="zákl. přenesená",J486,0)</f>
        <v>0</v>
      </c>
      <c r="BH486" s="234">
        <f>IF(N486="sníž. přenesená",J486,0)</f>
        <v>0</v>
      </c>
      <c r="BI486" s="234">
        <f>IF(N486="nulová",J486,0)</f>
        <v>0</v>
      </c>
      <c r="BJ486" s="18" t="s">
        <v>85</v>
      </c>
      <c r="BK486" s="234">
        <f>ROUND(I486*H486,2)</f>
        <v>0</v>
      </c>
      <c r="BL486" s="18" t="s">
        <v>148</v>
      </c>
      <c r="BM486" s="233" t="s">
        <v>530</v>
      </c>
    </row>
    <row r="487" spans="1:47" s="2" customFormat="1" ht="12">
      <c r="A487" s="39"/>
      <c r="B487" s="40"/>
      <c r="C487" s="41"/>
      <c r="D487" s="235" t="s">
        <v>150</v>
      </c>
      <c r="E487" s="41"/>
      <c r="F487" s="236" t="s">
        <v>531</v>
      </c>
      <c r="G487" s="41"/>
      <c r="H487" s="41"/>
      <c r="I487" s="237"/>
      <c r="J487" s="41"/>
      <c r="K487" s="41"/>
      <c r="L487" s="45"/>
      <c r="M487" s="238"/>
      <c r="N487" s="239"/>
      <c r="O487" s="92"/>
      <c r="P487" s="92"/>
      <c r="Q487" s="92"/>
      <c r="R487" s="92"/>
      <c r="S487" s="92"/>
      <c r="T487" s="93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T487" s="18" t="s">
        <v>150</v>
      </c>
      <c r="AU487" s="18" t="s">
        <v>87</v>
      </c>
    </row>
    <row r="488" spans="1:65" s="2" customFormat="1" ht="21.75" customHeight="1">
      <c r="A488" s="39"/>
      <c r="B488" s="40"/>
      <c r="C488" s="221" t="s">
        <v>532</v>
      </c>
      <c r="D488" s="221" t="s">
        <v>144</v>
      </c>
      <c r="E488" s="222" t="s">
        <v>533</v>
      </c>
      <c r="F488" s="223" t="s">
        <v>534</v>
      </c>
      <c r="G488" s="224" t="s">
        <v>254</v>
      </c>
      <c r="H488" s="225">
        <v>525</v>
      </c>
      <c r="I488" s="226"/>
      <c r="J488" s="227">
        <f>ROUND(I488*H488,2)</f>
        <v>0</v>
      </c>
      <c r="K488" s="228"/>
      <c r="L488" s="45"/>
      <c r="M488" s="229" t="s">
        <v>1</v>
      </c>
      <c r="N488" s="230" t="s">
        <v>43</v>
      </c>
      <c r="O488" s="92"/>
      <c r="P488" s="231">
        <f>O488*H488</f>
        <v>0</v>
      </c>
      <c r="Q488" s="231">
        <v>0</v>
      </c>
      <c r="R488" s="231">
        <f>Q488*H488</f>
        <v>0</v>
      </c>
      <c r="S488" s="231">
        <v>0</v>
      </c>
      <c r="T488" s="232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33" t="s">
        <v>148</v>
      </c>
      <c r="AT488" s="233" t="s">
        <v>144</v>
      </c>
      <c r="AU488" s="233" t="s">
        <v>87</v>
      </c>
      <c r="AY488" s="18" t="s">
        <v>142</v>
      </c>
      <c r="BE488" s="234">
        <f>IF(N488="základní",J488,0)</f>
        <v>0</v>
      </c>
      <c r="BF488" s="234">
        <f>IF(N488="snížená",J488,0)</f>
        <v>0</v>
      </c>
      <c r="BG488" s="234">
        <f>IF(N488="zákl. přenesená",J488,0)</f>
        <v>0</v>
      </c>
      <c r="BH488" s="234">
        <f>IF(N488="sníž. přenesená",J488,0)</f>
        <v>0</v>
      </c>
      <c r="BI488" s="234">
        <f>IF(N488="nulová",J488,0)</f>
        <v>0</v>
      </c>
      <c r="BJ488" s="18" t="s">
        <v>85</v>
      </c>
      <c r="BK488" s="234">
        <f>ROUND(I488*H488,2)</f>
        <v>0</v>
      </c>
      <c r="BL488" s="18" t="s">
        <v>148</v>
      </c>
      <c r="BM488" s="233" t="s">
        <v>535</v>
      </c>
    </row>
    <row r="489" spans="1:47" s="2" customFormat="1" ht="12">
      <c r="A489" s="39"/>
      <c r="B489" s="40"/>
      <c r="C489" s="41"/>
      <c r="D489" s="235" t="s">
        <v>150</v>
      </c>
      <c r="E489" s="41"/>
      <c r="F489" s="236" t="s">
        <v>536</v>
      </c>
      <c r="G489" s="41"/>
      <c r="H489" s="41"/>
      <c r="I489" s="237"/>
      <c r="J489" s="41"/>
      <c r="K489" s="41"/>
      <c r="L489" s="45"/>
      <c r="M489" s="238"/>
      <c r="N489" s="239"/>
      <c r="O489" s="92"/>
      <c r="P489" s="92"/>
      <c r="Q489" s="92"/>
      <c r="R489" s="92"/>
      <c r="S489" s="92"/>
      <c r="T489" s="93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150</v>
      </c>
      <c r="AU489" s="18" t="s">
        <v>87</v>
      </c>
    </row>
    <row r="490" spans="1:65" s="2" customFormat="1" ht="16.5" customHeight="1">
      <c r="A490" s="39"/>
      <c r="B490" s="40"/>
      <c r="C490" s="221" t="s">
        <v>537</v>
      </c>
      <c r="D490" s="221" t="s">
        <v>144</v>
      </c>
      <c r="E490" s="222" t="s">
        <v>538</v>
      </c>
      <c r="F490" s="223" t="s">
        <v>539</v>
      </c>
      <c r="G490" s="224" t="s">
        <v>540</v>
      </c>
      <c r="H490" s="225">
        <v>8</v>
      </c>
      <c r="I490" s="226"/>
      <c r="J490" s="227">
        <f>ROUND(I490*H490,2)</f>
        <v>0</v>
      </c>
      <c r="K490" s="228"/>
      <c r="L490" s="45"/>
      <c r="M490" s="229" t="s">
        <v>1</v>
      </c>
      <c r="N490" s="230" t="s">
        <v>43</v>
      </c>
      <c r="O490" s="92"/>
      <c r="P490" s="231">
        <f>O490*H490</f>
        <v>0</v>
      </c>
      <c r="Q490" s="231">
        <v>0.03573</v>
      </c>
      <c r="R490" s="231">
        <f>Q490*H490</f>
        <v>0.28584</v>
      </c>
      <c r="S490" s="231">
        <v>0</v>
      </c>
      <c r="T490" s="232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33" t="s">
        <v>148</v>
      </c>
      <c r="AT490" s="233" t="s">
        <v>144</v>
      </c>
      <c r="AU490" s="233" t="s">
        <v>87</v>
      </c>
      <c r="AY490" s="18" t="s">
        <v>142</v>
      </c>
      <c r="BE490" s="234">
        <f>IF(N490="základní",J490,0)</f>
        <v>0</v>
      </c>
      <c r="BF490" s="234">
        <f>IF(N490="snížená",J490,0)</f>
        <v>0</v>
      </c>
      <c r="BG490" s="234">
        <f>IF(N490="zákl. přenesená",J490,0)</f>
        <v>0</v>
      </c>
      <c r="BH490" s="234">
        <f>IF(N490="sníž. přenesená",J490,0)</f>
        <v>0</v>
      </c>
      <c r="BI490" s="234">
        <f>IF(N490="nulová",J490,0)</f>
        <v>0</v>
      </c>
      <c r="BJ490" s="18" t="s">
        <v>85</v>
      </c>
      <c r="BK490" s="234">
        <f>ROUND(I490*H490,2)</f>
        <v>0</v>
      </c>
      <c r="BL490" s="18" t="s">
        <v>148</v>
      </c>
      <c r="BM490" s="233" t="s">
        <v>541</v>
      </c>
    </row>
    <row r="491" spans="1:47" s="2" customFormat="1" ht="12">
      <c r="A491" s="39"/>
      <c r="B491" s="40"/>
      <c r="C491" s="41"/>
      <c r="D491" s="235" t="s">
        <v>150</v>
      </c>
      <c r="E491" s="41"/>
      <c r="F491" s="236" t="s">
        <v>539</v>
      </c>
      <c r="G491" s="41"/>
      <c r="H491" s="41"/>
      <c r="I491" s="237"/>
      <c r="J491" s="41"/>
      <c r="K491" s="41"/>
      <c r="L491" s="45"/>
      <c r="M491" s="238"/>
      <c r="N491" s="239"/>
      <c r="O491" s="92"/>
      <c r="P491" s="92"/>
      <c r="Q491" s="92"/>
      <c r="R491" s="92"/>
      <c r="S491" s="92"/>
      <c r="T491" s="93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T491" s="18" t="s">
        <v>150</v>
      </c>
      <c r="AU491" s="18" t="s">
        <v>87</v>
      </c>
    </row>
    <row r="492" spans="1:65" s="2" customFormat="1" ht="33" customHeight="1">
      <c r="A492" s="39"/>
      <c r="B492" s="40"/>
      <c r="C492" s="221" t="s">
        <v>542</v>
      </c>
      <c r="D492" s="221" t="s">
        <v>144</v>
      </c>
      <c r="E492" s="222" t="s">
        <v>543</v>
      </c>
      <c r="F492" s="223" t="s">
        <v>544</v>
      </c>
      <c r="G492" s="224" t="s">
        <v>540</v>
      </c>
      <c r="H492" s="225">
        <v>16</v>
      </c>
      <c r="I492" s="226"/>
      <c r="J492" s="227">
        <f>ROUND(I492*H492,2)</f>
        <v>0</v>
      </c>
      <c r="K492" s="228"/>
      <c r="L492" s="45"/>
      <c r="M492" s="229" t="s">
        <v>1</v>
      </c>
      <c r="N492" s="230" t="s">
        <v>43</v>
      </c>
      <c r="O492" s="92"/>
      <c r="P492" s="231">
        <f>O492*H492</f>
        <v>0</v>
      </c>
      <c r="Q492" s="231">
        <v>2.11676</v>
      </c>
      <c r="R492" s="231">
        <f>Q492*H492</f>
        <v>33.86816</v>
      </c>
      <c r="S492" s="231">
        <v>0</v>
      </c>
      <c r="T492" s="232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33" t="s">
        <v>148</v>
      </c>
      <c r="AT492" s="233" t="s">
        <v>144</v>
      </c>
      <c r="AU492" s="233" t="s">
        <v>87</v>
      </c>
      <c r="AY492" s="18" t="s">
        <v>142</v>
      </c>
      <c r="BE492" s="234">
        <f>IF(N492="základní",J492,0)</f>
        <v>0</v>
      </c>
      <c r="BF492" s="234">
        <f>IF(N492="snížená",J492,0)</f>
        <v>0</v>
      </c>
      <c r="BG492" s="234">
        <f>IF(N492="zákl. přenesená",J492,0)</f>
        <v>0</v>
      </c>
      <c r="BH492" s="234">
        <f>IF(N492="sníž. přenesená",J492,0)</f>
        <v>0</v>
      </c>
      <c r="BI492" s="234">
        <f>IF(N492="nulová",J492,0)</f>
        <v>0</v>
      </c>
      <c r="BJ492" s="18" t="s">
        <v>85</v>
      </c>
      <c r="BK492" s="234">
        <f>ROUND(I492*H492,2)</f>
        <v>0</v>
      </c>
      <c r="BL492" s="18" t="s">
        <v>148</v>
      </c>
      <c r="BM492" s="233" t="s">
        <v>545</v>
      </c>
    </row>
    <row r="493" spans="1:47" s="2" customFormat="1" ht="12">
      <c r="A493" s="39"/>
      <c r="B493" s="40"/>
      <c r="C493" s="41"/>
      <c r="D493" s="235" t="s">
        <v>150</v>
      </c>
      <c r="E493" s="41"/>
      <c r="F493" s="236" t="s">
        <v>546</v>
      </c>
      <c r="G493" s="41"/>
      <c r="H493" s="41"/>
      <c r="I493" s="237"/>
      <c r="J493" s="41"/>
      <c r="K493" s="41"/>
      <c r="L493" s="45"/>
      <c r="M493" s="238"/>
      <c r="N493" s="239"/>
      <c r="O493" s="92"/>
      <c r="P493" s="92"/>
      <c r="Q493" s="92"/>
      <c r="R493" s="92"/>
      <c r="S493" s="92"/>
      <c r="T493" s="93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T493" s="18" t="s">
        <v>150</v>
      </c>
      <c r="AU493" s="18" t="s">
        <v>87</v>
      </c>
    </row>
    <row r="494" spans="1:65" s="2" customFormat="1" ht="21.75" customHeight="1">
      <c r="A494" s="39"/>
      <c r="B494" s="40"/>
      <c r="C494" s="284" t="s">
        <v>547</v>
      </c>
      <c r="D494" s="284" t="s">
        <v>384</v>
      </c>
      <c r="E494" s="285" t="s">
        <v>548</v>
      </c>
      <c r="F494" s="286" t="s">
        <v>549</v>
      </c>
      <c r="G494" s="287" t="s">
        <v>540</v>
      </c>
      <c r="H494" s="288">
        <v>3</v>
      </c>
      <c r="I494" s="289"/>
      <c r="J494" s="290">
        <f>ROUND(I494*H494,2)</f>
        <v>0</v>
      </c>
      <c r="K494" s="291"/>
      <c r="L494" s="292"/>
      <c r="M494" s="293" t="s">
        <v>1</v>
      </c>
      <c r="N494" s="294" t="s">
        <v>43</v>
      </c>
      <c r="O494" s="92"/>
      <c r="P494" s="231">
        <f>O494*H494</f>
        <v>0</v>
      </c>
      <c r="Q494" s="231">
        <v>0.028</v>
      </c>
      <c r="R494" s="231">
        <f>Q494*H494</f>
        <v>0.084</v>
      </c>
      <c r="S494" s="231">
        <v>0</v>
      </c>
      <c r="T494" s="232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33" t="s">
        <v>224</v>
      </c>
      <c r="AT494" s="233" t="s">
        <v>384</v>
      </c>
      <c r="AU494" s="233" t="s">
        <v>87</v>
      </c>
      <c r="AY494" s="18" t="s">
        <v>142</v>
      </c>
      <c r="BE494" s="234">
        <f>IF(N494="základní",J494,0)</f>
        <v>0</v>
      </c>
      <c r="BF494" s="234">
        <f>IF(N494="snížená",J494,0)</f>
        <v>0</v>
      </c>
      <c r="BG494" s="234">
        <f>IF(N494="zákl. přenesená",J494,0)</f>
        <v>0</v>
      </c>
      <c r="BH494" s="234">
        <f>IF(N494="sníž. přenesená",J494,0)</f>
        <v>0</v>
      </c>
      <c r="BI494" s="234">
        <f>IF(N494="nulová",J494,0)</f>
        <v>0</v>
      </c>
      <c r="BJ494" s="18" t="s">
        <v>85</v>
      </c>
      <c r="BK494" s="234">
        <f>ROUND(I494*H494,2)</f>
        <v>0</v>
      </c>
      <c r="BL494" s="18" t="s">
        <v>148</v>
      </c>
      <c r="BM494" s="233" t="s">
        <v>550</v>
      </c>
    </row>
    <row r="495" spans="1:47" s="2" customFormat="1" ht="12">
      <c r="A495" s="39"/>
      <c r="B495" s="40"/>
      <c r="C495" s="41"/>
      <c r="D495" s="235" t="s">
        <v>150</v>
      </c>
      <c r="E495" s="41"/>
      <c r="F495" s="236" t="s">
        <v>549</v>
      </c>
      <c r="G495" s="41"/>
      <c r="H495" s="41"/>
      <c r="I495" s="237"/>
      <c r="J495" s="41"/>
      <c r="K495" s="41"/>
      <c r="L495" s="45"/>
      <c r="M495" s="238"/>
      <c r="N495" s="239"/>
      <c r="O495" s="92"/>
      <c r="P495" s="92"/>
      <c r="Q495" s="92"/>
      <c r="R495" s="92"/>
      <c r="S495" s="92"/>
      <c r="T495" s="93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8" t="s">
        <v>150</v>
      </c>
      <c r="AU495" s="18" t="s">
        <v>87</v>
      </c>
    </row>
    <row r="496" spans="1:51" s="14" customFormat="1" ht="12">
      <c r="A496" s="14"/>
      <c r="B496" s="250"/>
      <c r="C496" s="251"/>
      <c r="D496" s="235" t="s">
        <v>152</v>
      </c>
      <c r="E496" s="252" t="s">
        <v>1</v>
      </c>
      <c r="F496" s="253" t="s">
        <v>551</v>
      </c>
      <c r="G496" s="251"/>
      <c r="H496" s="254">
        <v>3</v>
      </c>
      <c r="I496" s="255"/>
      <c r="J496" s="251"/>
      <c r="K496" s="251"/>
      <c r="L496" s="256"/>
      <c r="M496" s="257"/>
      <c r="N496" s="258"/>
      <c r="O496" s="258"/>
      <c r="P496" s="258"/>
      <c r="Q496" s="258"/>
      <c r="R496" s="258"/>
      <c r="S496" s="258"/>
      <c r="T496" s="259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60" t="s">
        <v>152</v>
      </c>
      <c r="AU496" s="260" t="s">
        <v>87</v>
      </c>
      <c r="AV496" s="14" t="s">
        <v>87</v>
      </c>
      <c r="AW496" s="14" t="s">
        <v>33</v>
      </c>
      <c r="AX496" s="14" t="s">
        <v>85</v>
      </c>
      <c r="AY496" s="260" t="s">
        <v>142</v>
      </c>
    </row>
    <row r="497" spans="1:65" s="2" customFormat="1" ht="21.75" customHeight="1">
      <c r="A497" s="39"/>
      <c r="B497" s="40"/>
      <c r="C497" s="284" t="s">
        <v>552</v>
      </c>
      <c r="D497" s="284" t="s">
        <v>384</v>
      </c>
      <c r="E497" s="285" t="s">
        <v>553</v>
      </c>
      <c r="F497" s="286" t="s">
        <v>554</v>
      </c>
      <c r="G497" s="287" t="s">
        <v>540</v>
      </c>
      <c r="H497" s="288">
        <v>4</v>
      </c>
      <c r="I497" s="289"/>
      <c r="J497" s="290">
        <f>ROUND(I497*H497,2)</f>
        <v>0</v>
      </c>
      <c r="K497" s="291"/>
      <c r="L497" s="292"/>
      <c r="M497" s="293" t="s">
        <v>1</v>
      </c>
      <c r="N497" s="294" t="s">
        <v>43</v>
      </c>
      <c r="O497" s="92"/>
      <c r="P497" s="231">
        <f>O497*H497</f>
        <v>0</v>
      </c>
      <c r="Q497" s="231">
        <v>0.04</v>
      </c>
      <c r="R497" s="231">
        <f>Q497*H497</f>
        <v>0.16</v>
      </c>
      <c r="S497" s="231">
        <v>0</v>
      </c>
      <c r="T497" s="232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33" t="s">
        <v>224</v>
      </c>
      <c r="AT497" s="233" t="s">
        <v>384</v>
      </c>
      <c r="AU497" s="233" t="s">
        <v>87</v>
      </c>
      <c r="AY497" s="18" t="s">
        <v>142</v>
      </c>
      <c r="BE497" s="234">
        <f>IF(N497="základní",J497,0)</f>
        <v>0</v>
      </c>
      <c r="BF497" s="234">
        <f>IF(N497="snížená",J497,0)</f>
        <v>0</v>
      </c>
      <c r="BG497" s="234">
        <f>IF(N497="zákl. přenesená",J497,0)</f>
        <v>0</v>
      </c>
      <c r="BH497" s="234">
        <f>IF(N497="sníž. přenesená",J497,0)</f>
        <v>0</v>
      </c>
      <c r="BI497" s="234">
        <f>IF(N497="nulová",J497,0)</f>
        <v>0</v>
      </c>
      <c r="BJ497" s="18" t="s">
        <v>85</v>
      </c>
      <c r="BK497" s="234">
        <f>ROUND(I497*H497,2)</f>
        <v>0</v>
      </c>
      <c r="BL497" s="18" t="s">
        <v>148</v>
      </c>
      <c r="BM497" s="233" t="s">
        <v>555</v>
      </c>
    </row>
    <row r="498" spans="1:47" s="2" customFormat="1" ht="12">
      <c r="A498" s="39"/>
      <c r="B498" s="40"/>
      <c r="C498" s="41"/>
      <c r="D498" s="235" t="s">
        <v>150</v>
      </c>
      <c r="E498" s="41"/>
      <c r="F498" s="236" t="s">
        <v>554</v>
      </c>
      <c r="G498" s="41"/>
      <c r="H498" s="41"/>
      <c r="I498" s="237"/>
      <c r="J498" s="41"/>
      <c r="K498" s="41"/>
      <c r="L498" s="45"/>
      <c r="M498" s="238"/>
      <c r="N498" s="239"/>
      <c r="O498" s="92"/>
      <c r="P498" s="92"/>
      <c r="Q498" s="92"/>
      <c r="R498" s="92"/>
      <c r="S498" s="92"/>
      <c r="T498" s="93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T498" s="18" t="s">
        <v>150</v>
      </c>
      <c r="AU498" s="18" t="s">
        <v>87</v>
      </c>
    </row>
    <row r="499" spans="1:51" s="14" customFormat="1" ht="12">
      <c r="A499" s="14"/>
      <c r="B499" s="250"/>
      <c r="C499" s="251"/>
      <c r="D499" s="235" t="s">
        <v>152</v>
      </c>
      <c r="E499" s="252" t="s">
        <v>1</v>
      </c>
      <c r="F499" s="253" t="s">
        <v>556</v>
      </c>
      <c r="G499" s="251"/>
      <c r="H499" s="254">
        <v>4</v>
      </c>
      <c r="I499" s="255"/>
      <c r="J499" s="251"/>
      <c r="K499" s="251"/>
      <c r="L499" s="256"/>
      <c r="M499" s="257"/>
      <c r="N499" s="258"/>
      <c r="O499" s="258"/>
      <c r="P499" s="258"/>
      <c r="Q499" s="258"/>
      <c r="R499" s="258"/>
      <c r="S499" s="258"/>
      <c r="T499" s="259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60" t="s">
        <v>152</v>
      </c>
      <c r="AU499" s="260" t="s">
        <v>87</v>
      </c>
      <c r="AV499" s="14" t="s">
        <v>87</v>
      </c>
      <c r="AW499" s="14" t="s">
        <v>33</v>
      </c>
      <c r="AX499" s="14" t="s">
        <v>85</v>
      </c>
      <c r="AY499" s="260" t="s">
        <v>142</v>
      </c>
    </row>
    <row r="500" spans="1:65" s="2" customFormat="1" ht="21.75" customHeight="1">
      <c r="A500" s="39"/>
      <c r="B500" s="40"/>
      <c r="C500" s="284" t="s">
        <v>557</v>
      </c>
      <c r="D500" s="284" t="s">
        <v>384</v>
      </c>
      <c r="E500" s="285" t="s">
        <v>558</v>
      </c>
      <c r="F500" s="286" t="s">
        <v>559</v>
      </c>
      <c r="G500" s="287" t="s">
        <v>540</v>
      </c>
      <c r="H500" s="288">
        <v>5</v>
      </c>
      <c r="I500" s="289"/>
      <c r="J500" s="290">
        <f>ROUND(I500*H500,2)</f>
        <v>0</v>
      </c>
      <c r="K500" s="291"/>
      <c r="L500" s="292"/>
      <c r="M500" s="293" t="s">
        <v>1</v>
      </c>
      <c r="N500" s="294" t="s">
        <v>43</v>
      </c>
      <c r="O500" s="92"/>
      <c r="P500" s="231">
        <f>O500*H500</f>
        <v>0</v>
      </c>
      <c r="Q500" s="231">
        <v>0.051</v>
      </c>
      <c r="R500" s="231">
        <f>Q500*H500</f>
        <v>0.255</v>
      </c>
      <c r="S500" s="231">
        <v>0</v>
      </c>
      <c r="T500" s="232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33" t="s">
        <v>224</v>
      </c>
      <c r="AT500" s="233" t="s">
        <v>384</v>
      </c>
      <c r="AU500" s="233" t="s">
        <v>87</v>
      </c>
      <c r="AY500" s="18" t="s">
        <v>142</v>
      </c>
      <c r="BE500" s="234">
        <f>IF(N500="základní",J500,0)</f>
        <v>0</v>
      </c>
      <c r="BF500" s="234">
        <f>IF(N500="snížená",J500,0)</f>
        <v>0</v>
      </c>
      <c r="BG500" s="234">
        <f>IF(N500="zákl. přenesená",J500,0)</f>
        <v>0</v>
      </c>
      <c r="BH500" s="234">
        <f>IF(N500="sníž. přenesená",J500,0)</f>
        <v>0</v>
      </c>
      <c r="BI500" s="234">
        <f>IF(N500="nulová",J500,0)</f>
        <v>0</v>
      </c>
      <c r="BJ500" s="18" t="s">
        <v>85</v>
      </c>
      <c r="BK500" s="234">
        <f>ROUND(I500*H500,2)</f>
        <v>0</v>
      </c>
      <c r="BL500" s="18" t="s">
        <v>148</v>
      </c>
      <c r="BM500" s="233" t="s">
        <v>560</v>
      </c>
    </row>
    <row r="501" spans="1:47" s="2" customFormat="1" ht="12">
      <c r="A501" s="39"/>
      <c r="B501" s="40"/>
      <c r="C501" s="41"/>
      <c r="D501" s="235" t="s">
        <v>150</v>
      </c>
      <c r="E501" s="41"/>
      <c r="F501" s="236" t="s">
        <v>559</v>
      </c>
      <c r="G501" s="41"/>
      <c r="H501" s="41"/>
      <c r="I501" s="237"/>
      <c r="J501" s="41"/>
      <c r="K501" s="41"/>
      <c r="L501" s="45"/>
      <c r="M501" s="238"/>
      <c r="N501" s="239"/>
      <c r="O501" s="92"/>
      <c r="P501" s="92"/>
      <c r="Q501" s="92"/>
      <c r="R501" s="92"/>
      <c r="S501" s="92"/>
      <c r="T501" s="93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T501" s="18" t="s">
        <v>150</v>
      </c>
      <c r="AU501" s="18" t="s">
        <v>87</v>
      </c>
    </row>
    <row r="502" spans="1:51" s="14" customFormat="1" ht="12">
      <c r="A502" s="14"/>
      <c r="B502" s="250"/>
      <c r="C502" s="251"/>
      <c r="D502" s="235" t="s">
        <v>152</v>
      </c>
      <c r="E502" s="252" t="s">
        <v>1</v>
      </c>
      <c r="F502" s="253" t="s">
        <v>561</v>
      </c>
      <c r="G502" s="251"/>
      <c r="H502" s="254">
        <v>5</v>
      </c>
      <c r="I502" s="255"/>
      <c r="J502" s="251"/>
      <c r="K502" s="251"/>
      <c r="L502" s="256"/>
      <c r="M502" s="257"/>
      <c r="N502" s="258"/>
      <c r="O502" s="258"/>
      <c r="P502" s="258"/>
      <c r="Q502" s="258"/>
      <c r="R502" s="258"/>
      <c r="S502" s="258"/>
      <c r="T502" s="259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60" t="s">
        <v>152</v>
      </c>
      <c r="AU502" s="260" t="s">
        <v>87</v>
      </c>
      <c r="AV502" s="14" t="s">
        <v>87</v>
      </c>
      <c r="AW502" s="14" t="s">
        <v>33</v>
      </c>
      <c r="AX502" s="14" t="s">
        <v>85</v>
      </c>
      <c r="AY502" s="260" t="s">
        <v>142</v>
      </c>
    </row>
    <row r="503" spans="1:65" s="2" customFormat="1" ht="21.75" customHeight="1">
      <c r="A503" s="39"/>
      <c r="B503" s="40"/>
      <c r="C503" s="284" t="s">
        <v>562</v>
      </c>
      <c r="D503" s="284" t="s">
        <v>384</v>
      </c>
      <c r="E503" s="285" t="s">
        <v>563</v>
      </c>
      <c r="F503" s="286" t="s">
        <v>564</v>
      </c>
      <c r="G503" s="287" t="s">
        <v>540</v>
      </c>
      <c r="H503" s="288">
        <v>12</v>
      </c>
      <c r="I503" s="289"/>
      <c r="J503" s="290">
        <f>ROUND(I503*H503,2)</f>
        <v>0</v>
      </c>
      <c r="K503" s="291"/>
      <c r="L503" s="292"/>
      <c r="M503" s="293" t="s">
        <v>1</v>
      </c>
      <c r="N503" s="294" t="s">
        <v>43</v>
      </c>
      <c r="O503" s="92"/>
      <c r="P503" s="231">
        <f>O503*H503</f>
        <v>0</v>
      </c>
      <c r="Q503" s="231">
        <v>0.068</v>
      </c>
      <c r="R503" s="231">
        <f>Q503*H503</f>
        <v>0.8160000000000001</v>
      </c>
      <c r="S503" s="231">
        <v>0</v>
      </c>
      <c r="T503" s="232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33" t="s">
        <v>224</v>
      </c>
      <c r="AT503" s="233" t="s">
        <v>384</v>
      </c>
      <c r="AU503" s="233" t="s">
        <v>87</v>
      </c>
      <c r="AY503" s="18" t="s">
        <v>142</v>
      </c>
      <c r="BE503" s="234">
        <f>IF(N503="základní",J503,0)</f>
        <v>0</v>
      </c>
      <c r="BF503" s="234">
        <f>IF(N503="snížená",J503,0)</f>
        <v>0</v>
      </c>
      <c r="BG503" s="234">
        <f>IF(N503="zákl. přenesená",J503,0)</f>
        <v>0</v>
      </c>
      <c r="BH503" s="234">
        <f>IF(N503="sníž. přenesená",J503,0)</f>
        <v>0</v>
      </c>
      <c r="BI503" s="234">
        <f>IF(N503="nulová",J503,0)</f>
        <v>0</v>
      </c>
      <c r="BJ503" s="18" t="s">
        <v>85</v>
      </c>
      <c r="BK503" s="234">
        <f>ROUND(I503*H503,2)</f>
        <v>0</v>
      </c>
      <c r="BL503" s="18" t="s">
        <v>148</v>
      </c>
      <c r="BM503" s="233" t="s">
        <v>565</v>
      </c>
    </row>
    <row r="504" spans="1:47" s="2" customFormat="1" ht="12">
      <c r="A504" s="39"/>
      <c r="B504" s="40"/>
      <c r="C504" s="41"/>
      <c r="D504" s="235" t="s">
        <v>150</v>
      </c>
      <c r="E504" s="41"/>
      <c r="F504" s="236" t="s">
        <v>564</v>
      </c>
      <c r="G504" s="41"/>
      <c r="H504" s="41"/>
      <c r="I504" s="237"/>
      <c r="J504" s="41"/>
      <c r="K504" s="41"/>
      <c r="L504" s="45"/>
      <c r="M504" s="238"/>
      <c r="N504" s="239"/>
      <c r="O504" s="92"/>
      <c r="P504" s="92"/>
      <c r="Q504" s="92"/>
      <c r="R504" s="92"/>
      <c r="S504" s="92"/>
      <c r="T504" s="93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T504" s="18" t="s">
        <v>150</v>
      </c>
      <c r="AU504" s="18" t="s">
        <v>87</v>
      </c>
    </row>
    <row r="505" spans="1:51" s="14" customFormat="1" ht="12">
      <c r="A505" s="14"/>
      <c r="B505" s="250"/>
      <c r="C505" s="251"/>
      <c r="D505" s="235" t="s">
        <v>152</v>
      </c>
      <c r="E505" s="252" t="s">
        <v>1</v>
      </c>
      <c r="F505" s="253" t="s">
        <v>566</v>
      </c>
      <c r="G505" s="251"/>
      <c r="H505" s="254">
        <v>12</v>
      </c>
      <c r="I505" s="255"/>
      <c r="J505" s="251"/>
      <c r="K505" s="251"/>
      <c r="L505" s="256"/>
      <c r="M505" s="257"/>
      <c r="N505" s="258"/>
      <c r="O505" s="258"/>
      <c r="P505" s="258"/>
      <c r="Q505" s="258"/>
      <c r="R505" s="258"/>
      <c r="S505" s="258"/>
      <c r="T505" s="259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60" t="s">
        <v>152</v>
      </c>
      <c r="AU505" s="260" t="s">
        <v>87</v>
      </c>
      <c r="AV505" s="14" t="s">
        <v>87</v>
      </c>
      <c r="AW505" s="14" t="s">
        <v>33</v>
      </c>
      <c r="AX505" s="14" t="s">
        <v>85</v>
      </c>
      <c r="AY505" s="260" t="s">
        <v>142</v>
      </c>
    </row>
    <row r="506" spans="1:65" s="2" customFormat="1" ht="21.75" customHeight="1">
      <c r="A506" s="39"/>
      <c r="B506" s="40"/>
      <c r="C506" s="284" t="s">
        <v>567</v>
      </c>
      <c r="D506" s="284" t="s">
        <v>384</v>
      </c>
      <c r="E506" s="285" t="s">
        <v>568</v>
      </c>
      <c r="F506" s="286" t="s">
        <v>569</v>
      </c>
      <c r="G506" s="287" t="s">
        <v>540</v>
      </c>
      <c r="H506" s="288">
        <v>4</v>
      </c>
      <c r="I506" s="289"/>
      <c r="J506" s="290">
        <f>ROUND(I506*H506,2)</f>
        <v>0</v>
      </c>
      <c r="K506" s="291"/>
      <c r="L506" s="292"/>
      <c r="M506" s="293" t="s">
        <v>1</v>
      </c>
      <c r="N506" s="294" t="s">
        <v>43</v>
      </c>
      <c r="O506" s="92"/>
      <c r="P506" s="231">
        <f>O506*H506</f>
        <v>0</v>
      </c>
      <c r="Q506" s="231">
        <v>0.081</v>
      </c>
      <c r="R506" s="231">
        <f>Q506*H506</f>
        <v>0.324</v>
      </c>
      <c r="S506" s="231">
        <v>0</v>
      </c>
      <c r="T506" s="232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33" t="s">
        <v>224</v>
      </c>
      <c r="AT506" s="233" t="s">
        <v>384</v>
      </c>
      <c r="AU506" s="233" t="s">
        <v>87</v>
      </c>
      <c r="AY506" s="18" t="s">
        <v>142</v>
      </c>
      <c r="BE506" s="234">
        <f>IF(N506="základní",J506,0)</f>
        <v>0</v>
      </c>
      <c r="BF506" s="234">
        <f>IF(N506="snížená",J506,0)</f>
        <v>0</v>
      </c>
      <c r="BG506" s="234">
        <f>IF(N506="zákl. přenesená",J506,0)</f>
        <v>0</v>
      </c>
      <c r="BH506" s="234">
        <f>IF(N506="sníž. přenesená",J506,0)</f>
        <v>0</v>
      </c>
      <c r="BI506" s="234">
        <f>IF(N506="nulová",J506,0)</f>
        <v>0</v>
      </c>
      <c r="BJ506" s="18" t="s">
        <v>85</v>
      </c>
      <c r="BK506" s="234">
        <f>ROUND(I506*H506,2)</f>
        <v>0</v>
      </c>
      <c r="BL506" s="18" t="s">
        <v>148</v>
      </c>
      <c r="BM506" s="233" t="s">
        <v>570</v>
      </c>
    </row>
    <row r="507" spans="1:47" s="2" customFormat="1" ht="12">
      <c r="A507" s="39"/>
      <c r="B507" s="40"/>
      <c r="C507" s="41"/>
      <c r="D507" s="235" t="s">
        <v>150</v>
      </c>
      <c r="E507" s="41"/>
      <c r="F507" s="236" t="s">
        <v>569</v>
      </c>
      <c r="G507" s="41"/>
      <c r="H507" s="41"/>
      <c r="I507" s="237"/>
      <c r="J507" s="41"/>
      <c r="K507" s="41"/>
      <c r="L507" s="45"/>
      <c r="M507" s="238"/>
      <c r="N507" s="239"/>
      <c r="O507" s="92"/>
      <c r="P507" s="92"/>
      <c r="Q507" s="92"/>
      <c r="R507" s="92"/>
      <c r="S507" s="92"/>
      <c r="T507" s="93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T507" s="18" t="s">
        <v>150</v>
      </c>
      <c r="AU507" s="18" t="s">
        <v>87</v>
      </c>
    </row>
    <row r="508" spans="1:51" s="14" customFormat="1" ht="12">
      <c r="A508" s="14"/>
      <c r="B508" s="250"/>
      <c r="C508" s="251"/>
      <c r="D508" s="235" t="s">
        <v>152</v>
      </c>
      <c r="E508" s="252" t="s">
        <v>1</v>
      </c>
      <c r="F508" s="253" t="s">
        <v>571</v>
      </c>
      <c r="G508" s="251"/>
      <c r="H508" s="254">
        <v>4</v>
      </c>
      <c r="I508" s="255"/>
      <c r="J508" s="251"/>
      <c r="K508" s="251"/>
      <c r="L508" s="256"/>
      <c r="M508" s="257"/>
      <c r="N508" s="258"/>
      <c r="O508" s="258"/>
      <c r="P508" s="258"/>
      <c r="Q508" s="258"/>
      <c r="R508" s="258"/>
      <c r="S508" s="258"/>
      <c r="T508" s="259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60" t="s">
        <v>152</v>
      </c>
      <c r="AU508" s="260" t="s">
        <v>87</v>
      </c>
      <c r="AV508" s="14" t="s">
        <v>87</v>
      </c>
      <c r="AW508" s="14" t="s">
        <v>33</v>
      </c>
      <c r="AX508" s="14" t="s">
        <v>85</v>
      </c>
      <c r="AY508" s="260" t="s">
        <v>142</v>
      </c>
    </row>
    <row r="509" spans="1:65" s="2" customFormat="1" ht="21.75" customHeight="1">
      <c r="A509" s="39"/>
      <c r="B509" s="40"/>
      <c r="C509" s="284" t="s">
        <v>572</v>
      </c>
      <c r="D509" s="284" t="s">
        <v>384</v>
      </c>
      <c r="E509" s="285" t="s">
        <v>573</v>
      </c>
      <c r="F509" s="286" t="s">
        <v>574</v>
      </c>
      <c r="G509" s="287" t="s">
        <v>540</v>
      </c>
      <c r="H509" s="288">
        <v>7</v>
      </c>
      <c r="I509" s="289"/>
      <c r="J509" s="290">
        <f>ROUND(I509*H509,2)</f>
        <v>0</v>
      </c>
      <c r="K509" s="291"/>
      <c r="L509" s="292"/>
      <c r="M509" s="293" t="s">
        <v>1</v>
      </c>
      <c r="N509" s="294" t="s">
        <v>43</v>
      </c>
      <c r="O509" s="92"/>
      <c r="P509" s="231">
        <f>O509*H509</f>
        <v>0</v>
      </c>
      <c r="Q509" s="231">
        <v>0.254</v>
      </c>
      <c r="R509" s="231">
        <f>Q509*H509</f>
        <v>1.778</v>
      </c>
      <c r="S509" s="231">
        <v>0</v>
      </c>
      <c r="T509" s="232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33" t="s">
        <v>224</v>
      </c>
      <c r="AT509" s="233" t="s">
        <v>384</v>
      </c>
      <c r="AU509" s="233" t="s">
        <v>87</v>
      </c>
      <c r="AY509" s="18" t="s">
        <v>142</v>
      </c>
      <c r="BE509" s="234">
        <f>IF(N509="základní",J509,0)</f>
        <v>0</v>
      </c>
      <c r="BF509" s="234">
        <f>IF(N509="snížená",J509,0)</f>
        <v>0</v>
      </c>
      <c r="BG509" s="234">
        <f>IF(N509="zákl. přenesená",J509,0)</f>
        <v>0</v>
      </c>
      <c r="BH509" s="234">
        <f>IF(N509="sníž. přenesená",J509,0)</f>
        <v>0</v>
      </c>
      <c r="BI509" s="234">
        <f>IF(N509="nulová",J509,0)</f>
        <v>0</v>
      </c>
      <c r="BJ509" s="18" t="s">
        <v>85</v>
      </c>
      <c r="BK509" s="234">
        <f>ROUND(I509*H509,2)</f>
        <v>0</v>
      </c>
      <c r="BL509" s="18" t="s">
        <v>148</v>
      </c>
      <c r="BM509" s="233" t="s">
        <v>575</v>
      </c>
    </row>
    <row r="510" spans="1:47" s="2" customFormat="1" ht="12">
      <c r="A510" s="39"/>
      <c r="B510" s="40"/>
      <c r="C510" s="41"/>
      <c r="D510" s="235" t="s">
        <v>150</v>
      </c>
      <c r="E510" s="41"/>
      <c r="F510" s="236" t="s">
        <v>574</v>
      </c>
      <c r="G510" s="41"/>
      <c r="H510" s="41"/>
      <c r="I510" s="237"/>
      <c r="J510" s="41"/>
      <c r="K510" s="41"/>
      <c r="L510" s="45"/>
      <c r="M510" s="238"/>
      <c r="N510" s="239"/>
      <c r="O510" s="92"/>
      <c r="P510" s="92"/>
      <c r="Q510" s="92"/>
      <c r="R510" s="92"/>
      <c r="S510" s="92"/>
      <c r="T510" s="93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T510" s="18" t="s">
        <v>150</v>
      </c>
      <c r="AU510" s="18" t="s">
        <v>87</v>
      </c>
    </row>
    <row r="511" spans="1:51" s="14" customFormat="1" ht="12">
      <c r="A511" s="14"/>
      <c r="B511" s="250"/>
      <c r="C511" s="251"/>
      <c r="D511" s="235" t="s">
        <v>152</v>
      </c>
      <c r="E511" s="252" t="s">
        <v>1</v>
      </c>
      <c r="F511" s="253" t="s">
        <v>576</v>
      </c>
      <c r="G511" s="251"/>
      <c r="H511" s="254">
        <v>7</v>
      </c>
      <c r="I511" s="255"/>
      <c r="J511" s="251"/>
      <c r="K511" s="251"/>
      <c r="L511" s="256"/>
      <c r="M511" s="257"/>
      <c r="N511" s="258"/>
      <c r="O511" s="258"/>
      <c r="P511" s="258"/>
      <c r="Q511" s="258"/>
      <c r="R511" s="258"/>
      <c r="S511" s="258"/>
      <c r="T511" s="259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60" t="s">
        <v>152</v>
      </c>
      <c r="AU511" s="260" t="s">
        <v>87</v>
      </c>
      <c r="AV511" s="14" t="s">
        <v>87</v>
      </c>
      <c r="AW511" s="14" t="s">
        <v>33</v>
      </c>
      <c r="AX511" s="14" t="s">
        <v>85</v>
      </c>
      <c r="AY511" s="260" t="s">
        <v>142</v>
      </c>
    </row>
    <row r="512" spans="1:65" s="2" customFormat="1" ht="21.75" customHeight="1">
      <c r="A512" s="39"/>
      <c r="B512" s="40"/>
      <c r="C512" s="284" t="s">
        <v>577</v>
      </c>
      <c r="D512" s="284" t="s">
        <v>384</v>
      </c>
      <c r="E512" s="285" t="s">
        <v>578</v>
      </c>
      <c r="F512" s="286" t="s">
        <v>579</v>
      </c>
      <c r="G512" s="287" t="s">
        <v>540</v>
      </c>
      <c r="H512" s="288">
        <v>7</v>
      </c>
      <c r="I512" s="289"/>
      <c r="J512" s="290">
        <f>ROUND(I512*H512,2)</f>
        <v>0</v>
      </c>
      <c r="K512" s="291"/>
      <c r="L512" s="292"/>
      <c r="M512" s="293" t="s">
        <v>1</v>
      </c>
      <c r="N512" s="294" t="s">
        <v>43</v>
      </c>
      <c r="O512" s="92"/>
      <c r="P512" s="231">
        <f>O512*H512</f>
        <v>0</v>
      </c>
      <c r="Q512" s="231">
        <v>0.506</v>
      </c>
      <c r="R512" s="231">
        <f>Q512*H512</f>
        <v>3.542</v>
      </c>
      <c r="S512" s="231">
        <v>0</v>
      </c>
      <c r="T512" s="232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33" t="s">
        <v>224</v>
      </c>
      <c r="AT512" s="233" t="s">
        <v>384</v>
      </c>
      <c r="AU512" s="233" t="s">
        <v>87</v>
      </c>
      <c r="AY512" s="18" t="s">
        <v>142</v>
      </c>
      <c r="BE512" s="234">
        <f>IF(N512="základní",J512,0)</f>
        <v>0</v>
      </c>
      <c r="BF512" s="234">
        <f>IF(N512="snížená",J512,0)</f>
        <v>0</v>
      </c>
      <c r="BG512" s="234">
        <f>IF(N512="zákl. přenesená",J512,0)</f>
        <v>0</v>
      </c>
      <c r="BH512" s="234">
        <f>IF(N512="sníž. přenesená",J512,0)</f>
        <v>0</v>
      </c>
      <c r="BI512" s="234">
        <f>IF(N512="nulová",J512,0)</f>
        <v>0</v>
      </c>
      <c r="BJ512" s="18" t="s">
        <v>85</v>
      </c>
      <c r="BK512" s="234">
        <f>ROUND(I512*H512,2)</f>
        <v>0</v>
      </c>
      <c r="BL512" s="18" t="s">
        <v>148</v>
      </c>
      <c r="BM512" s="233" t="s">
        <v>580</v>
      </c>
    </row>
    <row r="513" spans="1:47" s="2" customFormat="1" ht="12">
      <c r="A513" s="39"/>
      <c r="B513" s="40"/>
      <c r="C513" s="41"/>
      <c r="D513" s="235" t="s">
        <v>150</v>
      </c>
      <c r="E513" s="41"/>
      <c r="F513" s="236" t="s">
        <v>579</v>
      </c>
      <c r="G513" s="41"/>
      <c r="H513" s="41"/>
      <c r="I513" s="237"/>
      <c r="J513" s="41"/>
      <c r="K513" s="41"/>
      <c r="L513" s="45"/>
      <c r="M513" s="238"/>
      <c r="N513" s="239"/>
      <c r="O513" s="92"/>
      <c r="P513" s="92"/>
      <c r="Q513" s="92"/>
      <c r="R513" s="92"/>
      <c r="S513" s="92"/>
      <c r="T513" s="93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T513" s="18" t="s">
        <v>150</v>
      </c>
      <c r="AU513" s="18" t="s">
        <v>87</v>
      </c>
    </row>
    <row r="514" spans="1:51" s="14" customFormat="1" ht="12">
      <c r="A514" s="14"/>
      <c r="B514" s="250"/>
      <c r="C514" s="251"/>
      <c r="D514" s="235" t="s">
        <v>152</v>
      </c>
      <c r="E514" s="252" t="s">
        <v>1</v>
      </c>
      <c r="F514" s="253" t="s">
        <v>581</v>
      </c>
      <c r="G514" s="251"/>
      <c r="H514" s="254">
        <v>7</v>
      </c>
      <c r="I514" s="255"/>
      <c r="J514" s="251"/>
      <c r="K514" s="251"/>
      <c r="L514" s="256"/>
      <c r="M514" s="257"/>
      <c r="N514" s="258"/>
      <c r="O514" s="258"/>
      <c r="P514" s="258"/>
      <c r="Q514" s="258"/>
      <c r="R514" s="258"/>
      <c r="S514" s="258"/>
      <c r="T514" s="259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60" t="s">
        <v>152</v>
      </c>
      <c r="AU514" s="260" t="s">
        <v>87</v>
      </c>
      <c r="AV514" s="14" t="s">
        <v>87</v>
      </c>
      <c r="AW514" s="14" t="s">
        <v>33</v>
      </c>
      <c r="AX514" s="14" t="s">
        <v>85</v>
      </c>
      <c r="AY514" s="260" t="s">
        <v>142</v>
      </c>
    </row>
    <row r="515" spans="1:65" s="2" customFormat="1" ht="21.75" customHeight="1">
      <c r="A515" s="39"/>
      <c r="B515" s="40"/>
      <c r="C515" s="284" t="s">
        <v>582</v>
      </c>
      <c r="D515" s="284" t="s">
        <v>384</v>
      </c>
      <c r="E515" s="285" t="s">
        <v>583</v>
      </c>
      <c r="F515" s="286" t="s">
        <v>584</v>
      </c>
      <c r="G515" s="287" t="s">
        <v>540</v>
      </c>
      <c r="H515" s="288">
        <v>10</v>
      </c>
      <c r="I515" s="289"/>
      <c r="J515" s="290">
        <f>ROUND(I515*H515,2)</f>
        <v>0</v>
      </c>
      <c r="K515" s="291"/>
      <c r="L515" s="292"/>
      <c r="M515" s="293" t="s">
        <v>1</v>
      </c>
      <c r="N515" s="294" t="s">
        <v>43</v>
      </c>
      <c r="O515" s="92"/>
      <c r="P515" s="231">
        <f>O515*H515</f>
        <v>0</v>
      </c>
      <c r="Q515" s="231">
        <v>1.013</v>
      </c>
      <c r="R515" s="231">
        <f>Q515*H515</f>
        <v>10.129999999999999</v>
      </c>
      <c r="S515" s="231">
        <v>0</v>
      </c>
      <c r="T515" s="232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33" t="s">
        <v>224</v>
      </c>
      <c r="AT515" s="233" t="s">
        <v>384</v>
      </c>
      <c r="AU515" s="233" t="s">
        <v>87</v>
      </c>
      <c r="AY515" s="18" t="s">
        <v>142</v>
      </c>
      <c r="BE515" s="234">
        <f>IF(N515="základní",J515,0)</f>
        <v>0</v>
      </c>
      <c r="BF515" s="234">
        <f>IF(N515="snížená",J515,0)</f>
        <v>0</v>
      </c>
      <c r="BG515" s="234">
        <f>IF(N515="zákl. přenesená",J515,0)</f>
        <v>0</v>
      </c>
      <c r="BH515" s="234">
        <f>IF(N515="sníž. přenesená",J515,0)</f>
        <v>0</v>
      </c>
      <c r="BI515" s="234">
        <f>IF(N515="nulová",J515,0)</f>
        <v>0</v>
      </c>
      <c r="BJ515" s="18" t="s">
        <v>85</v>
      </c>
      <c r="BK515" s="234">
        <f>ROUND(I515*H515,2)</f>
        <v>0</v>
      </c>
      <c r="BL515" s="18" t="s">
        <v>148</v>
      </c>
      <c r="BM515" s="233" t="s">
        <v>585</v>
      </c>
    </row>
    <row r="516" spans="1:47" s="2" customFormat="1" ht="12">
      <c r="A516" s="39"/>
      <c r="B516" s="40"/>
      <c r="C516" s="41"/>
      <c r="D516" s="235" t="s">
        <v>150</v>
      </c>
      <c r="E516" s="41"/>
      <c r="F516" s="236" t="s">
        <v>584</v>
      </c>
      <c r="G516" s="41"/>
      <c r="H516" s="41"/>
      <c r="I516" s="237"/>
      <c r="J516" s="41"/>
      <c r="K516" s="41"/>
      <c r="L516" s="45"/>
      <c r="M516" s="238"/>
      <c r="N516" s="239"/>
      <c r="O516" s="92"/>
      <c r="P516" s="92"/>
      <c r="Q516" s="92"/>
      <c r="R516" s="92"/>
      <c r="S516" s="92"/>
      <c r="T516" s="93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T516" s="18" t="s">
        <v>150</v>
      </c>
      <c r="AU516" s="18" t="s">
        <v>87</v>
      </c>
    </row>
    <row r="517" spans="1:51" s="14" customFormat="1" ht="12">
      <c r="A517" s="14"/>
      <c r="B517" s="250"/>
      <c r="C517" s="251"/>
      <c r="D517" s="235" t="s">
        <v>152</v>
      </c>
      <c r="E517" s="252" t="s">
        <v>1</v>
      </c>
      <c r="F517" s="253" t="s">
        <v>586</v>
      </c>
      <c r="G517" s="251"/>
      <c r="H517" s="254">
        <v>10</v>
      </c>
      <c r="I517" s="255"/>
      <c r="J517" s="251"/>
      <c r="K517" s="251"/>
      <c r="L517" s="256"/>
      <c r="M517" s="257"/>
      <c r="N517" s="258"/>
      <c r="O517" s="258"/>
      <c r="P517" s="258"/>
      <c r="Q517" s="258"/>
      <c r="R517" s="258"/>
      <c r="S517" s="258"/>
      <c r="T517" s="259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60" t="s">
        <v>152</v>
      </c>
      <c r="AU517" s="260" t="s">
        <v>87</v>
      </c>
      <c r="AV517" s="14" t="s">
        <v>87</v>
      </c>
      <c r="AW517" s="14" t="s">
        <v>33</v>
      </c>
      <c r="AX517" s="14" t="s">
        <v>85</v>
      </c>
      <c r="AY517" s="260" t="s">
        <v>142</v>
      </c>
    </row>
    <row r="518" spans="1:65" s="2" customFormat="1" ht="21.75" customHeight="1">
      <c r="A518" s="39"/>
      <c r="B518" s="40"/>
      <c r="C518" s="284" t="s">
        <v>587</v>
      </c>
      <c r="D518" s="284" t="s">
        <v>384</v>
      </c>
      <c r="E518" s="285" t="s">
        <v>588</v>
      </c>
      <c r="F518" s="286" t="s">
        <v>589</v>
      </c>
      <c r="G518" s="287" t="s">
        <v>540</v>
      </c>
      <c r="H518" s="288">
        <v>40</v>
      </c>
      <c r="I518" s="289"/>
      <c r="J518" s="290">
        <f>ROUND(I518*H518,2)</f>
        <v>0</v>
      </c>
      <c r="K518" s="291"/>
      <c r="L518" s="292"/>
      <c r="M518" s="293" t="s">
        <v>1</v>
      </c>
      <c r="N518" s="294" t="s">
        <v>43</v>
      </c>
      <c r="O518" s="92"/>
      <c r="P518" s="231">
        <f>O518*H518</f>
        <v>0</v>
      </c>
      <c r="Q518" s="231">
        <v>0.002</v>
      </c>
      <c r="R518" s="231">
        <f>Q518*H518</f>
        <v>0.08</v>
      </c>
      <c r="S518" s="231">
        <v>0</v>
      </c>
      <c r="T518" s="232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33" t="s">
        <v>224</v>
      </c>
      <c r="AT518" s="233" t="s">
        <v>384</v>
      </c>
      <c r="AU518" s="233" t="s">
        <v>87</v>
      </c>
      <c r="AY518" s="18" t="s">
        <v>142</v>
      </c>
      <c r="BE518" s="234">
        <f>IF(N518="základní",J518,0)</f>
        <v>0</v>
      </c>
      <c r="BF518" s="234">
        <f>IF(N518="snížená",J518,0)</f>
        <v>0</v>
      </c>
      <c r="BG518" s="234">
        <f>IF(N518="zákl. přenesená",J518,0)</f>
        <v>0</v>
      </c>
      <c r="BH518" s="234">
        <f>IF(N518="sníž. přenesená",J518,0)</f>
        <v>0</v>
      </c>
      <c r="BI518" s="234">
        <f>IF(N518="nulová",J518,0)</f>
        <v>0</v>
      </c>
      <c r="BJ518" s="18" t="s">
        <v>85</v>
      </c>
      <c r="BK518" s="234">
        <f>ROUND(I518*H518,2)</f>
        <v>0</v>
      </c>
      <c r="BL518" s="18" t="s">
        <v>148</v>
      </c>
      <c r="BM518" s="233" t="s">
        <v>590</v>
      </c>
    </row>
    <row r="519" spans="1:47" s="2" customFormat="1" ht="12">
      <c r="A519" s="39"/>
      <c r="B519" s="40"/>
      <c r="C519" s="41"/>
      <c r="D519" s="235" t="s">
        <v>150</v>
      </c>
      <c r="E519" s="41"/>
      <c r="F519" s="236" t="s">
        <v>589</v>
      </c>
      <c r="G519" s="41"/>
      <c r="H519" s="41"/>
      <c r="I519" s="237"/>
      <c r="J519" s="41"/>
      <c r="K519" s="41"/>
      <c r="L519" s="45"/>
      <c r="M519" s="238"/>
      <c r="N519" s="239"/>
      <c r="O519" s="92"/>
      <c r="P519" s="92"/>
      <c r="Q519" s="92"/>
      <c r="R519" s="92"/>
      <c r="S519" s="92"/>
      <c r="T519" s="93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T519" s="18" t="s">
        <v>150</v>
      </c>
      <c r="AU519" s="18" t="s">
        <v>87</v>
      </c>
    </row>
    <row r="520" spans="1:51" s="14" customFormat="1" ht="12">
      <c r="A520" s="14"/>
      <c r="B520" s="250"/>
      <c r="C520" s="251"/>
      <c r="D520" s="235" t="s">
        <v>152</v>
      </c>
      <c r="E520" s="252" t="s">
        <v>1</v>
      </c>
      <c r="F520" s="253" t="s">
        <v>591</v>
      </c>
      <c r="G520" s="251"/>
      <c r="H520" s="254">
        <v>40</v>
      </c>
      <c r="I520" s="255"/>
      <c r="J520" s="251"/>
      <c r="K520" s="251"/>
      <c r="L520" s="256"/>
      <c r="M520" s="257"/>
      <c r="N520" s="258"/>
      <c r="O520" s="258"/>
      <c r="P520" s="258"/>
      <c r="Q520" s="258"/>
      <c r="R520" s="258"/>
      <c r="S520" s="258"/>
      <c r="T520" s="259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60" t="s">
        <v>152</v>
      </c>
      <c r="AU520" s="260" t="s">
        <v>87</v>
      </c>
      <c r="AV520" s="14" t="s">
        <v>87</v>
      </c>
      <c r="AW520" s="14" t="s">
        <v>33</v>
      </c>
      <c r="AX520" s="14" t="s">
        <v>85</v>
      </c>
      <c r="AY520" s="260" t="s">
        <v>142</v>
      </c>
    </row>
    <row r="521" spans="1:65" s="2" customFormat="1" ht="21.75" customHeight="1">
      <c r="A521" s="39"/>
      <c r="B521" s="40"/>
      <c r="C521" s="284" t="s">
        <v>592</v>
      </c>
      <c r="D521" s="284" t="s">
        <v>384</v>
      </c>
      <c r="E521" s="285" t="s">
        <v>593</v>
      </c>
      <c r="F521" s="286" t="s">
        <v>594</v>
      </c>
      <c r="G521" s="287" t="s">
        <v>540</v>
      </c>
      <c r="H521" s="288">
        <v>16</v>
      </c>
      <c r="I521" s="289"/>
      <c r="J521" s="290">
        <f>ROUND(I521*H521,2)</f>
        <v>0</v>
      </c>
      <c r="K521" s="291"/>
      <c r="L521" s="292"/>
      <c r="M521" s="293" t="s">
        <v>1</v>
      </c>
      <c r="N521" s="294" t="s">
        <v>43</v>
      </c>
      <c r="O521" s="92"/>
      <c r="P521" s="231">
        <f>O521*H521</f>
        <v>0</v>
      </c>
      <c r="Q521" s="231">
        <v>0.449</v>
      </c>
      <c r="R521" s="231">
        <f>Q521*H521</f>
        <v>7.184</v>
      </c>
      <c r="S521" s="231">
        <v>0</v>
      </c>
      <c r="T521" s="232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33" t="s">
        <v>224</v>
      </c>
      <c r="AT521" s="233" t="s">
        <v>384</v>
      </c>
      <c r="AU521" s="233" t="s">
        <v>87</v>
      </c>
      <c r="AY521" s="18" t="s">
        <v>142</v>
      </c>
      <c r="BE521" s="234">
        <f>IF(N521="základní",J521,0)</f>
        <v>0</v>
      </c>
      <c r="BF521" s="234">
        <f>IF(N521="snížená",J521,0)</f>
        <v>0</v>
      </c>
      <c r="BG521" s="234">
        <f>IF(N521="zákl. přenesená",J521,0)</f>
        <v>0</v>
      </c>
      <c r="BH521" s="234">
        <f>IF(N521="sníž. přenesená",J521,0)</f>
        <v>0</v>
      </c>
      <c r="BI521" s="234">
        <f>IF(N521="nulová",J521,0)</f>
        <v>0</v>
      </c>
      <c r="BJ521" s="18" t="s">
        <v>85</v>
      </c>
      <c r="BK521" s="234">
        <f>ROUND(I521*H521,2)</f>
        <v>0</v>
      </c>
      <c r="BL521" s="18" t="s">
        <v>148</v>
      </c>
      <c r="BM521" s="233" t="s">
        <v>595</v>
      </c>
    </row>
    <row r="522" spans="1:47" s="2" customFormat="1" ht="12">
      <c r="A522" s="39"/>
      <c r="B522" s="40"/>
      <c r="C522" s="41"/>
      <c r="D522" s="235" t="s">
        <v>150</v>
      </c>
      <c r="E522" s="41"/>
      <c r="F522" s="236" t="s">
        <v>594</v>
      </c>
      <c r="G522" s="41"/>
      <c r="H522" s="41"/>
      <c r="I522" s="237"/>
      <c r="J522" s="41"/>
      <c r="K522" s="41"/>
      <c r="L522" s="45"/>
      <c r="M522" s="238"/>
      <c r="N522" s="239"/>
      <c r="O522" s="92"/>
      <c r="P522" s="92"/>
      <c r="Q522" s="92"/>
      <c r="R522" s="92"/>
      <c r="S522" s="92"/>
      <c r="T522" s="93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T522" s="18" t="s">
        <v>150</v>
      </c>
      <c r="AU522" s="18" t="s">
        <v>87</v>
      </c>
    </row>
    <row r="523" spans="1:51" s="14" customFormat="1" ht="12">
      <c r="A523" s="14"/>
      <c r="B523" s="250"/>
      <c r="C523" s="251"/>
      <c r="D523" s="235" t="s">
        <v>152</v>
      </c>
      <c r="E523" s="252" t="s">
        <v>1</v>
      </c>
      <c r="F523" s="253" t="s">
        <v>596</v>
      </c>
      <c r="G523" s="251"/>
      <c r="H523" s="254">
        <v>16</v>
      </c>
      <c r="I523" s="255"/>
      <c r="J523" s="251"/>
      <c r="K523" s="251"/>
      <c r="L523" s="256"/>
      <c r="M523" s="257"/>
      <c r="N523" s="258"/>
      <c r="O523" s="258"/>
      <c r="P523" s="258"/>
      <c r="Q523" s="258"/>
      <c r="R523" s="258"/>
      <c r="S523" s="258"/>
      <c r="T523" s="259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60" t="s">
        <v>152</v>
      </c>
      <c r="AU523" s="260" t="s">
        <v>87</v>
      </c>
      <c r="AV523" s="14" t="s">
        <v>87</v>
      </c>
      <c r="AW523" s="14" t="s">
        <v>33</v>
      </c>
      <c r="AX523" s="14" t="s">
        <v>85</v>
      </c>
      <c r="AY523" s="260" t="s">
        <v>142</v>
      </c>
    </row>
    <row r="524" spans="1:65" s="2" customFormat="1" ht="16.5" customHeight="1">
      <c r="A524" s="39"/>
      <c r="B524" s="40"/>
      <c r="C524" s="284" t="s">
        <v>597</v>
      </c>
      <c r="D524" s="284" t="s">
        <v>384</v>
      </c>
      <c r="E524" s="285" t="s">
        <v>598</v>
      </c>
      <c r="F524" s="286" t="s">
        <v>599</v>
      </c>
      <c r="G524" s="287" t="s">
        <v>540</v>
      </c>
      <c r="H524" s="288">
        <v>16</v>
      </c>
      <c r="I524" s="289"/>
      <c r="J524" s="290">
        <f>ROUND(I524*H524,2)</f>
        <v>0</v>
      </c>
      <c r="K524" s="291"/>
      <c r="L524" s="292"/>
      <c r="M524" s="293" t="s">
        <v>1</v>
      </c>
      <c r="N524" s="294" t="s">
        <v>43</v>
      </c>
      <c r="O524" s="92"/>
      <c r="P524" s="231">
        <f>O524*H524</f>
        <v>0</v>
      </c>
      <c r="Q524" s="231">
        <v>2.15</v>
      </c>
      <c r="R524" s="231">
        <f>Q524*H524</f>
        <v>34.4</v>
      </c>
      <c r="S524" s="231">
        <v>0</v>
      </c>
      <c r="T524" s="232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33" t="s">
        <v>224</v>
      </c>
      <c r="AT524" s="233" t="s">
        <v>384</v>
      </c>
      <c r="AU524" s="233" t="s">
        <v>87</v>
      </c>
      <c r="AY524" s="18" t="s">
        <v>142</v>
      </c>
      <c r="BE524" s="234">
        <f>IF(N524="základní",J524,0)</f>
        <v>0</v>
      </c>
      <c r="BF524" s="234">
        <f>IF(N524="snížená",J524,0)</f>
        <v>0</v>
      </c>
      <c r="BG524" s="234">
        <f>IF(N524="zákl. přenesená",J524,0)</f>
        <v>0</v>
      </c>
      <c r="BH524" s="234">
        <f>IF(N524="sníž. přenesená",J524,0)</f>
        <v>0</v>
      </c>
      <c r="BI524" s="234">
        <f>IF(N524="nulová",J524,0)</f>
        <v>0</v>
      </c>
      <c r="BJ524" s="18" t="s">
        <v>85</v>
      </c>
      <c r="BK524" s="234">
        <f>ROUND(I524*H524,2)</f>
        <v>0</v>
      </c>
      <c r="BL524" s="18" t="s">
        <v>148</v>
      </c>
      <c r="BM524" s="233" t="s">
        <v>600</v>
      </c>
    </row>
    <row r="525" spans="1:47" s="2" customFormat="1" ht="12">
      <c r="A525" s="39"/>
      <c r="B525" s="40"/>
      <c r="C525" s="41"/>
      <c r="D525" s="235" t="s">
        <v>150</v>
      </c>
      <c r="E525" s="41"/>
      <c r="F525" s="236" t="s">
        <v>601</v>
      </c>
      <c r="G525" s="41"/>
      <c r="H525" s="41"/>
      <c r="I525" s="237"/>
      <c r="J525" s="41"/>
      <c r="K525" s="41"/>
      <c r="L525" s="45"/>
      <c r="M525" s="238"/>
      <c r="N525" s="239"/>
      <c r="O525" s="92"/>
      <c r="P525" s="92"/>
      <c r="Q525" s="92"/>
      <c r="R525" s="92"/>
      <c r="S525" s="92"/>
      <c r="T525" s="93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T525" s="18" t="s">
        <v>150</v>
      </c>
      <c r="AU525" s="18" t="s">
        <v>87</v>
      </c>
    </row>
    <row r="526" spans="1:65" s="2" customFormat="1" ht="21.75" customHeight="1">
      <c r="A526" s="39"/>
      <c r="B526" s="40"/>
      <c r="C526" s="221" t="s">
        <v>602</v>
      </c>
      <c r="D526" s="221" t="s">
        <v>144</v>
      </c>
      <c r="E526" s="222" t="s">
        <v>603</v>
      </c>
      <c r="F526" s="223" t="s">
        <v>604</v>
      </c>
      <c r="G526" s="224" t="s">
        <v>540</v>
      </c>
      <c r="H526" s="225">
        <v>4</v>
      </c>
      <c r="I526" s="226"/>
      <c r="J526" s="227">
        <f>ROUND(I526*H526,2)</f>
        <v>0</v>
      </c>
      <c r="K526" s="228"/>
      <c r="L526" s="45"/>
      <c r="M526" s="229" t="s">
        <v>1</v>
      </c>
      <c r="N526" s="230" t="s">
        <v>43</v>
      </c>
      <c r="O526" s="92"/>
      <c r="P526" s="231">
        <f>O526*H526</f>
        <v>0</v>
      </c>
      <c r="Q526" s="231">
        <v>0</v>
      </c>
      <c r="R526" s="231">
        <f>Q526*H526</f>
        <v>0</v>
      </c>
      <c r="S526" s="231">
        <v>0.1</v>
      </c>
      <c r="T526" s="232">
        <f>S526*H526</f>
        <v>0.4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33" t="s">
        <v>148</v>
      </c>
      <c r="AT526" s="233" t="s">
        <v>144</v>
      </c>
      <c r="AU526" s="233" t="s">
        <v>87</v>
      </c>
      <c r="AY526" s="18" t="s">
        <v>142</v>
      </c>
      <c r="BE526" s="234">
        <f>IF(N526="základní",J526,0)</f>
        <v>0</v>
      </c>
      <c r="BF526" s="234">
        <f>IF(N526="snížená",J526,0)</f>
        <v>0</v>
      </c>
      <c r="BG526" s="234">
        <f>IF(N526="zákl. přenesená",J526,0)</f>
        <v>0</v>
      </c>
      <c r="BH526" s="234">
        <f>IF(N526="sníž. přenesená",J526,0)</f>
        <v>0</v>
      </c>
      <c r="BI526" s="234">
        <f>IF(N526="nulová",J526,0)</f>
        <v>0</v>
      </c>
      <c r="BJ526" s="18" t="s">
        <v>85</v>
      </c>
      <c r="BK526" s="234">
        <f>ROUND(I526*H526,2)</f>
        <v>0</v>
      </c>
      <c r="BL526" s="18" t="s">
        <v>148</v>
      </c>
      <c r="BM526" s="233" t="s">
        <v>605</v>
      </c>
    </row>
    <row r="527" spans="1:47" s="2" customFormat="1" ht="12">
      <c r="A527" s="39"/>
      <c r="B527" s="40"/>
      <c r="C527" s="41"/>
      <c r="D527" s="235" t="s">
        <v>150</v>
      </c>
      <c r="E527" s="41"/>
      <c r="F527" s="236" t="s">
        <v>606</v>
      </c>
      <c r="G527" s="41"/>
      <c r="H527" s="41"/>
      <c r="I527" s="237"/>
      <c r="J527" s="41"/>
      <c r="K527" s="41"/>
      <c r="L527" s="45"/>
      <c r="M527" s="238"/>
      <c r="N527" s="239"/>
      <c r="O527" s="92"/>
      <c r="P527" s="92"/>
      <c r="Q527" s="92"/>
      <c r="R527" s="92"/>
      <c r="S527" s="92"/>
      <c r="T527" s="93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T527" s="18" t="s">
        <v>150</v>
      </c>
      <c r="AU527" s="18" t="s">
        <v>87</v>
      </c>
    </row>
    <row r="528" spans="1:65" s="2" customFormat="1" ht="21.75" customHeight="1">
      <c r="A528" s="39"/>
      <c r="B528" s="40"/>
      <c r="C528" s="221" t="s">
        <v>607</v>
      </c>
      <c r="D528" s="221" t="s">
        <v>144</v>
      </c>
      <c r="E528" s="222" t="s">
        <v>608</v>
      </c>
      <c r="F528" s="223" t="s">
        <v>609</v>
      </c>
      <c r="G528" s="224" t="s">
        <v>540</v>
      </c>
      <c r="H528" s="225">
        <v>18</v>
      </c>
      <c r="I528" s="226"/>
      <c r="J528" s="227">
        <f>ROUND(I528*H528,2)</f>
        <v>0</v>
      </c>
      <c r="K528" s="228"/>
      <c r="L528" s="45"/>
      <c r="M528" s="229" t="s">
        <v>1</v>
      </c>
      <c r="N528" s="230" t="s">
        <v>43</v>
      </c>
      <c r="O528" s="92"/>
      <c r="P528" s="231">
        <f>O528*H528</f>
        <v>0</v>
      </c>
      <c r="Q528" s="231">
        <v>0.21734</v>
      </c>
      <c r="R528" s="231">
        <f>Q528*H528</f>
        <v>3.9121200000000003</v>
      </c>
      <c r="S528" s="231">
        <v>0</v>
      </c>
      <c r="T528" s="232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33" t="s">
        <v>148</v>
      </c>
      <c r="AT528" s="233" t="s">
        <v>144</v>
      </c>
      <c r="AU528" s="233" t="s">
        <v>87</v>
      </c>
      <c r="AY528" s="18" t="s">
        <v>142</v>
      </c>
      <c r="BE528" s="234">
        <f>IF(N528="základní",J528,0)</f>
        <v>0</v>
      </c>
      <c r="BF528" s="234">
        <f>IF(N528="snížená",J528,0)</f>
        <v>0</v>
      </c>
      <c r="BG528" s="234">
        <f>IF(N528="zákl. přenesená",J528,0)</f>
        <v>0</v>
      </c>
      <c r="BH528" s="234">
        <f>IF(N528="sníž. přenesená",J528,0)</f>
        <v>0</v>
      </c>
      <c r="BI528" s="234">
        <f>IF(N528="nulová",J528,0)</f>
        <v>0</v>
      </c>
      <c r="BJ528" s="18" t="s">
        <v>85</v>
      </c>
      <c r="BK528" s="234">
        <f>ROUND(I528*H528,2)</f>
        <v>0</v>
      </c>
      <c r="BL528" s="18" t="s">
        <v>148</v>
      </c>
      <c r="BM528" s="233" t="s">
        <v>610</v>
      </c>
    </row>
    <row r="529" spans="1:47" s="2" customFormat="1" ht="12">
      <c r="A529" s="39"/>
      <c r="B529" s="40"/>
      <c r="C529" s="41"/>
      <c r="D529" s="235" t="s">
        <v>150</v>
      </c>
      <c r="E529" s="41"/>
      <c r="F529" s="236" t="s">
        <v>611</v>
      </c>
      <c r="G529" s="41"/>
      <c r="H529" s="41"/>
      <c r="I529" s="237"/>
      <c r="J529" s="41"/>
      <c r="K529" s="41"/>
      <c r="L529" s="45"/>
      <c r="M529" s="238"/>
      <c r="N529" s="239"/>
      <c r="O529" s="92"/>
      <c r="P529" s="92"/>
      <c r="Q529" s="92"/>
      <c r="R529" s="92"/>
      <c r="S529" s="92"/>
      <c r="T529" s="93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T529" s="18" t="s">
        <v>150</v>
      </c>
      <c r="AU529" s="18" t="s">
        <v>87</v>
      </c>
    </row>
    <row r="530" spans="1:65" s="2" customFormat="1" ht="21.75" customHeight="1">
      <c r="A530" s="39"/>
      <c r="B530" s="40"/>
      <c r="C530" s="284" t="s">
        <v>612</v>
      </c>
      <c r="D530" s="284" t="s">
        <v>384</v>
      </c>
      <c r="E530" s="285" t="s">
        <v>613</v>
      </c>
      <c r="F530" s="286" t="s">
        <v>614</v>
      </c>
      <c r="G530" s="287" t="s">
        <v>540</v>
      </c>
      <c r="H530" s="288">
        <v>14</v>
      </c>
      <c r="I530" s="289"/>
      <c r="J530" s="290">
        <f>ROUND(I530*H530,2)</f>
        <v>0</v>
      </c>
      <c r="K530" s="291"/>
      <c r="L530" s="292"/>
      <c r="M530" s="293" t="s">
        <v>1</v>
      </c>
      <c r="N530" s="294" t="s">
        <v>43</v>
      </c>
      <c r="O530" s="92"/>
      <c r="P530" s="231">
        <f>O530*H530</f>
        <v>0</v>
      </c>
      <c r="Q530" s="231">
        <v>0.0546</v>
      </c>
      <c r="R530" s="231">
        <f>Q530*H530</f>
        <v>0.7644000000000001</v>
      </c>
      <c r="S530" s="231">
        <v>0</v>
      </c>
      <c r="T530" s="232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33" t="s">
        <v>224</v>
      </c>
      <c r="AT530" s="233" t="s">
        <v>384</v>
      </c>
      <c r="AU530" s="233" t="s">
        <v>87</v>
      </c>
      <c r="AY530" s="18" t="s">
        <v>142</v>
      </c>
      <c r="BE530" s="234">
        <f>IF(N530="základní",J530,0)</f>
        <v>0</v>
      </c>
      <c r="BF530" s="234">
        <f>IF(N530="snížená",J530,0)</f>
        <v>0</v>
      </c>
      <c r="BG530" s="234">
        <f>IF(N530="zákl. přenesená",J530,0)</f>
        <v>0</v>
      </c>
      <c r="BH530" s="234">
        <f>IF(N530="sníž. přenesená",J530,0)</f>
        <v>0</v>
      </c>
      <c r="BI530" s="234">
        <f>IF(N530="nulová",J530,0)</f>
        <v>0</v>
      </c>
      <c r="BJ530" s="18" t="s">
        <v>85</v>
      </c>
      <c r="BK530" s="234">
        <f>ROUND(I530*H530,2)</f>
        <v>0</v>
      </c>
      <c r="BL530" s="18" t="s">
        <v>148</v>
      </c>
      <c r="BM530" s="233" t="s">
        <v>615</v>
      </c>
    </row>
    <row r="531" spans="1:47" s="2" customFormat="1" ht="12">
      <c r="A531" s="39"/>
      <c r="B531" s="40"/>
      <c r="C531" s="41"/>
      <c r="D531" s="235" t="s">
        <v>150</v>
      </c>
      <c r="E531" s="41"/>
      <c r="F531" s="236" t="s">
        <v>614</v>
      </c>
      <c r="G531" s="41"/>
      <c r="H531" s="41"/>
      <c r="I531" s="237"/>
      <c r="J531" s="41"/>
      <c r="K531" s="41"/>
      <c r="L531" s="45"/>
      <c r="M531" s="238"/>
      <c r="N531" s="239"/>
      <c r="O531" s="92"/>
      <c r="P531" s="92"/>
      <c r="Q531" s="92"/>
      <c r="R531" s="92"/>
      <c r="S531" s="92"/>
      <c r="T531" s="93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T531" s="18" t="s">
        <v>150</v>
      </c>
      <c r="AU531" s="18" t="s">
        <v>87</v>
      </c>
    </row>
    <row r="532" spans="1:65" s="2" customFormat="1" ht="21.75" customHeight="1">
      <c r="A532" s="39"/>
      <c r="B532" s="40"/>
      <c r="C532" s="284" t="s">
        <v>616</v>
      </c>
      <c r="D532" s="284" t="s">
        <v>384</v>
      </c>
      <c r="E532" s="285" t="s">
        <v>617</v>
      </c>
      <c r="F532" s="286" t="s">
        <v>618</v>
      </c>
      <c r="G532" s="287" t="s">
        <v>540</v>
      </c>
      <c r="H532" s="288">
        <v>4</v>
      </c>
      <c r="I532" s="289"/>
      <c r="J532" s="290">
        <f>ROUND(I532*H532,2)</f>
        <v>0</v>
      </c>
      <c r="K532" s="291"/>
      <c r="L532" s="292"/>
      <c r="M532" s="293" t="s">
        <v>1</v>
      </c>
      <c r="N532" s="294" t="s">
        <v>43</v>
      </c>
      <c r="O532" s="92"/>
      <c r="P532" s="231">
        <f>O532*H532</f>
        <v>0</v>
      </c>
      <c r="Q532" s="231">
        <v>0.079</v>
      </c>
      <c r="R532" s="231">
        <f>Q532*H532</f>
        <v>0.316</v>
      </c>
      <c r="S532" s="231">
        <v>0</v>
      </c>
      <c r="T532" s="232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33" t="s">
        <v>224</v>
      </c>
      <c r="AT532" s="233" t="s">
        <v>384</v>
      </c>
      <c r="AU532" s="233" t="s">
        <v>87</v>
      </c>
      <c r="AY532" s="18" t="s">
        <v>142</v>
      </c>
      <c r="BE532" s="234">
        <f>IF(N532="základní",J532,0)</f>
        <v>0</v>
      </c>
      <c r="BF532" s="234">
        <f>IF(N532="snížená",J532,0)</f>
        <v>0</v>
      </c>
      <c r="BG532" s="234">
        <f>IF(N532="zákl. přenesená",J532,0)</f>
        <v>0</v>
      </c>
      <c r="BH532" s="234">
        <f>IF(N532="sníž. přenesená",J532,0)</f>
        <v>0</v>
      </c>
      <c r="BI532" s="234">
        <f>IF(N532="nulová",J532,0)</f>
        <v>0</v>
      </c>
      <c r="BJ532" s="18" t="s">
        <v>85</v>
      </c>
      <c r="BK532" s="234">
        <f>ROUND(I532*H532,2)</f>
        <v>0</v>
      </c>
      <c r="BL532" s="18" t="s">
        <v>148</v>
      </c>
      <c r="BM532" s="233" t="s">
        <v>619</v>
      </c>
    </row>
    <row r="533" spans="1:47" s="2" customFormat="1" ht="12">
      <c r="A533" s="39"/>
      <c r="B533" s="40"/>
      <c r="C533" s="41"/>
      <c r="D533" s="235" t="s">
        <v>150</v>
      </c>
      <c r="E533" s="41"/>
      <c r="F533" s="236" t="s">
        <v>618</v>
      </c>
      <c r="G533" s="41"/>
      <c r="H533" s="41"/>
      <c r="I533" s="237"/>
      <c r="J533" s="41"/>
      <c r="K533" s="41"/>
      <c r="L533" s="45"/>
      <c r="M533" s="238"/>
      <c r="N533" s="239"/>
      <c r="O533" s="92"/>
      <c r="P533" s="92"/>
      <c r="Q533" s="92"/>
      <c r="R533" s="92"/>
      <c r="S533" s="92"/>
      <c r="T533" s="93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T533" s="18" t="s">
        <v>150</v>
      </c>
      <c r="AU533" s="18" t="s">
        <v>87</v>
      </c>
    </row>
    <row r="534" spans="1:47" s="2" customFormat="1" ht="12">
      <c r="A534" s="39"/>
      <c r="B534" s="40"/>
      <c r="C534" s="41"/>
      <c r="D534" s="235" t="s">
        <v>358</v>
      </c>
      <c r="E534" s="41"/>
      <c r="F534" s="283" t="s">
        <v>620</v>
      </c>
      <c r="G534" s="41"/>
      <c r="H534" s="41"/>
      <c r="I534" s="237"/>
      <c r="J534" s="41"/>
      <c r="K534" s="41"/>
      <c r="L534" s="45"/>
      <c r="M534" s="238"/>
      <c r="N534" s="239"/>
      <c r="O534" s="92"/>
      <c r="P534" s="92"/>
      <c r="Q534" s="92"/>
      <c r="R534" s="92"/>
      <c r="S534" s="92"/>
      <c r="T534" s="93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8" t="s">
        <v>358</v>
      </c>
      <c r="AU534" s="18" t="s">
        <v>87</v>
      </c>
    </row>
    <row r="535" spans="1:63" s="12" customFormat="1" ht="22.8" customHeight="1">
      <c r="A535" s="12"/>
      <c r="B535" s="205"/>
      <c r="C535" s="206"/>
      <c r="D535" s="207" t="s">
        <v>77</v>
      </c>
      <c r="E535" s="219" t="s">
        <v>231</v>
      </c>
      <c r="F535" s="219" t="s">
        <v>621</v>
      </c>
      <c r="G535" s="206"/>
      <c r="H535" s="206"/>
      <c r="I535" s="209"/>
      <c r="J535" s="220">
        <f>BK535</f>
        <v>0</v>
      </c>
      <c r="K535" s="206"/>
      <c r="L535" s="211"/>
      <c r="M535" s="212"/>
      <c r="N535" s="213"/>
      <c r="O535" s="213"/>
      <c r="P535" s="214">
        <f>P536+SUM(P537:P558)</f>
        <v>0</v>
      </c>
      <c r="Q535" s="213"/>
      <c r="R535" s="214">
        <f>R536+SUM(R537:R558)</f>
        <v>3.07796</v>
      </c>
      <c r="S535" s="213"/>
      <c r="T535" s="215">
        <f>T536+SUM(T537:T558)</f>
        <v>0</v>
      </c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R535" s="216" t="s">
        <v>85</v>
      </c>
      <c r="AT535" s="217" t="s">
        <v>77</v>
      </c>
      <c r="AU535" s="217" t="s">
        <v>85</v>
      </c>
      <c r="AY535" s="216" t="s">
        <v>142</v>
      </c>
      <c r="BK535" s="218">
        <f>BK536+SUM(BK537:BK558)</f>
        <v>0</v>
      </c>
    </row>
    <row r="536" spans="1:65" s="2" customFormat="1" ht="33" customHeight="1">
      <c r="A536" s="39"/>
      <c r="B536" s="40"/>
      <c r="C536" s="221" t="s">
        <v>622</v>
      </c>
      <c r="D536" s="221" t="s">
        <v>144</v>
      </c>
      <c r="E536" s="222" t="s">
        <v>623</v>
      </c>
      <c r="F536" s="223" t="s">
        <v>624</v>
      </c>
      <c r="G536" s="224" t="s">
        <v>254</v>
      </c>
      <c r="H536" s="225">
        <v>441.6</v>
      </c>
      <c r="I536" s="226"/>
      <c r="J536" s="227">
        <f>ROUND(I536*H536,2)</f>
        <v>0</v>
      </c>
      <c r="K536" s="228"/>
      <c r="L536" s="45"/>
      <c r="M536" s="229" t="s">
        <v>1</v>
      </c>
      <c r="N536" s="230" t="s">
        <v>43</v>
      </c>
      <c r="O536" s="92"/>
      <c r="P536" s="231">
        <f>O536*H536</f>
        <v>0</v>
      </c>
      <c r="Q536" s="231">
        <v>0.0006</v>
      </c>
      <c r="R536" s="231">
        <f>Q536*H536</f>
        <v>0.26496</v>
      </c>
      <c r="S536" s="231">
        <v>0</v>
      </c>
      <c r="T536" s="232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33" t="s">
        <v>148</v>
      </c>
      <c r="AT536" s="233" t="s">
        <v>144</v>
      </c>
      <c r="AU536" s="233" t="s">
        <v>87</v>
      </c>
      <c r="AY536" s="18" t="s">
        <v>142</v>
      </c>
      <c r="BE536" s="234">
        <f>IF(N536="základní",J536,0)</f>
        <v>0</v>
      </c>
      <c r="BF536" s="234">
        <f>IF(N536="snížená",J536,0)</f>
        <v>0</v>
      </c>
      <c r="BG536" s="234">
        <f>IF(N536="zákl. přenesená",J536,0)</f>
        <v>0</v>
      </c>
      <c r="BH536" s="234">
        <f>IF(N536="sníž. přenesená",J536,0)</f>
        <v>0</v>
      </c>
      <c r="BI536" s="234">
        <f>IF(N536="nulová",J536,0)</f>
        <v>0</v>
      </c>
      <c r="BJ536" s="18" t="s">
        <v>85</v>
      </c>
      <c r="BK536" s="234">
        <f>ROUND(I536*H536,2)</f>
        <v>0</v>
      </c>
      <c r="BL536" s="18" t="s">
        <v>148</v>
      </c>
      <c r="BM536" s="233" t="s">
        <v>625</v>
      </c>
    </row>
    <row r="537" spans="1:47" s="2" customFormat="1" ht="12">
      <c r="A537" s="39"/>
      <c r="B537" s="40"/>
      <c r="C537" s="41"/>
      <c r="D537" s="235" t="s">
        <v>150</v>
      </c>
      <c r="E537" s="41"/>
      <c r="F537" s="236" t="s">
        <v>626</v>
      </c>
      <c r="G537" s="41"/>
      <c r="H537" s="41"/>
      <c r="I537" s="237"/>
      <c r="J537" s="41"/>
      <c r="K537" s="41"/>
      <c r="L537" s="45"/>
      <c r="M537" s="238"/>
      <c r="N537" s="239"/>
      <c r="O537" s="92"/>
      <c r="P537" s="92"/>
      <c r="Q537" s="92"/>
      <c r="R537" s="92"/>
      <c r="S537" s="92"/>
      <c r="T537" s="93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T537" s="18" t="s">
        <v>150</v>
      </c>
      <c r="AU537" s="18" t="s">
        <v>87</v>
      </c>
    </row>
    <row r="538" spans="1:51" s="14" customFormat="1" ht="12">
      <c r="A538" s="14"/>
      <c r="B538" s="250"/>
      <c r="C538" s="251"/>
      <c r="D538" s="235" t="s">
        <v>152</v>
      </c>
      <c r="E538" s="252" t="s">
        <v>1</v>
      </c>
      <c r="F538" s="253" t="s">
        <v>627</v>
      </c>
      <c r="G538" s="251"/>
      <c r="H538" s="254">
        <v>441.6</v>
      </c>
      <c r="I538" s="255"/>
      <c r="J538" s="251"/>
      <c r="K538" s="251"/>
      <c r="L538" s="256"/>
      <c r="M538" s="257"/>
      <c r="N538" s="258"/>
      <c r="O538" s="258"/>
      <c r="P538" s="258"/>
      <c r="Q538" s="258"/>
      <c r="R538" s="258"/>
      <c r="S538" s="258"/>
      <c r="T538" s="259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60" t="s">
        <v>152</v>
      </c>
      <c r="AU538" s="260" t="s">
        <v>87</v>
      </c>
      <c r="AV538" s="14" t="s">
        <v>87</v>
      </c>
      <c r="AW538" s="14" t="s">
        <v>33</v>
      </c>
      <c r="AX538" s="14" t="s">
        <v>85</v>
      </c>
      <c r="AY538" s="260" t="s">
        <v>142</v>
      </c>
    </row>
    <row r="539" spans="1:65" s="2" customFormat="1" ht="16.5" customHeight="1">
      <c r="A539" s="39"/>
      <c r="B539" s="40"/>
      <c r="C539" s="284" t="s">
        <v>628</v>
      </c>
      <c r="D539" s="284" t="s">
        <v>384</v>
      </c>
      <c r="E539" s="285" t="s">
        <v>629</v>
      </c>
      <c r="F539" s="286" t="s">
        <v>630</v>
      </c>
      <c r="G539" s="287" t="s">
        <v>387</v>
      </c>
      <c r="H539" s="288">
        <v>2.813</v>
      </c>
      <c r="I539" s="289"/>
      <c r="J539" s="290">
        <f>ROUND(I539*H539,2)</f>
        <v>0</v>
      </c>
      <c r="K539" s="291"/>
      <c r="L539" s="292"/>
      <c r="M539" s="293" t="s">
        <v>1</v>
      </c>
      <c r="N539" s="294" t="s">
        <v>43</v>
      </c>
      <c r="O539" s="92"/>
      <c r="P539" s="231">
        <f>O539*H539</f>
        <v>0</v>
      </c>
      <c r="Q539" s="231">
        <v>1</v>
      </c>
      <c r="R539" s="231">
        <f>Q539*H539</f>
        <v>2.813</v>
      </c>
      <c r="S539" s="231">
        <v>0</v>
      </c>
      <c r="T539" s="232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33" t="s">
        <v>224</v>
      </c>
      <c r="AT539" s="233" t="s">
        <v>384</v>
      </c>
      <c r="AU539" s="233" t="s">
        <v>87</v>
      </c>
      <c r="AY539" s="18" t="s">
        <v>142</v>
      </c>
      <c r="BE539" s="234">
        <f>IF(N539="základní",J539,0)</f>
        <v>0</v>
      </c>
      <c r="BF539" s="234">
        <f>IF(N539="snížená",J539,0)</f>
        <v>0</v>
      </c>
      <c r="BG539" s="234">
        <f>IF(N539="zákl. přenesená",J539,0)</f>
        <v>0</v>
      </c>
      <c r="BH539" s="234">
        <f>IF(N539="sníž. přenesená",J539,0)</f>
        <v>0</v>
      </c>
      <c r="BI539" s="234">
        <f>IF(N539="nulová",J539,0)</f>
        <v>0</v>
      </c>
      <c r="BJ539" s="18" t="s">
        <v>85</v>
      </c>
      <c r="BK539" s="234">
        <f>ROUND(I539*H539,2)</f>
        <v>0</v>
      </c>
      <c r="BL539" s="18" t="s">
        <v>148</v>
      </c>
      <c r="BM539" s="233" t="s">
        <v>631</v>
      </c>
    </row>
    <row r="540" spans="1:47" s="2" customFormat="1" ht="12">
      <c r="A540" s="39"/>
      <c r="B540" s="40"/>
      <c r="C540" s="41"/>
      <c r="D540" s="235" t="s">
        <v>150</v>
      </c>
      <c r="E540" s="41"/>
      <c r="F540" s="236" t="s">
        <v>630</v>
      </c>
      <c r="G540" s="41"/>
      <c r="H540" s="41"/>
      <c r="I540" s="237"/>
      <c r="J540" s="41"/>
      <c r="K540" s="41"/>
      <c r="L540" s="45"/>
      <c r="M540" s="238"/>
      <c r="N540" s="239"/>
      <c r="O540" s="92"/>
      <c r="P540" s="92"/>
      <c r="Q540" s="92"/>
      <c r="R540" s="92"/>
      <c r="S540" s="92"/>
      <c r="T540" s="93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T540" s="18" t="s">
        <v>150</v>
      </c>
      <c r="AU540" s="18" t="s">
        <v>87</v>
      </c>
    </row>
    <row r="541" spans="1:51" s="14" customFormat="1" ht="12">
      <c r="A541" s="14"/>
      <c r="B541" s="250"/>
      <c r="C541" s="251"/>
      <c r="D541" s="235" t="s">
        <v>152</v>
      </c>
      <c r="E541" s="252" t="s">
        <v>1</v>
      </c>
      <c r="F541" s="253" t="s">
        <v>632</v>
      </c>
      <c r="G541" s="251"/>
      <c r="H541" s="254">
        <v>2.813</v>
      </c>
      <c r="I541" s="255"/>
      <c r="J541" s="251"/>
      <c r="K541" s="251"/>
      <c r="L541" s="256"/>
      <c r="M541" s="257"/>
      <c r="N541" s="258"/>
      <c r="O541" s="258"/>
      <c r="P541" s="258"/>
      <c r="Q541" s="258"/>
      <c r="R541" s="258"/>
      <c r="S541" s="258"/>
      <c r="T541" s="259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60" t="s">
        <v>152</v>
      </c>
      <c r="AU541" s="260" t="s">
        <v>87</v>
      </c>
      <c r="AV541" s="14" t="s">
        <v>87</v>
      </c>
      <c r="AW541" s="14" t="s">
        <v>33</v>
      </c>
      <c r="AX541" s="14" t="s">
        <v>85</v>
      </c>
      <c r="AY541" s="260" t="s">
        <v>142</v>
      </c>
    </row>
    <row r="542" spans="1:65" s="2" customFormat="1" ht="16.5" customHeight="1">
      <c r="A542" s="39"/>
      <c r="B542" s="40"/>
      <c r="C542" s="221" t="s">
        <v>633</v>
      </c>
      <c r="D542" s="221" t="s">
        <v>144</v>
      </c>
      <c r="E542" s="222" t="s">
        <v>634</v>
      </c>
      <c r="F542" s="223" t="s">
        <v>635</v>
      </c>
      <c r="G542" s="224" t="s">
        <v>254</v>
      </c>
      <c r="H542" s="225">
        <v>116.8</v>
      </c>
      <c r="I542" s="226"/>
      <c r="J542" s="227">
        <f>ROUND(I542*H542,2)</f>
        <v>0</v>
      </c>
      <c r="K542" s="228"/>
      <c r="L542" s="45"/>
      <c r="M542" s="229" t="s">
        <v>1</v>
      </c>
      <c r="N542" s="230" t="s">
        <v>43</v>
      </c>
      <c r="O542" s="92"/>
      <c r="P542" s="231">
        <f>O542*H542</f>
        <v>0</v>
      </c>
      <c r="Q542" s="231">
        <v>0</v>
      </c>
      <c r="R542" s="231">
        <f>Q542*H542</f>
        <v>0</v>
      </c>
      <c r="S542" s="231">
        <v>0</v>
      </c>
      <c r="T542" s="232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33" t="s">
        <v>148</v>
      </c>
      <c r="AT542" s="233" t="s">
        <v>144</v>
      </c>
      <c r="AU542" s="233" t="s">
        <v>87</v>
      </c>
      <c r="AY542" s="18" t="s">
        <v>142</v>
      </c>
      <c r="BE542" s="234">
        <f>IF(N542="základní",J542,0)</f>
        <v>0</v>
      </c>
      <c r="BF542" s="234">
        <f>IF(N542="snížená",J542,0)</f>
        <v>0</v>
      </c>
      <c r="BG542" s="234">
        <f>IF(N542="zákl. přenesená",J542,0)</f>
        <v>0</v>
      </c>
      <c r="BH542" s="234">
        <f>IF(N542="sníž. přenesená",J542,0)</f>
        <v>0</v>
      </c>
      <c r="BI542" s="234">
        <f>IF(N542="nulová",J542,0)</f>
        <v>0</v>
      </c>
      <c r="BJ542" s="18" t="s">
        <v>85</v>
      </c>
      <c r="BK542" s="234">
        <f>ROUND(I542*H542,2)</f>
        <v>0</v>
      </c>
      <c r="BL542" s="18" t="s">
        <v>148</v>
      </c>
      <c r="BM542" s="233" t="s">
        <v>636</v>
      </c>
    </row>
    <row r="543" spans="1:47" s="2" customFormat="1" ht="12">
      <c r="A543" s="39"/>
      <c r="B543" s="40"/>
      <c r="C543" s="41"/>
      <c r="D543" s="235" t="s">
        <v>150</v>
      </c>
      <c r="E543" s="41"/>
      <c r="F543" s="236" t="s">
        <v>637</v>
      </c>
      <c r="G543" s="41"/>
      <c r="H543" s="41"/>
      <c r="I543" s="237"/>
      <c r="J543" s="41"/>
      <c r="K543" s="41"/>
      <c r="L543" s="45"/>
      <c r="M543" s="238"/>
      <c r="N543" s="239"/>
      <c r="O543" s="92"/>
      <c r="P543" s="92"/>
      <c r="Q543" s="92"/>
      <c r="R543" s="92"/>
      <c r="S543" s="92"/>
      <c r="T543" s="93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T543" s="18" t="s">
        <v>150</v>
      </c>
      <c r="AU543" s="18" t="s">
        <v>87</v>
      </c>
    </row>
    <row r="544" spans="1:51" s="13" customFormat="1" ht="12">
      <c r="A544" s="13"/>
      <c r="B544" s="240"/>
      <c r="C544" s="241"/>
      <c r="D544" s="235" t="s">
        <v>152</v>
      </c>
      <c r="E544" s="242" t="s">
        <v>1</v>
      </c>
      <c r="F544" s="243" t="s">
        <v>200</v>
      </c>
      <c r="G544" s="241"/>
      <c r="H544" s="242" t="s">
        <v>1</v>
      </c>
      <c r="I544" s="244"/>
      <c r="J544" s="241"/>
      <c r="K544" s="241"/>
      <c r="L544" s="245"/>
      <c r="M544" s="246"/>
      <c r="N544" s="247"/>
      <c r="O544" s="247"/>
      <c r="P544" s="247"/>
      <c r="Q544" s="247"/>
      <c r="R544" s="247"/>
      <c r="S544" s="247"/>
      <c r="T544" s="248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49" t="s">
        <v>152</v>
      </c>
      <c r="AU544" s="249" t="s">
        <v>87</v>
      </c>
      <c r="AV544" s="13" t="s">
        <v>85</v>
      </c>
      <c r="AW544" s="13" t="s">
        <v>33</v>
      </c>
      <c r="AX544" s="13" t="s">
        <v>78</v>
      </c>
      <c r="AY544" s="249" t="s">
        <v>142</v>
      </c>
    </row>
    <row r="545" spans="1:51" s="13" customFormat="1" ht="12">
      <c r="A545" s="13"/>
      <c r="B545" s="240"/>
      <c r="C545" s="241"/>
      <c r="D545" s="235" t="s">
        <v>152</v>
      </c>
      <c r="E545" s="242" t="s">
        <v>1</v>
      </c>
      <c r="F545" s="243" t="s">
        <v>153</v>
      </c>
      <c r="G545" s="241"/>
      <c r="H545" s="242" t="s">
        <v>1</v>
      </c>
      <c r="I545" s="244"/>
      <c r="J545" s="241"/>
      <c r="K545" s="241"/>
      <c r="L545" s="245"/>
      <c r="M545" s="246"/>
      <c r="N545" s="247"/>
      <c r="O545" s="247"/>
      <c r="P545" s="247"/>
      <c r="Q545" s="247"/>
      <c r="R545" s="247"/>
      <c r="S545" s="247"/>
      <c r="T545" s="248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9" t="s">
        <v>152</v>
      </c>
      <c r="AU545" s="249" t="s">
        <v>87</v>
      </c>
      <c r="AV545" s="13" t="s">
        <v>85</v>
      </c>
      <c r="AW545" s="13" t="s">
        <v>33</v>
      </c>
      <c r="AX545" s="13" t="s">
        <v>78</v>
      </c>
      <c r="AY545" s="249" t="s">
        <v>142</v>
      </c>
    </row>
    <row r="546" spans="1:51" s="14" customFormat="1" ht="12">
      <c r="A546" s="14"/>
      <c r="B546" s="250"/>
      <c r="C546" s="251"/>
      <c r="D546" s="235" t="s">
        <v>152</v>
      </c>
      <c r="E546" s="252" t="s">
        <v>1</v>
      </c>
      <c r="F546" s="253" t="s">
        <v>638</v>
      </c>
      <c r="G546" s="251"/>
      <c r="H546" s="254">
        <v>70</v>
      </c>
      <c r="I546" s="255"/>
      <c r="J546" s="251"/>
      <c r="K546" s="251"/>
      <c r="L546" s="256"/>
      <c r="M546" s="257"/>
      <c r="N546" s="258"/>
      <c r="O546" s="258"/>
      <c r="P546" s="258"/>
      <c r="Q546" s="258"/>
      <c r="R546" s="258"/>
      <c r="S546" s="258"/>
      <c r="T546" s="259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60" t="s">
        <v>152</v>
      </c>
      <c r="AU546" s="260" t="s">
        <v>87</v>
      </c>
      <c r="AV546" s="14" t="s">
        <v>87</v>
      </c>
      <c r="AW546" s="14" t="s">
        <v>33</v>
      </c>
      <c r="AX546" s="14" t="s">
        <v>78</v>
      </c>
      <c r="AY546" s="260" t="s">
        <v>142</v>
      </c>
    </row>
    <row r="547" spans="1:51" s="13" customFormat="1" ht="12">
      <c r="A547" s="13"/>
      <c r="B547" s="240"/>
      <c r="C547" s="241"/>
      <c r="D547" s="235" t="s">
        <v>152</v>
      </c>
      <c r="E547" s="242" t="s">
        <v>1</v>
      </c>
      <c r="F547" s="243" t="s">
        <v>201</v>
      </c>
      <c r="G547" s="241"/>
      <c r="H547" s="242" t="s">
        <v>1</v>
      </c>
      <c r="I547" s="244"/>
      <c r="J547" s="241"/>
      <c r="K547" s="241"/>
      <c r="L547" s="245"/>
      <c r="M547" s="246"/>
      <c r="N547" s="247"/>
      <c r="O547" s="247"/>
      <c r="P547" s="247"/>
      <c r="Q547" s="247"/>
      <c r="R547" s="247"/>
      <c r="S547" s="247"/>
      <c r="T547" s="248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9" t="s">
        <v>152</v>
      </c>
      <c r="AU547" s="249" t="s">
        <v>87</v>
      </c>
      <c r="AV547" s="13" t="s">
        <v>85</v>
      </c>
      <c r="AW547" s="13" t="s">
        <v>33</v>
      </c>
      <c r="AX547" s="13" t="s">
        <v>78</v>
      </c>
      <c r="AY547" s="249" t="s">
        <v>142</v>
      </c>
    </row>
    <row r="548" spans="1:51" s="14" customFormat="1" ht="12">
      <c r="A548" s="14"/>
      <c r="B548" s="250"/>
      <c r="C548" s="251"/>
      <c r="D548" s="235" t="s">
        <v>152</v>
      </c>
      <c r="E548" s="252" t="s">
        <v>1</v>
      </c>
      <c r="F548" s="253" t="s">
        <v>639</v>
      </c>
      <c r="G548" s="251"/>
      <c r="H548" s="254">
        <v>46.8</v>
      </c>
      <c r="I548" s="255"/>
      <c r="J548" s="251"/>
      <c r="K548" s="251"/>
      <c r="L548" s="256"/>
      <c r="M548" s="257"/>
      <c r="N548" s="258"/>
      <c r="O548" s="258"/>
      <c r="P548" s="258"/>
      <c r="Q548" s="258"/>
      <c r="R548" s="258"/>
      <c r="S548" s="258"/>
      <c r="T548" s="259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60" t="s">
        <v>152</v>
      </c>
      <c r="AU548" s="260" t="s">
        <v>87</v>
      </c>
      <c r="AV548" s="14" t="s">
        <v>87</v>
      </c>
      <c r="AW548" s="14" t="s">
        <v>33</v>
      </c>
      <c r="AX548" s="14" t="s">
        <v>78</v>
      </c>
      <c r="AY548" s="260" t="s">
        <v>142</v>
      </c>
    </row>
    <row r="549" spans="1:51" s="15" customFormat="1" ht="12">
      <c r="A549" s="15"/>
      <c r="B549" s="261"/>
      <c r="C549" s="262"/>
      <c r="D549" s="235" t="s">
        <v>152</v>
      </c>
      <c r="E549" s="263" t="s">
        <v>1</v>
      </c>
      <c r="F549" s="264" t="s">
        <v>160</v>
      </c>
      <c r="G549" s="262"/>
      <c r="H549" s="265">
        <v>116.8</v>
      </c>
      <c r="I549" s="266"/>
      <c r="J549" s="262"/>
      <c r="K549" s="262"/>
      <c r="L549" s="267"/>
      <c r="M549" s="268"/>
      <c r="N549" s="269"/>
      <c r="O549" s="269"/>
      <c r="P549" s="269"/>
      <c r="Q549" s="269"/>
      <c r="R549" s="269"/>
      <c r="S549" s="269"/>
      <c r="T549" s="270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T549" s="271" t="s">
        <v>152</v>
      </c>
      <c r="AU549" s="271" t="s">
        <v>87</v>
      </c>
      <c r="AV549" s="15" t="s">
        <v>148</v>
      </c>
      <c r="AW549" s="15" t="s">
        <v>33</v>
      </c>
      <c r="AX549" s="15" t="s">
        <v>85</v>
      </c>
      <c r="AY549" s="271" t="s">
        <v>142</v>
      </c>
    </row>
    <row r="550" spans="1:65" s="2" customFormat="1" ht="21.75" customHeight="1">
      <c r="A550" s="39"/>
      <c r="B550" s="40"/>
      <c r="C550" s="221" t="s">
        <v>640</v>
      </c>
      <c r="D550" s="221" t="s">
        <v>144</v>
      </c>
      <c r="E550" s="222" t="s">
        <v>641</v>
      </c>
      <c r="F550" s="223" t="s">
        <v>642</v>
      </c>
      <c r="G550" s="224" t="s">
        <v>254</v>
      </c>
      <c r="H550" s="225">
        <v>324.8</v>
      </c>
      <c r="I550" s="226"/>
      <c r="J550" s="227">
        <f>ROUND(I550*H550,2)</f>
        <v>0</v>
      </c>
      <c r="K550" s="228"/>
      <c r="L550" s="45"/>
      <c r="M550" s="229" t="s">
        <v>1</v>
      </c>
      <c r="N550" s="230" t="s">
        <v>43</v>
      </c>
      <c r="O550" s="92"/>
      <c r="P550" s="231">
        <f>O550*H550</f>
        <v>0</v>
      </c>
      <c r="Q550" s="231">
        <v>0</v>
      </c>
      <c r="R550" s="231">
        <f>Q550*H550</f>
        <v>0</v>
      </c>
      <c r="S550" s="231">
        <v>0</v>
      </c>
      <c r="T550" s="232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33" t="s">
        <v>148</v>
      </c>
      <c r="AT550" s="233" t="s">
        <v>144</v>
      </c>
      <c r="AU550" s="233" t="s">
        <v>87</v>
      </c>
      <c r="AY550" s="18" t="s">
        <v>142</v>
      </c>
      <c r="BE550" s="234">
        <f>IF(N550="základní",J550,0)</f>
        <v>0</v>
      </c>
      <c r="BF550" s="234">
        <f>IF(N550="snížená",J550,0)</f>
        <v>0</v>
      </c>
      <c r="BG550" s="234">
        <f>IF(N550="zákl. přenesená",J550,0)</f>
        <v>0</v>
      </c>
      <c r="BH550" s="234">
        <f>IF(N550="sníž. přenesená",J550,0)</f>
        <v>0</v>
      </c>
      <c r="BI550" s="234">
        <f>IF(N550="nulová",J550,0)</f>
        <v>0</v>
      </c>
      <c r="BJ550" s="18" t="s">
        <v>85</v>
      </c>
      <c r="BK550" s="234">
        <f>ROUND(I550*H550,2)</f>
        <v>0</v>
      </c>
      <c r="BL550" s="18" t="s">
        <v>148</v>
      </c>
      <c r="BM550" s="233" t="s">
        <v>643</v>
      </c>
    </row>
    <row r="551" spans="1:47" s="2" customFormat="1" ht="12">
      <c r="A551" s="39"/>
      <c r="B551" s="40"/>
      <c r="C551" s="41"/>
      <c r="D551" s="235" t="s">
        <v>150</v>
      </c>
      <c r="E551" s="41"/>
      <c r="F551" s="236" t="s">
        <v>644</v>
      </c>
      <c r="G551" s="41"/>
      <c r="H551" s="41"/>
      <c r="I551" s="237"/>
      <c r="J551" s="41"/>
      <c r="K551" s="41"/>
      <c r="L551" s="45"/>
      <c r="M551" s="238"/>
      <c r="N551" s="239"/>
      <c r="O551" s="92"/>
      <c r="P551" s="92"/>
      <c r="Q551" s="92"/>
      <c r="R551" s="92"/>
      <c r="S551" s="92"/>
      <c r="T551" s="93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T551" s="18" t="s">
        <v>150</v>
      </c>
      <c r="AU551" s="18" t="s">
        <v>87</v>
      </c>
    </row>
    <row r="552" spans="1:51" s="13" customFormat="1" ht="12">
      <c r="A552" s="13"/>
      <c r="B552" s="240"/>
      <c r="C552" s="241"/>
      <c r="D552" s="235" t="s">
        <v>152</v>
      </c>
      <c r="E552" s="242" t="s">
        <v>1</v>
      </c>
      <c r="F552" s="243" t="s">
        <v>165</v>
      </c>
      <c r="G552" s="241"/>
      <c r="H552" s="242" t="s">
        <v>1</v>
      </c>
      <c r="I552" s="244"/>
      <c r="J552" s="241"/>
      <c r="K552" s="241"/>
      <c r="L552" s="245"/>
      <c r="M552" s="246"/>
      <c r="N552" s="247"/>
      <c r="O552" s="247"/>
      <c r="P552" s="247"/>
      <c r="Q552" s="247"/>
      <c r="R552" s="247"/>
      <c r="S552" s="247"/>
      <c r="T552" s="248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9" t="s">
        <v>152</v>
      </c>
      <c r="AU552" s="249" t="s">
        <v>87</v>
      </c>
      <c r="AV552" s="13" t="s">
        <v>85</v>
      </c>
      <c r="AW552" s="13" t="s">
        <v>33</v>
      </c>
      <c r="AX552" s="13" t="s">
        <v>78</v>
      </c>
      <c r="AY552" s="249" t="s">
        <v>142</v>
      </c>
    </row>
    <row r="553" spans="1:51" s="13" customFormat="1" ht="12">
      <c r="A553" s="13"/>
      <c r="B553" s="240"/>
      <c r="C553" s="241"/>
      <c r="D553" s="235" t="s">
        <v>152</v>
      </c>
      <c r="E553" s="242" t="s">
        <v>1</v>
      </c>
      <c r="F553" s="243" t="s">
        <v>166</v>
      </c>
      <c r="G553" s="241"/>
      <c r="H553" s="242" t="s">
        <v>1</v>
      </c>
      <c r="I553" s="244"/>
      <c r="J553" s="241"/>
      <c r="K553" s="241"/>
      <c r="L553" s="245"/>
      <c r="M553" s="246"/>
      <c r="N553" s="247"/>
      <c r="O553" s="247"/>
      <c r="P553" s="247"/>
      <c r="Q553" s="247"/>
      <c r="R553" s="247"/>
      <c r="S553" s="247"/>
      <c r="T553" s="248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9" t="s">
        <v>152</v>
      </c>
      <c r="AU553" s="249" t="s">
        <v>87</v>
      </c>
      <c r="AV553" s="13" t="s">
        <v>85</v>
      </c>
      <c r="AW553" s="13" t="s">
        <v>33</v>
      </c>
      <c r="AX553" s="13" t="s">
        <v>78</v>
      </c>
      <c r="AY553" s="249" t="s">
        <v>142</v>
      </c>
    </row>
    <row r="554" spans="1:51" s="14" customFormat="1" ht="12">
      <c r="A554" s="14"/>
      <c r="B554" s="250"/>
      <c r="C554" s="251"/>
      <c r="D554" s="235" t="s">
        <v>152</v>
      </c>
      <c r="E554" s="252" t="s">
        <v>1</v>
      </c>
      <c r="F554" s="253" t="s">
        <v>645</v>
      </c>
      <c r="G554" s="251"/>
      <c r="H554" s="254">
        <v>288.4</v>
      </c>
      <c r="I554" s="255"/>
      <c r="J554" s="251"/>
      <c r="K554" s="251"/>
      <c r="L554" s="256"/>
      <c r="M554" s="257"/>
      <c r="N554" s="258"/>
      <c r="O554" s="258"/>
      <c r="P554" s="258"/>
      <c r="Q554" s="258"/>
      <c r="R554" s="258"/>
      <c r="S554" s="258"/>
      <c r="T554" s="259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60" t="s">
        <v>152</v>
      </c>
      <c r="AU554" s="260" t="s">
        <v>87</v>
      </c>
      <c r="AV554" s="14" t="s">
        <v>87</v>
      </c>
      <c r="AW554" s="14" t="s">
        <v>33</v>
      </c>
      <c r="AX554" s="14" t="s">
        <v>78</v>
      </c>
      <c r="AY554" s="260" t="s">
        <v>142</v>
      </c>
    </row>
    <row r="555" spans="1:51" s="13" customFormat="1" ht="12">
      <c r="A555" s="13"/>
      <c r="B555" s="240"/>
      <c r="C555" s="241"/>
      <c r="D555" s="235" t="s">
        <v>152</v>
      </c>
      <c r="E555" s="242" t="s">
        <v>1</v>
      </c>
      <c r="F555" s="243" t="s">
        <v>171</v>
      </c>
      <c r="G555" s="241"/>
      <c r="H555" s="242" t="s">
        <v>1</v>
      </c>
      <c r="I555" s="244"/>
      <c r="J555" s="241"/>
      <c r="K555" s="241"/>
      <c r="L555" s="245"/>
      <c r="M555" s="246"/>
      <c r="N555" s="247"/>
      <c r="O555" s="247"/>
      <c r="P555" s="247"/>
      <c r="Q555" s="247"/>
      <c r="R555" s="247"/>
      <c r="S555" s="247"/>
      <c r="T555" s="248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9" t="s">
        <v>152</v>
      </c>
      <c r="AU555" s="249" t="s">
        <v>87</v>
      </c>
      <c r="AV555" s="13" t="s">
        <v>85</v>
      </c>
      <c r="AW555" s="13" t="s">
        <v>33</v>
      </c>
      <c r="AX555" s="13" t="s">
        <v>78</v>
      </c>
      <c r="AY555" s="249" t="s">
        <v>142</v>
      </c>
    </row>
    <row r="556" spans="1:51" s="14" customFormat="1" ht="12">
      <c r="A556" s="14"/>
      <c r="B556" s="250"/>
      <c r="C556" s="251"/>
      <c r="D556" s="235" t="s">
        <v>152</v>
      </c>
      <c r="E556" s="252" t="s">
        <v>1</v>
      </c>
      <c r="F556" s="253" t="s">
        <v>646</v>
      </c>
      <c r="G556" s="251"/>
      <c r="H556" s="254">
        <v>36.4</v>
      </c>
      <c r="I556" s="255"/>
      <c r="J556" s="251"/>
      <c r="K556" s="251"/>
      <c r="L556" s="256"/>
      <c r="M556" s="257"/>
      <c r="N556" s="258"/>
      <c r="O556" s="258"/>
      <c r="P556" s="258"/>
      <c r="Q556" s="258"/>
      <c r="R556" s="258"/>
      <c r="S556" s="258"/>
      <c r="T556" s="259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60" t="s">
        <v>152</v>
      </c>
      <c r="AU556" s="260" t="s">
        <v>87</v>
      </c>
      <c r="AV556" s="14" t="s">
        <v>87</v>
      </c>
      <c r="AW556" s="14" t="s">
        <v>33</v>
      </c>
      <c r="AX556" s="14" t="s">
        <v>78</v>
      </c>
      <c r="AY556" s="260" t="s">
        <v>142</v>
      </c>
    </row>
    <row r="557" spans="1:51" s="15" customFormat="1" ht="12">
      <c r="A557" s="15"/>
      <c r="B557" s="261"/>
      <c r="C557" s="262"/>
      <c r="D557" s="235" t="s">
        <v>152</v>
      </c>
      <c r="E557" s="263" t="s">
        <v>1</v>
      </c>
      <c r="F557" s="264" t="s">
        <v>160</v>
      </c>
      <c r="G557" s="262"/>
      <c r="H557" s="265">
        <v>324.8</v>
      </c>
      <c r="I557" s="266"/>
      <c r="J557" s="262"/>
      <c r="K557" s="262"/>
      <c r="L557" s="267"/>
      <c r="M557" s="268"/>
      <c r="N557" s="269"/>
      <c r="O557" s="269"/>
      <c r="P557" s="269"/>
      <c r="Q557" s="269"/>
      <c r="R557" s="269"/>
      <c r="S557" s="269"/>
      <c r="T557" s="270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T557" s="271" t="s">
        <v>152</v>
      </c>
      <c r="AU557" s="271" t="s">
        <v>87</v>
      </c>
      <c r="AV557" s="15" t="s">
        <v>148</v>
      </c>
      <c r="AW557" s="15" t="s">
        <v>33</v>
      </c>
      <c r="AX557" s="15" t="s">
        <v>85</v>
      </c>
      <c r="AY557" s="271" t="s">
        <v>142</v>
      </c>
    </row>
    <row r="558" spans="1:63" s="12" customFormat="1" ht="20.85" customHeight="1">
      <c r="A558" s="12"/>
      <c r="B558" s="205"/>
      <c r="C558" s="206"/>
      <c r="D558" s="207" t="s">
        <v>77</v>
      </c>
      <c r="E558" s="219" t="s">
        <v>647</v>
      </c>
      <c r="F558" s="219" t="s">
        <v>648</v>
      </c>
      <c r="G558" s="206"/>
      <c r="H558" s="206"/>
      <c r="I558" s="209"/>
      <c r="J558" s="220">
        <f>BK558</f>
        <v>0</v>
      </c>
      <c r="K558" s="206"/>
      <c r="L558" s="211"/>
      <c r="M558" s="212"/>
      <c r="N558" s="213"/>
      <c r="O558" s="213"/>
      <c r="P558" s="214">
        <f>SUM(P559:P560)</f>
        <v>0</v>
      </c>
      <c r="Q558" s="213"/>
      <c r="R558" s="214">
        <f>SUM(R559:R560)</f>
        <v>0</v>
      </c>
      <c r="S558" s="213"/>
      <c r="T558" s="215">
        <f>SUM(T559:T560)</f>
        <v>0</v>
      </c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R558" s="216" t="s">
        <v>85</v>
      </c>
      <c r="AT558" s="217" t="s">
        <v>77</v>
      </c>
      <c r="AU558" s="217" t="s">
        <v>87</v>
      </c>
      <c r="AY558" s="216" t="s">
        <v>142</v>
      </c>
      <c r="BK558" s="218">
        <f>SUM(BK559:BK560)</f>
        <v>0</v>
      </c>
    </row>
    <row r="559" spans="1:65" s="2" customFormat="1" ht="21.75" customHeight="1">
      <c r="A559" s="39"/>
      <c r="B559" s="40"/>
      <c r="C559" s="221" t="s">
        <v>649</v>
      </c>
      <c r="D559" s="221" t="s">
        <v>144</v>
      </c>
      <c r="E559" s="222" t="s">
        <v>650</v>
      </c>
      <c r="F559" s="223" t="s">
        <v>651</v>
      </c>
      <c r="G559" s="224" t="s">
        <v>387</v>
      </c>
      <c r="H559" s="225">
        <v>2419.763</v>
      </c>
      <c r="I559" s="226"/>
      <c r="J559" s="227">
        <f>ROUND(I559*H559,2)</f>
        <v>0</v>
      </c>
      <c r="K559" s="228"/>
      <c r="L559" s="45"/>
      <c r="M559" s="229" t="s">
        <v>1</v>
      </c>
      <c r="N559" s="230" t="s">
        <v>43</v>
      </c>
      <c r="O559" s="92"/>
      <c r="P559" s="231">
        <f>O559*H559</f>
        <v>0</v>
      </c>
      <c r="Q559" s="231">
        <v>0</v>
      </c>
      <c r="R559" s="231">
        <f>Q559*H559</f>
        <v>0</v>
      </c>
      <c r="S559" s="231">
        <v>0</v>
      </c>
      <c r="T559" s="232">
        <f>S559*H559</f>
        <v>0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R559" s="233" t="s">
        <v>148</v>
      </c>
      <c r="AT559" s="233" t="s">
        <v>144</v>
      </c>
      <c r="AU559" s="233" t="s">
        <v>169</v>
      </c>
      <c r="AY559" s="18" t="s">
        <v>142</v>
      </c>
      <c r="BE559" s="234">
        <f>IF(N559="základní",J559,0)</f>
        <v>0</v>
      </c>
      <c r="BF559" s="234">
        <f>IF(N559="snížená",J559,0)</f>
        <v>0</v>
      </c>
      <c r="BG559" s="234">
        <f>IF(N559="zákl. přenesená",J559,0)</f>
        <v>0</v>
      </c>
      <c r="BH559" s="234">
        <f>IF(N559="sníž. přenesená",J559,0)</f>
        <v>0</v>
      </c>
      <c r="BI559" s="234">
        <f>IF(N559="nulová",J559,0)</f>
        <v>0</v>
      </c>
      <c r="BJ559" s="18" t="s">
        <v>85</v>
      </c>
      <c r="BK559" s="234">
        <f>ROUND(I559*H559,2)</f>
        <v>0</v>
      </c>
      <c r="BL559" s="18" t="s">
        <v>148</v>
      </c>
      <c r="BM559" s="233" t="s">
        <v>652</v>
      </c>
    </row>
    <row r="560" spans="1:47" s="2" customFormat="1" ht="12">
      <c r="A560" s="39"/>
      <c r="B560" s="40"/>
      <c r="C560" s="41"/>
      <c r="D560" s="235" t="s">
        <v>150</v>
      </c>
      <c r="E560" s="41"/>
      <c r="F560" s="236" t="s">
        <v>651</v>
      </c>
      <c r="G560" s="41"/>
      <c r="H560" s="41"/>
      <c r="I560" s="237"/>
      <c r="J560" s="41"/>
      <c r="K560" s="41"/>
      <c r="L560" s="45"/>
      <c r="M560" s="238"/>
      <c r="N560" s="239"/>
      <c r="O560" s="92"/>
      <c r="P560" s="92"/>
      <c r="Q560" s="92"/>
      <c r="R560" s="92"/>
      <c r="S560" s="92"/>
      <c r="T560" s="93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T560" s="18" t="s">
        <v>150</v>
      </c>
      <c r="AU560" s="18" t="s">
        <v>169</v>
      </c>
    </row>
    <row r="561" spans="1:63" s="12" customFormat="1" ht="22.8" customHeight="1">
      <c r="A561" s="12"/>
      <c r="B561" s="205"/>
      <c r="C561" s="206"/>
      <c r="D561" s="207" t="s">
        <v>77</v>
      </c>
      <c r="E561" s="219" t="s">
        <v>653</v>
      </c>
      <c r="F561" s="219" t="s">
        <v>654</v>
      </c>
      <c r="G561" s="206"/>
      <c r="H561" s="206"/>
      <c r="I561" s="209"/>
      <c r="J561" s="220">
        <f>BK561</f>
        <v>0</v>
      </c>
      <c r="K561" s="206"/>
      <c r="L561" s="211"/>
      <c r="M561" s="212"/>
      <c r="N561" s="213"/>
      <c r="O561" s="213"/>
      <c r="P561" s="214">
        <f>SUM(P562:P580)</f>
        <v>0</v>
      </c>
      <c r="Q561" s="213"/>
      <c r="R561" s="214">
        <f>SUM(R562:R580)</f>
        <v>0</v>
      </c>
      <c r="S561" s="213"/>
      <c r="T561" s="215">
        <f>SUM(T562:T580)</f>
        <v>0</v>
      </c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R561" s="216" t="s">
        <v>85</v>
      </c>
      <c r="AT561" s="217" t="s">
        <v>77</v>
      </c>
      <c r="AU561" s="217" t="s">
        <v>85</v>
      </c>
      <c r="AY561" s="216" t="s">
        <v>142</v>
      </c>
      <c r="BK561" s="218">
        <f>SUM(BK562:BK580)</f>
        <v>0</v>
      </c>
    </row>
    <row r="562" spans="1:65" s="2" customFormat="1" ht="21.75" customHeight="1">
      <c r="A562" s="39"/>
      <c r="B562" s="40"/>
      <c r="C562" s="221" t="s">
        <v>655</v>
      </c>
      <c r="D562" s="221" t="s">
        <v>144</v>
      </c>
      <c r="E562" s="222" t="s">
        <v>656</v>
      </c>
      <c r="F562" s="223" t="s">
        <v>657</v>
      </c>
      <c r="G562" s="224" t="s">
        <v>387</v>
      </c>
      <c r="H562" s="225">
        <v>542.212</v>
      </c>
      <c r="I562" s="226"/>
      <c r="J562" s="227">
        <f>ROUND(I562*H562,2)</f>
        <v>0</v>
      </c>
      <c r="K562" s="228"/>
      <c r="L562" s="45"/>
      <c r="M562" s="229" t="s">
        <v>1</v>
      </c>
      <c r="N562" s="230" t="s">
        <v>43</v>
      </c>
      <c r="O562" s="92"/>
      <c r="P562" s="231">
        <f>O562*H562</f>
        <v>0</v>
      </c>
      <c r="Q562" s="231">
        <v>0</v>
      </c>
      <c r="R562" s="231">
        <f>Q562*H562</f>
        <v>0</v>
      </c>
      <c r="S562" s="231">
        <v>0</v>
      </c>
      <c r="T562" s="232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33" t="s">
        <v>148</v>
      </c>
      <c r="AT562" s="233" t="s">
        <v>144</v>
      </c>
      <c r="AU562" s="233" t="s">
        <v>87</v>
      </c>
      <c r="AY562" s="18" t="s">
        <v>142</v>
      </c>
      <c r="BE562" s="234">
        <f>IF(N562="základní",J562,0)</f>
        <v>0</v>
      </c>
      <c r="BF562" s="234">
        <f>IF(N562="snížená",J562,0)</f>
        <v>0</v>
      </c>
      <c r="BG562" s="234">
        <f>IF(N562="zákl. přenesená",J562,0)</f>
        <v>0</v>
      </c>
      <c r="BH562" s="234">
        <f>IF(N562="sníž. přenesená",J562,0)</f>
        <v>0</v>
      </c>
      <c r="BI562" s="234">
        <f>IF(N562="nulová",J562,0)</f>
        <v>0</v>
      </c>
      <c r="BJ562" s="18" t="s">
        <v>85</v>
      </c>
      <c r="BK562" s="234">
        <f>ROUND(I562*H562,2)</f>
        <v>0</v>
      </c>
      <c r="BL562" s="18" t="s">
        <v>148</v>
      </c>
      <c r="BM562" s="233" t="s">
        <v>658</v>
      </c>
    </row>
    <row r="563" spans="1:47" s="2" customFormat="1" ht="12">
      <c r="A563" s="39"/>
      <c r="B563" s="40"/>
      <c r="C563" s="41"/>
      <c r="D563" s="235" t="s">
        <v>150</v>
      </c>
      <c r="E563" s="41"/>
      <c r="F563" s="236" t="s">
        <v>659</v>
      </c>
      <c r="G563" s="41"/>
      <c r="H563" s="41"/>
      <c r="I563" s="237"/>
      <c r="J563" s="41"/>
      <c r="K563" s="41"/>
      <c r="L563" s="45"/>
      <c r="M563" s="238"/>
      <c r="N563" s="239"/>
      <c r="O563" s="92"/>
      <c r="P563" s="92"/>
      <c r="Q563" s="92"/>
      <c r="R563" s="92"/>
      <c r="S563" s="92"/>
      <c r="T563" s="93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T563" s="18" t="s">
        <v>150</v>
      </c>
      <c r="AU563" s="18" t="s">
        <v>87</v>
      </c>
    </row>
    <row r="564" spans="1:65" s="2" customFormat="1" ht="16.5" customHeight="1">
      <c r="A564" s="39"/>
      <c r="B564" s="40"/>
      <c r="C564" s="221" t="s">
        <v>660</v>
      </c>
      <c r="D564" s="221" t="s">
        <v>144</v>
      </c>
      <c r="E564" s="222" t="s">
        <v>661</v>
      </c>
      <c r="F564" s="223" t="s">
        <v>662</v>
      </c>
      <c r="G564" s="224" t="s">
        <v>387</v>
      </c>
      <c r="H564" s="225">
        <v>8668.992</v>
      </c>
      <c r="I564" s="226"/>
      <c r="J564" s="227">
        <f>ROUND(I564*H564,2)</f>
        <v>0</v>
      </c>
      <c r="K564" s="228"/>
      <c r="L564" s="45"/>
      <c r="M564" s="229" t="s">
        <v>1</v>
      </c>
      <c r="N564" s="230" t="s">
        <v>43</v>
      </c>
      <c r="O564" s="92"/>
      <c r="P564" s="231">
        <f>O564*H564</f>
        <v>0</v>
      </c>
      <c r="Q564" s="231">
        <v>0</v>
      </c>
      <c r="R564" s="231">
        <f>Q564*H564</f>
        <v>0</v>
      </c>
      <c r="S564" s="231">
        <v>0</v>
      </c>
      <c r="T564" s="232">
        <f>S564*H564</f>
        <v>0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R564" s="233" t="s">
        <v>148</v>
      </c>
      <c r="AT564" s="233" t="s">
        <v>144</v>
      </c>
      <c r="AU564" s="233" t="s">
        <v>87</v>
      </c>
      <c r="AY564" s="18" t="s">
        <v>142</v>
      </c>
      <c r="BE564" s="234">
        <f>IF(N564="základní",J564,0)</f>
        <v>0</v>
      </c>
      <c r="BF564" s="234">
        <f>IF(N564="snížená",J564,0)</f>
        <v>0</v>
      </c>
      <c r="BG564" s="234">
        <f>IF(N564="zákl. přenesená",J564,0)</f>
        <v>0</v>
      </c>
      <c r="BH564" s="234">
        <f>IF(N564="sníž. přenesená",J564,0)</f>
        <v>0</v>
      </c>
      <c r="BI564" s="234">
        <f>IF(N564="nulová",J564,0)</f>
        <v>0</v>
      </c>
      <c r="BJ564" s="18" t="s">
        <v>85</v>
      </c>
      <c r="BK564" s="234">
        <f>ROUND(I564*H564,2)</f>
        <v>0</v>
      </c>
      <c r="BL564" s="18" t="s">
        <v>148</v>
      </c>
      <c r="BM564" s="233" t="s">
        <v>663</v>
      </c>
    </row>
    <row r="565" spans="1:47" s="2" customFormat="1" ht="12">
      <c r="A565" s="39"/>
      <c r="B565" s="40"/>
      <c r="C565" s="41"/>
      <c r="D565" s="235" t="s">
        <v>150</v>
      </c>
      <c r="E565" s="41"/>
      <c r="F565" s="236" t="s">
        <v>664</v>
      </c>
      <c r="G565" s="41"/>
      <c r="H565" s="41"/>
      <c r="I565" s="237"/>
      <c r="J565" s="41"/>
      <c r="K565" s="41"/>
      <c r="L565" s="45"/>
      <c r="M565" s="238"/>
      <c r="N565" s="239"/>
      <c r="O565" s="92"/>
      <c r="P565" s="92"/>
      <c r="Q565" s="92"/>
      <c r="R565" s="92"/>
      <c r="S565" s="92"/>
      <c r="T565" s="93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T565" s="18" t="s">
        <v>150</v>
      </c>
      <c r="AU565" s="18" t="s">
        <v>87</v>
      </c>
    </row>
    <row r="566" spans="1:51" s="14" customFormat="1" ht="12">
      <c r="A566" s="14"/>
      <c r="B566" s="250"/>
      <c r="C566" s="251"/>
      <c r="D566" s="235" t="s">
        <v>152</v>
      </c>
      <c r="E566" s="252" t="s">
        <v>1</v>
      </c>
      <c r="F566" s="253" t="s">
        <v>665</v>
      </c>
      <c r="G566" s="251"/>
      <c r="H566" s="254">
        <v>8668.992</v>
      </c>
      <c r="I566" s="255"/>
      <c r="J566" s="251"/>
      <c r="K566" s="251"/>
      <c r="L566" s="256"/>
      <c r="M566" s="257"/>
      <c r="N566" s="258"/>
      <c r="O566" s="258"/>
      <c r="P566" s="258"/>
      <c r="Q566" s="258"/>
      <c r="R566" s="258"/>
      <c r="S566" s="258"/>
      <c r="T566" s="259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60" t="s">
        <v>152</v>
      </c>
      <c r="AU566" s="260" t="s">
        <v>87</v>
      </c>
      <c r="AV566" s="14" t="s">
        <v>87</v>
      </c>
      <c r="AW566" s="14" t="s">
        <v>33</v>
      </c>
      <c r="AX566" s="14" t="s">
        <v>85</v>
      </c>
      <c r="AY566" s="260" t="s">
        <v>142</v>
      </c>
    </row>
    <row r="567" spans="1:65" s="2" customFormat="1" ht="33" customHeight="1">
      <c r="A567" s="39"/>
      <c r="B567" s="40"/>
      <c r="C567" s="221" t="s">
        <v>666</v>
      </c>
      <c r="D567" s="221" t="s">
        <v>144</v>
      </c>
      <c r="E567" s="222" t="s">
        <v>667</v>
      </c>
      <c r="F567" s="223" t="s">
        <v>668</v>
      </c>
      <c r="G567" s="224" t="s">
        <v>387</v>
      </c>
      <c r="H567" s="225">
        <v>59.299</v>
      </c>
      <c r="I567" s="226"/>
      <c r="J567" s="227">
        <f>ROUND(I567*H567,2)</f>
        <v>0</v>
      </c>
      <c r="K567" s="228"/>
      <c r="L567" s="45"/>
      <c r="M567" s="229" t="s">
        <v>1</v>
      </c>
      <c r="N567" s="230" t="s">
        <v>43</v>
      </c>
      <c r="O567" s="92"/>
      <c r="P567" s="231">
        <f>O567*H567</f>
        <v>0</v>
      </c>
      <c r="Q567" s="231">
        <v>0</v>
      </c>
      <c r="R567" s="231">
        <f>Q567*H567</f>
        <v>0</v>
      </c>
      <c r="S567" s="231">
        <v>0</v>
      </c>
      <c r="T567" s="232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33" t="s">
        <v>148</v>
      </c>
      <c r="AT567" s="233" t="s">
        <v>144</v>
      </c>
      <c r="AU567" s="233" t="s">
        <v>87</v>
      </c>
      <c r="AY567" s="18" t="s">
        <v>142</v>
      </c>
      <c r="BE567" s="234">
        <f>IF(N567="základní",J567,0)</f>
        <v>0</v>
      </c>
      <c r="BF567" s="234">
        <f>IF(N567="snížená",J567,0)</f>
        <v>0</v>
      </c>
      <c r="BG567" s="234">
        <f>IF(N567="zákl. přenesená",J567,0)</f>
        <v>0</v>
      </c>
      <c r="BH567" s="234">
        <f>IF(N567="sníž. přenesená",J567,0)</f>
        <v>0</v>
      </c>
      <c r="BI567" s="234">
        <f>IF(N567="nulová",J567,0)</f>
        <v>0</v>
      </c>
      <c r="BJ567" s="18" t="s">
        <v>85</v>
      </c>
      <c r="BK567" s="234">
        <f>ROUND(I567*H567,2)</f>
        <v>0</v>
      </c>
      <c r="BL567" s="18" t="s">
        <v>148</v>
      </c>
      <c r="BM567" s="233" t="s">
        <v>669</v>
      </c>
    </row>
    <row r="568" spans="1:47" s="2" customFormat="1" ht="12">
      <c r="A568" s="39"/>
      <c r="B568" s="40"/>
      <c r="C568" s="41"/>
      <c r="D568" s="235" t="s">
        <v>150</v>
      </c>
      <c r="E568" s="41"/>
      <c r="F568" s="236" t="s">
        <v>670</v>
      </c>
      <c r="G568" s="41"/>
      <c r="H568" s="41"/>
      <c r="I568" s="237"/>
      <c r="J568" s="41"/>
      <c r="K568" s="41"/>
      <c r="L568" s="45"/>
      <c r="M568" s="238"/>
      <c r="N568" s="239"/>
      <c r="O568" s="92"/>
      <c r="P568" s="92"/>
      <c r="Q568" s="92"/>
      <c r="R568" s="92"/>
      <c r="S568" s="92"/>
      <c r="T568" s="93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T568" s="18" t="s">
        <v>150</v>
      </c>
      <c r="AU568" s="18" t="s">
        <v>87</v>
      </c>
    </row>
    <row r="569" spans="1:51" s="14" customFormat="1" ht="12">
      <c r="A569" s="14"/>
      <c r="B569" s="250"/>
      <c r="C569" s="251"/>
      <c r="D569" s="235" t="s">
        <v>152</v>
      </c>
      <c r="E569" s="252" t="s">
        <v>1</v>
      </c>
      <c r="F569" s="253" t="s">
        <v>671</v>
      </c>
      <c r="G569" s="251"/>
      <c r="H569" s="254">
        <v>59.299</v>
      </c>
      <c r="I569" s="255"/>
      <c r="J569" s="251"/>
      <c r="K569" s="251"/>
      <c r="L569" s="256"/>
      <c r="M569" s="257"/>
      <c r="N569" s="258"/>
      <c r="O569" s="258"/>
      <c r="P569" s="258"/>
      <c r="Q569" s="258"/>
      <c r="R569" s="258"/>
      <c r="S569" s="258"/>
      <c r="T569" s="259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60" t="s">
        <v>152</v>
      </c>
      <c r="AU569" s="260" t="s">
        <v>87</v>
      </c>
      <c r="AV569" s="14" t="s">
        <v>87</v>
      </c>
      <c r="AW569" s="14" t="s">
        <v>33</v>
      </c>
      <c r="AX569" s="14" t="s">
        <v>85</v>
      </c>
      <c r="AY569" s="260" t="s">
        <v>142</v>
      </c>
    </row>
    <row r="570" spans="1:65" s="2" customFormat="1" ht="21.75" customHeight="1">
      <c r="A570" s="39"/>
      <c r="B570" s="40"/>
      <c r="C570" s="221" t="s">
        <v>672</v>
      </c>
      <c r="D570" s="221" t="s">
        <v>144</v>
      </c>
      <c r="E570" s="222" t="s">
        <v>673</v>
      </c>
      <c r="F570" s="223" t="s">
        <v>674</v>
      </c>
      <c r="G570" s="224" t="s">
        <v>387</v>
      </c>
      <c r="H570" s="225">
        <v>2222.126</v>
      </c>
      <c r="I570" s="226"/>
      <c r="J570" s="227">
        <f>ROUND(I570*H570,2)</f>
        <v>0</v>
      </c>
      <c r="K570" s="228"/>
      <c r="L570" s="45"/>
      <c r="M570" s="229" t="s">
        <v>1</v>
      </c>
      <c r="N570" s="230" t="s">
        <v>43</v>
      </c>
      <c r="O570" s="92"/>
      <c r="P570" s="231">
        <f>O570*H570</f>
        <v>0</v>
      </c>
      <c r="Q570" s="231">
        <v>0</v>
      </c>
      <c r="R570" s="231">
        <f>Q570*H570</f>
        <v>0</v>
      </c>
      <c r="S570" s="231">
        <v>0</v>
      </c>
      <c r="T570" s="232">
        <f>S570*H570</f>
        <v>0</v>
      </c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R570" s="233" t="s">
        <v>148</v>
      </c>
      <c r="AT570" s="233" t="s">
        <v>144</v>
      </c>
      <c r="AU570" s="233" t="s">
        <v>87</v>
      </c>
      <c r="AY570" s="18" t="s">
        <v>142</v>
      </c>
      <c r="BE570" s="234">
        <f>IF(N570="základní",J570,0)</f>
        <v>0</v>
      </c>
      <c r="BF570" s="234">
        <f>IF(N570="snížená",J570,0)</f>
        <v>0</v>
      </c>
      <c r="BG570" s="234">
        <f>IF(N570="zákl. přenesená",J570,0)</f>
        <v>0</v>
      </c>
      <c r="BH570" s="234">
        <f>IF(N570="sníž. přenesená",J570,0)</f>
        <v>0</v>
      </c>
      <c r="BI570" s="234">
        <f>IF(N570="nulová",J570,0)</f>
        <v>0</v>
      </c>
      <c r="BJ570" s="18" t="s">
        <v>85</v>
      </c>
      <c r="BK570" s="234">
        <f>ROUND(I570*H570,2)</f>
        <v>0</v>
      </c>
      <c r="BL570" s="18" t="s">
        <v>148</v>
      </c>
      <c r="BM570" s="233" t="s">
        <v>675</v>
      </c>
    </row>
    <row r="571" spans="1:47" s="2" customFormat="1" ht="12">
      <c r="A571" s="39"/>
      <c r="B571" s="40"/>
      <c r="C571" s="41"/>
      <c r="D571" s="235" t="s">
        <v>150</v>
      </c>
      <c r="E571" s="41"/>
      <c r="F571" s="236" t="s">
        <v>676</v>
      </c>
      <c r="G571" s="41"/>
      <c r="H571" s="41"/>
      <c r="I571" s="237"/>
      <c r="J571" s="41"/>
      <c r="K571" s="41"/>
      <c r="L571" s="45"/>
      <c r="M571" s="238"/>
      <c r="N571" s="239"/>
      <c r="O571" s="92"/>
      <c r="P571" s="92"/>
      <c r="Q571" s="92"/>
      <c r="R571" s="92"/>
      <c r="S571" s="92"/>
      <c r="T571" s="93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T571" s="18" t="s">
        <v>150</v>
      </c>
      <c r="AU571" s="18" t="s">
        <v>87</v>
      </c>
    </row>
    <row r="572" spans="1:47" s="2" customFormat="1" ht="12">
      <c r="A572" s="39"/>
      <c r="B572" s="40"/>
      <c r="C572" s="41"/>
      <c r="D572" s="235" t="s">
        <v>358</v>
      </c>
      <c r="E572" s="41"/>
      <c r="F572" s="283" t="s">
        <v>359</v>
      </c>
      <c r="G572" s="41"/>
      <c r="H572" s="41"/>
      <c r="I572" s="237"/>
      <c r="J572" s="41"/>
      <c r="K572" s="41"/>
      <c r="L572" s="45"/>
      <c r="M572" s="238"/>
      <c r="N572" s="239"/>
      <c r="O572" s="92"/>
      <c r="P572" s="92"/>
      <c r="Q572" s="92"/>
      <c r="R572" s="92"/>
      <c r="S572" s="92"/>
      <c r="T572" s="93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T572" s="18" t="s">
        <v>358</v>
      </c>
      <c r="AU572" s="18" t="s">
        <v>87</v>
      </c>
    </row>
    <row r="573" spans="1:51" s="13" customFormat="1" ht="12">
      <c r="A573" s="13"/>
      <c r="B573" s="240"/>
      <c r="C573" s="241"/>
      <c r="D573" s="235" t="s">
        <v>152</v>
      </c>
      <c r="E573" s="242" t="s">
        <v>1</v>
      </c>
      <c r="F573" s="243" t="s">
        <v>677</v>
      </c>
      <c r="G573" s="241"/>
      <c r="H573" s="242" t="s">
        <v>1</v>
      </c>
      <c r="I573" s="244"/>
      <c r="J573" s="241"/>
      <c r="K573" s="241"/>
      <c r="L573" s="245"/>
      <c r="M573" s="246"/>
      <c r="N573" s="247"/>
      <c r="O573" s="247"/>
      <c r="P573" s="247"/>
      <c r="Q573" s="247"/>
      <c r="R573" s="247"/>
      <c r="S573" s="247"/>
      <c r="T573" s="248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49" t="s">
        <v>152</v>
      </c>
      <c r="AU573" s="249" t="s">
        <v>87</v>
      </c>
      <c r="AV573" s="13" t="s">
        <v>85</v>
      </c>
      <c r="AW573" s="13" t="s">
        <v>33</v>
      </c>
      <c r="AX573" s="13" t="s">
        <v>78</v>
      </c>
      <c r="AY573" s="249" t="s">
        <v>142</v>
      </c>
    </row>
    <row r="574" spans="1:51" s="14" customFormat="1" ht="12">
      <c r="A574" s="14"/>
      <c r="B574" s="250"/>
      <c r="C574" s="251"/>
      <c r="D574" s="235" t="s">
        <v>152</v>
      </c>
      <c r="E574" s="252" t="s">
        <v>1</v>
      </c>
      <c r="F574" s="253" t="s">
        <v>678</v>
      </c>
      <c r="G574" s="251"/>
      <c r="H574" s="254">
        <v>1885.726</v>
      </c>
      <c r="I574" s="255"/>
      <c r="J574" s="251"/>
      <c r="K574" s="251"/>
      <c r="L574" s="256"/>
      <c r="M574" s="257"/>
      <c r="N574" s="258"/>
      <c r="O574" s="258"/>
      <c r="P574" s="258"/>
      <c r="Q574" s="258"/>
      <c r="R574" s="258"/>
      <c r="S574" s="258"/>
      <c r="T574" s="259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60" t="s">
        <v>152</v>
      </c>
      <c r="AU574" s="260" t="s">
        <v>87</v>
      </c>
      <c r="AV574" s="14" t="s">
        <v>87</v>
      </c>
      <c r="AW574" s="14" t="s">
        <v>33</v>
      </c>
      <c r="AX574" s="14" t="s">
        <v>78</v>
      </c>
      <c r="AY574" s="260" t="s">
        <v>142</v>
      </c>
    </row>
    <row r="575" spans="1:51" s="13" customFormat="1" ht="12">
      <c r="A575" s="13"/>
      <c r="B575" s="240"/>
      <c r="C575" s="241"/>
      <c r="D575" s="235" t="s">
        <v>152</v>
      </c>
      <c r="E575" s="242" t="s">
        <v>1</v>
      </c>
      <c r="F575" s="243" t="s">
        <v>679</v>
      </c>
      <c r="G575" s="241"/>
      <c r="H575" s="242" t="s">
        <v>1</v>
      </c>
      <c r="I575" s="244"/>
      <c r="J575" s="241"/>
      <c r="K575" s="241"/>
      <c r="L575" s="245"/>
      <c r="M575" s="246"/>
      <c r="N575" s="247"/>
      <c r="O575" s="247"/>
      <c r="P575" s="247"/>
      <c r="Q575" s="247"/>
      <c r="R575" s="247"/>
      <c r="S575" s="247"/>
      <c r="T575" s="248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9" t="s">
        <v>152</v>
      </c>
      <c r="AU575" s="249" t="s">
        <v>87</v>
      </c>
      <c r="AV575" s="13" t="s">
        <v>85</v>
      </c>
      <c r="AW575" s="13" t="s">
        <v>33</v>
      </c>
      <c r="AX575" s="13" t="s">
        <v>78</v>
      </c>
      <c r="AY575" s="249" t="s">
        <v>142</v>
      </c>
    </row>
    <row r="576" spans="1:51" s="14" customFormat="1" ht="12">
      <c r="A576" s="14"/>
      <c r="B576" s="250"/>
      <c r="C576" s="251"/>
      <c r="D576" s="235" t="s">
        <v>152</v>
      </c>
      <c r="E576" s="252" t="s">
        <v>1</v>
      </c>
      <c r="F576" s="253" t="s">
        <v>680</v>
      </c>
      <c r="G576" s="251"/>
      <c r="H576" s="254">
        <v>336.4</v>
      </c>
      <c r="I576" s="255"/>
      <c r="J576" s="251"/>
      <c r="K576" s="251"/>
      <c r="L576" s="256"/>
      <c r="M576" s="257"/>
      <c r="N576" s="258"/>
      <c r="O576" s="258"/>
      <c r="P576" s="258"/>
      <c r="Q576" s="258"/>
      <c r="R576" s="258"/>
      <c r="S576" s="258"/>
      <c r="T576" s="259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60" t="s">
        <v>152</v>
      </c>
      <c r="AU576" s="260" t="s">
        <v>87</v>
      </c>
      <c r="AV576" s="14" t="s">
        <v>87</v>
      </c>
      <c r="AW576" s="14" t="s">
        <v>33</v>
      </c>
      <c r="AX576" s="14" t="s">
        <v>78</v>
      </c>
      <c r="AY576" s="260" t="s">
        <v>142</v>
      </c>
    </row>
    <row r="577" spans="1:51" s="15" customFormat="1" ht="12">
      <c r="A577" s="15"/>
      <c r="B577" s="261"/>
      <c r="C577" s="262"/>
      <c r="D577" s="235" t="s">
        <v>152</v>
      </c>
      <c r="E577" s="263" t="s">
        <v>1</v>
      </c>
      <c r="F577" s="264" t="s">
        <v>160</v>
      </c>
      <c r="G577" s="262"/>
      <c r="H577" s="265">
        <v>2222.126</v>
      </c>
      <c r="I577" s="266"/>
      <c r="J577" s="262"/>
      <c r="K577" s="262"/>
      <c r="L577" s="267"/>
      <c r="M577" s="268"/>
      <c r="N577" s="269"/>
      <c r="O577" s="269"/>
      <c r="P577" s="269"/>
      <c r="Q577" s="269"/>
      <c r="R577" s="269"/>
      <c r="S577" s="269"/>
      <c r="T577" s="270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T577" s="271" t="s">
        <v>152</v>
      </c>
      <c r="AU577" s="271" t="s">
        <v>87</v>
      </c>
      <c r="AV577" s="15" t="s">
        <v>148</v>
      </c>
      <c r="AW577" s="15" t="s">
        <v>33</v>
      </c>
      <c r="AX577" s="15" t="s">
        <v>85</v>
      </c>
      <c r="AY577" s="271" t="s">
        <v>142</v>
      </c>
    </row>
    <row r="578" spans="1:65" s="2" customFormat="1" ht="44.25" customHeight="1">
      <c r="A578" s="39"/>
      <c r="B578" s="40"/>
      <c r="C578" s="221" t="s">
        <v>681</v>
      </c>
      <c r="D578" s="221" t="s">
        <v>144</v>
      </c>
      <c r="E578" s="222" t="s">
        <v>682</v>
      </c>
      <c r="F578" s="223" t="s">
        <v>683</v>
      </c>
      <c r="G578" s="224" t="s">
        <v>387</v>
      </c>
      <c r="H578" s="225">
        <v>146.112</v>
      </c>
      <c r="I578" s="226"/>
      <c r="J578" s="227">
        <f>ROUND(I578*H578,2)</f>
        <v>0</v>
      </c>
      <c r="K578" s="228"/>
      <c r="L578" s="45"/>
      <c r="M578" s="229" t="s">
        <v>1</v>
      </c>
      <c r="N578" s="230" t="s">
        <v>43</v>
      </c>
      <c r="O578" s="92"/>
      <c r="P578" s="231">
        <f>O578*H578</f>
        <v>0</v>
      </c>
      <c r="Q578" s="231">
        <v>0</v>
      </c>
      <c r="R578" s="231">
        <f>Q578*H578</f>
        <v>0</v>
      </c>
      <c r="S578" s="231">
        <v>0</v>
      </c>
      <c r="T578" s="232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33" t="s">
        <v>148</v>
      </c>
      <c r="AT578" s="233" t="s">
        <v>144</v>
      </c>
      <c r="AU578" s="233" t="s">
        <v>87</v>
      </c>
      <c r="AY578" s="18" t="s">
        <v>142</v>
      </c>
      <c r="BE578" s="234">
        <f>IF(N578="základní",J578,0)</f>
        <v>0</v>
      </c>
      <c r="BF578" s="234">
        <f>IF(N578="snížená",J578,0)</f>
        <v>0</v>
      </c>
      <c r="BG578" s="234">
        <f>IF(N578="zákl. přenesená",J578,0)</f>
        <v>0</v>
      </c>
      <c r="BH578" s="234">
        <f>IF(N578="sníž. přenesená",J578,0)</f>
        <v>0</v>
      </c>
      <c r="BI578" s="234">
        <f>IF(N578="nulová",J578,0)</f>
        <v>0</v>
      </c>
      <c r="BJ578" s="18" t="s">
        <v>85</v>
      </c>
      <c r="BK578" s="234">
        <f>ROUND(I578*H578,2)</f>
        <v>0</v>
      </c>
      <c r="BL578" s="18" t="s">
        <v>148</v>
      </c>
      <c r="BM578" s="233" t="s">
        <v>684</v>
      </c>
    </row>
    <row r="579" spans="1:47" s="2" customFormat="1" ht="12">
      <c r="A579" s="39"/>
      <c r="B579" s="40"/>
      <c r="C579" s="41"/>
      <c r="D579" s="235" t="s">
        <v>150</v>
      </c>
      <c r="E579" s="41"/>
      <c r="F579" s="236" t="s">
        <v>683</v>
      </c>
      <c r="G579" s="41"/>
      <c r="H579" s="41"/>
      <c r="I579" s="237"/>
      <c r="J579" s="41"/>
      <c r="K579" s="41"/>
      <c r="L579" s="45"/>
      <c r="M579" s="238"/>
      <c r="N579" s="239"/>
      <c r="O579" s="92"/>
      <c r="P579" s="92"/>
      <c r="Q579" s="92"/>
      <c r="R579" s="92"/>
      <c r="S579" s="92"/>
      <c r="T579" s="93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T579" s="18" t="s">
        <v>150</v>
      </c>
      <c r="AU579" s="18" t="s">
        <v>87</v>
      </c>
    </row>
    <row r="580" spans="1:51" s="14" customFormat="1" ht="12">
      <c r="A580" s="14"/>
      <c r="B580" s="250"/>
      <c r="C580" s="251"/>
      <c r="D580" s="235" t="s">
        <v>152</v>
      </c>
      <c r="E580" s="252" t="s">
        <v>1</v>
      </c>
      <c r="F580" s="253" t="s">
        <v>685</v>
      </c>
      <c r="G580" s="251"/>
      <c r="H580" s="254">
        <v>146.112</v>
      </c>
      <c r="I580" s="255"/>
      <c r="J580" s="251"/>
      <c r="K580" s="251"/>
      <c r="L580" s="256"/>
      <c r="M580" s="295"/>
      <c r="N580" s="296"/>
      <c r="O580" s="296"/>
      <c r="P580" s="296"/>
      <c r="Q580" s="296"/>
      <c r="R580" s="296"/>
      <c r="S580" s="296"/>
      <c r="T580" s="297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60" t="s">
        <v>152</v>
      </c>
      <c r="AU580" s="260" t="s">
        <v>87</v>
      </c>
      <c r="AV580" s="14" t="s">
        <v>87</v>
      </c>
      <c r="AW580" s="14" t="s">
        <v>33</v>
      </c>
      <c r="AX580" s="14" t="s">
        <v>85</v>
      </c>
      <c r="AY580" s="260" t="s">
        <v>142</v>
      </c>
    </row>
    <row r="581" spans="1:31" s="2" customFormat="1" ht="6.95" customHeight="1">
      <c r="A581" s="39"/>
      <c r="B581" s="67"/>
      <c r="C581" s="68"/>
      <c r="D581" s="68"/>
      <c r="E581" s="68"/>
      <c r="F581" s="68"/>
      <c r="G581" s="68"/>
      <c r="H581" s="68"/>
      <c r="I581" s="68"/>
      <c r="J581" s="68"/>
      <c r="K581" s="68"/>
      <c r="L581" s="45"/>
      <c r="M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</row>
  </sheetData>
  <sheetProtection password="CC35" sheet="1" objects="1" scenarios="1" formatColumns="0" formatRows="0" autoFilter="0"/>
  <autoFilter ref="C124:K580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</row>
    <row r="4" spans="2:46" s="1" customFormat="1" ht="24.95" customHeight="1">
      <c r="B4" s="21"/>
      <c r="D4" s="140" t="s">
        <v>101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Medlešice - splašková kanalizace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111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686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19</v>
      </c>
      <c r="G11" s="39"/>
      <c r="H11" s="39"/>
      <c r="I11" s="142" t="s">
        <v>20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21</v>
      </c>
      <c r="E12" s="39"/>
      <c r="F12" s="145" t="s">
        <v>22</v>
      </c>
      <c r="G12" s="39"/>
      <c r="H12" s="39"/>
      <c r="I12" s="142" t="s">
        <v>23</v>
      </c>
      <c r="J12" s="146" t="str">
        <f>'Rekapitulace stavby'!AN8</f>
        <v>29. 3. 2021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25</v>
      </c>
      <c r="E14" s="39"/>
      <c r="F14" s="39"/>
      <c r="G14" s="39"/>
      <c r="H14" s="39"/>
      <c r="I14" s="142" t="s">
        <v>26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27</v>
      </c>
      <c r="F15" s="39"/>
      <c r="G15" s="39"/>
      <c r="H15" s="39"/>
      <c r="I15" s="142" t="s">
        <v>28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29</v>
      </c>
      <c r="E17" s="39"/>
      <c r="F17" s="39"/>
      <c r="G17" s="39"/>
      <c r="H17" s="39"/>
      <c r="I17" s="142" t="s">
        <v>26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31</v>
      </c>
      <c r="E20" s="39"/>
      <c r="F20" s="39"/>
      <c r="G20" s="39"/>
      <c r="H20" s="39"/>
      <c r="I20" s="142" t="s">
        <v>26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32</v>
      </c>
      <c r="F21" s="39"/>
      <c r="G21" s="39"/>
      <c r="H21" s="39"/>
      <c r="I21" s="142" t="s">
        <v>28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34</v>
      </c>
      <c r="E23" s="39"/>
      <c r="F23" s="39"/>
      <c r="G23" s="39"/>
      <c r="H23" s="39"/>
      <c r="I23" s="142" t="s">
        <v>26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">
        <v>35</v>
      </c>
      <c r="F24" s="39"/>
      <c r="G24" s="39"/>
      <c r="H24" s="39"/>
      <c r="I24" s="142" t="s">
        <v>28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38</v>
      </c>
      <c r="E30" s="39"/>
      <c r="F30" s="39"/>
      <c r="G30" s="39"/>
      <c r="H30" s="39"/>
      <c r="I30" s="39"/>
      <c r="J30" s="153">
        <f>ROUND(J133,2)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40</v>
      </c>
      <c r="G32" s="39"/>
      <c r="H32" s="39"/>
      <c r="I32" s="154" t="s">
        <v>39</v>
      </c>
      <c r="J32" s="154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42</v>
      </c>
      <c r="E33" s="142" t="s">
        <v>43</v>
      </c>
      <c r="F33" s="156">
        <f>ROUND((SUM(BE133:BE379)),2)</f>
        <v>0</v>
      </c>
      <c r="G33" s="39"/>
      <c r="H33" s="39"/>
      <c r="I33" s="157">
        <v>0.21</v>
      </c>
      <c r="J33" s="156">
        <f>ROUND(((SUM(BE133:BE379))*I33),2)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44</v>
      </c>
      <c r="F34" s="156">
        <f>ROUND((SUM(BF133:BF379)),2)</f>
        <v>0</v>
      </c>
      <c r="G34" s="39"/>
      <c r="H34" s="39"/>
      <c r="I34" s="157">
        <v>0.15</v>
      </c>
      <c r="J34" s="156">
        <f>ROUND(((SUM(BF133:BF379))*I34),2)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45</v>
      </c>
      <c r="F35" s="156">
        <f>ROUND((SUM(BG133:BG379)),2)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46</v>
      </c>
      <c r="F36" s="156">
        <f>ROUND((SUM(BH133:BH379)),2)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47</v>
      </c>
      <c r="F37" s="156">
        <f>ROUND((SUM(BI133:BI379)),2)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51</v>
      </c>
      <c r="E50" s="166"/>
      <c r="F50" s="166"/>
      <c r="G50" s="165" t="s">
        <v>52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53</v>
      </c>
      <c r="E61" s="168"/>
      <c r="F61" s="169" t="s">
        <v>54</v>
      </c>
      <c r="G61" s="167" t="s">
        <v>53</v>
      </c>
      <c r="H61" s="168"/>
      <c r="I61" s="168"/>
      <c r="J61" s="170" t="s">
        <v>54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55</v>
      </c>
      <c r="E65" s="171"/>
      <c r="F65" s="171"/>
      <c r="G65" s="165" t="s">
        <v>56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53</v>
      </c>
      <c r="E76" s="168"/>
      <c r="F76" s="169" t="s">
        <v>54</v>
      </c>
      <c r="G76" s="167" t="s">
        <v>53</v>
      </c>
      <c r="H76" s="168"/>
      <c r="I76" s="168"/>
      <c r="J76" s="170" t="s">
        <v>54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Medlešice - splašková kanalizace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SO03Komunikace - Medlešice - splašková kanalizace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21</v>
      </c>
      <c r="D89" s="41"/>
      <c r="E89" s="41"/>
      <c r="F89" s="28" t="str">
        <f>F12</f>
        <v>Medlešice</v>
      </c>
      <c r="G89" s="41"/>
      <c r="H89" s="41"/>
      <c r="I89" s="33" t="s">
        <v>23</v>
      </c>
      <c r="J89" s="80" t="str">
        <f>IF(J12="","",J12)</f>
        <v>29. 3. 2021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25</v>
      </c>
      <c r="D91" s="41"/>
      <c r="E91" s="41"/>
      <c r="F91" s="28" t="str">
        <f>E15</f>
        <v>Město Chrudim</v>
      </c>
      <c r="G91" s="41"/>
      <c r="H91" s="41"/>
      <c r="I91" s="33" t="s">
        <v>31</v>
      </c>
      <c r="J91" s="37" t="str">
        <f>E21</f>
        <v>Vodárenská společnost Chrudim, a.s.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Roman Pešek, DiS.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114</v>
      </c>
      <c r="D94" s="178"/>
      <c r="E94" s="178"/>
      <c r="F94" s="178"/>
      <c r="G94" s="178"/>
      <c r="H94" s="178"/>
      <c r="I94" s="178"/>
      <c r="J94" s="179" t="s">
        <v>115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116</v>
      </c>
      <c r="D96" s="41"/>
      <c r="E96" s="41"/>
      <c r="F96" s="41"/>
      <c r="G96" s="41"/>
      <c r="H96" s="41"/>
      <c r="I96" s="41"/>
      <c r="J96" s="111">
        <f>J133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117</v>
      </c>
    </row>
    <row r="97" spans="1:31" s="9" customFormat="1" ht="24.95" customHeight="1">
      <c r="A97" s="9"/>
      <c r="B97" s="181"/>
      <c r="C97" s="182"/>
      <c r="D97" s="183" t="s">
        <v>687</v>
      </c>
      <c r="E97" s="184"/>
      <c r="F97" s="184"/>
      <c r="G97" s="184"/>
      <c r="H97" s="184"/>
      <c r="I97" s="184"/>
      <c r="J97" s="185">
        <f>J134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1"/>
      <c r="C98" s="182"/>
      <c r="D98" s="183" t="s">
        <v>688</v>
      </c>
      <c r="E98" s="184"/>
      <c r="F98" s="184"/>
      <c r="G98" s="184"/>
      <c r="H98" s="184"/>
      <c r="I98" s="184"/>
      <c r="J98" s="185">
        <f>J137</f>
        <v>0</v>
      </c>
      <c r="K98" s="182"/>
      <c r="L98" s="18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1"/>
      <c r="C99" s="182"/>
      <c r="D99" s="183" t="s">
        <v>689</v>
      </c>
      <c r="E99" s="184"/>
      <c r="F99" s="184"/>
      <c r="G99" s="184"/>
      <c r="H99" s="184"/>
      <c r="I99" s="184"/>
      <c r="J99" s="185">
        <f>J167</f>
        <v>0</v>
      </c>
      <c r="K99" s="182"/>
      <c r="L99" s="18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1"/>
      <c r="C100" s="182"/>
      <c r="D100" s="183" t="s">
        <v>690</v>
      </c>
      <c r="E100" s="184"/>
      <c r="F100" s="184"/>
      <c r="G100" s="184"/>
      <c r="H100" s="184"/>
      <c r="I100" s="184"/>
      <c r="J100" s="185">
        <f>J175</f>
        <v>0</v>
      </c>
      <c r="K100" s="182"/>
      <c r="L100" s="18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1"/>
      <c r="C101" s="182"/>
      <c r="D101" s="183" t="s">
        <v>691</v>
      </c>
      <c r="E101" s="184"/>
      <c r="F101" s="184"/>
      <c r="G101" s="184"/>
      <c r="H101" s="184"/>
      <c r="I101" s="184"/>
      <c r="J101" s="185">
        <f>J187</f>
        <v>0</v>
      </c>
      <c r="K101" s="182"/>
      <c r="L101" s="18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1"/>
      <c r="C102" s="182"/>
      <c r="D102" s="183" t="s">
        <v>692</v>
      </c>
      <c r="E102" s="184"/>
      <c r="F102" s="184"/>
      <c r="G102" s="184"/>
      <c r="H102" s="184"/>
      <c r="I102" s="184"/>
      <c r="J102" s="185">
        <f>J191</f>
        <v>0</v>
      </c>
      <c r="K102" s="182"/>
      <c r="L102" s="18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1"/>
      <c r="C103" s="182"/>
      <c r="D103" s="183" t="s">
        <v>693</v>
      </c>
      <c r="E103" s="184"/>
      <c r="F103" s="184"/>
      <c r="G103" s="184"/>
      <c r="H103" s="184"/>
      <c r="I103" s="184"/>
      <c r="J103" s="185">
        <f>J195</f>
        <v>0</v>
      </c>
      <c r="K103" s="182"/>
      <c r="L103" s="18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81"/>
      <c r="C104" s="182"/>
      <c r="D104" s="183" t="s">
        <v>694</v>
      </c>
      <c r="E104" s="184"/>
      <c r="F104" s="184"/>
      <c r="G104" s="184"/>
      <c r="H104" s="184"/>
      <c r="I104" s="184"/>
      <c r="J104" s="185">
        <f>J198</f>
        <v>0</v>
      </c>
      <c r="K104" s="182"/>
      <c r="L104" s="18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81"/>
      <c r="C105" s="182"/>
      <c r="D105" s="183" t="s">
        <v>695</v>
      </c>
      <c r="E105" s="184"/>
      <c r="F105" s="184"/>
      <c r="G105" s="184"/>
      <c r="H105" s="184"/>
      <c r="I105" s="184"/>
      <c r="J105" s="185">
        <f>J204</f>
        <v>0</v>
      </c>
      <c r="K105" s="182"/>
      <c r="L105" s="18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81"/>
      <c r="C106" s="182"/>
      <c r="D106" s="183" t="s">
        <v>696</v>
      </c>
      <c r="E106" s="184"/>
      <c r="F106" s="184"/>
      <c r="G106" s="184"/>
      <c r="H106" s="184"/>
      <c r="I106" s="184"/>
      <c r="J106" s="185">
        <f>J225</f>
        <v>0</v>
      </c>
      <c r="K106" s="182"/>
      <c r="L106" s="186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81"/>
      <c r="C107" s="182"/>
      <c r="D107" s="183" t="s">
        <v>697</v>
      </c>
      <c r="E107" s="184"/>
      <c r="F107" s="184"/>
      <c r="G107" s="184"/>
      <c r="H107" s="184"/>
      <c r="I107" s="184"/>
      <c r="J107" s="185">
        <f>J241</f>
        <v>0</v>
      </c>
      <c r="K107" s="182"/>
      <c r="L107" s="18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181"/>
      <c r="C108" s="182"/>
      <c r="D108" s="183" t="s">
        <v>698</v>
      </c>
      <c r="E108" s="184"/>
      <c r="F108" s="184"/>
      <c r="G108" s="184"/>
      <c r="H108" s="184"/>
      <c r="I108" s="184"/>
      <c r="J108" s="185">
        <f>J262</f>
        <v>0</v>
      </c>
      <c r="K108" s="182"/>
      <c r="L108" s="186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181"/>
      <c r="C109" s="182"/>
      <c r="D109" s="183" t="s">
        <v>699</v>
      </c>
      <c r="E109" s="184"/>
      <c r="F109" s="184"/>
      <c r="G109" s="184"/>
      <c r="H109" s="184"/>
      <c r="I109" s="184"/>
      <c r="J109" s="185">
        <f>J265</f>
        <v>0</v>
      </c>
      <c r="K109" s="182"/>
      <c r="L109" s="186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9" customFormat="1" ht="24.95" customHeight="1">
      <c r="A110" s="9"/>
      <c r="B110" s="181"/>
      <c r="C110" s="182"/>
      <c r="D110" s="183" t="s">
        <v>700</v>
      </c>
      <c r="E110" s="184"/>
      <c r="F110" s="184"/>
      <c r="G110" s="184"/>
      <c r="H110" s="184"/>
      <c r="I110" s="184"/>
      <c r="J110" s="185">
        <f>J290</f>
        <v>0</v>
      </c>
      <c r="K110" s="182"/>
      <c r="L110" s="186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>
      <c r="A111" s="9"/>
      <c r="B111" s="181"/>
      <c r="C111" s="182"/>
      <c r="D111" s="183" t="s">
        <v>701</v>
      </c>
      <c r="E111" s="184"/>
      <c r="F111" s="184"/>
      <c r="G111" s="184"/>
      <c r="H111" s="184"/>
      <c r="I111" s="184"/>
      <c r="J111" s="185">
        <f>J297</f>
        <v>0</v>
      </c>
      <c r="K111" s="182"/>
      <c r="L111" s="186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9" customFormat="1" ht="24.95" customHeight="1">
      <c r="A112" s="9"/>
      <c r="B112" s="181"/>
      <c r="C112" s="182"/>
      <c r="D112" s="183" t="s">
        <v>702</v>
      </c>
      <c r="E112" s="184"/>
      <c r="F112" s="184"/>
      <c r="G112" s="184"/>
      <c r="H112" s="184"/>
      <c r="I112" s="184"/>
      <c r="J112" s="185">
        <f>J353</f>
        <v>0</v>
      </c>
      <c r="K112" s="182"/>
      <c r="L112" s="186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9" customFormat="1" ht="24.95" customHeight="1">
      <c r="A113" s="9"/>
      <c r="B113" s="181"/>
      <c r="C113" s="182"/>
      <c r="D113" s="183" t="s">
        <v>703</v>
      </c>
      <c r="E113" s="184"/>
      <c r="F113" s="184"/>
      <c r="G113" s="184"/>
      <c r="H113" s="184"/>
      <c r="I113" s="184"/>
      <c r="J113" s="185">
        <f>J373</f>
        <v>0</v>
      </c>
      <c r="K113" s="182"/>
      <c r="L113" s="186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2" customFormat="1" ht="21.8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9" spans="1:31" s="2" customFormat="1" ht="6.95" customHeight="1">
      <c r="A119" s="39"/>
      <c r="B119" s="69"/>
      <c r="C119" s="70"/>
      <c r="D119" s="70"/>
      <c r="E119" s="70"/>
      <c r="F119" s="70"/>
      <c r="G119" s="70"/>
      <c r="H119" s="70"/>
      <c r="I119" s="70"/>
      <c r="J119" s="70"/>
      <c r="K119" s="70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4.95" customHeight="1">
      <c r="A120" s="39"/>
      <c r="B120" s="40"/>
      <c r="C120" s="24" t="s">
        <v>127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16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176" t="str">
        <f>E7</f>
        <v>Medlešice - splašková kanalizace</v>
      </c>
      <c r="F123" s="33"/>
      <c r="G123" s="33"/>
      <c r="H123" s="33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111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77" t="str">
        <f>E9</f>
        <v>SO03Komunikace - Medlešice - splašková kanalizace</v>
      </c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21</v>
      </c>
      <c r="D127" s="41"/>
      <c r="E127" s="41"/>
      <c r="F127" s="28" t="str">
        <f>F12</f>
        <v>Medlešice</v>
      </c>
      <c r="G127" s="41"/>
      <c r="H127" s="41"/>
      <c r="I127" s="33" t="s">
        <v>23</v>
      </c>
      <c r="J127" s="80" t="str">
        <f>IF(J12="","",J12)</f>
        <v>29. 3. 2021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40.05" customHeight="1">
      <c r="A129" s="39"/>
      <c r="B129" s="40"/>
      <c r="C129" s="33" t="s">
        <v>25</v>
      </c>
      <c r="D129" s="41"/>
      <c r="E129" s="41"/>
      <c r="F129" s="28" t="str">
        <f>E15</f>
        <v>Město Chrudim</v>
      </c>
      <c r="G129" s="41"/>
      <c r="H129" s="41"/>
      <c r="I129" s="33" t="s">
        <v>31</v>
      </c>
      <c r="J129" s="37" t="str">
        <f>E21</f>
        <v>Vodárenská společnost Chrudim, a.s.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5.15" customHeight="1">
      <c r="A130" s="39"/>
      <c r="B130" s="40"/>
      <c r="C130" s="33" t="s">
        <v>29</v>
      </c>
      <c r="D130" s="41"/>
      <c r="E130" s="41"/>
      <c r="F130" s="28" t="str">
        <f>IF(E18="","",E18)</f>
        <v>Vyplň údaj</v>
      </c>
      <c r="G130" s="41"/>
      <c r="H130" s="41"/>
      <c r="I130" s="33" t="s">
        <v>34</v>
      </c>
      <c r="J130" s="37" t="str">
        <f>E24</f>
        <v>Roman Pešek, DiS.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0.3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11" customFormat="1" ht="29.25" customHeight="1">
      <c r="A132" s="193"/>
      <c r="B132" s="194"/>
      <c r="C132" s="195" t="s">
        <v>128</v>
      </c>
      <c r="D132" s="196" t="s">
        <v>63</v>
      </c>
      <c r="E132" s="196" t="s">
        <v>59</v>
      </c>
      <c r="F132" s="196" t="s">
        <v>60</v>
      </c>
      <c r="G132" s="196" t="s">
        <v>129</v>
      </c>
      <c r="H132" s="196" t="s">
        <v>130</v>
      </c>
      <c r="I132" s="196" t="s">
        <v>131</v>
      </c>
      <c r="J132" s="197" t="s">
        <v>115</v>
      </c>
      <c r="K132" s="198" t="s">
        <v>132</v>
      </c>
      <c r="L132" s="199"/>
      <c r="M132" s="101" t="s">
        <v>1</v>
      </c>
      <c r="N132" s="102" t="s">
        <v>42</v>
      </c>
      <c r="O132" s="102" t="s">
        <v>133</v>
      </c>
      <c r="P132" s="102" t="s">
        <v>134</v>
      </c>
      <c r="Q132" s="102" t="s">
        <v>135</v>
      </c>
      <c r="R132" s="102" t="s">
        <v>136</v>
      </c>
      <c r="S132" s="102" t="s">
        <v>137</v>
      </c>
      <c r="T132" s="103" t="s">
        <v>138</v>
      </c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  <c r="AE132" s="193"/>
    </row>
    <row r="133" spans="1:63" s="2" customFormat="1" ht="22.8" customHeight="1">
      <c r="A133" s="39"/>
      <c r="B133" s="40"/>
      <c r="C133" s="108" t="s">
        <v>139</v>
      </c>
      <c r="D133" s="41"/>
      <c r="E133" s="41"/>
      <c r="F133" s="41"/>
      <c r="G133" s="41"/>
      <c r="H133" s="41"/>
      <c r="I133" s="41"/>
      <c r="J133" s="200">
        <f>BK133</f>
        <v>0</v>
      </c>
      <c r="K133" s="41"/>
      <c r="L133" s="45"/>
      <c r="M133" s="104"/>
      <c r="N133" s="201"/>
      <c r="O133" s="105"/>
      <c r="P133" s="202">
        <f>P134+P137+P167+P175+P187+P191+P195+P198+P204+P225+P241+P262+P265+P290+P297+P353+P373</f>
        <v>0</v>
      </c>
      <c r="Q133" s="105"/>
      <c r="R133" s="202">
        <f>R134+R137+R167+R175+R187+R191+R195+R198+R204+R225+R241+R262+R265+R290+R297+R353+R373</f>
        <v>2299.040001799999</v>
      </c>
      <c r="S133" s="105"/>
      <c r="T133" s="203">
        <f>T134+T137+T167+T175+T187+T191+T195+T198+T204+T225+T241+T262+T265+T290+T297+T353+T373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77</v>
      </c>
      <c r="AU133" s="18" t="s">
        <v>117</v>
      </c>
      <c r="BK133" s="204">
        <f>BK134+BK137+BK167+BK175+BK187+BK191+BK195+BK198+BK204+BK225+BK241+BK262+BK265+BK290+BK297+BK353+BK373</f>
        <v>0</v>
      </c>
    </row>
    <row r="134" spans="1:63" s="12" customFormat="1" ht="25.9" customHeight="1">
      <c r="A134" s="12"/>
      <c r="B134" s="205"/>
      <c r="C134" s="206"/>
      <c r="D134" s="207" t="s">
        <v>77</v>
      </c>
      <c r="E134" s="208" t="s">
        <v>78</v>
      </c>
      <c r="F134" s="208" t="s">
        <v>704</v>
      </c>
      <c r="G134" s="206"/>
      <c r="H134" s="206"/>
      <c r="I134" s="209"/>
      <c r="J134" s="210">
        <f>BK134</f>
        <v>0</v>
      </c>
      <c r="K134" s="206"/>
      <c r="L134" s="211"/>
      <c r="M134" s="212"/>
      <c r="N134" s="213"/>
      <c r="O134" s="213"/>
      <c r="P134" s="214">
        <f>SUM(P135:P136)</f>
        <v>0</v>
      </c>
      <c r="Q134" s="213"/>
      <c r="R134" s="214">
        <f>SUM(R135:R136)</f>
        <v>0</v>
      </c>
      <c r="S134" s="213"/>
      <c r="T134" s="215">
        <f>SUM(T135:T136)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6" t="s">
        <v>85</v>
      </c>
      <c r="AT134" s="217" t="s">
        <v>77</v>
      </c>
      <c r="AU134" s="217" t="s">
        <v>78</v>
      </c>
      <c r="AY134" s="216" t="s">
        <v>142</v>
      </c>
      <c r="BK134" s="218">
        <f>SUM(BK135:BK136)</f>
        <v>0</v>
      </c>
    </row>
    <row r="135" spans="1:65" s="2" customFormat="1" ht="16.5" customHeight="1">
      <c r="A135" s="39"/>
      <c r="B135" s="40"/>
      <c r="C135" s="221" t="s">
        <v>85</v>
      </c>
      <c r="D135" s="221" t="s">
        <v>144</v>
      </c>
      <c r="E135" s="222" t="s">
        <v>705</v>
      </c>
      <c r="F135" s="223" t="s">
        <v>706</v>
      </c>
      <c r="G135" s="224" t="s">
        <v>540</v>
      </c>
      <c r="H135" s="225">
        <v>1</v>
      </c>
      <c r="I135" s="226"/>
      <c r="J135" s="227">
        <f>ROUND(I135*H135,2)</f>
        <v>0</v>
      </c>
      <c r="K135" s="228"/>
      <c r="L135" s="45"/>
      <c r="M135" s="229" t="s">
        <v>1</v>
      </c>
      <c r="N135" s="230" t="s">
        <v>43</v>
      </c>
      <c r="O135" s="92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3" t="s">
        <v>148</v>
      </c>
      <c r="AT135" s="233" t="s">
        <v>144</v>
      </c>
      <c r="AU135" s="233" t="s">
        <v>85</v>
      </c>
      <c r="AY135" s="18" t="s">
        <v>142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8" t="s">
        <v>85</v>
      </c>
      <c r="BK135" s="234">
        <f>ROUND(I135*H135,2)</f>
        <v>0</v>
      </c>
      <c r="BL135" s="18" t="s">
        <v>148</v>
      </c>
      <c r="BM135" s="233" t="s">
        <v>707</v>
      </c>
    </row>
    <row r="136" spans="1:47" s="2" customFormat="1" ht="12">
      <c r="A136" s="39"/>
      <c r="B136" s="40"/>
      <c r="C136" s="41"/>
      <c r="D136" s="235" t="s">
        <v>150</v>
      </c>
      <c r="E136" s="41"/>
      <c r="F136" s="236" t="s">
        <v>706</v>
      </c>
      <c r="G136" s="41"/>
      <c r="H136" s="41"/>
      <c r="I136" s="237"/>
      <c r="J136" s="41"/>
      <c r="K136" s="41"/>
      <c r="L136" s="45"/>
      <c r="M136" s="238"/>
      <c r="N136" s="239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150</v>
      </c>
      <c r="AU136" s="18" t="s">
        <v>85</v>
      </c>
    </row>
    <row r="137" spans="1:63" s="12" customFormat="1" ht="25.9" customHeight="1">
      <c r="A137" s="12"/>
      <c r="B137" s="205"/>
      <c r="C137" s="206"/>
      <c r="D137" s="207" t="s">
        <v>77</v>
      </c>
      <c r="E137" s="208" t="s">
        <v>246</v>
      </c>
      <c r="F137" s="208" t="s">
        <v>708</v>
      </c>
      <c r="G137" s="206"/>
      <c r="H137" s="206"/>
      <c r="I137" s="209"/>
      <c r="J137" s="210">
        <f>BK137</f>
        <v>0</v>
      </c>
      <c r="K137" s="206"/>
      <c r="L137" s="211"/>
      <c r="M137" s="212"/>
      <c r="N137" s="213"/>
      <c r="O137" s="213"/>
      <c r="P137" s="214">
        <f>SUM(P138:P166)</f>
        <v>0</v>
      </c>
      <c r="Q137" s="213"/>
      <c r="R137" s="214">
        <f>SUM(R138:R166)</f>
        <v>740.515</v>
      </c>
      <c r="S137" s="213"/>
      <c r="T137" s="215">
        <f>SUM(T138:T166)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6" t="s">
        <v>85</v>
      </c>
      <c r="AT137" s="217" t="s">
        <v>77</v>
      </c>
      <c r="AU137" s="217" t="s">
        <v>78</v>
      </c>
      <c r="AY137" s="216" t="s">
        <v>142</v>
      </c>
      <c r="BK137" s="218">
        <f>SUM(BK138:BK166)</f>
        <v>0</v>
      </c>
    </row>
    <row r="138" spans="1:65" s="2" customFormat="1" ht="16.5" customHeight="1">
      <c r="A138" s="39"/>
      <c r="B138" s="40"/>
      <c r="C138" s="221" t="s">
        <v>240</v>
      </c>
      <c r="D138" s="221" t="s">
        <v>144</v>
      </c>
      <c r="E138" s="222" t="s">
        <v>709</v>
      </c>
      <c r="F138" s="223" t="s">
        <v>710</v>
      </c>
      <c r="G138" s="224" t="s">
        <v>147</v>
      </c>
      <c r="H138" s="225">
        <v>5</v>
      </c>
      <c r="I138" s="226"/>
      <c r="J138" s="227">
        <f>ROUND(I138*H138,2)</f>
        <v>0</v>
      </c>
      <c r="K138" s="228"/>
      <c r="L138" s="45"/>
      <c r="M138" s="229" t="s">
        <v>1</v>
      </c>
      <c r="N138" s="230" t="s">
        <v>43</v>
      </c>
      <c r="O138" s="92"/>
      <c r="P138" s="231">
        <f>O138*H138</f>
        <v>0</v>
      </c>
      <c r="Q138" s="231">
        <v>0.138</v>
      </c>
      <c r="R138" s="231">
        <f>Q138*H138</f>
        <v>0.6900000000000001</v>
      </c>
      <c r="S138" s="231">
        <v>0</v>
      </c>
      <c r="T138" s="232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3" t="s">
        <v>148</v>
      </c>
      <c r="AT138" s="233" t="s">
        <v>144</v>
      </c>
      <c r="AU138" s="233" t="s">
        <v>85</v>
      </c>
      <c r="AY138" s="18" t="s">
        <v>142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8" t="s">
        <v>85</v>
      </c>
      <c r="BK138" s="234">
        <f>ROUND(I138*H138,2)</f>
        <v>0</v>
      </c>
      <c r="BL138" s="18" t="s">
        <v>148</v>
      </c>
      <c r="BM138" s="233" t="s">
        <v>711</v>
      </c>
    </row>
    <row r="139" spans="1:47" s="2" customFormat="1" ht="12">
      <c r="A139" s="39"/>
      <c r="B139" s="40"/>
      <c r="C139" s="41"/>
      <c r="D139" s="235" t="s">
        <v>150</v>
      </c>
      <c r="E139" s="41"/>
      <c r="F139" s="236" t="s">
        <v>710</v>
      </c>
      <c r="G139" s="41"/>
      <c r="H139" s="41"/>
      <c r="I139" s="237"/>
      <c r="J139" s="41"/>
      <c r="K139" s="41"/>
      <c r="L139" s="45"/>
      <c r="M139" s="238"/>
      <c r="N139" s="239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150</v>
      </c>
      <c r="AU139" s="18" t="s">
        <v>85</v>
      </c>
    </row>
    <row r="140" spans="1:47" s="2" customFormat="1" ht="12">
      <c r="A140" s="39"/>
      <c r="B140" s="40"/>
      <c r="C140" s="41"/>
      <c r="D140" s="235" t="s">
        <v>358</v>
      </c>
      <c r="E140" s="41"/>
      <c r="F140" s="283" t="s">
        <v>712</v>
      </c>
      <c r="G140" s="41"/>
      <c r="H140" s="41"/>
      <c r="I140" s="237"/>
      <c r="J140" s="41"/>
      <c r="K140" s="41"/>
      <c r="L140" s="45"/>
      <c r="M140" s="238"/>
      <c r="N140" s="239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358</v>
      </c>
      <c r="AU140" s="18" t="s">
        <v>85</v>
      </c>
    </row>
    <row r="141" spans="1:65" s="2" customFormat="1" ht="21.75" customHeight="1">
      <c r="A141" s="39"/>
      <c r="B141" s="40"/>
      <c r="C141" s="221" t="s">
        <v>246</v>
      </c>
      <c r="D141" s="221" t="s">
        <v>144</v>
      </c>
      <c r="E141" s="222" t="s">
        <v>713</v>
      </c>
      <c r="F141" s="223" t="s">
        <v>714</v>
      </c>
      <c r="G141" s="224" t="s">
        <v>147</v>
      </c>
      <c r="H141" s="225">
        <v>49</v>
      </c>
      <c r="I141" s="226"/>
      <c r="J141" s="227">
        <f>ROUND(I141*H141,2)</f>
        <v>0</v>
      </c>
      <c r="K141" s="228"/>
      <c r="L141" s="45"/>
      <c r="M141" s="229" t="s">
        <v>1</v>
      </c>
      <c r="N141" s="230" t="s">
        <v>43</v>
      </c>
      <c r="O141" s="92"/>
      <c r="P141" s="231">
        <f>O141*H141</f>
        <v>0</v>
      </c>
      <c r="Q141" s="231">
        <v>0.2</v>
      </c>
      <c r="R141" s="231">
        <f>Q141*H141</f>
        <v>9.8</v>
      </c>
      <c r="S141" s="231">
        <v>0</v>
      </c>
      <c r="T141" s="232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3" t="s">
        <v>148</v>
      </c>
      <c r="AT141" s="233" t="s">
        <v>144</v>
      </c>
      <c r="AU141" s="233" t="s">
        <v>85</v>
      </c>
      <c r="AY141" s="18" t="s">
        <v>142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8" t="s">
        <v>85</v>
      </c>
      <c r="BK141" s="234">
        <f>ROUND(I141*H141,2)</f>
        <v>0</v>
      </c>
      <c r="BL141" s="18" t="s">
        <v>148</v>
      </c>
      <c r="BM141" s="233" t="s">
        <v>715</v>
      </c>
    </row>
    <row r="142" spans="1:47" s="2" customFormat="1" ht="12">
      <c r="A142" s="39"/>
      <c r="B142" s="40"/>
      <c r="C142" s="41"/>
      <c r="D142" s="235" t="s">
        <v>150</v>
      </c>
      <c r="E142" s="41"/>
      <c r="F142" s="236" t="s">
        <v>714</v>
      </c>
      <c r="G142" s="41"/>
      <c r="H142" s="41"/>
      <c r="I142" s="237"/>
      <c r="J142" s="41"/>
      <c r="K142" s="41"/>
      <c r="L142" s="45"/>
      <c r="M142" s="238"/>
      <c r="N142" s="239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150</v>
      </c>
      <c r="AU142" s="18" t="s">
        <v>85</v>
      </c>
    </row>
    <row r="143" spans="1:47" s="2" customFormat="1" ht="12">
      <c r="A143" s="39"/>
      <c r="B143" s="40"/>
      <c r="C143" s="41"/>
      <c r="D143" s="235" t="s">
        <v>358</v>
      </c>
      <c r="E143" s="41"/>
      <c r="F143" s="283" t="s">
        <v>716</v>
      </c>
      <c r="G143" s="41"/>
      <c r="H143" s="41"/>
      <c r="I143" s="237"/>
      <c r="J143" s="41"/>
      <c r="K143" s="41"/>
      <c r="L143" s="45"/>
      <c r="M143" s="238"/>
      <c r="N143" s="239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358</v>
      </c>
      <c r="AU143" s="18" t="s">
        <v>85</v>
      </c>
    </row>
    <row r="144" spans="1:65" s="2" customFormat="1" ht="16.5" customHeight="1">
      <c r="A144" s="39"/>
      <c r="B144" s="40"/>
      <c r="C144" s="221" t="s">
        <v>251</v>
      </c>
      <c r="D144" s="221" t="s">
        <v>144</v>
      </c>
      <c r="E144" s="222" t="s">
        <v>717</v>
      </c>
      <c r="F144" s="223" t="s">
        <v>718</v>
      </c>
      <c r="G144" s="224" t="s">
        <v>147</v>
      </c>
      <c r="H144" s="225">
        <v>4</v>
      </c>
      <c r="I144" s="226"/>
      <c r="J144" s="227">
        <f>ROUND(I144*H144,2)</f>
        <v>0</v>
      </c>
      <c r="K144" s="228"/>
      <c r="L144" s="45"/>
      <c r="M144" s="229" t="s">
        <v>1</v>
      </c>
      <c r="N144" s="230" t="s">
        <v>43</v>
      </c>
      <c r="O144" s="92"/>
      <c r="P144" s="231">
        <f>O144*H144</f>
        <v>0</v>
      </c>
      <c r="Q144" s="231">
        <v>0.225</v>
      </c>
      <c r="R144" s="231">
        <f>Q144*H144</f>
        <v>0.9</v>
      </c>
      <c r="S144" s="231">
        <v>0</v>
      </c>
      <c r="T144" s="232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3" t="s">
        <v>148</v>
      </c>
      <c r="AT144" s="233" t="s">
        <v>144</v>
      </c>
      <c r="AU144" s="233" t="s">
        <v>85</v>
      </c>
      <c r="AY144" s="18" t="s">
        <v>142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8" t="s">
        <v>85</v>
      </c>
      <c r="BK144" s="234">
        <f>ROUND(I144*H144,2)</f>
        <v>0</v>
      </c>
      <c r="BL144" s="18" t="s">
        <v>148</v>
      </c>
      <c r="BM144" s="233" t="s">
        <v>719</v>
      </c>
    </row>
    <row r="145" spans="1:47" s="2" customFormat="1" ht="12">
      <c r="A145" s="39"/>
      <c r="B145" s="40"/>
      <c r="C145" s="41"/>
      <c r="D145" s="235" t="s">
        <v>150</v>
      </c>
      <c r="E145" s="41"/>
      <c r="F145" s="236" t="s">
        <v>718</v>
      </c>
      <c r="G145" s="41"/>
      <c r="H145" s="41"/>
      <c r="I145" s="237"/>
      <c r="J145" s="41"/>
      <c r="K145" s="41"/>
      <c r="L145" s="45"/>
      <c r="M145" s="238"/>
      <c r="N145" s="239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150</v>
      </c>
      <c r="AU145" s="18" t="s">
        <v>85</v>
      </c>
    </row>
    <row r="146" spans="1:65" s="2" customFormat="1" ht="21.75" customHeight="1">
      <c r="A146" s="39"/>
      <c r="B146" s="40"/>
      <c r="C146" s="221" t="s">
        <v>258</v>
      </c>
      <c r="D146" s="221" t="s">
        <v>144</v>
      </c>
      <c r="E146" s="222" t="s">
        <v>720</v>
      </c>
      <c r="F146" s="223" t="s">
        <v>721</v>
      </c>
      <c r="G146" s="224" t="s">
        <v>147</v>
      </c>
      <c r="H146" s="225">
        <v>187</v>
      </c>
      <c r="I146" s="226"/>
      <c r="J146" s="227">
        <f>ROUND(I146*H146,2)</f>
        <v>0</v>
      </c>
      <c r="K146" s="228"/>
      <c r="L146" s="45"/>
      <c r="M146" s="229" t="s">
        <v>1</v>
      </c>
      <c r="N146" s="230" t="s">
        <v>43</v>
      </c>
      <c r="O146" s="92"/>
      <c r="P146" s="231">
        <f>O146*H146</f>
        <v>0</v>
      </c>
      <c r="Q146" s="231">
        <v>0.44</v>
      </c>
      <c r="R146" s="231">
        <f>Q146*H146</f>
        <v>82.28</v>
      </c>
      <c r="S146" s="231">
        <v>0</v>
      </c>
      <c r="T146" s="232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3" t="s">
        <v>148</v>
      </c>
      <c r="AT146" s="233" t="s">
        <v>144</v>
      </c>
      <c r="AU146" s="233" t="s">
        <v>85</v>
      </c>
      <c r="AY146" s="18" t="s">
        <v>142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8" t="s">
        <v>85</v>
      </c>
      <c r="BK146" s="234">
        <f>ROUND(I146*H146,2)</f>
        <v>0</v>
      </c>
      <c r="BL146" s="18" t="s">
        <v>148</v>
      </c>
      <c r="BM146" s="233" t="s">
        <v>722</v>
      </c>
    </row>
    <row r="147" spans="1:47" s="2" customFormat="1" ht="12">
      <c r="A147" s="39"/>
      <c r="B147" s="40"/>
      <c r="C147" s="41"/>
      <c r="D147" s="235" t="s">
        <v>150</v>
      </c>
      <c r="E147" s="41"/>
      <c r="F147" s="236" t="s">
        <v>721</v>
      </c>
      <c r="G147" s="41"/>
      <c r="H147" s="41"/>
      <c r="I147" s="237"/>
      <c r="J147" s="41"/>
      <c r="K147" s="41"/>
      <c r="L147" s="45"/>
      <c r="M147" s="238"/>
      <c r="N147" s="239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150</v>
      </c>
      <c r="AU147" s="18" t="s">
        <v>85</v>
      </c>
    </row>
    <row r="148" spans="1:47" s="2" customFormat="1" ht="12">
      <c r="A148" s="39"/>
      <c r="B148" s="40"/>
      <c r="C148" s="41"/>
      <c r="D148" s="235" t="s">
        <v>358</v>
      </c>
      <c r="E148" s="41"/>
      <c r="F148" s="283" t="s">
        <v>723</v>
      </c>
      <c r="G148" s="41"/>
      <c r="H148" s="41"/>
      <c r="I148" s="237"/>
      <c r="J148" s="41"/>
      <c r="K148" s="41"/>
      <c r="L148" s="45"/>
      <c r="M148" s="238"/>
      <c r="N148" s="239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358</v>
      </c>
      <c r="AU148" s="18" t="s">
        <v>85</v>
      </c>
    </row>
    <row r="149" spans="1:65" s="2" customFormat="1" ht="21.75" customHeight="1">
      <c r="A149" s="39"/>
      <c r="B149" s="40"/>
      <c r="C149" s="221" t="s">
        <v>265</v>
      </c>
      <c r="D149" s="221" t="s">
        <v>144</v>
      </c>
      <c r="E149" s="222" t="s">
        <v>724</v>
      </c>
      <c r="F149" s="223" t="s">
        <v>725</v>
      </c>
      <c r="G149" s="224" t="s">
        <v>147</v>
      </c>
      <c r="H149" s="225">
        <v>726.25</v>
      </c>
      <c r="I149" s="226"/>
      <c r="J149" s="227">
        <f>ROUND(I149*H149,2)</f>
        <v>0</v>
      </c>
      <c r="K149" s="228"/>
      <c r="L149" s="45"/>
      <c r="M149" s="229" t="s">
        <v>1</v>
      </c>
      <c r="N149" s="230" t="s">
        <v>43</v>
      </c>
      <c r="O149" s="92"/>
      <c r="P149" s="231">
        <f>O149*H149</f>
        <v>0</v>
      </c>
      <c r="Q149" s="231">
        <v>0.44</v>
      </c>
      <c r="R149" s="231">
        <f>Q149*H149</f>
        <v>319.55</v>
      </c>
      <c r="S149" s="231">
        <v>0</v>
      </c>
      <c r="T149" s="232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3" t="s">
        <v>148</v>
      </c>
      <c r="AT149" s="233" t="s">
        <v>144</v>
      </c>
      <c r="AU149" s="233" t="s">
        <v>85</v>
      </c>
      <c r="AY149" s="18" t="s">
        <v>142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8" t="s">
        <v>85</v>
      </c>
      <c r="BK149" s="234">
        <f>ROUND(I149*H149,2)</f>
        <v>0</v>
      </c>
      <c r="BL149" s="18" t="s">
        <v>148</v>
      </c>
      <c r="BM149" s="233" t="s">
        <v>726</v>
      </c>
    </row>
    <row r="150" spans="1:47" s="2" customFormat="1" ht="12">
      <c r="A150" s="39"/>
      <c r="B150" s="40"/>
      <c r="C150" s="41"/>
      <c r="D150" s="235" t="s">
        <v>150</v>
      </c>
      <c r="E150" s="41"/>
      <c r="F150" s="236" t="s">
        <v>725</v>
      </c>
      <c r="G150" s="41"/>
      <c r="H150" s="41"/>
      <c r="I150" s="237"/>
      <c r="J150" s="41"/>
      <c r="K150" s="41"/>
      <c r="L150" s="45"/>
      <c r="M150" s="238"/>
      <c r="N150" s="239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150</v>
      </c>
      <c r="AU150" s="18" t="s">
        <v>85</v>
      </c>
    </row>
    <row r="151" spans="1:47" s="2" customFormat="1" ht="12">
      <c r="A151" s="39"/>
      <c r="B151" s="40"/>
      <c r="C151" s="41"/>
      <c r="D151" s="235" t="s">
        <v>358</v>
      </c>
      <c r="E151" s="41"/>
      <c r="F151" s="283" t="s">
        <v>727</v>
      </c>
      <c r="G151" s="41"/>
      <c r="H151" s="41"/>
      <c r="I151" s="237"/>
      <c r="J151" s="41"/>
      <c r="K151" s="41"/>
      <c r="L151" s="45"/>
      <c r="M151" s="238"/>
      <c r="N151" s="239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358</v>
      </c>
      <c r="AU151" s="18" t="s">
        <v>85</v>
      </c>
    </row>
    <row r="152" spans="1:65" s="2" customFormat="1" ht="21.75" customHeight="1">
      <c r="A152" s="39"/>
      <c r="B152" s="40"/>
      <c r="C152" s="221" t="s">
        <v>8</v>
      </c>
      <c r="D152" s="221" t="s">
        <v>144</v>
      </c>
      <c r="E152" s="222" t="s">
        <v>728</v>
      </c>
      <c r="F152" s="223" t="s">
        <v>729</v>
      </c>
      <c r="G152" s="224" t="s">
        <v>147</v>
      </c>
      <c r="H152" s="225">
        <v>735</v>
      </c>
      <c r="I152" s="226"/>
      <c r="J152" s="227">
        <f>ROUND(I152*H152,2)</f>
        <v>0</v>
      </c>
      <c r="K152" s="228"/>
      <c r="L152" s="45"/>
      <c r="M152" s="229" t="s">
        <v>1</v>
      </c>
      <c r="N152" s="230" t="s">
        <v>43</v>
      </c>
      <c r="O152" s="92"/>
      <c r="P152" s="231">
        <f>O152*H152</f>
        <v>0</v>
      </c>
      <c r="Q152" s="231">
        <v>0.22</v>
      </c>
      <c r="R152" s="231">
        <f>Q152*H152</f>
        <v>161.7</v>
      </c>
      <c r="S152" s="231">
        <v>0</v>
      </c>
      <c r="T152" s="232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3" t="s">
        <v>148</v>
      </c>
      <c r="AT152" s="233" t="s">
        <v>144</v>
      </c>
      <c r="AU152" s="233" t="s">
        <v>85</v>
      </c>
      <c r="AY152" s="18" t="s">
        <v>142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8" t="s">
        <v>85</v>
      </c>
      <c r="BK152" s="234">
        <f>ROUND(I152*H152,2)</f>
        <v>0</v>
      </c>
      <c r="BL152" s="18" t="s">
        <v>148</v>
      </c>
      <c r="BM152" s="233" t="s">
        <v>730</v>
      </c>
    </row>
    <row r="153" spans="1:47" s="2" customFormat="1" ht="12">
      <c r="A153" s="39"/>
      <c r="B153" s="40"/>
      <c r="C153" s="41"/>
      <c r="D153" s="235" t="s">
        <v>150</v>
      </c>
      <c r="E153" s="41"/>
      <c r="F153" s="236" t="s">
        <v>729</v>
      </c>
      <c r="G153" s="41"/>
      <c r="H153" s="41"/>
      <c r="I153" s="237"/>
      <c r="J153" s="41"/>
      <c r="K153" s="41"/>
      <c r="L153" s="45"/>
      <c r="M153" s="238"/>
      <c r="N153" s="239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150</v>
      </c>
      <c r="AU153" s="18" t="s">
        <v>85</v>
      </c>
    </row>
    <row r="154" spans="1:47" s="2" customFormat="1" ht="12">
      <c r="A154" s="39"/>
      <c r="B154" s="40"/>
      <c r="C154" s="41"/>
      <c r="D154" s="235" t="s">
        <v>358</v>
      </c>
      <c r="E154" s="41"/>
      <c r="F154" s="283" t="s">
        <v>731</v>
      </c>
      <c r="G154" s="41"/>
      <c r="H154" s="41"/>
      <c r="I154" s="237"/>
      <c r="J154" s="41"/>
      <c r="K154" s="41"/>
      <c r="L154" s="45"/>
      <c r="M154" s="238"/>
      <c r="N154" s="239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358</v>
      </c>
      <c r="AU154" s="18" t="s">
        <v>85</v>
      </c>
    </row>
    <row r="155" spans="1:65" s="2" customFormat="1" ht="21.75" customHeight="1">
      <c r="A155" s="39"/>
      <c r="B155" s="40"/>
      <c r="C155" s="221" t="s">
        <v>286</v>
      </c>
      <c r="D155" s="221" t="s">
        <v>144</v>
      </c>
      <c r="E155" s="222" t="s">
        <v>732</v>
      </c>
      <c r="F155" s="223" t="s">
        <v>733</v>
      </c>
      <c r="G155" s="224" t="s">
        <v>147</v>
      </c>
      <c r="H155" s="225">
        <v>98</v>
      </c>
      <c r="I155" s="226"/>
      <c r="J155" s="227">
        <f>ROUND(I155*H155,2)</f>
        <v>0</v>
      </c>
      <c r="K155" s="228"/>
      <c r="L155" s="45"/>
      <c r="M155" s="229" t="s">
        <v>1</v>
      </c>
      <c r="N155" s="230" t="s">
        <v>43</v>
      </c>
      <c r="O155" s="92"/>
      <c r="P155" s="231">
        <f>O155*H155</f>
        <v>0</v>
      </c>
      <c r="Q155" s="231">
        <v>0.36</v>
      </c>
      <c r="R155" s="231">
        <f>Q155*H155</f>
        <v>35.28</v>
      </c>
      <c r="S155" s="231">
        <v>0</v>
      </c>
      <c r="T155" s="232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3" t="s">
        <v>148</v>
      </c>
      <c r="AT155" s="233" t="s">
        <v>144</v>
      </c>
      <c r="AU155" s="233" t="s">
        <v>85</v>
      </c>
      <c r="AY155" s="18" t="s">
        <v>142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8" t="s">
        <v>85</v>
      </c>
      <c r="BK155" s="234">
        <f>ROUND(I155*H155,2)</f>
        <v>0</v>
      </c>
      <c r="BL155" s="18" t="s">
        <v>148</v>
      </c>
      <c r="BM155" s="233" t="s">
        <v>734</v>
      </c>
    </row>
    <row r="156" spans="1:47" s="2" customFormat="1" ht="12">
      <c r="A156" s="39"/>
      <c r="B156" s="40"/>
      <c r="C156" s="41"/>
      <c r="D156" s="235" t="s">
        <v>150</v>
      </c>
      <c r="E156" s="41"/>
      <c r="F156" s="236" t="s">
        <v>733</v>
      </c>
      <c r="G156" s="41"/>
      <c r="H156" s="41"/>
      <c r="I156" s="237"/>
      <c r="J156" s="41"/>
      <c r="K156" s="41"/>
      <c r="L156" s="45"/>
      <c r="M156" s="238"/>
      <c r="N156" s="239"/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150</v>
      </c>
      <c r="AU156" s="18" t="s">
        <v>85</v>
      </c>
    </row>
    <row r="157" spans="1:47" s="2" customFormat="1" ht="12">
      <c r="A157" s="39"/>
      <c r="B157" s="40"/>
      <c r="C157" s="41"/>
      <c r="D157" s="235" t="s">
        <v>358</v>
      </c>
      <c r="E157" s="41"/>
      <c r="F157" s="283" t="s">
        <v>735</v>
      </c>
      <c r="G157" s="41"/>
      <c r="H157" s="41"/>
      <c r="I157" s="237"/>
      <c r="J157" s="41"/>
      <c r="K157" s="41"/>
      <c r="L157" s="45"/>
      <c r="M157" s="238"/>
      <c r="N157" s="239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358</v>
      </c>
      <c r="AU157" s="18" t="s">
        <v>85</v>
      </c>
    </row>
    <row r="158" spans="1:65" s="2" customFormat="1" ht="16.5" customHeight="1">
      <c r="A158" s="39"/>
      <c r="B158" s="40"/>
      <c r="C158" s="221" t="s">
        <v>318</v>
      </c>
      <c r="D158" s="221" t="s">
        <v>144</v>
      </c>
      <c r="E158" s="222" t="s">
        <v>736</v>
      </c>
      <c r="F158" s="223" t="s">
        <v>737</v>
      </c>
      <c r="G158" s="224" t="s">
        <v>254</v>
      </c>
      <c r="H158" s="225">
        <v>68</v>
      </c>
      <c r="I158" s="226"/>
      <c r="J158" s="227">
        <f>ROUND(I158*H158,2)</f>
        <v>0</v>
      </c>
      <c r="K158" s="228"/>
      <c r="L158" s="45"/>
      <c r="M158" s="229" t="s">
        <v>1</v>
      </c>
      <c r="N158" s="230" t="s">
        <v>43</v>
      </c>
      <c r="O158" s="92"/>
      <c r="P158" s="231">
        <f>O158*H158</f>
        <v>0</v>
      </c>
      <c r="Q158" s="231">
        <v>0.23</v>
      </c>
      <c r="R158" s="231">
        <f>Q158*H158</f>
        <v>15.64</v>
      </c>
      <c r="S158" s="231">
        <v>0</v>
      </c>
      <c r="T158" s="232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3" t="s">
        <v>148</v>
      </c>
      <c r="AT158" s="233" t="s">
        <v>144</v>
      </c>
      <c r="AU158" s="233" t="s">
        <v>85</v>
      </c>
      <c r="AY158" s="18" t="s">
        <v>142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8" t="s">
        <v>85</v>
      </c>
      <c r="BK158" s="234">
        <f>ROUND(I158*H158,2)</f>
        <v>0</v>
      </c>
      <c r="BL158" s="18" t="s">
        <v>148</v>
      </c>
      <c r="BM158" s="233" t="s">
        <v>738</v>
      </c>
    </row>
    <row r="159" spans="1:47" s="2" customFormat="1" ht="12">
      <c r="A159" s="39"/>
      <c r="B159" s="40"/>
      <c r="C159" s="41"/>
      <c r="D159" s="235" t="s">
        <v>150</v>
      </c>
      <c r="E159" s="41"/>
      <c r="F159" s="236" t="s">
        <v>737</v>
      </c>
      <c r="G159" s="41"/>
      <c r="H159" s="41"/>
      <c r="I159" s="237"/>
      <c r="J159" s="41"/>
      <c r="K159" s="41"/>
      <c r="L159" s="45"/>
      <c r="M159" s="238"/>
      <c r="N159" s="239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150</v>
      </c>
      <c r="AU159" s="18" t="s">
        <v>85</v>
      </c>
    </row>
    <row r="160" spans="1:65" s="2" customFormat="1" ht="16.5" customHeight="1">
      <c r="A160" s="39"/>
      <c r="B160" s="40"/>
      <c r="C160" s="221" t="s">
        <v>324</v>
      </c>
      <c r="D160" s="221" t="s">
        <v>144</v>
      </c>
      <c r="E160" s="222" t="s">
        <v>739</v>
      </c>
      <c r="F160" s="223" t="s">
        <v>740</v>
      </c>
      <c r="G160" s="224" t="s">
        <v>254</v>
      </c>
      <c r="H160" s="225">
        <v>358</v>
      </c>
      <c r="I160" s="226"/>
      <c r="J160" s="227">
        <f>ROUND(I160*H160,2)</f>
        <v>0</v>
      </c>
      <c r="K160" s="228"/>
      <c r="L160" s="45"/>
      <c r="M160" s="229" t="s">
        <v>1</v>
      </c>
      <c r="N160" s="230" t="s">
        <v>43</v>
      </c>
      <c r="O160" s="92"/>
      <c r="P160" s="231">
        <f>O160*H160</f>
        <v>0</v>
      </c>
      <c r="Q160" s="231">
        <v>0.27</v>
      </c>
      <c r="R160" s="231">
        <f>Q160*H160</f>
        <v>96.66000000000001</v>
      </c>
      <c r="S160" s="231">
        <v>0</v>
      </c>
      <c r="T160" s="232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3" t="s">
        <v>148</v>
      </c>
      <c r="AT160" s="233" t="s">
        <v>144</v>
      </c>
      <c r="AU160" s="233" t="s">
        <v>85</v>
      </c>
      <c r="AY160" s="18" t="s">
        <v>142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8" t="s">
        <v>85</v>
      </c>
      <c r="BK160" s="234">
        <f>ROUND(I160*H160,2)</f>
        <v>0</v>
      </c>
      <c r="BL160" s="18" t="s">
        <v>148</v>
      </c>
      <c r="BM160" s="233" t="s">
        <v>741</v>
      </c>
    </row>
    <row r="161" spans="1:47" s="2" customFormat="1" ht="12">
      <c r="A161" s="39"/>
      <c r="B161" s="40"/>
      <c r="C161" s="41"/>
      <c r="D161" s="235" t="s">
        <v>150</v>
      </c>
      <c r="E161" s="41"/>
      <c r="F161" s="236" t="s">
        <v>740</v>
      </c>
      <c r="G161" s="41"/>
      <c r="H161" s="41"/>
      <c r="I161" s="237"/>
      <c r="J161" s="41"/>
      <c r="K161" s="41"/>
      <c r="L161" s="45"/>
      <c r="M161" s="238"/>
      <c r="N161" s="239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150</v>
      </c>
      <c r="AU161" s="18" t="s">
        <v>85</v>
      </c>
    </row>
    <row r="162" spans="1:47" s="2" customFormat="1" ht="12">
      <c r="A162" s="39"/>
      <c r="B162" s="40"/>
      <c r="C162" s="41"/>
      <c r="D162" s="235" t="s">
        <v>358</v>
      </c>
      <c r="E162" s="41"/>
      <c r="F162" s="283" t="s">
        <v>742</v>
      </c>
      <c r="G162" s="41"/>
      <c r="H162" s="41"/>
      <c r="I162" s="237"/>
      <c r="J162" s="41"/>
      <c r="K162" s="41"/>
      <c r="L162" s="45"/>
      <c r="M162" s="238"/>
      <c r="N162" s="239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358</v>
      </c>
      <c r="AU162" s="18" t="s">
        <v>85</v>
      </c>
    </row>
    <row r="163" spans="1:65" s="2" customFormat="1" ht="16.5" customHeight="1">
      <c r="A163" s="39"/>
      <c r="B163" s="40"/>
      <c r="C163" s="221" t="s">
        <v>330</v>
      </c>
      <c r="D163" s="221" t="s">
        <v>144</v>
      </c>
      <c r="E163" s="222" t="s">
        <v>743</v>
      </c>
      <c r="F163" s="223" t="s">
        <v>744</v>
      </c>
      <c r="G163" s="224" t="s">
        <v>254</v>
      </c>
      <c r="H163" s="225">
        <v>399</v>
      </c>
      <c r="I163" s="226"/>
      <c r="J163" s="227">
        <f>ROUND(I163*H163,2)</f>
        <v>0</v>
      </c>
      <c r="K163" s="228"/>
      <c r="L163" s="45"/>
      <c r="M163" s="229" t="s">
        <v>1</v>
      </c>
      <c r="N163" s="230" t="s">
        <v>43</v>
      </c>
      <c r="O163" s="92"/>
      <c r="P163" s="231">
        <f>O163*H163</f>
        <v>0</v>
      </c>
      <c r="Q163" s="231">
        <v>0.045</v>
      </c>
      <c r="R163" s="231">
        <f>Q163*H163</f>
        <v>17.955</v>
      </c>
      <c r="S163" s="231">
        <v>0</v>
      </c>
      <c r="T163" s="232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3" t="s">
        <v>148</v>
      </c>
      <c r="AT163" s="233" t="s">
        <v>144</v>
      </c>
      <c r="AU163" s="233" t="s">
        <v>85</v>
      </c>
      <c r="AY163" s="18" t="s">
        <v>142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8" t="s">
        <v>85</v>
      </c>
      <c r="BK163" s="234">
        <f>ROUND(I163*H163,2)</f>
        <v>0</v>
      </c>
      <c r="BL163" s="18" t="s">
        <v>148</v>
      </c>
      <c r="BM163" s="233" t="s">
        <v>745</v>
      </c>
    </row>
    <row r="164" spans="1:47" s="2" customFormat="1" ht="12">
      <c r="A164" s="39"/>
      <c r="B164" s="40"/>
      <c r="C164" s="41"/>
      <c r="D164" s="235" t="s">
        <v>150</v>
      </c>
      <c r="E164" s="41"/>
      <c r="F164" s="236" t="s">
        <v>744</v>
      </c>
      <c r="G164" s="41"/>
      <c r="H164" s="41"/>
      <c r="I164" s="237"/>
      <c r="J164" s="41"/>
      <c r="K164" s="41"/>
      <c r="L164" s="45"/>
      <c r="M164" s="238"/>
      <c r="N164" s="239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150</v>
      </c>
      <c r="AU164" s="18" t="s">
        <v>85</v>
      </c>
    </row>
    <row r="165" spans="1:65" s="2" customFormat="1" ht="16.5" customHeight="1">
      <c r="A165" s="39"/>
      <c r="B165" s="40"/>
      <c r="C165" s="221" t="s">
        <v>342</v>
      </c>
      <c r="D165" s="221" t="s">
        <v>144</v>
      </c>
      <c r="E165" s="222" t="s">
        <v>746</v>
      </c>
      <c r="F165" s="223" t="s">
        <v>747</v>
      </c>
      <c r="G165" s="224" t="s">
        <v>254</v>
      </c>
      <c r="H165" s="225">
        <v>1.5</v>
      </c>
      <c r="I165" s="226"/>
      <c r="J165" s="227">
        <f>ROUND(I165*H165,2)</f>
        <v>0</v>
      </c>
      <c r="K165" s="228"/>
      <c r="L165" s="45"/>
      <c r="M165" s="229" t="s">
        <v>1</v>
      </c>
      <c r="N165" s="230" t="s">
        <v>43</v>
      </c>
      <c r="O165" s="92"/>
      <c r="P165" s="231">
        <f>O165*H165</f>
        <v>0</v>
      </c>
      <c r="Q165" s="231">
        <v>0.04</v>
      </c>
      <c r="R165" s="231">
        <f>Q165*H165</f>
        <v>0.06</v>
      </c>
      <c r="S165" s="231">
        <v>0</v>
      </c>
      <c r="T165" s="232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3" t="s">
        <v>148</v>
      </c>
      <c r="AT165" s="233" t="s">
        <v>144</v>
      </c>
      <c r="AU165" s="233" t="s">
        <v>85</v>
      </c>
      <c r="AY165" s="18" t="s">
        <v>142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8" t="s">
        <v>85</v>
      </c>
      <c r="BK165" s="234">
        <f>ROUND(I165*H165,2)</f>
        <v>0</v>
      </c>
      <c r="BL165" s="18" t="s">
        <v>148</v>
      </c>
      <c r="BM165" s="233" t="s">
        <v>748</v>
      </c>
    </row>
    <row r="166" spans="1:47" s="2" customFormat="1" ht="12">
      <c r="A166" s="39"/>
      <c r="B166" s="40"/>
      <c r="C166" s="41"/>
      <c r="D166" s="235" t="s">
        <v>150</v>
      </c>
      <c r="E166" s="41"/>
      <c r="F166" s="236" t="s">
        <v>747</v>
      </c>
      <c r="G166" s="41"/>
      <c r="H166" s="41"/>
      <c r="I166" s="237"/>
      <c r="J166" s="41"/>
      <c r="K166" s="41"/>
      <c r="L166" s="45"/>
      <c r="M166" s="238"/>
      <c r="N166" s="239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150</v>
      </c>
      <c r="AU166" s="18" t="s">
        <v>85</v>
      </c>
    </row>
    <row r="167" spans="1:63" s="12" customFormat="1" ht="25.9" customHeight="1">
      <c r="A167" s="12"/>
      <c r="B167" s="205"/>
      <c r="C167" s="206"/>
      <c r="D167" s="207" t="s">
        <v>77</v>
      </c>
      <c r="E167" s="208" t="s">
        <v>251</v>
      </c>
      <c r="F167" s="208" t="s">
        <v>749</v>
      </c>
      <c r="G167" s="206"/>
      <c r="H167" s="206"/>
      <c r="I167" s="209"/>
      <c r="J167" s="210">
        <f>BK167</f>
        <v>0</v>
      </c>
      <c r="K167" s="206"/>
      <c r="L167" s="211"/>
      <c r="M167" s="212"/>
      <c r="N167" s="213"/>
      <c r="O167" s="213"/>
      <c r="P167" s="214">
        <f>SUM(P168:P174)</f>
        <v>0</v>
      </c>
      <c r="Q167" s="213"/>
      <c r="R167" s="214">
        <f>SUM(R168:R174)</f>
        <v>0</v>
      </c>
      <c r="S167" s="213"/>
      <c r="T167" s="215">
        <f>SUM(T168:T174)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6" t="s">
        <v>85</v>
      </c>
      <c r="AT167" s="217" t="s">
        <v>77</v>
      </c>
      <c r="AU167" s="217" t="s">
        <v>78</v>
      </c>
      <c r="AY167" s="216" t="s">
        <v>142</v>
      </c>
      <c r="BK167" s="218">
        <f>SUM(BK168:BK174)</f>
        <v>0</v>
      </c>
    </row>
    <row r="168" spans="1:65" s="2" customFormat="1" ht="21.75" customHeight="1">
      <c r="A168" s="39"/>
      <c r="B168" s="40"/>
      <c r="C168" s="221" t="s">
        <v>7</v>
      </c>
      <c r="D168" s="221" t="s">
        <v>144</v>
      </c>
      <c r="E168" s="222" t="s">
        <v>750</v>
      </c>
      <c r="F168" s="223" t="s">
        <v>751</v>
      </c>
      <c r="G168" s="224" t="s">
        <v>268</v>
      </c>
      <c r="H168" s="225">
        <v>73.6</v>
      </c>
      <c r="I168" s="226"/>
      <c r="J168" s="227">
        <f>ROUND(I168*H168,2)</f>
        <v>0</v>
      </c>
      <c r="K168" s="228"/>
      <c r="L168" s="45"/>
      <c r="M168" s="229" t="s">
        <v>1</v>
      </c>
      <c r="N168" s="230" t="s">
        <v>43</v>
      </c>
      <c r="O168" s="92"/>
      <c r="P168" s="231">
        <f>O168*H168</f>
        <v>0</v>
      </c>
      <c r="Q168" s="231">
        <v>0</v>
      </c>
      <c r="R168" s="231">
        <f>Q168*H168</f>
        <v>0</v>
      </c>
      <c r="S168" s="231">
        <v>0</v>
      </c>
      <c r="T168" s="232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3" t="s">
        <v>148</v>
      </c>
      <c r="AT168" s="233" t="s">
        <v>144</v>
      </c>
      <c r="AU168" s="233" t="s">
        <v>85</v>
      </c>
      <c r="AY168" s="18" t="s">
        <v>142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8" t="s">
        <v>85</v>
      </c>
      <c r="BK168" s="234">
        <f>ROUND(I168*H168,2)</f>
        <v>0</v>
      </c>
      <c r="BL168" s="18" t="s">
        <v>148</v>
      </c>
      <c r="BM168" s="233" t="s">
        <v>752</v>
      </c>
    </row>
    <row r="169" spans="1:47" s="2" customFormat="1" ht="12">
      <c r="A169" s="39"/>
      <c r="B169" s="40"/>
      <c r="C169" s="41"/>
      <c r="D169" s="235" t="s">
        <v>150</v>
      </c>
      <c r="E169" s="41"/>
      <c r="F169" s="236" t="s">
        <v>751</v>
      </c>
      <c r="G169" s="41"/>
      <c r="H169" s="41"/>
      <c r="I169" s="237"/>
      <c r="J169" s="41"/>
      <c r="K169" s="41"/>
      <c r="L169" s="45"/>
      <c r="M169" s="238"/>
      <c r="N169" s="239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150</v>
      </c>
      <c r="AU169" s="18" t="s">
        <v>85</v>
      </c>
    </row>
    <row r="170" spans="1:65" s="2" customFormat="1" ht="21.75" customHeight="1">
      <c r="A170" s="39"/>
      <c r="B170" s="40"/>
      <c r="C170" s="221" t="s">
        <v>353</v>
      </c>
      <c r="D170" s="221" t="s">
        <v>144</v>
      </c>
      <c r="E170" s="222" t="s">
        <v>753</v>
      </c>
      <c r="F170" s="223" t="s">
        <v>754</v>
      </c>
      <c r="G170" s="224" t="s">
        <v>268</v>
      </c>
      <c r="H170" s="225">
        <v>351.5</v>
      </c>
      <c r="I170" s="226"/>
      <c r="J170" s="227">
        <f>ROUND(I170*H170,2)</f>
        <v>0</v>
      </c>
      <c r="K170" s="228"/>
      <c r="L170" s="45"/>
      <c r="M170" s="229" t="s">
        <v>1</v>
      </c>
      <c r="N170" s="230" t="s">
        <v>43</v>
      </c>
      <c r="O170" s="92"/>
      <c r="P170" s="231">
        <f>O170*H170</f>
        <v>0</v>
      </c>
      <c r="Q170" s="231">
        <v>0</v>
      </c>
      <c r="R170" s="231">
        <f>Q170*H170</f>
        <v>0</v>
      </c>
      <c r="S170" s="231">
        <v>0</v>
      </c>
      <c r="T170" s="232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3" t="s">
        <v>148</v>
      </c>
      <c r="AT170" s="233" t="s">
        <v>144</v>
      </c>
      <c r="AU170" s="233" t="s">
        <v>85</v>
      </c>
      <c r="AY170" s="18" t="s">
        <v>142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8" t="s">
        <v>85</v>
      </c>
      <c r="BK170" s="234">
        <f>ROUND(I170*H170,2)</f>
        <v>0</v>
      </c>
      <c r="BL170" s="18" t="s">
        <v>148</v>
      </c>
      <c r="BM170" s="233" t="s">
        <v>755</v>
      </c>
    </row>
    <row r="171" spans="1:47" s="2" customFormat="1" ht="12">
      <c r="A171" s="39"/>
      <c r="B171" s="40"/>
      <c r="C171" s="41"/>
      <c r="D171" s="235" t="s">
        <v>150</v>
      </c>
      <c r="E171" s="41"/>
      <c r="F171" s="236" t="s">
        <v>754</v>
      </c>
      <c r="G171" s="41"/>
      <c r="H171" s="41"/>
      <c r="I171" s="237"/>
      <c r="J171" s="41"/>
      <c r="K171" s="41"/>
      <c r="L171" s="45"/>
      <c r="M171" s="238"/>
      <c r="N171" s="239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150</v>
      </c>
      <c r="AU171" s="18" t="s">
        <v>85</v>
      </c>
    </row>
    <row r="172" spans="1:47" s="2" customFormat="1" ht="12">
      <c r="A172" s="39"/>
      <c r="B172" s="40"/>
      <c r="C172" s="41"/>
      <c r="D172" s="235" t="s">
        <v>358</v>
      </c>
      <c r="E172" s="41"/>
      <c r="F172" s="283" t="s">
        <v>756</v>
      </c>
      <c r="G172" s="41"/>
      <c r="H172" s="41"/>
      <c r="I172" s="237"/>
      <c r="J172" s="41"/>
      <c r="K172" s="41"/>
      <c r="L172" s="45"/>
      <c r="M172" s="238"/>
      <c r="N172" s="239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358</v>
      </c>
      <c r="AU172" s="18" t="s">
        <v>85</v>
      </c>
    </row>
    <row r="173" spans="1:65" s="2" customFormat="1" ht="21.75" customHeight="1">
      <c r="A173" s="39"/>
      <c r="B173" s="40"/>
      <c r="C173" s="221" t="s">
        <v>361</v>
      </c>
      <c r="D173" s="221" t="s">
        <v>144</v>
      </c>
      <c r="E173" s="222" t="s">
        <v>757</v>
      </c>
      <c r="F173" s="223" t="s">
        <v>758</v>
      </c>
      <c r="G173" s="224" t="s">
        <v>268</v>
      </c>
      <c r="H173" s="225">
        <v>452.1</v>
      </c>
      <c r="I173" s="226"/>
      <c r="J173" s="227">
        <f>ROUND(I173*H173,2)</f>
        <v>0</v>
      </c>
      <c r="K173" s="228"/>
      <c r="L173" s="45"/>
      <c r="M173" s="229" t="s">
        <v>1</v>
      </c>
      <c r="N173" s="230" t="s">
        <v>43</v>
      </c>
      <c r="O173" s="92"/>
      <c r="P173" s="231">
        <f>O173*H173</f>
        <v>0</v>
      </c>
      <c r="Q173" s="231">
        <v>0</v>
      </c>
      <c r="R173" s="231">
        <f>Q173*H173</f>
        <v>0</v>
      </c>
      <c r="S173" s="231">
        <v>0</v>
      </c>
      <c r="T173" s="232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3" t="s">
        <v>148</v>
      </c>
      <c r="AT173" s="233" t="s">
        <v>144</v>
      </c>
      <c r="AU173" s="233" t="s">
        <v>85</v>
      </c>
      <c r="AY173" s="18" t="s">
        <v>142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8" t="s">
        <v>85</v>
      </c>
      <c r="BK173" s="234">
        <f>ROUND(I173*H173,2)</f>
        <v>0</v>
      </c>
      <c r="BL173" s="18" t="s">
        <v>148</v>
      </c>
      <c r="BM173" s="233" t="s">
        <v>759</v>
      </c>
    </row>
    <row r="174" spans="1:47" s="2" customFormat="1" ht="12">
      <c r="A174" s="39"/>
      <c r="B174" s="40"/>
      <c r="C174" s="41"/>
      <c r="D174" s="235" t="s">
        <v>150</v>
      </c>
      <c r="E174" s="41"/>
      <c r="F174" s="236" t="s">
        <v>758</v>
      </c>
      <c r="G174" s="41"/>
      <c r="H174" s="41"/>
      <c r="I174" s="237"/>
      <c r="J174" s="41"/>
      <c r="K174" s="41"/>
      <c r="L174" s="45"/>
      <c r="M174" s="238"/>
      <c r="N174" s="239"/>
      <c r="O174" s="92"/>
      <c r="P174" s="92"/>
      <c r="Q174" s="92"/>
      <c r="R174" s="92"/>
      <c r="S174" s="92"/>
      <c r="T174" s="93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150</v>
      </c>
      <c r="AU174" s="18" t="s">
        <v>85</v>
      </c>
    </row>
    <row r="175" spans="1:63" s="12" customFormat="1" ht="25.9" customHeight="1">
      <c r="A175" s="12"/>
      <c r="B175" s="205"/>
      <c r="C175" s="206"/>
      <c r="D175" s="207" t="s">
        <v>77</v>
      </c>
      <c r="E175" s="208" t="s">
        <v>286</v>
      </c>
      <c r="F175" s="208" t="s">
        <v>760</v>
      </c>
      <c r="G175" s="206"/>
      <c r="H175" s="206"/>
      <c r="I175" s="209"/>
      <c r="J175" s="210">
        <f>BK175</f>
        <v>0</v>
      </c>
      <c r="K175" s="206"/>
      <c r="L175" s="211"/>
      <c r="M175" s="212"/>
      <c r="N175" s="213"/>
      <c r="O175" s="213"/>
      <c r="P175" s="214">
        <f>SUM(P176:P186)</f>
        <v>0</v>
      </c>
      <c r="Q175" s="213"/>
      <c r="R175" s="214">
        <f>SUM(R176:R186)</f>
        <v>0</v>
      </c>
      <c r="S175" s="213"/>
      <c r="T175" s="215">
        <f>SUM(T176:T186)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6" t="s">
        <v>85</v>
      </c>
      <c r="AT175" s="217" t="s">
        <v>77</v>
      </c>
      <c r="AU175" s="217" t="s">
        <v>78</v>
      </c>
      <c r="AY175" s="216" t="s">
        <v>142</v>
      </c>
      <c r="BK175" s="218">
        <f>SUM(BK176:BK186)</f>
        <v>0</v>
      </c>
    </row>
    <row r="176" spans="1:65" s="2" customFormat="1" ht="21.75" customHeight="1">
      <c r="A176" s="39"/>
      <c r="B176" s="40"/>
      <c r="C176" s="221" t="s">
        <v>367</v>
      </c>
      <c r="D176" s="221" t="s">
        <v>144</v>
      </c>
      <c r="E176" s="222" t="s">
        <v>761</v>
      </c>
      <c r="F176" s="223" t="s">
        <v>762</v>
      </c>
      <c r="G176" s="224" t="s">
        <v>268</v>
      </c>
      <c r="H176" s="225">
        <v>452.1</v>
      </c>
      <c r="I176" s="226"/>
      <c r="J176" s="227">
        <f>ROUND(I176*H176,2)</f>
        <v>0</v>
      </c>
      <c r="K176" s="228"/>
      <c r="L176" s="45"/>
      <c r="M176" s="229" t="s">
        <v>1</v>
      </c>
      <c r="N176" s="230" t="s">
        <v>43</v>
      </c>
      <c r="O176" s="92"/>
      <c r="P176" s="231">
        <f>O176*H176</f>
        <v>0</v>
      </c>
      <c r="Q176" s="231">
        <v>0</v>
      </c>
      <c r="R176" s="231">
        <f>Q176*H176</f>
        <v>0</v>
      </c>
      <c r="S176" s="231">
        <v>0</v>
      </c>
      <c r="T176" s="232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3" t="s">
        <v>148</v>
      </c>
      <c r="AT176" s="233" t="s">
        <v>144</v>
      </c>
      <c r="AU176" s="233" t="s">
        <v>85</v>
      </c>
      <c r="AY176" s="18" t="s">
        <v>142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8" t="s">
        <v>85</v>
      </c>
      <c r="BK176" s="234">
        <f>ROUND(I176*H176,2)</f>
        <v>0</v>
      </c>
      <c r="BL176" s="18" t="s">
        <v>148</v>
      </c>
      <c r="BM176" s="233" t="s">
        <v>763</v>
      </c>
    </row>
    <row r="177" spans="1:47" s="2" customFormat="1" ht="12">
      <c r="A177" s="39"/>
      <c r="B177" s="40"/>
      <c r="C177" s="41"/>
      <c r="D177" s="235" t="s">
        <v>150</v>
      </c>
      <c r="E177" s="41"/>
      <c r="F177" s="236" t="s">
        <v>762</v>
      </c>
      <c r="G177" s="41"/>
      <c r="H177" s="41"/>
      <c r="I177" s="237"/>
      <c r="J177" s="41"/>
      <c r="K177" s="41"/>
      <c r="L177" s="45"/>
      <c r="M177" s="238"/>
      <c r="N177" s="239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150</v>
      </c>
      <c r="AU177" s="18" t="s">
        <v>85</v>
      </c>
    </row>
    <row r="178" spans="1:47" s="2" customFormat="1" ht="12">
      <c r="A178" s="39"/>
      <c r="B178" s="40"/>
      <c r="C178" s="41"/>
      <c r="D178" s="235" t="s">
        <v>358</v>
      </c>
      <c r="E178" s="41"/>
      <c r="F178" s="283" t="s">
        <v>764</v>
      </c>
      <c r="G178" s="41"/>
      <c r="H178" s="41"/>
      <c r="I178" s="237"/>
      <c r="J178" s="41"/>
      <c r="K178" s="41"/>
      <c r="L178" s="45"/>
      <c r="M178" s="238"/>
      <c r="N178" s="239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358</v>
      </c>
      <c r="AU178" s="18" t="s">
        <v>85</v>
      </c>
    </row>
    <row r="179" spans="1:65" s="2" customFormat="1" ht="21.75" customHeight="1">
      <c r="A179" s="39"/>
      <c r="B179" s="40"/>
      <c r="C179" s="221" t="s">
        <v>373</v>
      </c>
      <c r="D179" s="221" t="s">
        <v>144</v>
      </c>
      <c r="E179" s="222" t="s">
        <v>765</v>
      </c>
      <c r="F179" s="223" t="s">
        <v>766</v>
      </c>
      <c r="G179" s="224" t="s">
        <v>268</v>
      </c>
      <c r="H179" s="225">
        <v>3616.8</v>
      </c>
      <c r="I179" s="226"/>
      <c r="J179" s="227">
        <f>ROUND(I179*H179,2)</f>
        <v>0</v>
      </c>
      <c r="K179" s="228"/>
      <c r="L179" s="45"/>
      <c r="M179" s="229" t="s">
        <v>1</v>
      </c>
      <c r="N179" s="230" t="s">
        <v>43</v>
      </c>
      <c r="O179" s="92"/>
      <c r="P179" s="231">
        <f>O179*H179</f>
        <v>0</v>
      </c>
      <c r="Q179" s="231">
        <v>0</v>
      </c>
      <c r="R179" s="231">
        <f>Q179*H179</f>
        <v>0</v>
      </c>
      <c r="S179" s="231">
        <v>0</v>
      </c>
      <c r="T179" s="232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3" t="s">
        <v>148</v>
      </c>
      <c r="AT179" s="233" t="s">
        <v>144</v>
      </c>
      <c r="AU179" s="233" t="s">
        <v>85</v>
      </c>
      <c r="AY179" s="18" t="s">
        <v>142</v>
      </c>
      <c r="BE179" s="234">
        <f>IF(N179="základní",J179,0)</f>
        <v>0</v>
      </c>
      <c r="BF179" s="234">
        <f>IF(N179="snížená",J179,0)</f>
        <v>0</v>
      </c>
      <c r="BG179" s="234">
        <f>IF(N179="zákl. přenesená",J179,0)</f>
        <v>0</v>
      </c>
      <c r="BH179" s="234">
        <f>IF(N179="sníž. přenesená",J179,0)</f>
        <v>0</v>
      </c>
      <c r="BI179" s="234">
        <f>IF(N179="nulová",J179,0)</f>
        <v>0</v>
      </c>
      <c r="BJ179" s="18" t="s">
        <v>85</v>
      </c>
      <c r="BK179" s="234">
        <f>ROUND(I179*H179,2)</f>
        <v>0</v>
      </c>
      <c r="BL179" s="18" t="s">
        <v>148</v>
      </c>
      <c r="BM179" s="233" t="s">
        <v>767</v>
      </c>
    </row>
    <row r="180" spans="1:47" s="2" customFormat="1" ht="12">
      <c r="A180" s="39"/>
      <c r="B180" s="40"/>
      <c r="C180" s="41"/>
      <c r="D180" s="235" t="s">
        <v>150</v>
      </c>
      <c r="E180" s="41"/>
      <c r="F180" s="236" t="s">
        <v>766</v>
      </c>
      <c r="G180" s="41"/>
      <c r="H180" s="41"/>
      <c r="I180" s="237"/>
      <c r="J180" s="41"/>
      <c r="K180" s="41"/>
      <c r="L180" s="45"/>
      <c r="M180" s="238"/>
      <c r="N180" s="239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150</v>
      </c>
      <c r="AU180" s="18" t="s">
        <v>85</v>
      </c>
    </row>
    <row r="181" spans="1:47" s="2" customFormat="1" ht="12">
      <c r="A181" s="39"/>
      <c r="B181" s="40"/>
      <c r="C181" s="41"/>
      <c r="D181" s="235" t="s">
        <v>358</v>
      </c>
      <c r="E181" s="41"/>
      <c r="F181" s="283" t="s">
        <v>768</v>
      </c>
      <c r="G181" s="41"/>
      <c r="H181" s="41"/>
      <c r="I181" s="237"/>
      <c r="J181" s="41"/>
      <c r="K181" s="41"/>
      <c r="L181" s="45"/>
      <c r="M181" s="238"/>
      <c r="N181" s="239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358</v>
      </c>
      <c r="AU181" s="18" t="s">
        <v>85</v>
      </c>
    </row>
    <row r="182" spans="1:65" s="2" customFormat="1" ht="21.75" customHeight="1">
      <c r="A182" s="39"/>
      <c r="B182" s="40"/>
      <c r="C182" s="221" t="s">
        <v>377</v>
      </c>
      <c r="D182" s="221" t="s">
        <v>144</v>
      </c>
      <c r="E182" s="222" t="s">
        <v>769</v>
      </c>
      <c r="F182" s="223" t="s">
        <v>770</v>
      </c>
      <c r="G182" s="224" t="s">
        <v>268</v>
      </c>
      <c r="H182" s="225">
        <v>723.2</v>
      </c>
      <c r="I182" s="226"/>
      <c r="J182" s="227">
        <f>ROUND(I182*H182,2)</f>
        <v>0</v>
      </c>
      <c r="K182" s="228"/>
      <c r="L182" s="45"/>
      <c r="M182" s="229" t="s">
        <v>1</v>
      </c>
      <c r="N182" s="230" t="s">
        <v>43</v>
      </c>
      <c r="O182" s="92"/>
      <c r="P182" s="231">
        <f>O182*H182</f>
        <v>0</v>
      </c>
      <c r="Q182" s="231">
        <v>0</v>
      </c>
      <c r="R182" s="231">
        <f>Q182*H182</f>
        <v>0</v>
      </c>
      <c r="S182" s="231">
        <v>0</v>
      </c>
      <c r="T182" s="232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3" t="s">
        <v>148</v>
      </c>
      <c r="AT182" s="233" t="s">
        <v>144</v>
      </c>
      <c r="AU182" s="233" t="s">
        <v>85</v>
      </c>
      <c r="AY182" s="18" t="s">
        <v>142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8" t="s">
        <v>85</v>
      </c>
      <c r="BK182" s="234">
        <f>ROUND(I182*H182,2)</f>
        <v>0</v>
      </c>
      <c r="BL182" s="18" t="s">
        <v>148</v>
      </c>
      <c r="BM182" s="233" t="s">
        <v>771</v>
      </c>
    </row>
    <row r="183" spans="1:47" s="2" customFormat="1" ht="12">
      <c r="A183" s="39"/>
      <c r="B183" s="40"/>
      <c r="C183" s="41"/>
      <c r="D183" s="235" t="s">
        <v>150</v>
      </c>
      <c r="E183" s="41"/>
      <c r="F183" s="236" t="s">
        <v>770</v>
      </c>
      <c r="G183" s="41"/>
      <c r="H183" s="41"/>
      <c r="I183" s="237"/>
      <c r="J183" s="41"/>
      <c r="K183" s="41"/>
      <c r="L183" s="45"/>
      <c r="M183" s="238"/>
      <c r="N183" s="239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150</v>
      </c>
      <c r="AU183" s="18" t="s">
        <v>85</v>
      </c>
    </row>
    <row r="184" spans="1:47" s="2" customFormat="1" ht="12">
      <c r="A184" s="39"/>
      <c r="B184" s="40"/>
      <c r="C184" s="41"/>
      <c r="D184" s="235" t="s">
        <v>358</v>
      </c>
      <c r="E184" s="41"/>
      <c r="F184" s="283" t="s">
        <v>772</v>
      </c>
      <c r="G184" s="41"/>
      <c r="H184" s="41"/>
      <c r="I184" s="237"/>
      <c r="J184" s="41"/>
      <c r="K184" s="41"/>
      <c r="L184" s="45"/>
      <c r="M184" s="238"/>
      <c r="N184" s="239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358</v>
      </c>
      <c r="AU184" s="18" t="s">
        <v>85</v>
      </c>
    </row>
    <row r="185" spans="1:65" s="2" customFormat="1" ht="21.75" customHeight="1">
      <c r="A185" s="39"/>
      <c r="B185" s="40"/>
      <c r="C185" s="221" t="s">
        <v>383</v>
      </c>
      <c r="D185" s="221" t="s">
        <v>144</v>
      </c>
      <c r="E185" s="222" t="s">
        <v>773</v>
      </c>
      <c r="F185" s="223" t="s">
        <v>774</v>
      </c>
      <c r="G185" s="224" t="s">
        <v>268</v>
      </c>
      <c r="H185" s="225">
        <v>452.1</v>
      </c>
      <c r="I185" s="226"/>
      <c r="J185" s="227">
        <f>ROUND(I185*H185,2)</f>
        <v>0</v>
      </c>
      <c r="K185" s="228"/>
      <c r="L185" s="45"/>
      <c r="M185" s="229" t="s">
        <v>1</v>
      </c>
      <c r="N185" s="230" t="s">
        <v>43</v>
      </c>
      <c r="O185" s="92"/>
      <c r="P185" s="231">
        <f>O185*H185</f>
        <v>0</v>
      </c>
      <c r="Q185" s="231">
        <v>0</v>
      </c>
      <c r="R185" s="231">
        <f>Q185*H185</f>
        <v>0</v>
      </c>
      <c r="S185" s="231">
        <v>0</v>
      </c>
      <c r="T185" s="232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3" t="s">
        <v>148</v>
      </c>
      <c r="AT185" s="233" t="s">
        <v>144</v>
      </c>
      <c r="AU185" s="233" t="s">
        <v>85</v>
      </c>
      <c r="AY185" s="18" t="s">
        <v>142</v>
      </c>
      <c r="BE185" s="234">
        <f>IF(N185="základní",J185,0)</f>
        <v>0</v>
      </c>
      <c r="BF185" s="234">
        <f>IF(N185="snížená",J185,0)</f>
        <v>0</v>
      </c>
      <c r="BG185" s="234">
        <f>IF(N185="zákl. přenesená",J185,0)</f>
        <v>0</v>
      </c>
      <c r="BH185" s="234">
        <f>IF(N185="sníž. přenesená",J185,0)</f>
        <v>0</v>
      </c>
      <c r="BI185" s="234">
        <f>IF(N185="nulová",J185,0)</f>
        <v>0</v>
      </c>
      <c r="BJ185" s="18" t="s">
        <v>85</v>
      </c>
      <c r="BK185" s="234">
        <f>ROUND(I185*H185,2)</f>
        <v>0</v>
      </c>
      <c r="BL185" s="18" t="s">
        <v>148</v>
      </c>
      <c r="BM185" s="233" t="s">
        <v>775</v>
      </c>
    </row>
    <row r="186" spans="1:47" s="2" customFormat="1" ht="12">
      <c r="A186" s="39"/>
      <c r="B186" s="40"/>
      <c r="C186" s="41"/>
      <c r="D186" s="235" t="s">
        <v>150</v>
      </c>
      <c r="E186" s="41"/>
      <c r="F186" s="236" t="s">
        <v>774</v>
      </c>
      <c r="G186" s="41"/>
      <c r="H186" s="41"/>
      <c r="I186" s="237"/>
      <c r="J186" s="41"/>
      <c r="K186" s="41"/>
      <c r="L186" s="45"/>
      <c r="M186" s="238"/>
      <c r="N186" s="239"/>
      <c r="O186" s="92"/>
      <c r="P186" s="92"/>
      <c r="Q186" s="92"/>
      <c r="R186" s="92"/>
      <c r="S186" s="92"/>
      <c r="T186" s="9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150</v>
      </c>
      <c r="AU186" s="18" t="s">
        <v>85</v>
      </c>
    </row>
    <row r="187" spans="1:63" s="12" customFormat="1" ht="25.9" customHeight="1">
      <c r="A187" s="12"/>
      <c r="B187" s="205"/>
      <c r="C187" s="206"/>
      <c r="D187" s="207" t="s">
        <v>77</v>
      </c>
      <c r="E187" s="208" t="s">
        <v>318</v>
      </c>
      <c r="F187" s="208" t="s">
        <v>776</v>
      </c>
      <c r="G187" s="206"/>
      <c r="H187" s="206"/>
      <c r="I187" s="209"/>
      <c r="J187" s="210">
        <f>BK187</f>
        <v>0</v>
      </c>
      <c r="K187" s="206"/>
      <c r="L187" s="211"/>
      <c r="M187" s="212"/>
      <c r="N187" s="213"/>
      <c r="O187" s="213"/>
      <c r="P187" s="214">
        <f>SUM(P188:P190)</f>
        <v>0</v>
      </c>
      <c r="Q187" s="213"/>
      <c r="R187" s="214">
        <f>SUM(R188:R190)</f>
        <v>0</v>
      </c>
      <c r="S187" s="213"/>
      <c r="T187" s="215">
        <f>SUM(T188:T190)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6" t="s">
        <v>85</v>
      </c>
      <c r="AT187" s="217" t="s">
        <v>77</v>
      </c>
      <c r="AU187" s="217" t="s">
        <v>78</v>
      </c>
      <c r="AY187" s="216" t="s">
        <v>142</v>
      </c>
      <c r="BK187" s="218">
        <f>SUM(BK188:BK190)</f>
        <v>0</v>
      </c>
    </row>
    <row r="188" spans="1:65" s="2" customFormat="1" ht="21.75" customHeight="1">
      <c r="A188" s="39"/>
      <c r="B188" s="40"/>
      <c r="C188" s="221" t="s">
        <v>392</v>
      </c>
      <c r="D188" s="221" t="s">
        <v>144</v>
      </c>
      <c r="E188" s="222" t="s">
        <v>777</v>
      </c>
      <c r="F188" s="223" t="s">
        <v>778</v>
      </c>
      <c r="G188" s="224" t="s">
        <v>268</v>
      </c>
      <c r="H188" s="225">
        <v>452.1</v>
      </c>
      <c r="I188" s="226"/>
      <c r="J188" s="227">
        <f>ROUND(I188*H188,2)</f>
        <v>0</v>
      </c>
      <c r="K188" s="228"/>
      <c r="L188" s="45"/>
      <c r="M188" s="229" t="s">
        <v>1</v>
      </c>
      <c r="N188" s="230" t="s">
        <v>43</v>
      </c>
      <c r="O188" s="92"/>
      <c r="P188" s="231">
        <f>O188*H188</f>
        <v>0</v>
      </c>
      <c r="Q188" s="231">
        <v>0</v>
      </c>
      <c r="R188" s="231">
        <f>Q188*H188</f>
        <v>0</v>
      </c>
      <c r="S188" s="231">
        <v>0</v>
      </c>
      <c r="T188" s="232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3" t="s">
        <v>148</v>
      </c>
      <c r="AT188" s="233" t="s">
        <v>144</v>
      </c>
      <c r="AU188" s="233" t="s">
        <v>85</v>
      </c>
      <c r="AY188" s="18" t="s">
        <v>142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8" t="s">
        <v>85</v>
      </c>
      <c r="BK188" s="234">
        <f>ROUND(I188*H188,2)</f>
        <v>0</v>
      </c>
      <c r="BL188" s="18" t="s">
        <v>148</v>
      </c>
      <c r="BM188" s="233" t="s">
        <v>779</v>
      </c>
    </row>
    <row r="189" spans="1:47" s="2" customFormat="1" ht="12">
      <c r="A189" s="39"/>
      <c r="B189" s="40"/>
      <c r="C189" s="41"/>
      <c r="D189" s="235" t="s">
        <v>150</v>
      </c>
      <c r="E189" s="41"/>
      <c r="F189" s="236" t="s">
        <v>778</v>
      </c>
      <c r="G189" s="41"/>
      <c r="H189" s="41"/>
      <c r="I189" s="237"/>
      <c r="J189" s="41"/>
      <c r="K189" s="41"/>
      <c r="L189" s="45"/>
      <c r="M189" s="238"/>
      <c r="N189" s="239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150</v>
      </c>
      <c r="AU189" s="18" t="s">
        <v>85</v>
      </c>
    </row>
    <row r="190" spans="1:47" s="2" customFormat="1" ht="12">
      <c r="A190" s="39"/>
      <c r="B190" s="40"/>
      <c r="C190" s="41"/>
      <c r="D190" s="235" t="s">
        <v>358</v>
      </c>
      <c r="E190" s="41"/>
      <c r="F190" s="283" t="s">
        <v>780</v>
      </c>
      <c r="G190" s="41"/>
      <c r="H190" s="41"/>
      <c r="I190" s="237"/>
      <c r="J190" s="41"/>
      <c r="K190" s="41"/>
      <c r="L190" s="45"/>
      <c r="M190" s="238"/>
      <c r="N190" s="239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358</v>
      </c>
      <c r="AU190" s="18" t="s">
        <v>85</v>
      </c>
    </row>
    <row r="191" spans="1:63" s="12" customFormat="1" ht="25.9" customHeight="1">
      <c r="A191" s="12"/>
      <c r="B191" s="205"/>
      <c r="C191" s="206"/>
      <c r="D191" s="207" t="s">
        <v>77</v>
      </c>
      <c r="E191" s="208" t="s">
        <v>324</v>
      </c>
      <c r="F191" s="208" t="s">
        <v>781</v>
      </c>
      <c r="G191" s="206"/>
      <c r="H191" s="206"/>
      <c r="I191" s="209"/>
      <c r="J191" s="210">
        <f>BK191</f>
        <v>0</v>
      </c>
      <c r="K191" s="206"/>
      <c r="L191" s="211"/>
      <c r="M191" s="212"/>
      <c r="N191" s="213"/>
      <c r="O191" s="213"/>
      <c r="P191" s="214">
        <f>SUM(P192:P194)</f>
        <v>0</v>
      </c>
      <c r="Q191" s="213"/>
      <c r="R191" s="214">
        <f>SUM(R192:R194)</f>
        <v>0</v>
      </c>
      <c r="S191" s="213"/>
      <c r="T191" s="215">
        <f>SUM(T192:T194)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6" t="s">
        <v>85</v>
      </c>
      <c r="AT191" s="217" t="s">
        <v>77</v>
      </c>
      <c r="AU191" s="217" t="s">
        <v>78</v>
      </c>
      <c r="AY191" s="216" t="s">
        <v>142</v>
      </c>
      <c r="BK191" s="218">
        <f>SUM(BK192:BK194)</f>
        <v>0</v>
      </c>
    </row>
    <row r="192" spans="1:65" s="2" customFormat="1" ht="21.75" customHeight="1">
      <c r="A192" s="39"/>
      <c r="B192" s="40"/>
      <c r="C192" s="221" t="s">
        <v>399</v>
      </c>
      <c r="D192" s="221" t="s">
        <v>144</v>
      </c>
      <c r="E192" s="222" t="s">
        <v>782</v>
      </c>
      <c r="F192" s="223" t="s">
        <v>783</v>
      </c>
      <c r="G192" s="224" t="s">
        <v>147</v>
      </c>
      <c r="H192" s="225">
        <v>1027.5</v>
      </c>
      <c r="I192" s="226"/>
      <c r="J192" s="227">
        <f>ROUND(I192*H192,2)</f>
        <v>0</v>
      </c>
      <c r="K192" s="228"/>
      <c r="L192" s="45"/>
      <c r="M192" s="229" t="s">
        <v>1</v>
      </c>
      <c r="N192" s="230" t="s">
        <v>43</v>
      </c>
      <c r="O192" s="92"/>
      <c r="P192" s="231">
        <f>O192*H192</f>
        <v>0</v>
      </c>
      <c r="Q192" s="231">
        <v>0</v>
      </c>
      <c r="R192" s="231">
        <f>Q192*H192</f>
        <v>0</v>
      </c>
      <c r="S192" s="231">
        <v>0</v>
      </c>
      <c r="T192" s="232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3" t="s">
        <v>148</v>
      </c>
      <c r="AT192" s="233" t="s">
        <v>144</v>
      </c>
      <c r="AU192" s="233" t="s">
        <v>85</v>
      </c>
      <c r="AY192" s="18" t="s">
        <v>142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8" t="s">
        <v>85</v>
      </c>
      <c r="BK192" s="234">
        <f>ROUND(I192*H192,2)</f>
        <v>0</v>
      </c>
      <c r="BL192" s="18" t="s">
        <v>148</v>
      </c>
      <c r="BM192" s="233" t="s">
        <v>784</v>
      </c>
    </row>
    <row r="193" spans="1:47" s="2" customFormat="1" ht="12">
      <c r="A193" s="39"/>
      <c r="B193" s="40"/>
      <c r="C193" s="41"/>
      <c r="D193" s="235" t="s">
        <v>150</v>
      </c>
      <c r="E193" s="41"/>
      <c r="F193" s="236" t="s">
        <v>783</v>
      </c>
      <c r="G193" s="41"/>
      <c r="H193" s="41"/>
      <c r="I193" s="237"/>
      <c r="J193" s="41"/>
      <c r="K193" s="41"/>
      <c r="L193" s="45"/>
      <c r="M193" s="238"/>
      <c r="N193" s="239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150</v>
      </c>
      <c r="AU193" s="18" t="s">
        <v>85</v>
      </c>
    </row>
    <row r="194" spans="1:47" s="2" customFormat="1" ht="12">
      <c r="A194" s="39"/>
      <c r="B194" s="40"/>
      <c r="C194" s="41"/>
      <c r="D194" s="235" t="s">
        <v>358</v>
      </c>
      <c r="E194" s="41"/>
      <c r="F194" s="283" t="s">
        <v>785</v>
      </c>
      <c r="G194" s="41"/>
      <c r="H194" s="41"/>
      <c r="I194" s="237"/>
      <c r="J194" s="41"/>
      <c r="K194" s="41"/>
      <c r="L194" s="45"/>
      <c r="M194" s="238"/>
      <c r="N194" s="239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358</v>
      </c>
      <c r="AU194" s="18" t="s">
        <v>85</v>
      </c>
    </row>
    <row r="195" spans="1:63" s="12" customFormat="1" ht="25.9" customHeight="1">
      <c r="A195" s="12"/>
      <c r="B195" s="205"/>
      <c r="C195" s="206"/>
      <c r="D195" s="207" t="s">
        <v>77</v>
      </c>
      <c r="E195" s="208" t="s">
        <v>353</v>
      </c>
      <c r="F195" s="208" t="s">
        <v>786</v>
      </c>
      <c r="G195" s="206"/>
      <c r="H195" s="206"/>
      <c r="I195" s="209"/>
      <c r="J195" s="210">
        <f>BK195</f>
        <v>0</v>
      </c>
      <c r="K195" s="206"/>
      <c r="L195" s="211"/>
      <c r="M195" s="212"/>
      <c r="N195" s="213"/>
      <c r="O195" s="213"/>
      <c r="P195" s="214">
        <f>SUM(P196:P197)</f>
        <v>0</v>
      </c>
      <c r="Q195" s="213"/>
      <c r="R195" s="214">
        <f>SUM(R196:R197)</f>
        <v>0</v>
      </c>
      <c r="S195" s="213"/>
      <c r="T195" s="215">
        <f>SUM(T196:T197)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6" t="s">
        <v>85</v>
      </c>
      <c r="AT195" s="217" t="s">
        <v>77</v>
      </c>
      <c r="AU195" s="217" t="s">
        <v>78</v>
      </c>
      <c r="AY195" s="216" t="s">
        <v>142</v>
      </c>
      <c r="BK195" s="218">
        <f>SUM(BK196:BK197)</f>
        <v>0</v>
      </c>
    </row>
    <row r="196" spans="1:65" s="2" customFormat="1" ht="16.5" customHeight="1">
      <c r="A196" s="39"/>
      <c r="B196" s="40"/>
      <c r="C196" s="221" t="s">
        <v>404</v>
      </c>
      <c r="D196" s="221" t="s">
        <v>144</v>
      </c>
      <c r="E196" s="222" t="s">
        <v>787</v>
      </c>
      <c r="F196" s="223" t="s">
        <v>788</v>
      </c>
      <c r="G196" s="224" t="s">
        <v>387</v>
      </c>
      <c r="H196" s="225">
        <v>1559.2</v>
      </c>
      <c r="I196" s="226"/>
      <c r="J196" s="227">
        <f>ROUND(I196*H196,2)</f>
        <v>0</v>
      </c>
      <c r="K196" s="228"/>
      <c r="L196" s="45"/>
      <c r="M196" s="229" t="s">
        <v>1</v>
      </c>
      <c r="N196" s="230" t="s">
        <v>43</v>
      </c>
      <c r="O196" s="92"/>
      <c r="P196" s="231">
        <f>O196*H196</f>
        <v>0</v>
      </c>
      <c r="Q196" s="231">
        <v>0</v>
      </c>
      <c r="R196" s="231">
        <f>Q196*H196</f>
        <v>0</v>
      </c>
      <c r="S196" s="231">
        <v>0</v>
      </c>
      <c r="T196" s="232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3" t="s">
        <v>148</v>
      </c>
      <c r="AT196" s="233" t="s">
        <v>144</v>
      </c>
      <c r="AU196" s="233" t="s">
        <v>85</v>
      </c>
      <c r="AY196" s="18" t="s">
        <v>142</v>
      </c>
      <c r="BE196" s="234">
        <f>IF(N196="základní",J196,0)</f>
        <v>0</v>
      </c>
      <c r="BF196" s="234">
        <f>IF(N196="snížená",J196,0)</f>
        <v>0</v>
      </c>
      <c r="BG196" s="234">
        <f>IF(N196="zákl. přenesená",J196,0)</f>
        <v>0</v>
      </c>
      <c r="BH196" s="234">
        <f>IF(N196="sníž. přenesená",J196,0)</f>
        <v>0</v>
      </c>
      <c r="BI196" s="234">
        <f>IF(N196="nulová",J196,0)</f>
        <v>0</v>
      </c>
      <c r="BJ196" s="18" t="s">
        <v>85</v>
      </c>
      <c r="BK196" s="234">
        <f>ROUND(I196*H196,2)</f>
        <v>0</v>
      </c>
      <c r="BL196" s="18" t="s">
        <v>148</v>
      </c>
      <c r="BM196" s="233" t="s">
        <v>789</v>
      </c>
    </row>
    <row r="197" spans="1:47" s="2" customFormat="1" ht="12">
      <c r="A197" s="39"/>
      <c r="B197" s="40"/>
      <c r="C197" s="41"/>
      <c r="D197" s="235" t="s">
        <v>150</v>
      </c>
      <c r="E197" s="41"/>
      <c r="F197" s="236" t="s">
        <v>788</v>
      </c>
      <c r="G197" s="41"/>
      <c r="H197" s="41"/>
      <c r="I197" s="237"/>
      <c r="J197" s="41"/>
      <c r="K197" s="41"/>
      <c r="L197" s="45"/>
      <c r="M197" s="238"/>
      <c r="N197" s="239"/>
      <c r="O197" s="92"/>
      <c r="P197" s="92"/>
      <c r="Q197" s="92"/>
      <c r="R197" s="92"/>
      <c r="S197" s="92"/>
      <c r="T197" s="93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150</v>
      </c>
      <c r="AU197" s="18" t="s">
        <v>85</v>
      </c>
    </row>
    <row r="198" spans="1:63" s="12" customFormat="1" ht="25.9" customHeight="1">
      <c r="A198" s="12"/>
      <c r="B198" s="205"/>
      <c r="C198" s="206"/>
      <c r="D198" s="207" t="s">
        <v>77</v>
      </c>
      <c r="E198" s="208" t="s">
        <v>392</v>
      </c>
      <c r="F198" s="208" t="s">
        <v>790</v>
      </c>
      <c r="G198" s="206"/>
      <c r="H198" s="206"/>
      <c r="I198" s="209"/>
      <c r="J198" s="210">
        <f>BK198</f>
        <v>0</v>
      </c>
      <c r="K198" s="206"/>
      <c r="L198" s="211"/>
      <c r="M198" s="212"/>
      <c r="N198" s="213"/>
      <c r="O198" s="213"/>
      <c r="P198" s="214">
        <f>SUM(P199:P203)</f>
        <v>0</v>
      </c>
      <c r="Q198" s="213"/>
      <c r="R198" s="214">
        <f>SUM(R199:R203)</f>
        <v>0.0336</v>
      </c>
      <c r="S198" s="213"/>
      <c r="T198" s="215">
        <f>SUM(T199:T203)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6" t="s">
        <v>85</v>
      </c>
      <c r="AT198" s="217" t="s">
        <v>77</v>
      </c>
      <c r="AU198" s="217" t="s">
        <v>78</v>
      </c>
      <c r="AY198" s="216" t="s">
        <v>142</v>
      </c>
      <c r="BK198" s="218">
        <f>SUM(BK199:BK203)</f>
        <v>0</v>
      </c>
    </row>
    <row r="199" spans="1:65" s="2" customFormat="1" ht="21.75" customHeight="1">
      <c r="A199" s="39"/>
      <c r="B199" s="40"/>
      <c r="C199" s="221" t="s">
        <v>409</v>
      </c>
      <c r="D199" s="221" t="s">
        <v>144</v>
      </c>
      <c r="E199" s="222" t="s">
        <v>791</v>
      </c>
      <c r="F199" s="223" t="s">
        <v>792</v>
      </c>
      <c r="G199" s="224" t="s">
        <v>147</v>
      </c>
      <c r="H199" s="225">
        <v>189</v>
      </c>
      <c r="I199" s="226"/>
      <c r="J199" s="227">
        <f>ROUND(I199*H199,2)</f>
        <v>0</v>
      </c>
      <c r="K199" s="228"/>
      <c r="L199" s="45"/>
      <c r="M199" s="229" t="s">
        <v>1</v>
      </c>
      <c r="N199" s="230" t="s">
        <v>43</v>
      </c>
      <c r="O199" s="92"/>
      <c r="P199" s="231">
        <f>O199*H199</f>
        <v>0</v>
      </c>
      <c r="Q199" s="231">
        <v>3E-05</v>
      </c>
      <c r="R199" s="231">
        <f>Q199*H199</f>
        <v>0.0056700000000000006</v>
      </c>
      <c r="S199" s="231">
        <v>0</v>
      </c>
      <c r="T199" s="232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3" t="s">
        <v>148</v>
      </c>
      <c r="AT199" s="233" t="s">
        <v>144</v>
      </c>
      <c r="AU199" s="233" t="s">
        <v>85</v>
      </c>
      <c r="AY199" s="18" t="s">
        <v>142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8" t="s">
        <v>85</v>
      </c>
      <c r="BK199" s="234">
        <f>ROUND(I199*H199,2)</f>
        <v>0</v>
      </c>
      <c r="BL199" s="18" t="s">
        <v>148</v>
      </c>
      <c r="BM199" s="233" t="s">
        <v>793</v>
      </c>
    </row>
    <row r="200" spans="1:47" s="2" customFormat="1" ht="12">
      <c r="A200" s="39"/>
      <c r="B200" s="40"/>
      <c r="C200" s="41"/>
      <c r="D200" s="235" t="s">
        <v>150</v>
      </c>
      <c r="E200" s="41"/>
      <c r="F200" s="236" t="s">
        <v>792</v>
      </c>
      <c r="G200" s="41"/>
      <c r="H200" s="41"/>
      <c r="I200" s="237"/>
      <c r="J200" s="41"/>
      <c r="K200" s="41"/>
      <c r="L200" s="45"/>
      <c r="M200" s="238"/>
      <c r="N200" s="239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150</v>
      </c>
      <c r="AU200" s="18" t="s">
        <v>85</v>
      </c>
    </row>
    <row r="201" spans="1:65" s="2" customFormat="1" ht="21.75" customHeight="1">
      <c r="A201" s="39"/>
      <c r="B201" s="40"/>
      <c r="C201" s="221" t="s">
        <v>414</v>
      </c>
      <c r="D201" s="221" t="s">
        <v>144</v>
      </c>
      <c r="E201" s="222" t="s">
        <v>794</v>
      </c>
      <c r="F201" s="223" t="s">
        <v>795</v>
      </c>
      <c r="G201" s="224" t="s">
        <v>147</v>
      </c>
      <c r="H201" s="225">
        <v>931</v>
      </c>
      <c r="I201" s="226"/>
      <c r="J201" s="227">
        <f>ROUND(I201*H201,2)</f>
        <v>0</v>
      </c>
      <c r="K201" s="228"/>
      <c r="L201" s="45"/>
      <c r="M201" s="229" t="s">
        <v>1</v>
      </c>
      <c r="N201" s="230" t="s">
        <v>43</v>
      </c>
      <c r="O201" s="92"/>
      <c r="P201" s="231">
        <f>O201*H201</f>
        <v>0</v>
      </c>
      <c r="Q201" s="231">
        <v>3E-05</v>
      </c>
      <c r="R201" s="231">
        <f>Q201*H201</f>
        <v>0.02793</v>
      </c>
      <c r="S201" s="231">
        <v>0</v>
      </c>
      <c r="T201" s="232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3" t="s">
        <v>148</v>
      </c>
      <c r="AT201" s="233" t="s">
        <v>144</v>
      </c>
      <c r="AU201" s="233" t="s">
        <v>85</v>
      </c>
      <c r="AY201" s="18" t="s">
        <v>142</v>
      </c>
      <c r="BE201" s="234">
        <f>IF(N201="základní",J201,0)</f>
        <v>0</v>
      </c>
      <c r="BF201" s="234">
        <f>IF(N201="snížená",J201,0)</f>
        <v>0</v>
      </c>
      <c r="BG201" s="234">
        <f>IF(N201="zákl. přenesená",J201,0)</f>
        <v>0</v>
      </c>
      <c r="BH201" s="234">
        <f>IF(N201="sníž. přenesená",J201,0)</f>
        <v>0</v>
      </c>
      <c r="BI201" s="234">
        <f>IF(N201="nulová",J201,0)</f>
        <v>0</v>
      </c>
      <c r="BJ201" s="18" t="s">
        <v>85</v>
      </c>
      <c r="BK201" s="234">
        <f>ROUND(I201*H201,2)</f>
        <v>0</v>
      </c>
      <c r="BL201" s="18" t="s">
        <v>148</v>
      </c>
      <c r="BM201" s="233" t="s">
        <v>796</v>
      </c>
    </row>
    <row r="202" spans="1:47" s="2" customFormat="1" ht="12">
      <c r="A202" s="39"/>
      <c r="B202" s="40"/>
      <c r="C202" s="41"/>
      <c r="D202" s="235" t="s">
        <v>150</v>
      </c>
      <c r="E202" s="41"/>
      <c r="F202" s="236" t="s">
        <v>795</v>
      </c>
      <c r="G202" s="41"/>
      <c r="H202" s="41"/>
      <c r="I202" s="237"/>
      <c r="J202" s="41"/>
      <c r="K202" s="41"/>
      <c r="L202" s="45"/>
      <c r="M202" s="238"/>
      <c r="N202" s="239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150</v>
      </c>
      <c r="AU202" s="18" t="s">
        <v>85</v>
      </c>
    </row>
    <row r="203" spans="1:47" s="2" customFormat="1" ht="12">
      <c r="A203" s="39"/>
      <c r="B203" s="40"/>
      <c r="C203" s="41"/>
      <c r="D203" s="235" t="s">
        <v>358</v>
      </c>
      <c r="E203" s="41"/>
      <c r="F203" s="283" t="s">
        <v>797</v>
      </c>
      <c r="G203" s="41"/>
      <c r="H203" s="41"/>
      <c r="I203" s="237"/>
      <c r="J203" s="41"/>
      <c r="K203" s="41"/>
      <c r="L203" s="45"/>
      <c r="M203" s="238"/>
      <c r="N203" s="239"/>
      <c r="O203" s="92"/>
      <c r="P203" s="92"/>
      <c r="Q203" s="92"/>
      <c r="R203" s="92"/>
      <c r="S203" s="92"/>
      <c r="T203" s="93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358</v>
      </c>
      <c r="AU203" s="18" t="s">
        <v>85</v>
      </c>
    </row>
    <row r="204" spans="1:63" s="12" customFormat="1" ht="25.9" customHeight="1">
      <c r="A204" s="12"/>
      <c r="B204" s="205"/>
      <c r="C204" s="206"/>
      <c r="D204" s="207" t="s">
        <v>77</v>
      </c>
      <c r="E204" s="208" t="s">
        <v>502</v>
      </c>
      <c r="F204" s="208" t="s">
        <v>798</v>
      </c>
      <c r="G204" s="206"/>
      <c r="H204" s="206"/>
      <c r="I204" s="209"/>
      <c r="J204" s="210">
        <f>BK204</f>
        <v>0</v>
      </c>
      <c r="K204" s="206"/>
      <c r="L204" s="211"/>
      <c r="M204" s="212"/>
      <c r="N204" s="213"/>
      <c r="O204" s="213"/>
      <c r="P204" s="214">
        <f>SUM(P205:P224)</f>
        <v>0</v>
      </c>
      <c r="Q204" s="213"/>
      <c r="R204" s="214">
        <f>SUM(R205:R224)</f>
        <v>0.506742</v>
      </c>
      <c r="S204" s="213"/>
      <c r="T204" s="215">
        <f>SUM(T205:T224)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6" t="s">
        <v>85</v>
      </c>
      <c r="AT204" s="217" t="s">
        <v>77</v>
      </c>
      <c r="AU204" s="217" t="s">
        <v>78</v>
      </c>
      <c r="AY204" s="216" t="s">
        <v>142</v>
      </c>
      <c r="BK204" s="218">
        <f>SUM(BK205:BK224)</f>
        <v>0</v>
      </c>
    </row>
    <row r="205" spans="1:65" s="2" customFormat="1" ht="16.5" customHeight="1">
      <c r="A205" s="39"/>
      <c r="B205" s="40"/>
      <c r="C205" s="221" t="s">
        <v>421</v>
      </c>
      <c r="D205" s="221" t="s">
        <v>144</v>
      </c>
      <c r="E205" s="222" t="s">
        <v>799</v>
      </c>
      <c r="F205" s="223" t="s">
        <v>800</v>
      </c>
      <c r="G205" s="224" t="s">
        <v>801</v>
      </c>
      <c r="H205" s="225">
        <v>0.2</v>
      </c>
      <c r="I205" s="226"/>
      <c r="J205" s="227">
        <f>ROUND(I205*H205,2)</f>
        <v>0</v>
      </c>
      <c r="K205" s="228"/>
      <c r="L205" s="45"/>
      <c r="M205" s="229" t="s">
        <v>1</v>
      </c>
      <c r="N205" s="230" t="s">
        <v>43</v>
      </c>
      <c r="O205" s="92"/>
      <c r="P205" s="231">
        <f>O205*H205</f>
        <v>0</v>
      </c>
      <c r="Q205" s="231">
        <v>0.03421</v>
      </c>
      <c r="R205" s="231">
        <f>Q205*H205</f>
        <v>0.006842</v>
      </c>
      <c r="S205" s="231">
        <v>0</v>
      </c>
      <c r="T205" s="232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3" t="s">
        <v>148</v>
      </c>
      <c r="AT205" s="233" t="s">
        <v>144</v>
      </c>
      <c r="AU205" s="233" t="s">
        <v>85</v>
      </c>
      <c r="AY205" s="18" t="s">
        <v>142</v>
      </c>
      <c r="BE205" s="234">
        <f>IF(N205="základní",J205,0)</f>
        <v>0</v>
      </c>
      <c r="BF205" s="234">
        <f>IF(N205="snížená",J205,0)</f>
        <v>0</v>
      </c>
      <c r="BG205" s="234">
        <f>IF(N205="zákl. přenesená",J205,0)</f>
        <v>0</v>
      </c>
      <c r="BH205" s="234">
        <f>IF(N205="sníž. přenesená",J205,0)</f>
        <v>0</v>
      </c>
      <c r="BI205" s="234">
        <f>IF(N205="nulová",J205,0)</f>
        <v>0</v>
      </c>
      <c r="BJ205" s="18" t="s">
        <v>85</v>
      </c>
      <c r="BK205" s="234">
        <f>ROUND(I205*H205,2)</f>
        <v>0</v>
      </c>
      <c r="BL205" s="18" t="s">
        <v>148</v>
      </c>
      <c r="BM205" s="233" t="s">
        <v>802</v>
      </c>
    </row>
    <row r="206" spans="1:47" s="2" customFormat="1" ht="12">
      <c r="A206" s="39"/>
      <c r="B206" s="40"/>
      <c r="C206" s="41"/>
      <c r="D206" s="235" t="s">
        <v>150</v>
      </c>
      <c r="E206" s="41"/>
      <c r="F206" s="236" t="s">
        <v>800</v>
      </c>
      <c r="G206" s="41"/>
      <c r="H206" s="41"/>
      <c r="I206" s="237"/>
      <c r="J206" s="41"/>
      <c r="K206" s="41"/>
      <c r="L206" s="45"/>
      <c r="M206" s="238"/>
      <c r="N206" s="239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150</v>
      </c>
      <c r="AU206" s="18" t="s">
        <v>85</v>
      </c>
    </row>
    <row r="207" spans="1:65" s="2" customFormat="1" ht="16.5" customHeight="1">
      <c r="A207" s="39"/>
      <c r="B207" s="40"/>
      <c r="C207" s="221" t="s">
        <v>429</v>
      </c>
      <c r="D207" s="221" t="s">
        <v>144</v>
      </c>
      <c r="E207" s="222" t="s">
        <v>803</v>
      </c>
      <c r="F207" s="223" t="s">
        <v>804</v>
      </c>
      <c r="G207" s="224" t="s">
        <v>254</v>
      </c>
      <c r="H207" s="225">
        <v>10</v>
      </c>
      <c r="I207" s="226"/>
      <c r="J207" s="227">
        <f>ROUND(I207*H207,2)</f>
        <v>0</v>
      </c>
      <c r="K207" s="228"/>
      <c r="L207" s="45"/>
      <c r="M207" s="229" t="s">
        <v>1</v>
      </c>
      <c r="N207" s="230" t="s">
        <v>43</v>
      </c>
      <c r="O207" s="92"/>
      <c r="P207" s="231">
        <f>O207*H207</f>
        <v>0</v>
      </c>
      <c r="Q207" s="231">
        <v>0</v>
      </c>
      <c r="R207" s="231">
        <f>Q207*H207</f>
        <v>0</v>
      </c>
      <c r="S207" s="231">
        <v>0</v>
      </c>
      <c r="T207" s="232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3" t="s">
        <v>148</v>
      </c>
      <c r="AT207" s="233" t="s">
        <v>144</v>
      </c>
      <c r="AU207" s="233" t="s">
        <v>85</v>
      </c>
      <c r="AY207" s="18" t="s">
        <v>142</v>
      </c>
      <c r="BE207" s="234">
        <f>IF(N207="základní",J207,0)</f>
        <v>0</v>
      </c>
      <c r="BF207" s="234">
        <f>IF(N207="snížená",J207,0)</f>
        <v>0</v>
      </c>
      <c r="BG207" s="234">
        <f>IF(N207="zákl. přenesená",J207,0)</f>
        <v>0</v>
      </c>
      <c r="BH207" s="234">
        <f>IF(N207="sníž. přenesená",J207,0)</f>
        <v>0</v>
      </c>
      <c r="BI207" s="234">
        <f>IF(N207="nulová",J207,0)</f>
        <v>0</v>
      </c>
      <c r="BJ207" s="18" t="s">
        <v>85</v>
      </c>
      <c r="BK207" s="234">
        <f>ROUND(I207*H207,2)</f>
        <v>0</v>
      </c>
      <c r="BL207" s="18" t="s">
        <v>148</v>
      </c>
      <c r="BM207" s="233" t="s">
        <v>805</v>
      </c>
    </row>
    <row r="208" spans="1:47" s="2" customFormat="1" ht="12">
      <c r="A208" s="39"/>
      <c r="B208" s="40"/>
      <c r="C208" s="41"/>
      <c r="D208" s="235" t="s">
        <v>150</v>
      </c>
      <c r="E208" s="41"/>
      <c r="F208" s="236" t="s">
        <v>804</v>
      </c>
      <c r="G208" s="41"/>
      <c r="H208" s="41"/>
      <c r="I208" s="237"/>
      <c r="J208" s="41"/>
      <c r="K208" s="41"/>
      <c r="L208" s="45"/>
      <c r="M208" s="238"/>
      <c r="N208" s="239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150</v>
      </c>
      <c r="AU208" s="18" t="s">
        <v>85</v>
      </c>
    </row>
    <row r="209" spans="1:65" s="2" customFormat="1" ht="21.75" customHeight="1">
      <c r="A209" s="39"/>
      <c r="B209" s="40"/>
      <c r="C209" s="221" t="s">
        <v>436</v>
      </c>
      <c r="D209" s="221" t="s">
        <v>144</v>
      </c>
      <c r="E209" s="222" t="s">
        <v>806</v>
      </c>
      <c r="F209" s="223" t="s">
        <v>807</v>
      </c>
      <c r="G209" s="224" t="s">
        <v>254</v>
      </c>
      <c r="H209" s="225">
        <v>10</v>
      </c>
      <c r="I209" s="226"/>
      <c r="J209" s="227">
        <f>ROUND(I209*H209,2)</f>
        <v>0</v>
      </c>
      <c r="K209" s="228"/>
      <c r="L209" s="45"/>
      <c r="M209" s="229" t="s">
        <v>1</v>
      </c>
      <c r="N209" s="230" t="s">
        <v>43</v>
      </c>
      <c r="O209" s="92"/>
      <c r="P209" s="231">
        <f>O209*H209</f>
        <v>0</v>
      </c>
      <c r="Q209" s="231">
        <v>0.04725</v>
      </c>
      <c r="R209" s="231">
        <f>Q209*H209</f>
        <v>0.47250000000000003</v>
      </c>
      <c r="S209" s="231">
        <v>0</v>
      </c>
      <c r="T209" s="232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3" t="s">
        <v>148</v>
      </c>
      <c r="AT209" s="233" t="s">
        <v>144</v>
      </c>
      <c r="AU209" s="233" t="s">
        <v>85</v>
      </c>
      <c r="AY209" s="18" t="s">
        <v>142</v>
      </c>
      <c r="BE209" s="234">
        <f>IF(N209="základní",J209,0)</f>
        <v>0</v>
      </c>
      <c r="BF209" s="234">
        <f>IF(N209="snížená",J209,0)</f>
        <v>0</v>
      </c>
      <c r="BG209" s="234">
        <f>IF(N209="zákl. přenesená",J209,0)</f>
        <v>0</v>
      </c>
      <c r="BH209" s="234">
        <f>IF(N209="sníž. přenesená",J209,0)</f>
        <v>0</v>
      </c>
      <c r="BI209" s="234">
        <f>IF(N209="nulová",J209,0)</f>
        <v>0</v>
      </c>
      <c r="BJ209" s="18" t="s">
        <v>85</v>
      </c>
      <c r="BK209" s="234">
        <f>ROUND(I209*H209,2)</f>
        <v>0</v>
      </c>
      <c r="BL209" s="18" t="s">
        <v>148</v>
      </c>
      <c r="BM209" s="233" t="s">
        <v>808</v>
      </c>
    </row>
    <row r="210" spans="1:47" s="2" customFormat="1" ht="12">
      <c r="A210" s="39"/>
      <c r="B210" s="40"/>
      <c r="C210" s="41"/>
      <c r="D210" s="235" t="s">
        <v>150</v>
      </c>
      <c r="E210" s="41"/>
      <c r="F210" s="236" t="s">
        <v>807</v>
      </c>
      <c r="G210" s="41"/>
      <c r="H210" s="41"/>
      <c r="I210" s="237"/>
      <c r="J210" s="41"/>
      <c r="K210" s="41"/>
      <c r="L210" s="45"/>
      <c r="M210" s="238"/>
      <c r="N210" s="239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150</v>
      </c>
      <c r="AU210" s="18" t="s">
        <v>85</v>
      </c>
    </row>
    <row r="211" spans="1:65" s="2" customFormat="1" ht="16.5" customHeight="1">
      <c r="A211" s="39"/>
      <c r="B211" s="40"/>
      <c r="C211" s="221" t="s">
        <v>441</v>
      </c>
      <c r="D211" s="221" t="s">
        <v>144</v>
      </c>
      <c r="E211" s="222" t="s">
        <v>809</v>
      </c>
      <c r="F211" s="223" t="s">
        <v>810</v>
      </c>
      <c r="G211" s="224" t="s">
        <v>254</v>
      </c>
      <c r="H211" s="225">
        <v>10</v>
      </c>
      <c r="I211" s="226"/>
      <c r="J211" s="227">
        <f>ROUND(I211*H211,2)</f>
        <v>0</v>
      </c>
      <c r="K211" s="228"/>
      <c r="L211" s="45"/>
      <c r="M211" s="229" t="s">
        <v>1</v>
      </c>
      <c r="N211" s="230" t="s">
        <v>43</v>
      </c>
      <c r="O211" s="92"/>
      <c r="P211" s="231">
        <f>O211*H211</f>
        <v>0</v>
      </c>
      <c r="Q211" s="231">
        <v>6E-05</v>
      </c>
      <c r="R211" s="231">
        <f>Q211*H211</f>
        <v>0.0006000000000000001</v>
      </c>
      <c r="S211" s="231">
        <v>0</v>
      </c>
      <c r="T211" s="232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3" t="s">
        <v>148</v>
      </c>
      <c r="AT211" s="233" t="s">
        <v>144</v>
      </c>
      <c r="AU211" s="233" t="s">
        <v>85</v>
      </c>
      <c r="AY211" s="18" t="s">
        <v>142</v>
      </c>
      <c r="BE211" s="234">
        <f>IF(N211="základní",J211,0)</f>
        <v>0</v>
      </c>
      <c r="BF211" s="234">
        <f>IF(N211="snížená",J211,0)</f>
        <v>0</v>
      </c>
      <c r="BG211" s="234">
        <f>IF(N211="zákl. přenesená",J211,0)</f>
        <v>0</v>
      </c>
      <c r="BH211" s="234">
        <f>IF(N211="sníž. přenesená",J211,0)</f>
        <v>0</v>
      </c>
      <c r="BI211" s="234">
        <f>IF(N211="nulová",J211,0)</f>
        <v>0</v>
      </c>
      <c r="BJ211" s="18" t="s">
        <v>85</v>
      </c>
      <c r="BK211" s="234">
        <f>ROUND(I211*H211,2)</f>
        <v>0</v>
      </c>
      <c r="BL211" s="18" t="s">
        <v>148</v>
      </c>
      <c r="BM211" s="233" t="s">
        <v>811</v>
      </c>
    </row>
    <row r="212" spans="1:47" s="2" customFormat="1" ht="12">
      <c r="A212" s="39"/>
      <c r="B212" s="40"/>
      <c r="C212" s="41"/>
      <c r="D212" s="235" t="s">
        <v>150</v>
      </c>
      <c r="E212" s="41"/>
      <c r="F212" s="236" t="s">
        <v>810</v>
      </c>
      <c r="G212" s="41"/>
      <c r="H212" s="41"/>
      <c r="I212" s="237"/>
      <c r="J212" s="41"/>
      <c r="K212" s="41"/>
      <c r="L212" s="45"/>
      <c r="M212" s="238"/>
      <c r="N212" s="239"/>
      <c r="O212" s="92"/>
      <c r="P212" s="92"/>
      <c r="Q212" s="92"/>
      <c r="R212" s="92"/>
      <c r="S212" s="92"/>
      <c r="T212" s="93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150</v>
      </c>
      <c r="AU212" s="18" t="s">
        <v>85</v>
      </c>
    </row>
    <row r="213" spans="1:65" s="2" customFormat="1" ht="16.5" customHeight="1">
      <c r="A213" s="39"/>
      <c r="B213" s="40"/>
      <c r="C213" s="221" t="s">
        <v>446</v>
      </c>
      <c r="D213" s="221" t="s">
        <v>144</v>
      </c>
      <c r="E213" s="222" t="s">
        <v>812</v>
      </c>
      <c r="F213" s="223" t="s">
        <v>813</v>
      </c>
      <c r="G213" s="224" t="s">
        <v>254</v>
      </c>
      <c r="H213" s="225">
        <v>5</v>
      </c>
      <c r="I213" s="226"/>
      <c r="J213" s="227">
        <f>ROUND(I213*H213,2)</f>
        <v>0</v>
      </c>
      <c r="K213" s="228"/>
      <c r="L213" s="45"/>
      <c r="M213" s="229" t="s">
        <v>1</v>
      </c>
      <c r="N213" s="230" t="s">
        <v>43</v>
      </c>
      <c r="O213" s="92"/>
      <c r="P213" s="231">
        <f>O213*H213</f>
        <v>0</v>
      </c>
      <c r="Q213" s="231">
        <v>0.002</v>
      </c>
      <c r="R213" s="231">
        <f>Q213*H213</f>
        <v>0.01</v>
      </c>
      <c r="S213" s="231">
        <v>0</v>
      </c>
      <c r="T213" s="232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3" t="s">
        <v>148</v>
      </c>
      <c r="AT213" s="233" t="s">
        <v>144</v>
      </c>
      <c r="AU213" s="233" t="s">
        <v>85</v>
      </c>
      <c r="AY213" s="18" t="s">
        <v>142</v>
      </c>
      <c r="BE213" s="234">
        <f>IF(N213="základní",J213,0)</f>
        <v>0</v>
      </c>
      <c r="BF213" s="234">
        <f>IF(N213="snížená",J213,0)</f>
        <v>0</v>
      </c>
      <c r="BG213" s="234">
        <f>IF(N213="zákl. přenesená",J213,0)</f>
        <v>0</v>
      </c>
      <c r="BH213" s="234">
        <f>IF(N213="sníž. přenesená",J213,0)</f>
        <v>0</v>
      </c>
      <c r="BI213" s="234">
        <f>IF(N213="nulová",J213,0)</f>
        <v>0</v>
      </c>
      <c r="BJ213" s="18" t="s">
        <v>85</v>
      </c>
      <c r="BK213" s="234">
        <f>ROUND(I213*H213,2)</f>
        <v>0</v>
      </c>
      <c r="BL213" s="18" t="s">
        <v>148</v>
      </c>
      <c r="BM213" s="233" t="s">
        <v>814</v>
      </c>
    </row>
    <row r="214" spans="1:47" s="2" customFormat="1" ht="12">
      <c r="A214" s="39"/>
      <c r="B214" s="40"/>
      <c r="C214" s="41"/>
      <c r="D214" s="235" t="s">
        <v>150</v>
      </c>
      <c r="E214" s="41"/>
      <c r="F214" s="236" t="s">
        <v>813</v>
      </c>
      <c r="G214" s="41"/>
      <c r="H214" s="41"/>
      <c r="I214" s="237"/>
      <c r="J214" s="41"/>
      <c r="K214" s="41"/>
      <c r="L214" s="45"/>
      <c r="M214" s="238"/>
      <c r="N214" s="239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150</v>
      </c>
      <c r="AU214" s="18" t="s">
        <v>85</v>
      </c>
    </row>
    <row r="215" spans="1:47" s="2" customFormat="1" ht="12">
      <c r="A215" s="39"/>
      <c r="B215" s="40"/>
      <c r="C215" s="41"/>
      <c r="D215" s="235" t="s">
        <v>358</v>
      </c>
      <c r="E215" s="41"/>
      <c r="F215" s="283" t="s">
        <v>815</v>
      </c>
      <c r="G215" s="41"/>
      <c r="H215" s="41"/>
      <c r="I215" s="237"/>
      <c r="J215" s="41"/>
      <c r="K215" s="41"/>
      <c r="L215" s="45"/>
      <c r="M215" s="238"/>
      <c r="N215" s="239"/>
      <c r="O215" s="92"/>
      <c r="P215" s="92"/>
      <c r="Q215" s="92"/>
      <c r="R215" s="92"/>
      <c r="S215" s="92"/>
      <c r="T215" s="93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358</v>
      </c>
      <c r="AU215" s="18" t="s">
        <v>85</v>
      </c>
    </row>
    <row r="216" spans="1:65" s="2" customFormat="1" ht="16.5" customHeight="1">
      <c r="A216" s="39"/>
      <c r="B216" s="40"/>
      <c r="C216" s="221" t="s">
        <v>451</v>
      </c>
      <c r="D216" s="221" t="s">
        <v>144</v>
      </c>
      <c r="E216" s="222" t="s">
        <v>816</v>
      </c>
      <c r="F216" s="223" t="s">
        <v>817</v>
      </c>
      <c r="G216" s="224" t="s">
        <v>254</v>
      </c>
      <c r="H216" s="225">
        <v>5</v>
      </c>
      <c r="I216" s="226"/>
      <c r="J216" s="227">
        <f>ROUND(I216*H216,2)</f>
        <v>0</v>
      </c>
      <c r="K216" s="228"/>
      <c r="L216" s="45"/>
      <c r="M216" s="229" t="s">
        <v>1</v>
      </c>
      <c r="N216" s="230" t="s">
        <v>43</v>
      </c>
      <c r="O216" s="92"/>
      <c r="P216" s="231">
        <f>O216*H216</f>
        <v>0</v>
      </c>
      <c r="Q216" s="231">
        <v>0.00336</v>
      </c>
      <c r="R216" s="231">
        <f>Q216*H216</f>
        <v>0.016800000000000002</v>
      </c>
      <c r="S216" s="231">
        <v>0</v>
      </c>
      <c r="T216" s="232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3" t="s">
        <v>148</v>
      </c>
      <c r="AT216" s="233" t="s">
        <v>144</v>
      </c>
      <c r="AU216" s="233" t="s">
        <v>85</v>
      </c>
      <c r="AY216" s="18" t="s">
        <v>142</v>
      </c>
      <c r="BE216" s="234">
        <f>IF(N216="základní",J216,0)</f>
        <v>0</v>
      </c>
      <c r="BF216" s="234">
        <f>IF(N216="snížená",J216,0)</f>
        <v>0</v>
      </c>
      <c r="BG216" s="234">
        <f>IF(N216="zákl. přenesená",J216,0)</f>
        <v>0</v>
      </c>
      <c r="BH216" s="234">
        <f>IF(N216="sníž. přenesená",J216,0)</f>
        <v>0</v>
      </c>
      <c r="BI216" s="234">
        <f>IF(N216="nulová",J216,0)</f>
        <v>0</v>
      </c>
      <c r="BJ216" s="18" t="s">
        <v>85</v>
      </c>
      <c r="BK216" s="234">
        <f>ROUND(I216*H216,2)</f>
        <v>0</v>
      </c>
      <c r="BL216" s="18" t="s">
        <v>148</v>
      </c>
      <c r="BM216" s="233" t="s">
        <v>818</v>
      </c>
    </row>
    <row r="217" spans="1:47" s="2" customFormat="1" ht="12">
      <c r="A217" s="39"/>
      <c r="B217" s="40"/>
      <c r="C217" s="41"/>
      <c r="D217" s="235" t="s">
        <v>150</v>
      </c>
      <c r="E217" s="41"/>
      <c r="F217" s="236" t="s">
        <v>817</v>
      </c>
      <c r="G217" s="41"/>
      <c r="H217" s="41"/>
      <c r="I217" s="237"/>
      <c r="J217" s="41"/>
      <c r="K217" s="41"/>
      <c r="L217" s="45"/>
      <c r="M217" s="238"/>
      <c r="N217" s="239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150</v>
      </c>
      <c r="AU217" s="18" t="s">
        <v>85</v>
      </c>
    </row>
    <row r="218" spans="1:47" s="2" customFormat="1" ht="12">
      <c r="A218" s="39"/>
      <c r="B218" s="40"/>
      <c r="C218" s="41"/>
      <c r="D218" s="235" t="s">
        <v>358</v>
      </c>
      <c r="E218" s="41"/>
      <c r="F218" s="283" t="s">
        <v>819</v>
      </c>
      <c r="G218" s="41"/>
      <c r="H218" s="41"/>
      <c r="I218" s="237"/>
      <c r="J218" s="41"/>
      <c r="K218" s="41"/>
      <c r="L218" s="45"/>
      <c r="M218" s="238"/>
      <c r="N218" s="239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358</v>
      </c>
      <c r="AU218" s="18" t="s">
        <v>85</v>
      </c>
    </row>
    <row r="219" spans="1:65" s="2" customFormat="1" ht="16.5" customHeight="1">
      <c r="A219" s="39"/>
      <c r="B219" s="40"/>
      <c r="C219" s="221" t="s">
        <v>456</v>
      </c>
      <c r="D219" s="221" t="s">
        <v>144</v>
      </c>
      <c r="E219" s="222" t="s">
        <v>820</v>
      </c>
      <c r="F219" s="223" t="s">
        <v>821</v>
      </c>
      <c r="G219" s="224" t="s">
        <v>254</v>
      </c>
      <c r="H219" s="225">
        <v>10</v>
      </c>
      <c r="I219" s="226"/>
      <c r="J219" s="227">
        <f>ROUND(I219*H219,2)</f>
        <v>0</v>
      </c>
      <c r="K219" s="228"/>
      <c r="L219" s="45"/>
      <c r="M219" s="229" t="s">
        <v>1</v>
      </c>
      <c r="N219" s="230" t="s">
        <v>43</v>
      </c>
      <c r="O219" s="92"/>
      <c r="P219" s="231">
        <f>O219*H219</f>
        <v>0</v>
      </c>
      <c r="Q219" s="231">
        <v>0</v>
      </c>
      <c r="R219" s="231">
        <f>Q219*H219</f>
        <v>0</v>
      </c>
      <c r="S219" s="231">
        <v>0</v>
      </c>
      <c r="T219" s="232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3" t="s">
        <v>148</v>
      </c>
      <c r="AT219" s="233" t="s">
        <v>144</v>
      </c>
      <c r="AU219" s="233" t="s">
        <v>85</v>
      </c>
      <c r="AY219" s="18" t="s">
        <v>142</v>
      </c>
      <c r="BE219" s="234">
        <f>IF(N219="základní",J219,0)</f>
        <v>0</v>
      </c>
      <c r="BF219" s="234">
        <f>IF(N219="snížená",J219,0)</f>
        <v>0</v>
      </c>
      <c r="BG219" s="234">
        <f>IF(N219="zákl. přenesená",J219,0)</f>
        <v>0</v>
      </c>
      <c r="BH219" s="234">
        <f>IF(N219="sníž. přenesená",J219,0)</f>
        <v>0</v>
      </c>
      <c r="BI219" s="234">
        <f>IF(N219="nulová",J219,0)</f>
        <v>0</v>
      </c>
      <c r="BJ219" s="18" t="s">
        <v>85</v>
      </c>
      <c r="BK219" s="234">
        <f>ROUND(I219*H219,2)</f>
        <v>0</v>
      </c>
      <c r="BL219" s="18" t="s">
        <v>148</v>
      </c>
      <c r="BM219" s="233" t="s">
        <v>822</v>
      </c>
    </row>
    <row r="220" spans="1:47" s="2" customFormat="1" ht="12">
      <c r="A220" s="39"/>
      <c r="B220" s="40"/>
      <c r="C220" s="41"/>
      <c r="D220" s="235" t="s">
        <v>150</v>
      </c>
      <c r="E220" s="41"/>
      <c r="F220" s="236" t="s">
        <v>821</v>
      </c>
      <c r="G220" s="41"/>
      <c r="H220" s="41"/>
      <c r="I220" s="237"/>
      <c r="J220" s="41"/>
      <c r="K220" s="41"/>
      <c r="L220" s="45"/>
      <c r="M220" s="238"/>
      <c r="N220" s="239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150</v>
      </c>
      <c r="AU220" s="18" t="s">
        <v>85</v>
      </c>
    </row>
    <row r="221" spans="1:65" s="2" customFormat="1" ht="21.75" customHeight="1">
      <c r="A221" s="39"/>
      <c r="B221" s="40"/>
      <c r="C221" s="221" t="s">
        <v>461</v>
      </c>
      <c r="D221" s="221" t="s">
        <v>144</v>
      </c>
      <c r="E221" s="222" t="s">
        <v>823</v>
      </c>
      <c r="F221" s="223" t="s">
        <v>824</v>
      </c>
      <c r="G221" s="224" t="s">
        <v>268</v>
      </c>
      <c r="H221" s="225">
        <v>1.4</v>
      </c>
      <c r="I221" s="226"/>
      <c r="J221" s="227">
        <f>ROUND(I221*H221,2)</f>
        <v>0</v>
      </c>
      <c r="K221" s="228"/>
      <c r="L221" s="45"/>
      <c r="M221" s="229" t="s">
        <v>1</v>
      </c>
      <c r="N221" s="230" t="s">
        <v>43</v>
      </c>
      <c r="O221" s="92"/>
      <c r="P221" s="231">
        <f>O221*H221</f>
        <v>0</v>
      </c>
      <c r="Q221" s="231">
        <v>0</v>
      </c>
      <c r="R221" s="231">
        <f>Q221*H221</f>
        <v>0</v>
      </c>
      <c r="S221" s="231">
        <v>0</v>
      </c>
      <c r="T221" s="232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3" t="s">
        <v>148</v>
      </c>
      <c r="AT221" s="233" t="s">
        <v>144</v>
      </c>
      <c r="AU221" s="233" t="s">
        <v>85</v>
      </c>
      <c r="AY221" s="18" t="s">
        <v>142</v>
      </c>
      <c r="BE221" s="234">
        <f>IF(N221="základní",J221,0)</f>
        <v>0</v>
      </c>
      <c r="BF221" s="234">
        <f>IF(N221="snížená",J221,0)</f>
        <v>0</v>
      </c>
      <c r="BG221" s="234">
        <f>IF(N221="zákl. přenesená",J221,0)</f>
        <v>0</v>
      </c>
      <c r="BH221" s="234">
        <f>IF(N221="sníž. přenesená",J221,0)</f>
        <v>0</v>
      </c>
      <c r="BI221" s="234">
        <f>IF(N221="nulová",J221,0)</f>
        <v>0</v>
      </c>
      <c r="BJ221" s="18" t="s">
        <v>85</v>
      </c>
      <c r="BK221" s="234">
        <f>ROUND(I221*H221,2)</f>
        <v>0</v>
      </c>
      <c r="BL221" s="18" t="s">
        <v>148</v>
      </c>
      <c r="BM221" s="233" t="s">
        <v>825</v>
      </c>
    </row>
    <row r="222" spans="1:47" s="2" customFormat="1" ht="12">
      <c r="A222" s="39"/>
      <c r="B222" s="40"/>
      <c r="C222" s="41"/>
      <c r="D222" s="235" t="s">
        <v>150</v>
      </c>
      <c r="E222" s="41"/>
      <c r="F222" s="236" t="s">
        <v>824</v>
      </c>
      <c r="G222" s="41"/>
      <c r="H222" s="41"/>
      <c r="I222" s="237"/>
      <c r="J222" s="41"/>
      <c r="K222" s="41"/>
      <c r="L222" s="45"/>
      <c r="M222" s="238"/>
      <c r="N222" s="239"/>
      <c r="O222" s="92"/>
      <c r="P222" s="92"/>
      <c r="Q222" s="92"/>
      <c r="R222" s="92"/>
      <c r="S222" s="92"/>
      <c r="T222" s="93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150</v>
      </c>
      <c r="AU222" s="18" t="s">
        <v>85</v>
      </c>
    </row>
    <row r="223" spans="1:65" s="2" customFormat="1" ht="16.5" customHeight="1">
      <c r="A223" s="39"/>
      <c r="B223" s="40"/>
      <c r="C223" s="221" t="s">
        <v>469</v>
      </c>
      <c r="D223" s="221" t="s">
        <v>144</v>
      </c>
      <c r="E223" s="222" t="s">
        <v>826</v>
      </c>
      <c r="F223" s="223" t="s">
        <v>827</v>
      </c>
      <c r="G223" s="224" t="s">
        <v>268</v>
      </c>
      <c r="H223" s="225">
        <v>11.2</v>
      </c>
      <c r="I223" s="226"/>
      <c r="J223" s="227">
        <f>ROUND(I223*H223,2)</f>
        <v>0</v>
      </c>
      <c r="K223" s="228"/>
      <c r="L223" s="45"/>
      <c r="M223" s="229" t="s">
        <v>1</v>
      </c>
      <c r="N223" s="230" t="s">
        <v>43</v>
      </c>
      <c r="O223" s="92"/>
      <c r="P223" s="231">
        <f>O223*H223</f>
        <v>0</v>
      </c>
      <c r="Q223" s="231">
        <v>0</v>
      </c>
      <c r="R223" s="231">
        <f>Q223*H223</f>
        <v>0</v>
      </c>
      <c r="S223" s="231">
        <v>0</v>
      </c>
      <c r="T223" s="232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3" t="s">
        <v>148</v>
      </c>
      <c r="AT223" s="233" t="s">
        <v>144</v>
      </c>
      <c r="AU223" s="233" t="s">
        <v>85</v>
      </c>
      <c r="AY223" s="18" t="s">
        <v>142</v>
      </c>
      <c r="BE223" s="234">
        <f>IF(N223="základní",J223,0)</f>
        <v>0</v>
      </c>
      <c r="BF223" s="234">
        <f>IF(N223="snížená",J223,0)</f>
        <v>0</v>
      </c>
      <c r="BG223" s="234">
        <f>IF(N223="zákl. přenesená",J223,0)</f>
        <v>0</v>
      </c>
      <c r="BH223" s="234">
        <f>IF(N223="sníž. přenesená",J223,0)</f>
        <v>0</v>
      </c>
      <c r="BI223" s="234">
        <f>IF(N223="nulová",J223,0)</f>
        <v>0</v>
      </c>
      <c r="BJ223" s="18" t="s">
        <v>85</v>
      </c>
      <c r="BK223" s="234">
        <f>ROUND(I223*H223,2)</f>
        <v>0</v>
      </c>
      <c r="BL223" s="18" t="s">
        <v>148</v>
      </c>
      <c r="BM223" s="233" t="s">
        <v>828</v>
      </c>
    </row>
    <row r="224" spans="1:47" s="2" customFormat="1" ht="12">
      <c r="A224" s="39"/>
      <c r="B224" s="40"/>
      <c r="C224" s="41"/>
      <c r="D224" s="235" t="s">
        <v>150</v>
      </c>
      <c r="E224" s="41"/>
      <c r="F224" s="236" t="s">
        <v>827</v>
      </c>
      <c r="G224" s="41"/>
      <c r="H224" s="41"/>
      <c r="I224" s="237"/>
      <c r="J224" s="41"/>
      <c r="K224" s="41"/>
      <c r="L224" s="45"/>
      <c r="M224" s="238"/>
      <c r="N224" s="239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150</v>
      </c>
      <c r="AU224" s="18" t="s">
        <v>85</v>
      </c>
    </row>
    <row r="225" spans="1:63" s="12" customFormat="1" ht="25.9" customHeight="1">
      <c r="A225" s="12"/>
      <c r="B225" s="205"/>
      <c r="C225" s="206"/>
      <c r="D225" s="207" t="s">
        <v>77</v>
      </c>
      <c r="E225" s="208" t="s">
        <v>557</v>
      </c>
      <c r="F225" s="208" t="s">
        <v>829</v>
      </c>
      <c r="G225" s="206"/>
      <c r="H225" s="206"/>
      <c r="I225" s="209"/>
      <c r="J225" s="210">
        <f>BK225</f>
        <v>0</v>
      </c>
      <c r="K225" s="206"/>
      <c r="L225" s="211"/>
      <c r="M225" s="212"/>
      <c r="N225" s="213"/>
      <c r="O225" s="213"/>
      <c r="P225" s="214">
        <f>SUM(P226:P240)</f>
        <v>0</v>
      </c>
      <c r="Q225" s="213"/>
      <c r="R225" s="214">
        <f>SUM(R226:R240)</f>
        <v>1158.4612999999997</v>
      </c>
      <c r="S225" s="213"/>
      <c r="T225" s="215">
        <f>SUM(T226:T240)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16" t="s">
        <v>85</v>
      </c>
      <c r="AT225" s="217" t="s">
        <v>77</v>
      </c>
      <c r="AU225" s="217" t="s">
        <v>78</v>
      </c>
      <c r="AY225" s="216" t="s">
        <v>142</v>
      </c>
      <c r="BK225" s="218">
        <f>SUM(BK226:BK240)</f>
        <v>0</v>
      </c>
    </row>
    <row r="226" spans="1:65" s="2" customFormat="1" ht="21.75" customHeight="1">
      <c r="A226" s="39"/>
      <c r="B226" s="40"/>
      <c r="C226" s="221" t="s">
        <v>474</v>
      </c>
      <c r="D226" s="221" t="s">
        <v>144</v>
      </c>
      <c r="E226" s="222" t="s">
        <v>830</v>
      </c>
      <c r="F226" s="223" t="s">
        <v>831</v>
      </c>
      <c r="G226" s="224" t="s">
        <v>147</v>
      </c>
      <c r="H226" s="225">
        <v>1012</v>
      </c>
      <c r="I226" s="226"/>
      <c r="J226" s="227">
        <f>ROUND(I226*H226,2)</f>
        <v>0</v>
      </c>
      <c r="K226" s="228"/>
      <c r="L226" s="45"/>
      <c r="M226" s="229" t="s">
        <v>1</v>
      </c>
      <c r="N226" s="230" t="s">
        <v>43</v>
      </c>
      <c r="O226" s="92"/>
      <c r="P226" s="231">
        <f>O226*H226</f>
        <v>0</v>
      </c>
      <c r="Q226" s="231">
        <v>0.2024</v>
      </c>
      <c r="R226" s="231">
        <f>Q226*H226</f>
        <v>204.8288</v>
      </c>
      <c r="S226" s="231">
        <v>0</v>
      </c>
      <c r="T226" s="232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3" t="s">
        <v>148</v>
      </c>
      <c r="AT226" s="233" t="s">
        <v>144</v>
      </c>
      <c r="AU226" s="233" t="s">
        <v>85</v>
      </c>
      <c r="AY226" s="18" t="s">
        <v>142</v>
      </c>
      <c r="BE226" s="234">
        <f>IF(N226="základní",J226,0)</f>
        <v>0</v>
      </c>
      <c r="BF226" s="234">
        <f>IF(N226="snížená",J226,0)</f>
        <v>0</v>
      </c>
      <c r="BG226" s="234">
        <f>IF(N226="zákl. přenesená",J226,0)</f>
        <v>0</v>
      </c>
      <c r="BH226" s="234">
        <f>IF(N226="sníž. přenesená",J226,0)</f>
        <v>0</v>
      </c>
      <c r="BI226" s="234">
        <f>IF(N226="nulová",J226,0)</f>
        <v>0</v>
      </c>
      <c r="BJ226" s="18" t="s">
        <v>85</v>
      </c>
      <c r="BK226" s="234">
        <f>ROUND(I226*H226,2)</f>
        <v>0</v>
      </c>
      <c r="BL226" s="18" t="s">
        <v>148</v>
      </c>
      <c r="BM226" s="233" t="s">
        <v>832</v>
      </c>
    </row>
    <row r="227" spans="1:47" s="2" customFormat="1" ht="12">
      <c r="A227" s="39"/>
      <c r="B227" s="40"/>
      <c r="C227" s="41"/>
      <c r="D227" s="235" t="s">
        <v>150</v>
      </c>
      <c r="E227" s="41"/>
      <c r="F227" s="236" t="s">
        <v>831</v>
      </c>
      <c r="G227" s="41"/>
      <c r="H227" s="41"/>
      <c r="I227" s="237"/>
      <c r="J227" s="41"/>
      <c r="K227" s="41"/>
      <c r="L227" s="45"/>
      <c r="M227" s="238"/>
      <c r="N227" s="239"/>
      <c r="O227" s="92"/>
      <c r="P227" s="92"/>
      <c r="Q227" s="92"/>
      <c r="R227" s="92"/>
      <c r="S227" s="92"/>
      <c r="T227" s="93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150</v>
      </c>
      <c r="AU227" s="18" t="s">
        <v>85</v>
      </c>
    </row>
    <row r="228" spans="1:65" s="2" customFormat="1" ht="21.75" customHeight="1">
      <c r="A228" s="39"/>
      <c r="B228" s="40"/>
      <c r="C228" s="221" t="s">
        <v>479</v>
      </c>
      <c r="D228" s="221" t="s">
        <v>144</v>
      </c>
      <c r="E228" s="222" t="s">
        <v>833</v>
      </c>
      <c r="F228" s="223" t="s">
        <v>834</v>
      </c>
      <c r="G228" s="224" t="s">
        <v>147</v>
      </c>
      <c r="H228" s="225">
        <v>843</v>
      </c>
      <c r="I228" s="226"/>
      <c r="J228" s="227">
        <f>ROUND(I228*H228,2)</f>
        <v>0</v>
      </c>
      <c r="K228" s="228"/>
      <c r="L228" s="45"/>
      <c r="M228" s="229" t="s">
        <v>1</v>
      </c>
      <c r="N228" s="230" t="s">
        <v>43</v>
      </c>
      <c r="O228" s="92"/>
      <c r="P228" s="231">
        <f>O228*H228</f>
        <v>0</v>
      </c>
      <c r="Q228" s="231">
        <v>0.215</v>
      </c>
      <c r="R228" s="231">
        <f>Q228*H228</f>
        <v>181.245</v>
      </c>
      <c r="S228" s="231">
        <v>0</v>
      </c>
      <c r="T228" s="232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3" t="s">
        <v>148</v>
      </c>
      <c r="AT228" s="233" t="s">
        <v>144</v>
      </c>
      <c r="AU228" s="233" t="s">
        <v>85</v>
      </c>
      <c r="AY228" s="18" t="s">
        <v>142</v>
      </c>
      <c r="BE228" s="234">
        <f>IF(N228="základní",J228,0)</f>
        <v>0</v>
      </c>
      <c r="BF228" s="234">
        <f>IF(N228="snížená",J228,0)</f>
        <v>0</v>
      </c>
      <c r="BG228" s="234">
        <f>IF(N228="zákl. přenesená",J228,0)</f>
        <v>0</v>
      </c>
      <c r="BH228" s="234">
        <f>IF(N228="sníž. přenesená",J228,0)</f>
        <v>0</v>
      </c>
      <c r="BI228" s="234">
        <f>IF(N228="nulová",J228,0)</f>
        <v>0</v>
      </c>
      <c r="BJ228" s="18" t="s">
        <v>85</v>
      </c>
      <c r="BK228" s="234">
        <f>ROUND(I228*H228,2)</f>
        <v>0</v>
      </c>
      <c r="BL228" s="18" t="s">
        <v>148</v>
      </c>
      <c r="BM228" s="233" t="s">
        <v>835</v>
      </c>
    </row>
    <row r="229" spans="1:47" s="2" customFormat="1" ht="12">
      <c r="A229" s="39"/>
      <c r="B229" s="40"/>
      <c r="C229" s="41"/>
      <c r="D229" s="235" t="s">
        <v>150</v>
      </c>
      <c r="E229" s="41"/>
      <c r="F229" s="236" t="s">
        <v>834</v>
      </c>
      <c r="G229" s="41"/>
      <c r="H229" s="41"/>
      <c r="I229" s="237"/>
      <c r="J229" s="41"/>
      <c r="K229" s="41"/>
      <c r="L229" s="45"/>
      <c r="M229" s="238"/>
      <c r="N229" s="239"/>
      <c r="O229" s="92"/>
      <c r="P229" s="92"/>
      <c r="Q229" s="92"/>
      <c r="R229" s="92"/>
      <c r="S229" s="92"/>
      <c r="T229" s="93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150</v>
      </c>
      <c r="AU229" s="18" t="s">
        <v>85</v>
      </c>
    </row>
    <row r="230" spans="1:65" s="2" customFormat="1" ht="21.75" customHeight="1">
      <c r="A230" s="39"/>
      <c r="B230" s="40"/>
      <c r="C230" s="221" t="s">
        <v>486</v>
      </c>
      <c r="D230" s="221" t="s">
        <v>144</v>
      </c>
      <c r="E230" s="222" t="s">
        <v>836</v>
      </c>
      <c r="F230" s="223" t="s">
        <v>837</v>
      </c>
      <c r="G230" s="224" t="s">
        <v>147</v>
      </c>
      <c r="H230" s="225">
        <v>843</v>
      </c>
      <c r="I230" s="226"/>
      <c r="J230" s="227">
        <f>ROUND(I230*H230,2)</f>
        <v>0</v>
      </c>
      <c r="K230" s="228"/>
      <c r="L230" s="45"/>
      <c r="M230" s="229" t="s">
        <v>1</v>
      </c>
      <c r="N230" s="230" t="s">
        <v>43</v>
      </c>
      <c r="O230" s="92"/>
      <c r="P230" s="231">
        <f>O230*H230</f>
        <v>0</v>
      </c>
      <c r="Q230" s="231">
        <v>0.215</v>
      </c>
      <c r="R230" s="231">
        <f>Q230*H230</f>
        <v>181.245</v>
      </c>
      <c r="S230" s="231">
        <v>0</v>
      </c>
      <c r="T230" s="232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3" t="s">
        <v>148</v>
      </c>
      <c r="AT230" s="233" t="s">
        <v>144</v>
      </c>
      <c r="AU230" s="233" t="s">
        <v>85</v>
      </c>
      <c r="AY230" s="18" t="s">
        <v>142</v>
      </c>
      <c r="BE230" s="234">
        <f>IF(N230="základní",J230,0)</f>
        <v>0</v>
      </c>
      <c r="BF230" s="234">
        <f>IF(N230="snížená",J230,0)</f>
        <v>0</v>
      </c>
      <c r="BG230" s="234">
        <f>IF(N230="zákl. přenesená",J230,0)</f>
        <v>0</v>
      </c>
      <c r="BH230" s="234">
        <f>IF(N230="sníž. přenesená",J230,0)</f>
        <v>0</v>
      </c>
      <c r="BI230" s="234">
        <f>IF(N230="nulová",J230,0)</f>
        <v>0</v>
      </c>
      <c r="BJ230" s="18" t="s">
        <v>85</v>
      </c>
      <c r="BK230" s="234">
        <f>ROUND(I230*H230,2)</f>
        <v>0</v>
      </c>
      <c r="BL230" s="18" t="s">
        <v>148</v>
      </c>
      <c r="BM230" s="233" t="s">
        <v>838</v>
      </c>
    </row>
    <row r="231" spans="1:47" s="2" customFormat="1" ht="12">
      <c r="A231" s="39"/>
      <c r="B231" s="40"/>
      <c r="C231" s="41"/>
      <c r="D231" s="235" t="s">
        <v>150</v>
      </c>
      <c r="E231" s="41"/>
      <c r="F231" s="236" t="s">
        <v>837</v>
      </c>
      <c r="G231" s="41"/>
      <c r="H231" s="41"/>
      <c r="I231" s="237"/>
      <c r="J231" s="41"/>
      <c r="K231" s="41"/>
      <c r="L231" s="45"/>
      <c r="M231" s="238"/>
      <c r="N231" s="239"/>
      <c r="O231" s="92"/>
      <c r="P231" s="92"/>
      <c r="Q231" s="92"/>
      <c r="R231" s="92"/>
      <c r="S231" s="92"/>
      <c r="T231" s="93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150</v>
      </c>
      <c r="AU231" s="18" t="s">
        <v>85</v>
      </c>
    </row>
    <row r="232" spans="1:65" s="2" customFormat="1" ht="21.75" customHeight="1">
      <c r="A232" s="39"/>
      <c r="B232" s="40"/>
      <c r="C232" s="221" t="s">
        <v>495</v>
      </c>
      <c r="D232" s="221" t="s">
        <v>144</v>
      </c>
      <c r="E232" s="222" t="s">
        <v>839</v>
      </c>
      <c r="F232" s="223" t="s">
        <v>840</v>
      </c>
      <c r="G232" s="224" t="s">
        <v>147</v>
      </c>
      <c r="H232" s="225">
        <v>61</v>
      </c>
      <c r="I232" s="226"/>
      <c r="J232" s="227">
        <f>ROUND(I232*H232,2)</f>
        <v>0</v>
      </c>
      <c r="K232" s="228"/>
      <c r="L232" s="45"/>
      <c r="M232" s="229" t="s">
        <v>1</v>
      </c>
      <c r="N232" s="230" t="s">
        <v>43</v>
      </c>
      <c r="O232" s="92"/>
      <c r="P232" s="231">
        <f>O232*H232</f>
        <v>0</v>
      </c>
      <c r="Q232" s="231">
        <v>0.3225</v>
      </c>
      <c r="R232" s="231">
        <f>Q232*H232</f>
        <v>19.6725</v>
      </c>
      <c r="S232" s="231">
        <v>0</v>
      </c>
      <c r="T232" s="232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3" t="s">
        <v>148</v>
      </c>
      <c r="AT232" s="233" t="s">
        <v>144</v>
      </c>
      <c r="AU232" s="233" t="s">
        <v>85</v>
      </c>
      <c r="AY232" s="18" t="s">
        <v>142</v>
      </c>
      <c r="BE232" s="234">
        <f>IF(N232="základní",J232,0)</f>
        <v>0</v>
      </c>
      <c r="BF232" s="234">
        <f>IF(N232="snížená",J232,0)</f>
        <v>0</v>
      </c>
      <c r="BG232" s="234">
        <f>IF(N232="zákl. přenesená",J232,0)</f>
        <v>0</v>
      </c>
      <c r="BH232" s="234">
        <f>IF(N232="sníž. přenesená",J232,0)</f>
        <v>0</v>
      </c>
      <c r="BI232" s="234">
        <f>IF(N232="nulová",J232,0)</f>
        <v>0</v>
      </c>
      <c r="BJ232" s="18" t="s">
        <v>85</v>
      </c>
      <c r="BK232" s="234">
        <f>ROUND(I232*H232,2)</f>
        <v>0</v>
      </c>
      <c r="BL232" s="18" t="s">
        <v>148</v>
      </c>
      <c r="BM232" s="233" t="s">
        <v>841</v>
      </c>
    </row>
    <row r="233" spans="1:47" s="2" customFormat="1" ht="12">
      <c r="A233" s="39"/>
      <c r="B233" s="40"/>
      <c r="C233" s="41"/>
      <c r="D233" s="235" t="s">
        <v>150</v>
      </c>
      <c r="E233" s="41"/>
      <c r="F233" s="236" t="s">
        <v>840</v>
      </c>
      <c r="G233" s="41"/>
      <c r="H233" s="41"/>
      <c r="I233" s="237"/>
      <c r="J233" s="41"/>
      <c r="K233" s="41"/>
      <c r="L233" s="45"/>
      <c r="M233" s="238"/>
      <c r="N233" s="239"/>
      <c r="O233" s="92"/>
      <c r="P233" s="92"/>
      <c r="Q233" s="92"/>
      <c r="R233" s="92"/>
      <c r="S233" s="92"/>
      <c r="T233" s="93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150</v>
      </c>
      <c r="AU233" s="18" t="s">
        <v>85</v>
      </c>
    </row>
    <row r="234" spans="1:65" s="2" customFormat="1" ht="21.75" customHeight="1">
      <c r="A234" s="39"/>
      <c r="B234" s="40"/>
      <c r="C234" s="221" t="s">
        <v>502</v>
      </c>
      <c r="D234" s="221" t="s">
        <v>144</v>
      </c>
      <c r="E234" s="222" t="s">
        <v>842</v>
      </c>
      <c r="F234" s="223" t="s">
        <v>843</v>
      </c>
      <c r="G234" s="224" t="s">
        <v>147</v>
      </c>
      <c r="H234" s="225">
        <v>180</v>
      </c>
      <c r="I234" s="226"/>
      <c r="J234" s="227">
        <f>ROUND(I234*H234,2)</f>
        <v>0</v>
      </c>
      <c r="K234" s="228"/>
      <c r="L234" s="45"/>
      <c r="M234" s="229" t="s">
        <v>1</v>
      </c>
      <c r="N234" s="230" t="s">
        <v>43</v>
      </c>
      <c r="O234" s="92"/>
      <c r="P234" s="231">
        <f>O234*H234</f>
        <v>0</v>
      </c>
      <c r="Q234" s="231">
        <v>0.3225</v>
      </c>
      <c r="R234" s="231">
        <f>Q234*H234</f>
        <v>58.050000000000004</v>
      </c>
      <c r="S234" s="231">
        <v>0</v>
      </c>
      <c r="T234" s="232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3" t="s">
        <v>148</v>
      </c>
      <c r="AT234" s="233" t="s">
        <v>144</v>
      </c>
      <c r="AU234" s="233" t="s">
        <v>85</v>
      </c>
      <c r="AY234" s="18" t="s">
        <v>142</v>
      </c>
      <c r="BE234" s="234">
        <f>IF(N234="základní",J234,0)</f>
        <v>0</v>
      </c>
      <c r="BF234" s="234">
        <f>IF(N234="snížená",J234,0)</f>
        <v>0</v>
      </c>
      <c r="BG234" s="234">
        <f>IF(N234="zákl. přenesená",J234,0)</f>
        <v>0</v>
      </c>
      <c r="BH234" s="234">
        <f>IF(N234="sníž. přenesená",J234,0)</f>
        <v>0</v>
      </c>
      <c r="BI234" s="234">
        <f>IF(N234="nulová",J234,0)</f>
        <v>0</v>
      </c>
      <c r="BJ234" s="18" t="s">
        <v>85</v>
      </c>
      <c r="BK234" s="234">
        <f>ROUND(I234*H234,2)</f>
        <v>0</v>
      </c>
      <c r="BL234" s="18" t="s">
        <v>148</v>
      </c>
      <c r="BM234" s="233" t="s">
        <v>844</v>
      </c>
    </row>
    <row r="235" spans="1:47" s="2" customFormat="1" ht="12">
      <c r="A235" s="39"/>
      <c r="B235" s="40"/>
      <c r="C235" s="41"/>
      <c r="D235" s="235" t="s">
        <v>150</v>
      </c>
      <c r="E235" s="41"/>
      <c r="F235" s="236" t="s">
        <v>843</v>
      </c>
      <c r="G235" s="41"/>
      <c r="H235" s="41"/>
      <c r="I235" s="237"/>
      <c r="J235" s="41"/>
      <c r="K235" s="41"/>
      <c r="L235" s="45"/>
      <c r="M235" s="238"/>
      <c r="N235" s="239"/>
      <c r="O235" s="92"/>
      <c r="P235" s="92"/>
      <c r="Q235" s="92"/>
      <c r="R235" s="92"/>
      <c r="S235" s="92"/>
      <c r="T235" s="93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150</v>
      </c>
      <c r="AU235" s="18" t="s">
        <v>85</v>
      </c>
    </row>
    <row r="236" spans="1:65" s="2" customFormat="1" ht="21.75" customHeight="1">
      <c r="A236" s="39"/>
      <c r="B236" s="40"/>
      <c r="C236" s="221" t="s">
        <v>510</v>
      </c>
      <c r="D236" s="221" t="s">
        <v>144</v>
      </c>
      <c r="E236" s="222" t="s">
        <v>845</v>
      </c>
      <c r="F236" s="223" t="s">
        <v>846</v>
      </c>
      <c r="G236" s="224" t="s">
        <v>147</v>
      </c>
      <c r="H236" s="225">
        <v>1194</v>
      </c>
      <c r="I236" s="226"/>
      <c r="J236" s="227">
        <f>ROUND(I236*H236,2)</f>
        <v>0</v>
      </c>
      <c r="K236" s="228"/>
      <c r="L236" s="45"/>
      <c r="M236" s="229" t="s">
        <v>1</v>
      </c>
      <c r="N236" s="230" t="s">
        <v>43</v>
      </c>
      <c r="O236" s="92"/>
      <c r="P236" s="231">
        <f>O236*H236</f>
        <v>0</v>
      </c>
      <c r="Q236" s="231">
        <v>0.43</v>
      </c>
      <c r="R236" s="231">
        <f>Q236*H236</f>
        <v>513.42</v>
      </c>
      <c r="S236" s="231">
        <v>0</v>
      </c>
      <c r="T236" s="232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3" t="s">
        <v>148</v>
      </c>
      <c r="AT236" s="233" t="s">
        <v>144</v>
      </c>
      <c r="AU236" s="233" t="s">
        <v>85</v>
      </c>
      <c r="AY236" s="18" t="s">
        <v>142</v>
      </c>
      <c r="BE236" s="234">
        <f>IF(N236="základní",J236,0)</f>
        <v>0</v>
      </c>
      <c r="BF236" s="234">
        <f>IF(N236="snížená",J236,0)</f>
        <v>0</v>
      </c>
      <c r="BG236" s="234">
        <f>IF(N236="zákl. přenesená",J236,0)</f>
        <v>0</v>
      </c>
      <c r="BH236" s="234">
        <f>IF(N236="sníž. přenesená",J236,0)</f>
        <v>0</v>
      </c>
      <c r="BI236" s="234">
        <f>IF(N236="nulová",J236,0)</f>
        <v>0</v>
      </c>
      <c r="BJ236" s="18" t="s">
        <v>85</v>
      </c>
      <c r="BK236" s="234">
        <f>ROUND(I236*H236,2)</f>
        <v>0</v>
      </c>
      <c r="BL236" s="18" t="s">
        <v>148</v>
      </c>
      <c r="BM236" s="233" t="s">
        <v>847</v>
      </c>
    </row>
    <row r="237" spans="1:47" s="2" customFormat="1" ht="12">
      <c r="A237" s="39"/>
      <c r="B237" s="40"/>
      <c r="C237" s="41"/>
      <c r="D237" s="235" t="s">
        <v>150</v>
      </c>
      <c r="E237" s="41"/>
      <c r="F237" s="236" t="s">
        <v>846</v>
      </c>
      <c r="G237" s="41"/>
      <c r="H237" s="41"/>
      <c r="I237" s="237"/>
      <c r="J237" s="41"/>
      <c r="K237" s="41"/>
      <c r="L237" s="45"/>
      <c r="M237" s="238"/>
      <c r="N237" s="239"/>
      <c r="O237" s="92"/>
      <c r="P237" s="92"/>
      <c r="Q237" s="92"/>
      <c r="R237" s="92"/>
      <c r="S237" s="92"/>
      <c r="T237" s="93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150</v>
      </c>
      <c r="AU237" s="18" t="s">
        <v>85</v>
      </c>
    </row>
    <row r="238" spans="1:65" s="2" customFormat="1" ht="21.75" customHeight="1">
      <c r="A238" s="39"/>
      <c r="B238" s="40"/>
      <c r="C238" s="221" t="s">
        <v>515</v>
      </c>
      <c r="D238" s="221" t="s">
        <v>144</v>
      </c>
      <c r="E238" s="222" t="s">
        <v>848</v>
      </c>
      <c r="F238" s="223" t="s">
        <v>849</v>
      </c>
      <c r="G238" s="224" t="s">
        <v>147</v>
      </c>
      <c r="H238" s="225">
        <v>189</v>
      </c>
      <c r="I238" s="226"/>
      <c r="J238" s="227">
        <f>ROUND(I238*H238,2)</f>
        <v>0</v>
      </c>
      <c r="K238" s="228"/>
      <c r="L238" s="45"/>
      <c r="M238" s="229" t="s">
        <v>1</v>
      </c>
      <c r="N238" s="230" t="s">
        <v>43</v>
      </c>
      <c r="O238" s="92"/>
      <c r="P238" s="231">
        <f>O238*H238</f>
        <v>0</v>
      </c>
      <c r="Q238" s="231">
        <v>0</v>
      </c>
      <c r="R238" s="231">
        <f>Q238*H238</f>
        <v>0</v>
      </c>
      <c r="S238" s="231">
        <v>0</v>
      </c>
      <c r="T238" s="232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3" t="s">
        <v>148</v>
      </c>
      <c r="AT238" s="233" t="s">
        <v>144</v>
      </c>
      <c r="AU238" s="233" t="s">
        <v>85</v>
      </c>
      <c r="AY238" s="18" t="s">
        <v>142</v>
      </c>
      <c r="BE238" s="234">
        <f>IF(N238="základní",J238,0)</f>
        <v>0</v>
      </c>
      <c r="BF238" s="234">
        <f>IF(N238="snížená",J238,0)</f>
        <v>0</v>
      </c>
      <c r="BG238" s="234">
        <f>IF(N238="zákl. přenesená",J238,0)</f>
        <v>0</v>
      </c>
      <c r="BH238" s="234">
        <f>IF(N238="sníž. přenesená",J238,0)</f>
        <v>0</v>
      </c>
      <c r="BI238" s="234">
        <f>IF(N238="nulová",J238,0)</f>
        <v>0</v>
      </c>
      <c r="BJ238" s="18" t="s">
        <v>85</v>
      </c>
      <c r="BK238" s="234">
        <f>ROUND(I238*H238,2)</f>
        <v>0</v>
      </c>
      <c r="BL238" s="18" t="s">
        <v>148</v>
      </c>
      <c r="BM238" s="233" t="s">
        <v>850</v>
      </c>
    </row>
    <row r="239" spans="1:47" s="2" customFormat="1" ht="12">
      <c r="A239" s="39"/>
      <c r="B239" s="40"/>
      <c r="C239" s="41"/>
      <c r="D239" s="235" t="s">
        <v>150</v>
      </c>
      <c r="E239" s="41"/>
      <c r="F239" s="236" t="s">
        <v>849</v>
      </c>
      <c r="G239" s="41"/>
      <c r="H239" s="41"/>
      <c r="I239" s="237"/>
      <c r="J239" s="41"/>
      <c r="K239" s="41"/>
      <c r="L239" s="45"/>
      <c r="M239" s="238"/>
      <c r="N239" s="239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150</v>
      </c>
      <c r="AU239" s="18" t="s">
        <v>85</v>
      </c>
    </row>
    <row r="240" spans="1:47" s="2" customFormat="1" ht="12">
      <c r="A240" s="39"/>
      <c r="B240" s="40"/>
      <c r="C240" s="41"/>
      <c r="D240" s="235" t="s">
        <v>358</v>
      </c>
      <c r="E240" s="41"/>
      <c r="F240" s="283" t="s">
        <v>851</v>
      </c>
      <c r="G240" s="41"/>
      <c r="H240" s="41"/>
      <c r="I240" s="237"/>
      <c r="J240" s="41"/>
      <c r="K240" s="41"/>
      <c r="L240" s="45"/>
      <c r="M240" s="238"/>
      <c r="N240" s="239"/>
      <c r="O240" s="92"/>
      <c r="P240" s="92"/>
      <c r="Q240" s="92"/>
      <c r="R240" s="92"/>
      <c r="S240" s="92"/>
      <c r="T240" s="93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358</v>
      </c>
      <c r="AU240" s="18" t="s">
        <v>85</v>
      </c>
    </row>
    <row r="241" spans="1:63" s="12" customFormat="1" ht="25.9" customHeight="1">
      <c r="A241" s="12"/>
      <c r="B241" s="205"/>
      <c r="C241" s="206"/>
      <c r="D241" s="207" t="s">
        <v>77</v>
      </c>
      <c r="E241" s="208" t="s">
        <v>572</v>
      </c>
      <c r="F241" s="208" t="s">
        <v>852</v>
      </c>
      <c r="G241" s="206"/>
      <c r="H241" s="206"/>
      <c r="I241" s="209"/>
      <c r="J241" s="210">
        <f>BK241</f>
        <v>0</v>
      </c>
      <c r="K241" s="206"/>
      <c r="L241" s="211"/>
      <c r="M241" s="212"/>
      <c r="N241" s="213"/>
      <c r="O241" s="213"/>
      <c r="P241" s="214">
        <f>SUM(P242:P261)</f>
        <v>0</v>
      </c>
      <c r="Q241" s="213"/>
      <c r="R241" s="214">
        <f>SUM(R242:R261)</f>
        <v>72.38105999999999</v>
      </c>
      <c r="S241" s="213"/>
      <c r="T241" s="215">
        <f>SUM(T242:T261)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16" t="s">
        <v>85</v>
      </c>
      <c r="AT241" s="217" t="s">
        <v>77</v>
      </c>
      <c r="AU241" s="217" t="s">
        <v>78</v>
      </c>
      <c r="AY241" s="216" t="s">
        <v>142</v>
      </c>
      <c r="BK241" s="218">
        <f>SUM(BK242:BK261)</f>
        <v>0</v>
      </c>
    </row>
    <row r="242" spans="1:65" s="2" customFormat="1" ht="21.75" customHeight="1">
      <c r="A242" s="39"/>
      <c r="B242" s="40"/>
      <c r="C242" s="221" t="s">
        <v>522</v>
      </c>
      <c r="D242" s="221" t="s">
        <v>144</v>
      </c>
      <c r="E242" s="222" t="s">
        <v>853</v>
      </c>
      <c r="F242" s="223" t="s">
        <v>854</v>
      </c>
      <c r="G242" s="224" t="s">
        <v>147</v>
      </c>
      <c r="H242" s="225">
        <v>49</v>
      </c>
      <c r="I242" s="226"/>
      <c r="J242" s="227">
        <f>ROUND(I242*H242,2)</f>
        <v>0</v>
      </c>
      <c r="K242" s="228"/>
      <c r="L242" s="45"/>
      <c r="M242" s="229" t="s">
        <v>1</v>
      </c>
      <c r="N242" s="230" t="s">
        <v>43</v>
      </c>
      <c r="O242" s="92"/>
      <c r="P242" s="231">
        <f>O242*H242</f>
        <v>0</v>
      </c>
      <c r="Q242" s="231">
        <v>0.11</v>
      </c>
      <c r="R242" s="231">
        <f>Q242*H242</f>
        <v>5.39</v>
      </c>
      <c r="S242" s="231">
        <v>0</v>
      </c>
      <c r="T242" s="232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3" t="s">
        <v>148</v>
      </c>
      <c r="AT242" s="233" t="s">
        <v>144</v>
      </c>
      <c r="AU242" s="233" t="s">
        <v>85</v>
      </c>
      <c r="AY242" s="18" t="s">
        <v>142</v>
      </c>
      <c r="BE242" s="234">
        <f>IF(N242="základní",J242,0)</f>
        <v>0</v>
      </c>
      <c r="BF242" s="234">
        <f>IF(N242="snížená",J242,0)</f>
        <v>0</v>
      </c>
      <c r="BG242" s="234">
        <f>IF(N242="zákl. přenesená",J242,0)</f>
        <v>0</v>
      </c>
      <c r="BH242" s="234">
        <f>IF(N242="sníž. přenesená",J242,0)</f>
        <v>0</v>
      </c>
      <c r="BI242" s="234">
        <f>IF(N242="nulová",J242,0)</f>
        <v>0</v>
      </c>
      <c r="BJ242" s="18" t="s">
        <v>85</v>
      </c>
      <c r="BK242" s="234">
        <f>ROUND(I242*H242,2)</f>
        <v>0</v>
      </c>
      <c r="BL242" s="18" t="s">
        <v>148</v>
      </c>
      <c r="BM242" s="233" t="s">
        <v>855</v>
      </c>
    </row>
    <row r="243" spans="1:47" s="2" customFormat="1" ht="12">
      <c r="A243" s="39"/>
      <c r="B243" s="40"/>
      <c r="C243" s="41"/>
      <c r="D243" s="235" t="s">
        <v>150</v>
      </c>
      <c r="E243" s="41"/>
      <c r="F243" s="236" t="s">
        <v>854</v>
      </c>
      <c r="G243" s="41"/>
      <c r="H243" s="41"/>
      <c r="I243" s="237"/>
      <c r="J243" s="41"/>
      <c r="K243" s="41"/>
      <c r="L243" s="45"/>
      <c r="M243" s="238"/>
      <c r="N243" s="239"/>
      <c r="O243" s="92"/>
      <c r="P243" s="92"/>
      <c r="Q243" s="92"/>
      <c r="R243" s="92"/>
      <c r="S243" s="92"/>
      <c r="T243" s="93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150</v>
      </c>
      <c r="AU243" s="18" t="s">
        <v>85</v>
      </c>
    </row>
    <row r="244" spans="1:47" s="2" customFormat="1" ht="12">
      <c r="A244" s="39"/>
      <c r="B244" s="40"/>
      <c r="C244" s="41"/>
      <c r="D244" s="235" t="s">
        <v>358</v>
      </c>
      <c r="E244" s="41"/>
      <c r="F244" s="283" t="s">
        <v>856</v>
      </c>
      <c r="G244" s="41"/>
      <c r="H244" s="41"/>
      <c r="I244" s="237"/>
      <c r="J244" s="41"/>
      <c r="K244" s="41"/>
      <c r="L244" s="45"/>
      <c r="M244" s="238"/>
      <c r="N244" s="239"/>
      <c r="O244" s="92"/>
      <c r="P244" s="92"/>
      <c r="Q244" s="92"/>
      <c r="R244" s="92"/>
      <c r="S244" s="92"/>
      <c r="T244" s="93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358</v>
      </c>
      <c r="AU244" s="18" t="s">
        <v>85</v>
      </c>
    </row>
    <row r="245" spans="1:65" s="2" customFormat="1" ht="21.75" customHeight="1">
      <c r="A245" s="39"/>
      <c r="B245" s="40"/>
      <c r="C245" s="221" t="s">
        <v>527</v>
      </c>
      <c r="D245" s="221" t="s">
        <v>144</v>
      </c>
      <c r="E245" s="222" t="s">
        <v>857</v>
      </c>
      <c r="F245" s="223" t="s">
        <v>858</v>
      </c>
      <c r="G245" s="224" t="s">
        <v>147</v>
      </c>
      <c r="H245" s="225">
        <v>18</v>
      </c>
      <c r="I245" s="226"/>
      <c r="J245" s="227">
        <f>ROUND(I245*H245,2)</f>
        <v>0</v>
      </c>
      <c r="K245" s="228"/>
      <c r="L245" s="45"/>
      <c r="M245" s="229" t="s">
        <v>1</v>
      </c>
      <c r="N245" s="230" t="s">
        <v>43</v>
      </c>
      <c r="O245" s="92"/>
      <c r="P245" s="231">
        <f>O245*H245</f>
        <v>0</v>
      </c>
      <c r="Q245" s="231">
        <v>0.05545</v>
      </c>
      <c r="R245" s="231">
        <f>Q245*H245</f>
        <v>0.9981</v>
      </c>
      <c r="S245" s="231">
        <v>0</v>
      </c>
      <c r="T245" s="232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3" t="s">
        <v>148</v>
      </c>
      <c r="AT245" s="233" t="s">
        <v>144</v>
      </c>
      <c r="AU245" s="233" t="s">
        <v>85</v>
      </c>
      <c r="AY245" s="18" t="s">
        <v>142</v>
      </c>
      <c r="BE245" s="234">
        <f>IF(N245="základní",J245,0)</f>
        <v>0</v>
      </c>
      <c r="BF245" s="234">
        <f>IF(N245="snížená",J245,0)</f>
        <v>0</v>
      </c>
      <c r="BG245" s="234">
        <f>IF(N245="zákl. přenesená",J245,0)</f>
        <v>0</v>
      </c>
      <c r="BH245" s="234">
        <f>IF(N245="sníž. přenesená",J245,0)</f>
        <v>0</v>
      </c>
      <c r="BI245" s="234">
        <f>IF(N245="nulová",J245,0)</f>
        <v>0</v>
      </c>
      <c r="BJ245" s="18" t="s">
        <v>85</v>
      </c>
      <c r="BK245" s="234">
        <f>ROUND(I245*H245,2)</f>
        <v>0</v>
      </c>
      <c r="BL245" s="18" t="s">
        <v>148</v>
      </c>
      <c r="BM245" s="233" t="s">
        <v>859</v>
      </c>
    </row>
    <row r="246" spans="1:47" s="2" customFormat="1" ht="12">
      <c r="A246" s="39"/>
      <c r="B246" s="40"/>
      <c r="C246" s="41"/>
      <c r="D246" s="235" t="s">
        <v>150</v>
      </c>
      <c r="E246" s="41"/>
      <c r="F246" s="236" t="s">
        <v>858</v>
      </c>
      <c r="G246" s="41"/>
      <c r="H246" s="41"/>
      <c r="I246" s="237"/>
      <c r="J246" s="41"/>
      <c r="K246" s="41"/>
      <c r="L246" s="45"/>
      <c r="M246" s="238"/>
      <c r="N246" s="239"/>
      <c r="O246" s="92"/>
      <c r="P246" s="92"/>
      <c r="Q246" s="92"/>
      <c r="R246" s="92"/>
      <c r="S246" s="92"/>
      <c r="T246" s="93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150</v>
      </c>
      <c r="AU246" s="18" t="s">
        <v>85</v>
      </c>
    </row>
    <row r="247" spans="1:47" s="2" customFormat="1" ht="12">
      <c r="A247" s="39"/>
      <c r="B247" s="40"/>
      <c r="C247" s="41"/>
      <c r="D247" s="235" t="s">
        <v>358</v>
      </c>
      <c r="E247" s="41"/>
      <c r="F247" s="283" t="s">
        <v>860</v>
      </c>
      <c r="G247" s="41"/>
      <c r="H247" s="41"/>
      <c r="I247" s="237"/>
      <c r="J247" s="41"/>
      <c r="K247" s="41"/>
      <c r="L247" s="45"/>
      <c r="M247" s="238"/>
      <c r="N247" s="239"/>
      <c r="O247" s="92"/>
      <c r="P247" s="92"/>
      <c r="Q247" s="92"/>
      <c r="R247" s="92"/>
      <c r="S247" s="92"/>
      <c r="T247" s="93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358</v>
      </c>
      <c r="AU247" s="18" t="s">
        <v>85</v>
      </c>
    </row>
    <row r="248" spans="1:65" s="2" customFormat="1" ht="21.75" customHeight="1">
      <c r="A248" s="39"/>
      <c r="B248" s="40"/>
      <c r="C248" s="221" t="s">
        <v>532</v>
      </c>
      <c r="D248" s="221" t="s">
        <v>144</v>
      </c>
      <c r="E248" s="222" t="s">
        <v>861</v>
      </c>
      <c r="F248" s="223" t="s">
        <v>862</v>
      </c>
      <c r="G248" s="224" t="s">
        <v>147</v>
      </c>
      <c r="H248" s="225">
        <v>47</v>
      </c>
      <c r="I248" s="226"/>
      <c r="J248" s="227">
        <f>ROUND(I248*H248,2)</f>
        <v>0</v>
      </c>
      <c r="K248" s="228"/>
      <c r="L248" s="45"/>
      <c r="M248" s="229" t="s">
        <v>1</v>
      </c>
      <c r="N248" s="230" t="s">
        <v>43</v>
      </c>
      <c r="O248" s="92"/>
      <c r="P248" s="231">
        <f>O248*H248</f>
        <v>0</v>
      </c>
      <c r="Q248" s="231">
        <v>0.0739</v>
      </c>
      <c r="R248" s="231">
        <f>Q248*H248</f>
        <v>3.4732999999999996</v>
      </c>
      <c r="S248" s="231">
        <v>0</v>
      </c>
      <c r="T248" s="232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3" t="s">
        <v>148</v>
      </c>
      <c r="AT248" s="233" t="s">
        <v>144</v>
      </c>
      <c r="AU248" s="233" t="s">
        <v>85</v>
      </c>
      <c r="AY248" s="18" t="s">
        <v>142</v>
      </c>
      <c r="BE248" s="234">
        <f>IF(N248="základní",J248,0)</f>
        <v>0</v>
      </c>
      <c r="BF248" s="234">
        <f>IF(N248="snížená",J248,0)</f>
        <v>0</v>
      </c>
      <c r="BG248" s="234">
        <f>IF(N248="zákl. přenesená",J248,0)</f>
        <v>0</v>
      </c>
      <c r="BH248" s="234">
        <f>IF(N248="sníž. přenesená",J248,0)</f>
        <v>0</v>
      </c>
      <c r="BI248" s="234">
        <f>IF(N248="nulová",J248,0)</f>
        <v>0</v>
      </c>
      <c r="BJ248" s="18" t="s">
        <v>85</v>
      </c>
      <c r="BK248" s="234">
        <f>ROUND(I248*H248,2)</f>
        <v>0</v>
      </c>
      <c r="BL248" s="18" t="s">
        <v>148</v>
      </c>
      <c r="BM248" s="233" t="s">
        <v>863</v>
      </c>
    </row>
    <row r="249" spans="1:47" s="2" customFormat="1" ht="12">
      <c r="A249" s="39"/>
      <c r="B249" s="40"/>
      <c r="C249" s="41"/>
      <c r="D249" s="235" t="s">
        <v>150</v>
      </c>
      <c r="E249" s="41"/>
      <c r="F249" s="236" t="s">
        <v>862</v>
      </c>
      <c r="G249" s="41"/>
      <c r="H249" s="41"/>
      <c r="I249" s="237"/>
      <c r="J249" s="41"/>
      <c r="K249" s="41"/>
      <c r="L249" s="45"/>
      <c r="M249" s="238"/>
      <c r="N249" s="239"/>
      <c r="O249" s="92"/>
      <c r="P249" s="92"/>
      <c r="Q249" s="92"/>
      <c r="R249" s="92"/>
      <c r="S249" s="92"/>
      <c r="T249" s="93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150</v>
      </c>
      <c r="AU249" s="18" t="s">
        <v>85</v>
      </c>
    </row>
    <row r="250" spans="1:47" s="2" customFormat="1" ht="12">
      <c r="A250" s="39"/>
      <c r="B250" s="40"/>
      <c r="C250" s="41"/>
      <c r="D250" s="235" t="s">
        <v>358</v>
      </c>
      <c r="E250" s="41"/>
      <c r="F250" s="283" t="s">
        <v>864</v>
      </c>
      <c r="G250" s="41"/>
      <c r="H250" s="41"/>
      <c r="I250" s="237"/>
      <c r="J250" s="41"/>
      <c r="K250" s="41"/>
      <c r="L250" s="45"/>
      <c r="M250" s="238"/>
      <c r="N250" s="239"/>
      <c r="O250" s="92"/>
      <c r="P250" s="92"/>
      <c r="Q250" s="92"/>
      <c r="R250" s="92"/>
      <c r="S250" s="92"/>
      <c r="T250" s="93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358</v>
      </c>
      <c r="AU250" s="18" t="s">
        <v>85</v>
      </c>
    </row>
    <row r="251" spans="1:65" s="2" customFormat="1" ht="21.75" customHeight="1">
      <c r="A251" s="39"/>
      <c r="B251" s="40"/>
      <c r="C251" s="221" t="s">
        <v>537</v>
      </c>
      <c r="D251" s="221" t="s">
        <v>144</v>
      </c>
      <c r="E251" s="222" t="s">
        <v>865</v>
      </c>
      <c r="F251" s="223" t="s">
        <v>866</v>
      </c>
      <c r="G251" s="224" t="s">
        <v>147</v>
      </c>
      <c r="H251" s="225">
        <v>71</v>
      </c>
      <c r="I251" s="226"/>
      <c r="J251" s="227">
        <f>ROUND(I251*H251,2)</f>
        <v>0</v>
      </c>
      <c r="K251" s="228"/>
      <c r="L251" s="45"/>
      <c r="M251" s="229" t="s">
        <v>1</v>
      </c>
      <c r="N251" s="230" t="s">
        <v>43</v>
      </c>
      <c r="O251" s="92"/>
      <c r="P251" s="231">
        <f>O251*H251</f>
        <v>0</v>
      </c>
      <c r="Q251" s="231">
        <v>0.0739</v>
      </c>
      <c r="R251" s="231">
        <f>Q251*H251</f>
        <v>5.246899999999999</v>
      </c>
      <c r="S251" s="231">
        <v>0</v>
      </c>
      <c r="T251" s="232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3" t="s">
        <v>148</v>
      </c>
      <c r="AT251" s="233" t="s">
        <v>144</v>
      </c>
      <c r="AU251" s="233" t="s">
        <v>85</v>
      </c>
      <c r="AY251" s="18" t="s">
        <v>142</v>
      </c>
      <c r="BE251" s="234">
        <f>IF(N251="základní",J251,0)</f>
        <v>0</v>
      </c>
      <c r="BF251" s="234">
        <f>IF(N251="snížená",J251,0)</f>
        <v>0</v>
      </c>
      <c r="BG251" s="234">
        <f>IF(N251="zákl. přenesená",J251,0)</f>
        <v>0</v>
      </c>
      <c r="BH251" s="234">
        <f>IF(N251="sníž. přenesená",J251,0)</f>
        <v>0</v>
      </c>
      <c r="BI251" s="234">
        <f>IF(N251="nulová",J251,0)</f>
        <v>0</v>
      </c>
      <c r="BJ251" s="18" t="s">
        <v>85</v>
      </c>
      <c r="BK251" s="234">
        <f>ROUND(I251*H251,2)</f>
        <v>0</v>
      </c>
      <c r="BL251" s="18" t="s">
        <v>148</v>
      </c>
      <c r="BM251" s="233" t="s">
        <v>867</v>
      </c>
    </row>
    <row r="252" spans="1:47" s="2" customFormat="1" ht="12">
      <c r="A252" s="39"/>
      <c r="B252" s="40"/>
      <c r="C252" s="41"/>
      <c r="D252" s="235" t="s">
        <v>150</v>
      </c>
      <c r="E252" s="41"/>
      <c r="F252" s="236" t="s">
        <v>866</v>
      </c>
      <c r="G252" s="41"/>
      <c r="H252" s="41"/>
      <c r="I252" s="237"/>
      <c r="J252" s="41"/>
      <c r="K252" s="41"/>
      <c r="L252" s="45"/>
      <c r="M252" s="238"/>
      <c r="N252" s="239"/>
      <c r="O252" s="92"/>
      <c r="P252" s="92"/>
      <c r="Q252" s="92"/>
      <c r="R252" s="92"/>
      <c r="S252" s="92"/>
      <c r="T252" s="93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150</v>
      </c>
      <c r="AU252" s="18" t="s">
        <v>85</v>
      </c>
    </row>
    <row r="253" spans="1:47" s="2" customFormat="1" ht="12">
      <c r="A253" s="39"/>
      <c r="B253" s="40"/>
      <c r="C253" s="41"/>
      <c r="D253" s="235" t="s">
        <v>358</v>
      </c>
      <c r="E253" s="41"/>
      <c r="F253" s="283" t="s">
        <v>864</v>
      </c>
      <c r="G253" s="41"/>
      <c r="H253" s="41"/>
      <c r="I253" s="237"/>
      <c r="J253" s="41"/>
      <c r="K253" s="41"/>
      <c r="L253" s="45"/>
      <c r="M253" s="238"/>
      <c r="N253" s="239"/>
      <c r="O253" s="92"/>
      <c r="P253" s="92"/>
      <c r="Q253" s="92"/>
      <c r="R253" s="92"/>
      <c r="S253" s="92"/>
      <c r="T253" s="93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358</v>
      </c>
      <c r="AU253" s="18" t="s">
        <v>85</v>
      </c>
    </row>
    <row r="254" spans="1:65" s="2" customFormat="1" ht="21.75" customHeight="1">
      <c r="A254" s="39"/>
      <c r="B254" s="40"/>
      <c r="C254" s="221" t="s">
        <v>542</v>
      </c>
      <c r="D254" s="221" t="s">
        <v>144</v>
      </c>
      <c r="E254" s="222" t="s">
        <v>868</v>
      </c>
      <c r="F254" s="223" t="s">
        <v>869</v>
      </c>
      <c r="G254" s="224" t="s">
        <v>147</v>
      </c>
      <c r="H254" s="225">
        <v>49</v>
      </c>
      <c r="I254" s="226"/>
      <c r="J254" s="227">
        <f>ROUND(I254*H254,2)</f>
        <v>0</v>
      </c>
      <c r="K254" s="228"/>
      <c r="L254" s="45"/>
      <c r="M254" s="229" t="s">
        <v>1</v>
      </c>
      <c r="N254" s="230" t="s">
        <v>43</v>
      </c>
      <c r="O254" s="92"/>
      <c r="P254" s="231">
        <f>O254*H254</f>
        <v>0</v>
      </c>
      <c r="Q254" s="231">
        <v>0.0739</v>
      </c>
      <c r="R254" s="231">
        <f>Q254*H254</f>
        <v>3.6210999999999998</v>
      </c>
      <c r="S254" s="231">
        <v>0</v>
      </c>
      <c r="T254" s="232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3" t="s">
        <v>148</v>
      </c>
      <c r="AT254" s="233" t="s">
        <v>144</v>
      </c>
      <c r="AU254" s="233" t="s">
        <v>85</v>
      </c>
      <c r="AY254" s="18" t="s">
        <v>142</v>
      </c>
      <c r="BE254" s="234">
        <f>IF(N254="základní",J254,0)</f>
        <v>0</v>
      </c>
      <c r="BF254" s="234">
        <f>IF(N254="snížená",J254,0)</f>
        <v>0</v>
      </c>
      <c r="BG254" s="234">
        <f>IF(N254="zákl. přenesená",J254,0)</f>
        <v>0</v>
      </c>
      <c r="BH254" s="234">
        <f>IF(N254="sníž. přenesená",J254,0)</f>
        <v>0</v>
      </c>
      <c r="BI254" s="234">
        <f>IF(N254="nulová",J254,0)</f>
        <v>0</v>
      </c>
      <c r="BJ254" s="18" t="s">
        <v>85</v>
      </c>
      <c r="BK254" s="234">
        <f>ROUND(I254*H254,2)</f>
        <v>0</v>
      </c>
      <c r="BL254" s="18" t="s">
        <v>148</v>
      </c>
      <c r="BM254" s="233" t="s">
        <v>870</v>
      </c>
    </row>
    <row r="255" spans="1:47" s="2" customFormat="1" ht="12">
      <c r="A255" s="39"/>
      <c r="B255" s="40"/>
      <c r="C255" s="41"/>
      <c r="D255" s="235" t="s">
        <v>150</v>
      </c>
      <c r="E255" s="41"/>
      <c r="F255" s="236" t="s">
        <v>869</v>
      </c>
      <c r="G255" s="41"/>
      <c r="H255" s="41"/>
      <c r="I255" s="237"/>
      <c r="J255" s="41"/>
      <c r="K255" s="41"/>
      <c r="L255" s="45"/>
      <c r="M255" s="238"/>
      <c r="N255" s="239"/>
      <c r="O255" s="92"/>
      <c r="P255" s="92"/>
      <c r="Q255" s="92"/>
      <c r="R255" s="92"/>
      <c r="S255" s="92"/>
      <c r="T255" s="93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150</v>
      </c>
      <c r="AU255" s="18" t="s">
        <v>85</v>
      </c>
    </row>
    <row r="256" spans="1:47" s="2" customFormat="1" ht="12">
      <c r="A256" s="39"/>
      <c r="B256" s="40"/>
      <c r="C256" s="41"/>
      <c r="D256" s="235" t="s">
        <v>358</v>
      </c>
      <c r="E256" s="41"/>
      <c r="F256" s="283" t="s">
        <v>864</v>
      </c>
      <c r="G256" s="41"/>
      <c r="H256" s="41"/>
      <c r="I256" s="237"/>
      <c r="J256" s="41"/>
      <c r="K256" s="41"/>
      <c r="L256" s="45"/>
      <c r="M256" s="238"/>
      <c r="N256" s="239"/>
      <c r="O256" s="92"/>
      <c r="P256" s="92"/>
      <c r="Q256" s="92"/>
      <c r="R256" s="92"/>
      <c r="S256" s="92"/>
      <c r="T256" s="9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358</v>
      </c>
      <c r="AU256" s="18" t="s">
        <v>85</v>
      </c>
    </row>
    <row r="257" spans="1:65" s="2" customFormat="1" ht="21.75" customHeight="1">
      <c r="A257" s="39"/>
      <c r="B257" s="40"/>
      <c r="C257" s="221" t="s">
        <v>547</v>
      </c>
      <c r="D257" s="221" t="s">
        <v>144</v>
      </c>
      <c r="E257" s="222" t="s">
        <v>871</v>
      </c>
      <c r="F257" s="223" t="s">
        <v>872</v>
      </c>
      <c r="G257" s="224" t="s">
        <v>147</v>
      </c>
      <c r="H257" s="225">
        <v>725</v>
      </c>
      <c r="I257" s="226"/>
      <c r="J257" s="227">
        <f>ROUND(I257*H257,2)</f>
        <v>0</v>
      </c>
      <c r="K257" s="228"/>
      <c r="L257" s="45"/>
      <c r="M257" s="229" t="s">
        <v>1</v>
      </c>
      <c r="N257" s="230" t="s">
        <v>43</v>
      </c>
      <c r="O257" s="92"/>
      <c r="P257" s="231">
        <f>O257*H257</f>
        <v>0</v>
      </c>
      <c r="Q257" s="231">
        <v>0.0739</v>
      </c>
      <c r="R257" s="231">
        <f>Q257*H257</f>
        <v>53.57749999999999</v>
      </c>
      <c r="S257" s="231">
        <v>0</v>
      </c>
      <c r="T257" s="232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3" t="s">
        <v>148</v>
      </c>
      <c r="AT257" s="233" t="s">
        <v>144</v>
      </c>
      <c r="AU257" s="233" t="s">
        <v>85</v>
      </c>
      <c r="AY257" s="18" t="s">
        <v>142</v>
      </c>
      <c r="BE257" s="234">
        <f>IF(N257="základní",J257,0)</f>
        <v>0</v>
      </c>
      <c r="BF257" s="234">
        <f>IF(N257="snížená",J257,0)</f>
        <v>0</v>
      </c>
      <c r="BG257" s="234">
        <f>IF(N257="zákl. přenesená",J257,0)</f>
        <v>0</v>
      </c>
      <c r="BH257" s="234">
        <f>IF(N257="sníž. přenesená",J257,0)</f>
        <v>0</v>
      </c>
      <c r="BI257" s="234">
        <f>IF(N257="nulová",J257,0)</f>
        <v>0</v>
      </c>
      <c r="BJ257" s="18" t="s">
        <v>85</v>
      </c>
      <c r="BK257" s="234">
        <f>ROUND(I257*H257,2)</f>
        <v>0</v>
      </c>
      <c r="BL257" s="18" t="s">
        <v>148</v>
      </c>
      <c r="BM257" s="233" t="s">
        <v>873</v>
      </c>
    </row>
    <row r="258" spans="1:47" s="2" customFormat="1" ht="12">
      <c r="A258" s="39"/>
      <c r="B258" s="40"/>
      <c r="C258" s="41"/>
      <c r="D258" s="235" t="s">
        <v>150</v>
      </c>
      <c r="E258" s="41"/>
      <c r="F258" s="236" t="s">
        <v>872</v>
      </c>
      <c r="G258" s="41"/>
      <c r="H258" s="41"/>
      <c r="I258" s="237"/>
      <c r="J258" s="41"/>
      <c r="K258" s="41"/>
      <c r="L258" s="45"/>
      <c r="M258" s="238"/>
      <c r="N258" s="239"/>
      <c r="O258" s="92"/>
      <c r="P258" s="92"/>
      <c r="Q258" s="92"/>
      <c r="R258" s="92"/>
      <c r="S258" s="92"/>
      <c r="T258" s="93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150</v>
      </c>
      <c r="AU258" s="18" t="s">
        <v>85</v>
      </c>
    </row>
    <row r="259" spans="1:47" s="2" customFormat="1" ht="12">
      <c r="A259" s="39"/>
      <c r="B259" s="40"/>
      <c r="C259" s="41"/>
      <c r="D259" s="235" t="s">
        <v>358</v>
      </c>
      <c r="E259" s="41"/>
      <c r="F259" s="283" t="s">
        <v>864</v>
      </c>
      <c r="G259" s="41"/>
      <c r="H259" s="41"/>
      <c r="I259" s="237"/>
      <c r="J259" s="41"/>
      <c r="K259" s="41"/>
      <c r="L259" s="45"/>
      <c r="M259" s="238"/>
      <c r="N259" s="239"/>
      <c r="O259" s="92"/>
      <c r="P259" s="92"/>
      <c r="Q259" s="92"/>
      <c r="R259" s="92"/>
      <c r="S259" s="92"/>
      <c r="T259" s="93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358</v>
      </c>
      <c r="AU259" s="18" t="s">
        <v>85</v>
      </c>
    </row>
    <row r="260" spans="1:65" s="2" customFormat="1" ht="16.5" customHeight="1">
      <c r="A260" s="39"/>
      <c r="B260" s="40"/>
      <c r="C260" s="221" t="s">
        <v>552</v>
      </c>
      <c r="D260" s="221" t="s">
        <v>144</v>
      </c>
      <c r="E260" s="222" t="s">
        <v>874</v>
      </c>
      <c r="F260" s="223" t="s">
        <v>875</v>
      </c>
      <c r="G260" s="224" t="s">
        <v>254</v>
      </c>
      <c r="H260" s="225">
        <v>206</v>
      </c>
      <c r="I260" s="226"/>
      <c r="J260" s="227">
        <f>ROUND(I260*H260,2)</f>
        <v>0</v>
      </c>
      <c r="K260" s="228"/>
      <c r="L260" s="45"/>
      <c r="M260" s="229" t="s">
        <v>1</v>
      </c>
      <c r="N260" s="230" t="s">
        <v>43</v>
      </c>
      <c r="O260" s="92"/>
      <c r="P260" s="231">
        <f>O260*H260</f>
        <v>0</v>
      </c>
      <c r="Q260" s="231">
        <v>0.00036</v>
      </c>
      <c r="R260" s="231">
        <f>Q260*H260</f>
        <v>0.07416</v>
      </c>
      <c r="S260" s="231">
        <v>0</v>
      </c>
      <c r="T260" s="232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3" t="s">
        <v>148</v>
      </c>
      <c r="AT260" s="233" t="s">
        <v>144</v>
      </c>
      <c r="AU260" s="233" t="s">
        <v>85</v>
      </c>
      <c r="AY260" s="18" t="s">
        <v>142</v>
      </c>
      <c r="BE260" s="234">
        <f>IF(N260="základní",J260,0)</f>
        <v>0</v>
      </c>
      <c r="BF260" s="234">
        <f>IF(N260="snížená",J260,0)</f>
        <v>0</v>
      </c>
      <c r="BG260" s="234">
        <f>IF(N260="zákl. přenesená",J260,0)</f>
        <v>0</v>
      </c>
      <c r="BH260" s="234">
        <f>IF(N260="sníž. přenesená",J260,0)</f>
        <v>0</v>
      </c>
      <c r="BI260" s="234">
        <f>IF(N260="nulová",J260,0)</f>
        <v>0</v>
      </c>
      <c r="BJ260" s="18" t="s">
        <v>85</v>
      </c>
      <c r="BK260" s="234">
        <f>ROUND(I260*H260,2)</f>
        <v>0</v>
      </c>
      <c r="BL260" s="18" t="s">
        <v>148</v>
      </c>
      <c r="BM260" s="233" t="s">
        <v>876</v>
      </c>
    </row>
    <row r="261" spans="1:47" s="2" customFormat="1" ht="12">
      <c r="A261" s="39"/>
      <c r="B261" s="40"/>
      <c r="C261" s="41"/>
      <c r="D261" s="235" t="s">
        <v>150</v>
      </c>
      <c r="E261" s="41"/>
      <c r="F261" s="236" t="s">
        <v>875</v>
      </c>
      <c r="G261" s="41"/>
      <c r="H261" s="41"/>
      <c r="I261" s="237"/>
      <c r="J261" s="41"/>
      <c r="K261" s="41"/>
      <c r="L261" s="45"/>
      <c r="M261" s="238"/>
      <c r="N261" s="239"/>
      <c r="O261" s="92"/>
      <c r="P261" s="92"/>
      <c r="Q261" s="92"/>
      <c r="R261" s="92"/>
      <c r="S261" s="92"/>
      <c r="T261" s="93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150</v>
      </c>
      <c r="AU261" s="18" t="s">
        <v>85</v>
      </c>
    </row>
    <row r="262" spans="1:63" s="12" customFormat="1" ht="25.9" customHeight="1">
      <c r="A262" s="12"/>
      <c r="B262" s="205"/>
      <c r="C262" s="206"/>
      <c r="D262" s="207" t="s">
        <v>77</v>
      </c>
      <c r="E262" s="208" t="s">
        <v>877</v>
      </c>
      <c r="F262" s="208" t="s">
        <v>878</v>
      </c>
      <c r="G262" s="206"/>
      <c r="H262" s="206"/>
      <c r="I262" s="209"/>
      <c r="J262" s="210">
        <f>BK262</f>
        <v>0</v>
      </c>
      <c r="K262" s="206"/>
      <c r="L262" s="211"/>
      <c r="M262" s="212"/>
      <c r="N262" s="213"/>
      <c r="O262" s="213"/>
      <c r="P262" s="214">
        <f>SUM(P263:P264)</f>
        <v>0</v>
      </c>
      <c r="Q262" s="213"/>
      <c r="R262" s="214">
        <f>SUM(R263:R264)</f>
        <v>2.7</v>
      </c>
      <c r="S262" s="213"/>
      <c r="T262" s="215">
        <f>SUM(T263:T264)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16" t="s">
        <v>85</v>
      </c>
      <c r="AT262" s="217" t="s">
        <v>77</v>
      </c>
      <c r="AU262" s="217" t="s">
        <v>78</v>
      </c>
      <c r="AY262" s="216" t="s">
        <v>142</v>
      </c>
      <c r="BK262" s="218">
        <f>SUM(BK263:BK264)</f>
        <v>0</v>
      </c>
    </row>
    <row r="263" spans="1:65" s="2" customFormat="1" ht="21.75" customHeight="1">
      <c r="A263" s="39"/>
      <c r="B263" s="40"/>
      <c r="C263" s="221" t="s">
        <v>567</v>
      </c>
      <c r="D263" s="221" t="s">
        <v>144</v>
      </c>
      <c r="E263" s="222" t="s">
        <v>879</v>
      </c>
      <c r="F263" s="223" t="s">
        <v>880</v>
      </c>
      <c r="G263" s="224" t="s">
        <v>540</v>
      </c>
      <c r="H263" s="225">
        <v>6</v>
      </c>
      <c r="I263" s="226"/>
      <c r="J263" s="227">
        <f>ROUND(I263*H263,2)</f>
        <v>0</v>
      </c>
      <c r="K263" s="228"/>
      <c r="L263" s="45"/>
      <c r="M263" s="229" t="s">
        <v>1</v>
      </c>
      <c r="N263" s="230" t="s">
        <v>43</v>
      </c>
      <c r="O263" s="92"/>
      <c r="P263" s="231">
        <f>O263*H263</f>
        <v>0</v>
      </c>
      <c r="Q263" s="231">
        <v>0.45</v>
      </c>
      <c r="R263" s="231">
        <f>Q263*H263</f>
        <v>2.7</v>
      </c>
      <c r="S263" s="231">
        <v>0</v>
      </c>
      <c r="T263" s="232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3" t="s">
        <v>148</v>
      </c>
      <c r="AT263" s="233" t="s">
        <v>144</v>
      </c>
      <c r="AU263" s="233" t="s">
        <v>85</v>
      </c>
      <c r="AY263" s="18" t="s">
        <v>142</v>
      </c>
      <c r="BE263" s="234">
        <f>IF(N263="základní",J263,0)</f>
        <v>0</v>
      </c>
      <c r="BF263" s="234">
        <f>IF(N263="snížená",J263,0)</f>
        <v>0</v>
      </c>
      <c r="BG263" s="234">
        <f>IF(N263="zákl. přenesená",J263,0)</f>
        <v>0</v>
      </c>
      <c r="BH263" s="234">
        <f>IF(N263="sníž. přenesená",J263,0)</f>
        <v>0</v>
      </c>
      <c r="BI263" s="234">
        <f>IF(N263="nulová",J263,0)</f>
        <v>0</v>
      </c>
      <c r="BJ263" s="18" t="s">
        <v>85</v>
      </c>
      <c r="BK263" s="234">
        <f>ROUND(I263*H263,2)</f>
        <v>0</v>
      </c>
      <c r="BL263" s="18" t="s">
        <v>148</v>
      </c>
      <c r="BM263" s="233" t="s">
        <v>881</v>
      </c>
    </row>
    <row r="264" spans="1:47" s="2" customFormat="1" ht="12">
      <c r="A264" s="39"/>
      <c r="B264" s="40"/>
      <c r="C264" s="41"/>
      <c r="D264" s="235" t="s">
        <v>150</v>
      </c>
      <c r="E264" s="41"/>
      <c r="F264" s="236" t="s">
        <v>880</v>
      </c>
      <c r="G264" s="41"/>
      <c r="H264" s="41"/>
      <c r="I264" s="237"/>
      <c r="J264" s="41"/>
      <c r="K264" s="41"/>
      <c r="L264" s="45"/>
      <c r="M264" s="238"/>
      <c r="N264" s="239"/>
      <c r="O264" s="92"/>
      <c r="P264" s="92"/>
      <c r="Q264" s="92"/>
      <c r="R264" s="92"/>
      <c r="S264" s="92"/>
      <c r="T264" s="93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150</v>
      </c>
      <c r="AU264" s="18" t="s">
        <v>85</v>
      </c>
    </row>
    <row r="265" spans="1:63" s="12" customFormat="1" ht="25.9" customHeight="1">
      <c r="A265" s="12"/>
      <c r="B265" s="205"/>
      <c r="C265" s="206"/>
      <c r="D265" s="207" t="s">
        <v>77</v>
      </c>
      <c r="E265" s="208" t="s">
        <v>882</v>
      </c>
      <c r="F265" s="208" t="s">
        <v>883</v>
      </c>
      <c r="G265" s="206"/>
      <c r="H265" s="206"/>
      <c r="I265" s="209"/>
      <c r="J265" s="210">
        <f>BK265</f>
        <v>0</v>
      </c>
      <c r="K265" s="206"/>
      <c r="L265" s="211"/>
      <c r="M265" s="212"/>
      <c r="N265" s="213"/>
      <c r="O265" s="213"/>
      <c r="P265" s="214">
        <f>SUM(P266:P289)</f>
        <v>0</v>
      </c>
      <c r="Q265" s="213"/>
      <c r="R265" s="214">
        <f>SUM(R266:R289)</f>
        <v>94.839545</v>
      </c>
      <c r="S265" s="213"/>
      <c r="T265" s="215">
        <f>SUM(T266:T289)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16" t="s">
        <v>85</v>
      </c>
      <c r="AT265" s="217" t="s">
        <v>77</v>
      </c>
      <c r="AU265" s="217" t="s">
        <v>78</v>
      </c>
      <c r="AY265" s="216" t="s">
        <v>142</v>
      </c>
      <c r="BK265" s="218">
        <f>SUM(BK266:BK289)</f>
        <v>0</v>
      </c>
    </row>
    <row r="266" spans="1:65" s="2" customFormat="1" ht="21.75" customHeight="1">
      <c r="A266" s="39"/>
      <c r="B266" s="40"/>
      <c r="C266" s="221" t="s">
        <v>572</v>
      </c>
      <c r="D266" s="221" t="s">
        <v>144</v>
      </c>
      <c r="E266" s="222" t="s">
        <v>884</v>
      </c>
      <c r="F266" s="223" t="s">
        <v>885</v>
      </c>
      <c r="G266" s="224" t="s">
        <v>540</v>
      </c>
      <c r="H266" s="225">
        <v>2</v>
      </c>
      <c r="I266" s="226"/>
      <c r="J266" s="227">
        <f>ROUND(I266*H266,2)</f>
        <v>0</v>
      </c>
      <c r="K266" s="228"/>
      <c r="L266" s="45"/>
      <c r="M266" s="229" t="s">
        <v>1</v>
      </c>
      <c r="N266" s="230" t="s">
        <v>43</v>
      </c>
      <c r="O266" s="92"/>
      <c r="P266" s="231">
        <f>O266*H266</f>
        <v>0</v>
      </c>
      <c r="Q266" s="231">
        <v>0.1772</v>
      </c>
      <c r="R266" s="231">
        <f>Q266*H266</f>
        <v>0.3544</v>
      </c>
      <c r="S266" s="231">
        <v>0</v>
      </c>
      <c r="T266" s="232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3" t="s">
        <v>148</v>
      </c>
      <c r="AT266" s="233" t="s">
        <v>144</v>
      </c>
      <c r="AU266" s="233" t="s">
        <v>85</v>
      </c>
      <c r="AY266" s="18" t="s">
        <v>142</v>
      </c>
      <c r="BE266" s="234">
        <f>IF(N266="základní",J266,0)</f>
        <v>0</v>
      </c>
      <c r="BF266" s="234">
        <f>IF(N266="snížená",J266,0)</f>
        <v>0</v>
      </c>
      <c r="BG266" s="234">
        <f>IF(N266="zákl. přenesená",J266,0)</f>
        <v>0</v>
      </c>
      <c r="BH266" s="234">
        <f>IF(N266="sníž. přenesená",J266,0)</f>
        <v>0</v>
      </c>
      <c r="BI266" s="234">
        <f>IF(N266="nulová",J266,0)</f>
        <v>0</v>
      </c>
      <c r="BJ266" s="18" t="s">
        <v>85</v>
      </c>
      <c r="BK266" s="234">
        <f>ROUND(I266*H266,2)</f>
        <v>0</v>
      </c>
      <c r="BL266" s="18" t="s">
        <v>148</v>
      </c>
      <c r="BM266" s="233" t="s">
        <v>886</v>
      </c>
    </row>
    <row r="267" spans="1:47" s="2" customFormat="1" ht="12">
      <c r="A267" s="39"/>
      <c r="B267" s="40"/>
      <c r="C267" s="41"/>
      <c r="D267" s="235" t="s">
        <v>150</v>
      </c>
      <c r="E267" s="41"/>
      <c r="F267" s="236" t="s">
        <v>885</v>
      </c>
      <c r="G267" s="41"/>
      <c r="H267" s="41"/>
      <c r="I267" s="237"/>
      <c r="J267" s="41"/>
      <c r="K267" s="41"/>
      <c r="L267" s="45"/>
      <c r="M267" s="238"/>
      <c r="N267" s="239"/>
      <c r="O267" s="92"/>
      <c r="P267" s="92"/>
      <c r="Q267" s="92"/>
      <c r="R267" s="92"/>
      <c r="S267" s="92"/>
      <c r="T267" s="93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150</v>
      </c>
      <c r="AU267" s="18" t="s">
        <v>85</v>
      </c>
    </row>
    <row r="268" spans="1:65" s="2" customFormat="1" ht="21.75" customHeight="1">
      <c r="A268" s="39"/>
      <c r="B268" s="40"/>
      <c r="C268" s="221" t="s">
        <v>577</v>
      </c>
      <c r="D268" s="221" t="s">
        <v>144</v>
      </c>
      <c r="E268" s="222" t="s">
        <v>887</v>
      </c>
      <c r="F268" s="223" t="s">
        <v>888</v>
      </c>
      <c r="G268" s="224" t="s">
        <v>254</v>
      </c>
      <c r="H268" s="225">
        <v>11</v>
      </c>
      <c r="I268" s="226"/>
      <c r="J268" s="227">
        <f>ROUND(I268*H268,2)</f>
        <v>0</v>
      </c>
      <c r="K268" s="228"/>
      <c r="L268" s="45"/>
      <c r="M268" s="229" t="s">
        <v>1</v>
      </c>
      <c r="N268" s="230" t="s">
        <v>43</v>
      </c>
      <c r="O268" s="92"/>
      <c r="P268" s="231">
        <f>O268*H268</f>
        <v>0</v>
      </c>
      <c r="Q268" s="231">
        <v>0.08232</v>
      </c>
      <c r="R268" s="231">
        <f>Q268*H268</f>
        <v>0.9055200000000001</v>
      </c>
      <c r="S268" s="231">
        <v>0</v>
      </c>
      <c r="T268" s="232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3" t="s">
        <v>148</v>
      </c>
      <c r="AT268" s="233" t="s">
        <v>144</v>
      </c>
      <c r="AU268" s="233" t="s">
        <v>85</v>
      </c>
      <c r="AY268" s="18" t="s">
        <v>142</v>
      </c>
      <c r="BE268" s="234">
        <f>IF(N268="základní",J268,0)</f>
        <v>0</v>
      </c>
      <c r="BF268" s="234">
        <f>IF(N268="snížená",J268,0)</f>
        <v>0</v>
      </c>
      <c r="BG268" s="234">
        <f>IF(N268="zákl. přenesená",J268,0)</f>
        <v>0</v>
      </c>
      <c r="BH268" s="234">
        <f>IF(N268="sníž. přenesená",J268,0)</f>
        <v>0</v>
      </c>
      <c r="BI268" s="234">
        <f>IF(N268="nulová",J268,0)</f>
        <v>0</v>
      </c>
      <c r="BJ268" s="18" t="s">
        <v>85</v>
      </c>
      <c r="BK268" s="234">
        <f>ROUND(I268*H268,2)</f>
        <v>0</v>
      </c>
      <c r="BL268" s="18" t="s">
        <v>148</v>
      </c>
      <c r="BM268" s="233" t="s">
        <v>889</v>
      </c>
    </row>
    <row r="269" spans="1:47" s="2" customFormat="1" ht="12">
      <c r="A269" s="39"/>
      <c r="B269" s="40"/>
      <c r="C269" s="41"/>
      <c r="D269" s="235" t="s">
        <v>150</v>
      </c>
      <c r="E269" s="41"/>
      <c r="F269" s="236" t="s">
        <v>888</v>
      </c>
      <c r="G269" s="41"/>
      <c r="H269" s="41"/>
      <c r="I269" s="237"/>
      <c r="J269" s="41"/>
      <c r="K269" s="41"/>
      <c r="L269" s="45"/>
      <c r="M269" s="238"/>
      <c r="N269" s="239"/>
      <c r="O269" s="92"/>
      <c r="P269" s="92"/>
      <c r="Q269" s="92"/>
      <c r="R269" s="92"/>
      <c r="S269" s="92"/>
      <c r="T269" s="93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150</v>
      </c>
      <c r="AU269" s="18" t="s">
        <v>85</v>
      </c>
    </row>
    <row r="270" spans="1:65" s="2" customFormat="1" ht="21.75" customHeight="1">
      <c r="A270" s="39"/>
      <c r="B270" s="40"/>
      <c r="C270" s="221" t="s">
        <v>582</v>
      </c>
      <c r="D270" s="221" t="s">
        <v>144</v>
      </c>
      <c r="E270" s="222" t="s">
        <v>890</v>
      </c>
      <c r="F270" s="223" t="s">
        <v>891</v>
      </c>
      <c r="G270" s="224" t="s">
        <v>254</v>
      </c>
      <c r="H270" s="225">
        <v>1.5</v>
      </c>
      <c r="I270" s="226"/>
      <c r="J270" s="227">
        <f>ROUND(I270*H270,2)</f>
        <v>0</v>
      </c>
      <c r="K270" s="228"/>
      <c r="L270" s="45"/>
      <c r="M270" s="229" t="s">
        <v>1</v>
      </c>
      <c r="N270" s="230" t="s">
        <v>43</v>
      </c>
      <c r="O270" s="92"/>
      <c r="P270" s="231">
        <f>O270*H270</f>
        <v>0</v>
      </c>
      <c r="Q270" s="231">
        <v>0.09471</v>
      </c>
      <c r="R270" s="231">
        <f>Q270*H270</f>
        <v>0.142065</v>
      </c>
      <c r="S270" s="231">
        <v>0</v>
      </c>
      <c r="T270" s="232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3" t="s">
        <v>148</v>
      </c>
      <c r="AT270" s="233" t="s">
        <v>144</v>
      </c>
      <c r="AU270" s="233" t="s">
        <v>85</v>
      </c>
      <c r="AY270" s="18" t="s">
        <v>142</v>
      </c>
      <c r="BE270" s="234">
        <f>IF(N270="základní",J270,0)</f>
        <v>0</v>
      </c>
      <c r="BF270" s="234">
        <f>IF(N270="snížená",J270,0)</f>
        <v>0</v>
      </c>
      <c r="BG270" s="234">
        <f>IF(N270="zákl. přenesená",J270,0)</f>
        <v>0</v>
      </c>
      <c r="BH270" s="234">
        <f>IF(N270="sníž. přenesená",J270,0)</f>
        <v>0</v>
      </c>
      <c r="BI270" s="234">
        <f>IF(N270="nulová",J270,0)</f>
        <v>0</v>
      </c>
      <c r="BJ270" s="18" t="s">
        <v>85</v>
      </c>
      <c r="BK270" s="234">
        <f>ROUND(I270*H270,2)</f>
        <v>0</v>
      </c>
      <c r="BL270" s="18" t="s">
        <v>148</v>
      </c>
      <c r="BM270" s="233" t="s">
        <v>892</v>
      </c>
    </row>
    <row r="271" spans="1:47" s="2" customFormat="1" ht="12">
      <c r="A271" s="39"/>
      <c r="B271" s="40"/>
      <c r="C271" s="41"/>
      <c r="D271" s="235" t="s">
        <v>150</v>
      </c>
      <c r="E271" s="41"/>
      <c r="F271" s="236" t="s">
        <v>891</v>
      </c>
      <c r="G271" s="41"/>
      <c r="H271" s="41"/>
      <c r="I271" s="237"/>
      <c r="J271" s="41"/>
      <c r="K271" s="41"/>
      <c r="L271" s="45"/>
      <c r="M271" s="238"/>
      <c r="N271" s="239"/>
      <c r="O271" s="92"/>
      <c r="P271" s="92"/>
      <c r="Q271" s="92"/>
      <c r="R271" s="92"/>
      <c r="S271" s="92"/>
      <c r="T271" s="93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150</v>
      </c>
      <c r="AU271" s="18" t="s">
        <v>85</v>
      </c>
    </row>
    <row r="272" spans="1:47" s="2" customFormat="1" ht="12">
      <c r="A272" s="39"/>
      <c r="B272" s="40"/>
      <c r="C272" s="41"/>
      <c r="D272" s="235" t="s">
        <v>358</v>
      </c>
      <c r="E272" s="41"/>
      <c r="F272" s="283" t="s">
        <v>893</v>
      </c>
      <c r="G272" s="41"/>
      <c r="H272" s="41"/>
      <c r="I272" s="237"/>
      <c r="J272" s="41"/>
      <c r="K272" s="41"/>
      <c r="L272" s="45"/>
      <c r="M272" s="238"/>
      <c r="N272" s="239"/>
      <c r="O272" s="92"/>
      <c r="P272" s="92"/>
      <c r="Q272" s="92"/>
      <c r="R272" s="92"/>
      <c r="S272" s="92"/>
      <c r="T272" s="93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358</v>
      </c>
      <c r="AU272" s="18" t="s">
        <v>85</v>
      </c>
    </row>
    <row r="273" spans="1:65" s="2" customFormat="1" ht="16.5" customHeight="1">
      <c r="A273" s="39"/>
      <c r="B273" s="40"/>
      <c r="C273" s="221" t="s">
        <v>587</v>
      </c>
      <c r="D273" s="221" t="s">
        <v>144</v>
      </c>
      <c r="E273" s="222" t="s">
        <v>894</v>
      </c>
      <c r="F273" s="223" t="s">
        <v>895</v>
      </c>
      <c r="G273" s="224" t="s">
        <v>254</v>
      </c>
      <c r="H273" s="225">
        <v>52</v>
      </c>
      <c r="I273" s="226"/>
      <c r="J273" s="227">
        <f>ROUND(I273*H273,2)</f>
        <v>0</v>
      </c>
      <c r="K273" s="228"/>
      <c r="L273" s="45"/>
      <c r="M273" s="229" t="s">
        <v>1</v>
      </c>
      <c r="N273" s="230" t="s">
        <v>43</v>
      </c>
      <c r="O273" s="92"/>
      <c r="P273" s="231">
        <f>O273*H273</f>
        <v>0</v>
      </c>
      <c r="Q273" s="231">
        <v>0</v>
      </c>
      <c r="R273" s="231">
        <f>Q273*H273</f>
        <v>0</v>
      </c>
      <c r="S273" s="231">
        <v>0</v>
      </c>
      <c r="T273" s="232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3" t="s">
        <v>148</v>
      </c>
      <c r="AT273" s="233" t="s">
        <v>144</v>
      </c>
      <c r="AU273" s="233" t="s">
        <v>85</v>
      </c>
      <c r="AY273" s="18" t="s">
        <v>142</v>
      </c>
      <c r="BE273" s="234">
        <f>IF(N273="základní",J273,0)</f>
        <v>0</v>
      </c>
      <c r="BF273" s="234">
        <f>IF(N273="snížená",J273,0)</f>
        <v>0</v>
      </c>
      <c r="BG273" s="234">
        <f>IF(N273="zákl. přenesená",J273,0)</f>
        <v>0</v>
      </c>
      <c r="BH273" s="234">
        <f>IF(N273="sníž. přenesená",J273,0)</f>
        <v>0</v>
      </c>
      <c r="BI273" s="234">
        <f>IF(N273="nulová",J273,0)</f>
        <v>0</v>
      </c>
      <c r="BJ273" s="18" t="s">
        <v>85</v>
      </c>
      <c r="BK273" s="234">
        <f>ROUND(I273*H273,2)</f>
        <v>0</v>
      </c>
      <c r="BL273" s="18" t="s">
        <v>148</v>
      </c>
      <c r="BM273" s="233" t="s">
        <v>896</v>
      </c>
    </row>
    <row r="274" spans="1:47" s="2" customFormat="1" ht="12">
      <c r="A274" s="39"/>
      <c r="B274" s="40"/>
      <c r="C274" s="41"/>
      <c r="D274" s="235" t="s">
        <v>150</v>
      </c>
      <c r="E274" s="41"/>
      <c r="F274" s="236" t="s">
        <v>895</v>
      </c>
      <c r="G274" s="41"/>
      <c r="H274" s="41"/>
      <c r="I274" s="237"/>
      <c r="J274" s="41"/>
      <c r="K274" s="41"/>
      <c r="L274" s="45"/>
      <c r="M274" s="238"/>
      <c r="N274" s="239"/>
      <c r="O274" s="92"/>
      <c r="P274" s="92"/>
      <c r="Q274" s="92"/>
      <c r="R274" s="92"/>
      <c r="S274" s="92"/>
      <c r="T274" s="93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150</v>
      </c>
      <c r="AU274" s="18" t="s">
        <v>85</v>
      </c>
    </row>
    <row r="275" spans="1:65" s="2" customFormat="1" ht="21.75" customHeight="1">
      <c r="A275" s="39"/>
      <c r="B275" s="40"/>
      <c r="C275" s="221" t="s">
        <v>592</v>
      </c>
      <c r="D275" s="221" t="s">
        <v>144</v>
      </c>
      <c r="E275" s="222" t="s">
        <v>897</v>
      </c>
      <c r="F275" s="223" t="s">
        <v>898</v>
      </c>
      <c r="G275" s="224" t="s">
        <v>254</v>
      </c>
      <c r="H275" s="225">
        <v>26</v>
      </c>
      <c r="I275" s="226"/>
      <c r="J275" s="227">
        <f>ROUND(I275*H275,2)</f>
        <v>0</v>
      </c>
      <c r="K275" s="228"/>
      <c r="L275" s="45"/>
      <c r="M275" s="229" t="s">
        <v>1</v>
      </c>
      <c r="N275" s="230" t="s">
        <v>43</v>
      </c>
      <c r="O275" s="92"/>
      <c r="P275" s="231">
        <f>O275*H275</f>
        <v>0</v>
      </c>
      <c r="Q275" s="231">
        <v>0.18806</v>
      </c>
      <c r="R275" s="231">
        <f>Q275*H275</f>
        <v>4.88956</v>
      </c>
      <c r="S275" s="231">
        <v>0</v>
      </c>
      <c r="T275" s="232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3" t="s">
        <v>148</v>
      </c>
      <c r="AT275" s="233" t="s">
        <v>144</v>
      </c>
      <c r="AU275" s="233" t="s">
        <v>85</v>
      </c>
      <c r="AY275" s="18" t="s">
        <v>142</v>
      </c>
      <c r="BE275" s="234">
        <f>IF(N275="základní",J275,0)</f>
        <v>0</v>
      </c>
      <c r="BF275" s="234">
        <f>IF(N275="snížená",J275,0)</f>
        <v>0</v>
      </c>
      <c r="BG275" s="234">
        <f>IF(N275="zákl. přenesená",J275,0)</f>
        <v>0</v>
      </c>
      <c r="BH275" s="234">
        <f>IF(N275="sníž. přenesená",J275,0)</f>
        <v>0</v>
      </c>
      <c r="BI275" s="234">
        <f>IF(N275="nulová",J275,0)</f>
        <v>0</v>
      </c>
      <c r="BJ275" s="18" t="s">
        <v>85</v>
      </c>
      <c r="BK275" s="234">
        <f>ROUND(I275*H275,2)</f>
        <v>0</v>
      </c>
      <c r="BL275" s="18" t="s">
        <v>148</v>
      </c>
      <c r="BM275" s="233" t="s">
        <v>899</v>
      </c>
    </row>
    <row r="276" spans="1:47" s="2" customFormat="1" ht="12">
      <c r="A276" s="39"/>
      <c r="B276" s="40"/>
      <c r="C276" s="41"/>
      <c r="D276" s="235" t="s">
        <v>150</v>
      </c>
      <c r="E276" s="41"/>
      <c r="F276" s="236" t="s">
        <v>898</v>
      </c>
      <c r="G276" s="41"/>
      <c r="H276" s="41"/>
      <c r="I276" s="237"/>
      <c r="J276" s="41"/>
      <c r="K276" s="41"/>
      <c r="L276" s="45"/>
      <c r="M276" s="238"/>
      <c r="N276" s="239"/>
      <c r="O276" s="92"/>
      <c r="P276" s="92"/>
      <c r="Q276" s="92"/>
      <c r="R276" s="92"/>
      <c r="S276" s="92"/>
      <c r="T276" s="93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150</v>
      </c>
      <c r="AU276" s="18" t="s">
        <v>85</v>
      </c>
    </row>
    <row r="277" spans="1:47" s="2" customFormat="1" ht="12">
      <c r="A277" s="39"/>
      <c r="B277" s="40"/>
      <c r="C277" s="41"/>
      <c r="D277" s="235" t="s">
        <v>358</v>
      </c>
      <c r="E277" s="41"/>
      <c r="F277" s="283" t="s">
        <v>900</v>
      </c>
      <c r="G277" s="41"/>
      <c r="H277" s="41"/>
      <c r="I277" s="237"/>
      <c r="J277" s="41"/>
      <c r="K277" s="41"/>
      <c r="L277" s="45"/>
      <c r="M277" s="238"/>
      <c r="N277" s="239"/>
      <c r="O277" s="92"/>
      <c r="P277" s="92"/>
      <c r="Q277" s="92"/>
      <c r="R277" s="92"/>
      <c r="S277" s="92"/>
      <c r="T277" s="93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358</v>
      </c>
      <c r="AU277" s="18" t="s">
        <v>85</v>
      </c>
    </row>
    <row r="278" spans="1:65" s="2" customFormat="1" ht="21.75" customHeight="1">
      <c r="A278" s="39"/>
      <c r="B278" s="40"/>
      <c r="C278" s="221" t="s">
        <v>597</v>
      </c>
      <c r="D278" s="221" t="s">
        <v>144</v>
      </c>
      <c r="E278" s="222" t="s">
        <v>901</v>
      </c>
      <c r="F278" s="223" t="s">
        <v>902</v>
      </c>
      <c r="G278" s="224" t="s">
        <v>254</v>
      </c>
      <c r="H278" s="225">
        <v>30</v>
      </c>
      <c r="I278" s="226"/>
      <c r="J278" s="227">
        <f>ROUND(I278*H278,2)</f>
        <v>0</v>
      </c>
      <c r="K278" s="228"/>
      <c r="L278" s="45"/>
      <c r="M278" s="229" t="s">
        <v>1</v>
      </c>
      <c r="N278" s="230" t="s">
        <v>43</v>
      </c>
      <c r="O278" s="92"/>
      <c r="P278" s="231">
        <f>O278*H278</f>
        <v>0</v>
      </c>
      <c r="Q278" s="231">
        <v>0.188</v>
      </c>
      <c r="R278" s="231">
        <f>Q278*H278</f>
        <v>5.64</v>
      </c>
      <c r="S278" s="231">
        <v>0</v>
      </c>
      <c r="T278" s="232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3" t="s">
        <v>148</v>
      </c>
      <c r="AT278" s="233" t="s">
        <v>144</v>
      </c>
      <c r="AU278" s="233" t="s">
        <v>85</v>
      </c>
      <c r="AY278" s="18" t="s">
        <v>142</v>
      </c>
      <c r="BE278" s="234">
        <f>IF(N278="základní",J278,0)</f>
        <v>0</v>
      </c>
      <c r="BF278" s="234">
        <f>IF(N278="snížená",J278,0)</f>
        <v>0</v>
      </c>
      <c r="BG278" s="234">
        <f>IF(N278="zákl. přenesená",J278,0)</f>
        <v>0</v>
      </c>
      <c r="BH278" s="234">
        <f>IF(N278="sníž. přenesená",J278,0)</f>
        <v>0</v>
      </c>
      <c r="BI278" s="234">
        <f>IF(N278="nulová",J278,0)</f>
        <v>0</v>
      </c>
      <c r="BJ278" s="18" t="s">
        <v>85</v>
      </c>
      <c r="BK278" s="234">
        <f>ROUND(I278*H278,2)</f>
        <v>0</v>
      </c>
      <c r="BL278" s="18" t="s">
        <v>148</v>
      </c>
      <c r="BM278" s="233" t="s">
        <v>903</v>
      </c>
    </row>
    <row r="279" spans="1:47" s="2" customFormat="1" ht="12">
      <c r="A279" s="39"/>
      <c r="B279" s="40"/>
      <c r="C279" s="41"/>
      <c r="D279" s="235" t="s">
        <v>150</v>
      </c>
      <c r="E279" s="41"/>
      <c r="F279" s="236" t="s">
        <v>902</v>
      </c>
      <c r="G279" s="41"/>
      <c r="H279" s="41"/>
      <c r="I279" s="237"/>
      <c r="J279" s="41"/>
      <c r="K279" s="41"/>
      <c r="L279" s="45"/>
      <c r="M279" s="238"/>
      <c r="N279" s="239"/>
      <c r="O279" s="92"/>
      <c r="P279" s="92"/>
      <c r="Q279" s="92"/>
      <c r="R279" s="92"/>
      <c r="S279" s="92"/>
      <c r="T279" s="93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150</v>
      </c>
      <c r="AU279" s="18" t="s">
        <v>85</v>
      </c>
    </row>
    <row r="280" spans="1:47" s="2" customFormat="1" ht="12">
      <c r="A280" s="39"/>
      <c r="B280" s="40"/>
      <c r="C280" s="41"/>
      <c r="D280" s="235" t="s">
        <v>358</v>
      </c>
      <c r="E280" s="41"/>
      <c r="F280" s="283" t="s">
        <v>904</v>
      </c>
      <c r="G280" s="41"/>
      <c r="H280" s="41"/>
      <c r="I280" s="237"/>
      <c r="J280" s="41"/>
      <c r="K280" s="41"/>
      <c r="L280" s="45"/>
      <c r="M280" s="238"/>
      <c r="N280" s="239"/>
      <c r="O280" s="92"/>
      <c r="P280" s="92"/>
      <c r="Q280" s="92"/>
      <c r="R280" s="92"/>
      <c r="S280" s="92"/>
      <c r="T280" s="93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358</v>
      </c>
      <c r="AU280" s="18" t="s">
        <v>85</v>
      </c>
    </row>
    <row r="281" spans="1:65" s="2" customFormat="1" ht="21.75" customHeight="1">
      <c r="A281" s="39"/>
      <c r="B281" s="40"/>
      <c r="C281" s="221" t="s">
        <v>602</v>
      </c>
      <c r="D281" s="221" t="s">
        <v>144</v>
      </c>
      <c r="E281" s="222" t="s">
        <v>905</v>
      </c>
      <c r="F281" s="223" t="s">
        <v>906</v>
      </c>
      <c r="G281" s="224" t="s">
        <v>254</v>
      </c>
      <c r="H281" s="225">
        <v>28</v>
      </c>
      <c r="I281" s="226"/>
      <c r="J281" s="227">
        <f>ROUND(I281*H281,2)</f>
        <v>0</v>
      </c>
      <c r="K281" s="228"/>
      <c r="L281" s="45"/>
      <c r="M281" s="229" t="s">
        <v>1</v>
      </c>
      <c r="N281" s="230" t="s">
        <v>43</v>
      </c>
      <c r="O281" s="92"/>
      <c r="P281" s="231">
        <f>O281*H281</f>
        <v>0</v>
      </c>
      <c r="Q281" s="231">
        <v>0.188</v>
      </c>
      <c r="R281" s="231">
        <f>Q281*H281</f>
        <v>5.264</v>
      </c>
      <c r="S281" s="231">
        <v>0</v>
      </c>
      <c r="T281" s="232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3" t="s">
        <v>148</v>
      </c>
      <c r="AT281" s="233" t="s">
        <v>144</v>
      </c>
      <c r="AU281" s="233" t="s">
        <v>85</v>
      </c>
      <c r="AY281" s="18" t="s">
        <v>142</v>
      </c>
      <c r="BE281" s="234">
        <f>IF(N281="základní",J281,0)</f>
        <v>0</v>
      </c>
      <c r="BF281" s="234">
        <f>IF(N281="snížená",J281,0)</f>
        <v>0</v>
      </c>
      <c r="BG281" s="234">
        <f>IF(N281="zákl. přenesená",J281,0)</f>
        <v>0</v>
      </c>
      <c r="BH281" s="234">
        <f>IF(N281="sníž. přenesená",J281,0)</f>
        <v>0</v>
      </c>
      <c r="BI281" s="234">
        <f>IF(N281="nulová",J281,0)</f>
        <v>0</v>
      </c>
      <c r="BJ281" s="18" t="s">
        <v>85</v>
      </c>
      <c r="BK281" s="234">
        <f>ROUND(I281*H281,2)</f>
        <v>0</v>
      </c>
      <c r="BL281" s="18" t="s">
        <v>148</v>
      </c>
      <c r="BM281" s="233" t="s">
        <v>907</v>
      </c>
    </row>
    <row r="282" spans="1:47" s="2" customFormat="1" ht="12">
      <c r="A282" s="39"/>
      <c r="B282" s="40"/>
      <c r="C282" s="41"/>
      <c r="D282" s="235" t="s">
        <v>150</v>
      </c>
      <c r="E282" s="41"/>
      <c r="F282" s="236" t="s">
        <v>906</v>
      </c>
      <c r="G282" s="41"/>
      <c r="H282" s="41"/>
      <c r="I282" s="237"/>
      <c r="J282" s="41"/>
      <c r="K282" s="41"/>
      <c r="L282" s="45"/>
      <c r="M282" s="238"/>
      <c r="N282" s="239"/>
      <c r="O282" s="92"/>
      <c r="P282" s="92"/>
      <c r="Q282" s="92"/>
      <c r="R282" s="92"/>
      <c r="S282" s="92"/>
      <c r="T282" s="93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150</v>
      </c>
      <c r="AU282" s="18" t="s">
        <v>85</v>
      </c>
    </row>
    <row r="283" spans="1:47" s="2" customFormat="1" ht="12">
      <c r="A283" s="39"/>
      <c r="B283" s="40"/>
      <c r="C283" s="41"/>
      <c r="D283" s="235" t="s">
        <v>358</v>
      </c>
      <c r="E283" s="41"/>
      <c r="F283" s="283" t="s">
        <v>904</v>
      </c>
      <c r="G283" s="41"/>
      <c r="H283" s="41"/>
      <c r="I283" s="237"/>
      <c r="J283" s="41"/>
      <c r="K283" s="41"/>
      <c r="L283" s="45"/>
      <c r="M283" s="238"/>
      <c r="N283" s="239"/>
      <c r="O283" s="92"/>
      <c r="P283" s="92"/>
      <c r="Q283" s="92"/>
      <c r="R283" s="92"/>
      <c r="S283" s="92"/>
      <c r="T283" s="93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358</v>
      </c>
      <c r="AU283" s="18" t="s">
        <v>85</v>
      </c>
    </row>
    <row r="284" spans="1:65" s="2" customFormat="1" ht="21.75" customHeight="1">
      <c r="A284" s="39"/>
      <c r="B284" s="40"/>
      <c r="C284" s="221" t="s">
        <v>607</v>
      </c>
      <c r="D284" s="221" t="s">
        <v>144</v>
      </c>
      <c r="E284" s="222" t="s">
        <v>908</v>
      </c>
      <c r="F284" s="223" t="s">
        <v>909</v>
      </c>
      <c r="G284" s="224" t="s">
        <v>254</v>
      </c>
      <c r="H284" s="225">
        <v>86</v>
      </c>
      <c r="I284" s="226"/>
      <c r="J284" s="227">
        <f>ROUND(I284*H284,2)</f>
        <v>0</v>
      </c>
      <c r="K284" s="228"/>
      <c r="L284" s="45"/>
      <c r="M284" s="229" t="s">
        <v>1</v>
      </c>
      <c r="N284" s="230" t="s">
        <v>43</v>
      </c>
      <c r="O284" s="92"/>
      <c r="P284" s="231">
        <f>O284*H284</f>
        <v>0</v>
      </c>
      <c r="Q284" s="231">
        <v>0.188</v>
      </c>
      <c r="R284" s="231">
        <f>Q284*H284</f>
        <v>16.168</v>
      </c>
      <c r="S284" s="231">
        <v>0</v>
      </c>
      <c r="T284" s="232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3" t="s">
        <v>148</v>
      </c>
      <c r="AT284" s="233" t="s">
        <v>144</v>
      </c>
      <c r="AU284" s="233" t="s">
        <v>85</v>
      </c>
      <c r="AY284" s="18" t="s">
        <v>142</v>
      </c>
      <c r="BE284" s="234">
        <f>IF(N284="základní",J284,0)</f>
        <v>0</v>
      </c>
      <c r="BF284" s="234">
        <f>IF(N284="snížená",J284,0)</f>
        <v>0</v>
      </c>
      <c r="BG284" s="234">
        <f>IF(N284="zákl. přenesená",J284,0)</f>
        <v>0</v>
      </c>
      <c r="BH284" s="234">
        <f>IF(N284="sníž. přenesená",J284,0)</f>
        <v>0</v>
      </c>
      <c r="BI284" s="234">
        <f>IF(N284="nulová",J284,0)</f>
        <v>0</v>
      </c>
      <c r="BJ284" s="18" t="s">
        <v>85</v>
      </c>
      <c r="BK284" s="234">
        <f>ROUND(I284*H284,2)</f>
        <v>0</v>
      </c>
      <c r="BL284" s="18" t="s">
        <v>148</v>
      </c>
      <c r="BM284" s="233" t="s">
        <v>910</v>
      </c>
    </row>
    <row r="285" spans="1:47" s="2" customFormat="1" ht="12">
      <c r="A285" s="39"/>
      <c r="B285" s="40"/>
      <c r="C285" s="41"/>
      <c r="D285" s="235" t="s">
        <v>150</v>
      </c>
      <c r="E285" s="41"/>
      <c r="F285" s="236" t="s">
        <v>909</v>
      </c>
      <c r="G285" s="41"/>
      <c r="H285" s="41"/>
      <c r="I285" s="237"/>
      <c r="J285" s="41"/>
      <c r="K285" s="41"/>
      <c r="L285" s="45"/>
      <c r="M285" s="238"/>
      <c r="N285" s="239"/>
      <c r="O285" s="92"/>
      <c r="P285" s="92"/>
      <c r="Q285" s="92"/>
      <c r="R285" s="92"/>
      <c r="S285" s="92"/>
      <c r="T285" s="93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150</v>
      </c>
      <c r="AU285" s="18" t="s">
        <v>85</v>
      </c>
    </row>
    <row r="286" spans="1:47" s="2" customFormat="1" ht="12">
      <c r="A286" s="39"/>
      <c r="B286" s="40"/>
      <c r="C286" s="41"/>
      <c r="D286" s="235" t="s">
        <v>358</v>
      </c>
      <c r="E286" s="41"/>
      <c r="F286" s="283" t="s">
        <v>904</v>
      </c>
      <c r="G286" s="41"/>
      <c r="H286" s="41"/>
      <c r="I286" s="237"/>
      <c r="J286" s="41"/>
      <c r="K286" s="41"/>
      <c r="L286" s="45"/>
      <c r="M286" s="238"/>
      <c r="N286" s="239"/>
      <c r="O286" s="92"/>
      <c r="P286" s="92"/>
      <c r="Q286" s="92"/>
      <c r="R286" s="92"/>
      <c r="S286" s="92"/>
      <c r="T286" s="93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358</v>
      </c>
      <c r="AU286" s="18" t="s">
        <v>85</v>
      </c>
    </row>
    <row r="287" spans="1:65" s="2" customFormat="1" ht="21.75" customHeight="1">
      <c r="A287" s="39"/>
      <c r="B287" s="40"/>
      <c r="C287" s="221" t="s">
        <v>612</v>
      </c>
      <c r="D287" s="221" t="s">
        <v>144</v>
      </c>
      <c r="E287" s="222" t="s">
        <v>911</v>
      </c>
      <c r="F287" s="223" t="s">
        <v>912</v>
      </c>
      <c r="G287" s="224" t="s">
        <v>254</v>
      </c>
      <c r="H287" s="225">
        <v>327</v>
      </c>
      <c r="I287" s="226"/>
      <c r="J287" s="227">
        <f>ROUND(I287*H287,2)</f>
        <v>0</v>
      </c>
      <c r="K287" s="228"/>
      <c r="L287" s="45"/>
      <c r="M287" s="229" t="s">
        <v>1</v>
      </c>
      <c r="N287" s="230" t="s">
        <v>43</v>
      </c>
      <c r="O287" s="92"/>
      <c r="P287" s="231">
        <f>O287*H287</f>
        <v>0</v>
      </c>
      <c r="Q287" s="231">
        <v>0.188</v>
      </c>
      <c r="R287" s="231">
        <f>Q287*H287</f>
        <v>61.476</v>
      </c>
      <c r="S287" s="231">
        <v>0</v>
      </c>
      <c r="T287" s="232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3" t="s">
        <v>148</v>
      </c>
      <c r="AT287" s="233" t="s">
        <v>144</v>
      </c>
      <c r="AU287" s="233" t="s">
        <v>85</v>
      </c>
      <c r="AY287" s="18" t="s">
        <v>142</v>
      </c>
      <c r="BE287" s="234">
        <f>IF(N287="základní",J287,0)</f>
        <v>0</v>
      </c>
      <c r="BF287" s="234">
        <f>IF(N287="snížená",J287,0)</f>
        <v>0</v>
      </c>
      <c r="BG287" s="234">
        <f>IF(N287="zákl. přenesená",J287,0)</f>
        <v>0</v>
      </c>
      <c r="BH287" s="234">
        <f>IF(N287="sníž. přenesená",J287,0)</f>
        <v>0</v>
      </c>
      <c r="BI287" s="234">
        <f>IF(N287="nulová",J287,0)</f>
        <v>0</v>
      </c>
      <c r="BJ287" s="18" t="s">
        <v>85</v>
      </c>
      <c r="BK287" s="234">
        <f>ROUND(I287*H287,2)</f>
        <v>0</v>
      </c>
      <c r="BL287" s="18" t="s">
        <v>148</v>
      </c>
      <c r="BM287" s="233" t="s">
        <v>913</v>
      </c>
    </row>
    <row r="288" spans="1:47" s="2" customFormat="1" ht="12">
      <c r="A288" s="39"/>
      <c r="B288" s="40"/>
      <c r="C288" s="41"/>
      <c r="D288" s="235" t="s">
        <v>150</v>
      </c>
      <c r="E288" s="41"/>
      <c r="F288" s="236" t="s">
        <v>912</v>
      </c>
      <c r="G288" s="41"/>
      <c r="H288" s="41"/>
      <c r="I288" s="237"/>
      <c r="J288" s="41"/>
      <c r="K288" s="41"/>
      <c r="L288" s="45"/>
      <c r="M288" s="238"/>
      <c r="N288" s="239"/>
      <c r="O288" s="92"/>
      <c r="P288" s="92"/>
      <c r="Q288" s="92"/>
      <c r="R288" s="92"/>
      <c r="S288" s="92"/>
      <c r="T288" s="93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150</v>
      </c>
      <c r="AU288" s="18" t="s">
        <v>85</v>
      </c>
    </row>
    <row r="289" spans="1:47" s="2" customFormat="1" ht="12">
      <c r="A289" s="39"/>
      <c r="B289" s="40"/>
      <c r="C289" s="41"/>
      <c r="D289" s="235" t="s">
        <v>358</v>
      </c>
      <c r="E289" s="41"/>
      <c r="F289" s="283" t="s">
        <v>904</v>
      </c>
      <c r="G289" s="41"/>
      <c r="H289" s="41"/>
      <c r="I289" s="237"/>
      <c r="J289" s="41"/>
      <c r="K289" s="41"/>
      <c r="L289" s="45"/>
      <c r="M289" s="238"/>
      <c r="N289" s="239"/>
      <c r="O289" s="92"/>
      <c r="P289" s="92"/>
      <c r="Q289" s="92"/>
      <c r="R289" s="92"/>
      <c r="S289" s="92"/>
      <c r="T289" s="93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358</v>
      </c>
      <c r="AU289" s="18" t="s">
        <v>85</v>
      </c>
    </row>
    <row r="290" spans="1:63" s="12" customFormat="1" ht="25.9" customHeight="1">
      <c r="A290" s="12"/>
      <c r="B290" s="205"/>
      <c r="C290" s="206"/>
      <c r="D290" s="207" t="s">
        <v>77</v>
      </c>
      <c r="E290" s="208" t="s">
        <v>914</v>
      </c>
      <c r="F290" s="208" t="s">
        <v>915</v>
      </c>
      <c r="G290" s="206"/>
      <c r="H290" s="206"/>
      <c r="I290" s="209"/>
      <c r="J290" s="210">
        <f>BK290</f>
        <v>0</v>
      </c>
      <c r="K290" s="206"/>
      <c r="L290" s="211"/>
      <c r="M290" s="212"/>
      <c r="N290" s="213"/>
      <c r="O290" s="213"/>
      <c r="P290" s="214">
        <f>SUM(P291:P296)</f>
        <v>0</v>
      </c>
      <c r="Q290" s="213"/>
      <c r="R290" s="214">
        <f>SUM(R291:R296)</f>
        <v>0</v>
      </c>
      <c r="S290" s="213"/>
      <c r="T290" s="215">
        <f>SUM(T291:T296)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16" t="s">
        <v>85</v>
      </c>
      <c r="AT290" s="217" t="s">
        <v>77</v>
      </c>
      <c r="AU290" s="217" t="s">
        <v>78</v>
      </c>
      <c r="AY290" s="216" t="s">
        <v>142</v>
      </c>
      <c r="BK290" s="218">
        <f>SUM(BK291:BK296)</f>
        <v>0</v>
      </c>
    </row>
    <row r="291" spans="1:65" s="2" customFormat="1" ht="21.75" customHeight="1">
      <c r="A291" s="39"/>
      <c r="B291" s="40"/>
      <c r="C291" s="221" t="s">
        <v>616</v>
      </c>
      <c r="D291" s="221" t="s">
        <v>144</v>
      </c>
      <c r="E291" s="222" t="s">
        <v>916</v>
      </c>
      <c r="F291" s="223" t="s">
        <v>917</v>
      </c>
      <c r="G291" s="224" t="s">
        <v>254</v>
      </c>
      <c r="H291" s="225">
        <v>26</v>
      </c>
      <c r="I291" s="226"/>
      <c r="J291" s="227">
        <f>ROUND(I291*H291,2)</f>
        <v>0</v>
      </c>
      <c r="K291" s="228"/>
      <c r="L291" s="45"/>
      <c r="M291" s="229" t="s">
        <v>1</v>
      </c>
      <c r="N291" s="230" t="s">
        <v>43</v>
      </c>
      <c r="O291" s="92"/>
      <c r="P291" s="231">
        <f>O291*H291</f>
        <v>0</v>
      </c>
      <c r="Q291" s="231">
        <v>0</v>
      </c>
      <c r="R291" s="231">
        <f>Q291*H291</f>
        <v>0</v>
      </c>
      <c r="S291" s="231">
        <v>0</v>
      </c>
      <c r="T291" s="232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3" t="s">
        <v>148</v>
      </c>
      <c r="AT291" s="233" t="s">
        <v>144</v>
      </c>
      <c r="AU291" s="233" t="s">
        <v>85</v>
      </c>
      <c r="AY291" s="18" t="s">
        <v>142</v>
      </c>
      <c r="BE291" s="234">
        <f>IF(N291="základní",J291,0)</f>
        <v>0</v>
      </c>
      <c r="BF291" s="234">
        <f>IF(N291="snížená",J291,0)</f>
        <v>0</v>
      </c>
      <c r="BG291" s="234">
        <f>IF(N291="zákl. přenesená",J291,0)</f>
        <v>0</v>
      </c>
      <c r="BH291" s="234">
        <f>IF(N291="sníž. přenesená",J291,0)</f>
        <v>0</v>
      </c>
      <c r="BI291" s="234">
        <f>IF(N291="nulová",J291,0)</f>
        <v>0</v>
      </c>
      <c r="BJ291" s="18" t="s">
        <v>85</v>
      </c>
      <c r="BK291" s="234">
        <f>ROUND(I291*H291,2)</f>
        <v>0</v>
      </c>
      <c r="BL291" s="18" t="s">
        <v>148</v>
      </c>
      <c r="BM291" s="233" t="s">
        <v>918</v>
      </c>
    </row>
    <row r="292" spans="1:47" s="2" customFormat="1" ht="12">
      <c r="A292" s="39"/>
      <c r="B292" s="40"/>
      <c r="C292" s="41"/>
      <c r="D292" s="235" t="s">
        <v>150</v>
      </c>
      <c r="E292" s="41"/>
      <c r="F292" s="236" t="s">
        <v>917</v>
      </c>
      <c r="G292" s="41"/>
      <c r="H292" s="41"/>
      <c r="I292" s="237"/>
      <c r="J292" s="41"/>
      <c r="K292" s="41"/>
      <c r="L292" s="45"/>
      <c r="M292" s="238"/>
      <c r="N292" s="239"/>
      <c r="O292" s="92"/>
      <c r="P292" s="92"/>
      <c r="Q292" s="92"/>
      <c r="R292" s="92"/>
      <c r="S292" s="92"/>
      <c r="T292" s="93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150</v>
      </c>
      <c r="AU292" s="18" t="s">
        <v>85</v>
      </c>
    </row>
    <row r="293" spans="1:65" s="2" customFormat="1" ht="21.75" customHeight="1">
      <c r="A293" s="39"/>
      <c r="B293" s="40"/>
      <c r="C293" s="221" t="s">
        <v>622</v>
      </c>
      <c r="D293" s="221" t="s">
        <v>144</v>
      </c>
      <c r="E293" s="222" t="s">
        <v>919</v>
      </c>
      <c r="F293" s="223" t="s">
        <v>920</v>
      </c>
      <c r="G293" s="224" t="s">
        <v>147</v>
      </c>
      <c r="H293" s="225">
        <v>49</v>
      </c>
      <c r="I293" s="226"/>
      <c r="J293" s="227">
        <f>ROUND(I293*H293,2)</f>
        <v>0</v>
      </c>
      <c r="K293" s="228"/>
      <c r="L293" s="45"/>
      <c r="M293" s="229" t="s">
        <v>1</v>
      </c>
      <c r="N293" s="230" t="s">
        <v>43</v>
      </c>
      <c r="O293" s="92"/>
      <c r="P293" s="231">
        <f>O293*H293</f>
        <v>0</v>
      </c>
      <c r="Q293" s="231">
        <v>0</v>
      </c>
      <c r="R293" s="231">
        <f>Q293*H293</f>
        <v>0</v>
      </c>
      <c r="S293" s="231">
        <v>0</v>
      </c>
      <c r="T293" s="232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3" t="s">
        <v>148</v>
      </c>
      <c r="AT293" s="233" t="s">
        <v>144</v>
      </c>
      <c r="AU293" s="233" t="s">
        <v>85</v>
      </c>
      <c r="AY293" s="18" t="s">
        <v>142</v>
      </c>
      <c r="BE293" s="234">
        <f>IF(N293="základní",J293,0)</f>
        <v>0</v>
      </c>
      <c r="BF293" s="234">
        <f>IF(N293="snížená",J293,0)</f>
        <v>0</v>
      </c>
      <c r="BG293" s="234">
        <f>IF(N293="zákl. přenesená",J293,0)</f>
        <v>0</v>
      </c>
      <c r="BH293" s="234">
        <f>IF(N293="sníž. přenesená",J293,0)</f>
        <v>0</v>
      </c>
      <c r="BI293" s="234">
        <f>IF(N293="nulová",J293,0)</f>
        <v>0</v>
      </c>
      <c r="BJ293" s="18" t="s">
        <v>85</v>
      </c>
      <c r="BK293" s="234">
        <f>ROUND(I293*H293,2)</f>
        <v>0</v>
      </c>
      <c r="BL293" s="18" t="s">
        <v>148</v>
      </c>
      <c r="BM293" s="233" t="s">
        <v>921</v>
      </c>
    </row>
    <row r="294" spans="1:47" s="2" customFormat="1" ht="12">
      <c r="A294" s="39"/>
      <c r="B294" s="40"/>
      <c r="C294" s="41"/>
      <c r="D294" s="235" t="s">
        <v>150</v>
      </c>
      <c r="E294" s="41"/>
      <c r="F294" s="236" t="s">
        <v>920</v>
      </c>
      <c r="G294" s="41"/>
      <c r="H294" s="41"/>
      <c r="I294" s="237"/>
      <c r="J294" s="41"/>
      <c r="K294" s="41"/>
      <c r="L294" s="45"/>
      <c r="M294" s="238"/>
      <c r="N294" s="239"/>
      <c r="O294" s="92"/>
      <c r="P294" s="92"/>
      <c r="Q294" s="92"/>
      <c r="R294" s="92"/>
      <c r="S294" s="92"/>
      <c r="T294" s="93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150</v>
      </c>
      <c r="AU294" s="18" t="s">
        <v>85</v>
      </c>
    </row>
    <row r="295" spans="1:65" s="2" customFormat="1" ht="16.5" customHeight="1">
      <c r="A295" s="39"/>
      <c r="B295" s="40"/>
      <c r="C295" s="221" t="s">
        <v>628</v>
      </c>
      <c r="D295" s="221" t="s">
        <v>144</v>
      </c>
      <c r="E295" s="222" t="s">
        <v>922</v>
      </c>
      <c r="F295" s="223" t="s">
        <v>923</v>
      </c>
      <c r="G295" s="224" t="s">
        <v>147</v>
      </c>
      <c r="H295" s="225">
        <v>10</v>
      </c>
      <c r="I295" s="226"/>
      <c r="J295" s="227">
        <f>ROUND(I295*H295,2)</f>
        <v>0</v>
      </c>
      <c r="K295" s="228"/>
      <c r="L295" s="45"/>
      <c r="M295" s="229" t="s">
        <v>1</v>
      </c>
      <c r="N295" s="230" t="s">
        <v>43</v>
      </c>
      <c r="O295" s="92"/>
      <c r="P295" s="231">
        <f>O295*H295</f>
        <v>0</v>
      </c>
      <c r="Q295" s="231">
        <v>0</v>
      </c>
      <c r="R295" s="231">
        <f>Q295*H295</f>
        <v>0</v>
      </c>
      <c r="S295" s="231">
        <v>0</v>
      </c>
      <c r="T295" s="232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3" t="s">
        <v>148</v>
      </c>
      <c r="AT295" s="233" t="s">
        <v>144</v>
      </c>
      <c r="AU295" s="233" t="s">
        <v>85</v>
      </c>
      <c r="AY295" s="18" t="s">
        <v>142</v>
      </c>
      <c r="BE295" s="234">
        <f>IF(N295="základní",J295,0)</f>
        <v>0</v>
      </c>
      <c r="BF295" s="234">
        <f>IF(N295="snížená",J295,0)</f>
        <v>0</v>
      </c>
      <c r="BG295" s="234">
        <f>IF(N295="zákl. přenesená",J295,0)</f>
        <v>0</v>
      </c>
      <c r="BH295" s="234">
        <f>IF(N295="sníž. přenesená",J295,0)</f>
        <v>0</v>
      </c>
      <c r="BI295" s="234">
        <f>IF(N295="nulová",J295,0)</f>
        <v>0</v>
      </c>
      <c r="BJ295" s="18" t="s">
        <v>85</v>
      </c>
      <c r="BK295" s="234">
        <f>ROUND(I295*H295,2)</f>
        <v>0</v>
      </c>
      <c r="BL295" s="18" t="s">
        <v>148</v>
      </c>
      <c r="BM295" s="233" t="s">
        <v>924</v>
      </c>
    </row>
    <row r="296" spans="1:47" s="2" customFormat="1" ht="12">
      <c r="A296" s="39"/>
      <c r="B296" s="40"/>
      <c r="C296" s="41"/>
      <c r="D296" s="235" t="s">
        <v>150</v>
      </c>
      <c r="E296" s="41"/>
      <c r="F296" s="236" t="s">
        <v>923</v>
      </c>
      <c r="G296" s="41"/>
      <c r="H296" s="41"/>
      <c r="I296" s="237"/>
      <c r="J296" s="41"/>
      <c r="K296" s="41"/>
      <c r="L296" s="45"/>
      <c r="M296" s="238"/>
      <c r="N296" s="239"/>
      <c r="O296" s="92"/>
      <c r="P296" s="92"/>
      <c r="Q296" s="92"/>
      <c r="R296" s="92"/>
      <c r="S296" s="92"/>
      <c r="T296" s="93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150</v>
      </c>
      <c r="AU296" s="18" t="s">
        <v>85</v>
      </c>
    </row>
    <row r="297" spans="1:63" s="12" customFormat="1" ht="25.9" customHeight="1">
      <c r="A297" s="12"/>
      <c r="B297" s="205"/>
      <c r="C297" s="206"/>
      <c r="D297" s="207" t="s">
        <v>77</v>
      </c>
      <c r="E297" s="208" t="s">
        <v>925</v>
      </c>
      <c r="F297" s="208" t="s">
        <v>926</v>
      </c>
      <c r="G297" s="206"/>
      <c r="H297" s="206"/>
      <c r="I297" s="209"/>
      <c r="J297" s="210">
        <f>BK297</f>
        <v>0</v>
      </c>
      <c r="K297" s="206"/>
      <c r="L297" s="211"/>
      <c r="M297" s="212"/>
      <c r="N297" s="213"/>
      <c r="O297" s="213"/>
      <c r="P297" s="214">
        <f>SUM(P298:P352)</f>
        <v>0</v>
      </c>
      <c r="Q297" s="213"/>
      <c r="R297" s="214">
        <f>SUM(R298:R352)</f>
        <v>229.5373148</v>
      </c>
      <c r="S297" s="213"/>
      <c r="T297" s="215">
        <f>SUM(T298:T352)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16" t="s">
        <v>85</v>
      </c>
      <c r="AT297" s="217" t="s">
        <v>77</v>
      </c>
      <c r="AU297" s="217" t="s">
        <v>78</v>
      </c>
      <c r="AY297" s="216" t="s">
        <v>142</v>
      </c>
      <c r="BK297" s="218">
        <f>SUM(BK298:BK352)</f>
        <v>0</v>
      </c>
    </row>
    <row r="298" spans="1:65" s="2" customFormat="1" ht="21.75" customHeight="1">
      <c r="A298" s="39"/>
      <c r="B298" s="40"/>
      <c r="C298" s="221" t="s">
        <v>927</v>
      </c>
      <c r="D298" s="221" t="s">
        <v>144</v>
      </c>
      <c r="E298" s="222" t="s">
        <v>928</v>
      </c>
      <c r="F298" s="223" t="s">
        <v>929</v>
      </c>
      <c r="G298" s="224" t="s">
        <v>147</v>
      </c>
      <c r="H298" s="225">
        <v>17</v>
      </c>
      <c r="I298" s="226"/>
      <c r="J298" s="227">
        <f>ROUND(I298*H298,2)</f>
        <v>0</v>
      </c>
      <c r="K298" s="228"/>
      <c r="L298" s="45"/>
      <c r="M298" s="229" t="s">
        <v>1</v>
      </c>
      <c r="N298" s="230" t="s">
        <v>43</v>
      </c>
      <c r="O298" s="92"/>
      <c r="P298" s="231">
        <f>O298*H298</f>
        <v>0</v>
      </c>
      <c r="Q298" s="231">
        <v>0.0002</v>
      </c>
      <c r="R298" s="231">
        <f>Q298*H298</f>
        <v>0.0034000000000000002</v>
      </c>
      <c r="S298" s="231">
        <v>0</v>
      </c>
      <c r="T298" s="232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3" t="s">
        <v>148</v>
      </c>
      <c r="AT298" s="233" t="s">
        <v>144</v>
      </c>
      <c r="AU298" s="233" t="s">
        <v>85</v>
      </c>
      <c r="AY298" s="18" t="s">
        <v>142</v>
      </c>
      <c r="BE298" s="234">
        <f>IF(N298="základní",J298,0)</f>
        <v>0</v>
      </c>
      <c r="BF298" s="234">
        <f>IF(N298="snížená",J298,0)</f>
        <v>0</v>
      </c>
      <c r="BG298" s="234">
        <f>IF(N298="zákl. přenesená",J298,0)</f>
        <v>0</v>
      </c>
      <c r="BH298" s="234">
        <f>IF(N298="sníž. přenesená",J298,0)</f>
        <v>0</v>
      </c>
      <c r="BI298" s="234">
        <f>IF(N298="nulová",J298,0)</f>
        <v>0</v>
      </c>
      <c r="BJ298" s="18" t="s">
        <v>85</v>
      </c>
      <c r="BK298" s="234">
        <f>ROUND(I298*H298,2)</f>
        <v>0</v>
      </c>
      <c r="BL298" s="18" t="s">
        <v>148</v>
      </c>
      <c r="BM298" s="233" t="s">
        <v>930</v>
      </c>
    </row>
    <row r="299" spans="1:47" s="2" customFormat="1" ht="12">
      <c r="A299" s="39"/>
      <c r="B299" s="40"/>
      <c r="C299" s="41"/>
      <c r="D299" s="235" t="s">
        <v>150</v>
      </c>
      <c r="E299" s="41"/>
      <c r="F299" s="236" t="s">
        <v>929</v>
      </c>
      <c r="G299" s="41"/>
      <c r="H299" s="41"/>
      <c r="I299" s="237"/>
      <c r="J299" s="41"/>
      <c r="K299" s="41"/>
      <c r="L299" s="45"/>
      <c r="M299" s="238"/>
      <c r="N299" s="239"/>
      <c r="O299" s="92"/>
      <c r="P299" s="92"/>
      <c r="Q299" s="92"/>
      <c r="R299" s="92"/>
      <c r="S299" s="92"/>
      <c r="T299" s="93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150</v>
      </c>
      <c r="AU299" s="18" t="s">
        <v>85</v>
      </c>
    </row>
    <row r="300" spans="1:47" s="2" customFormat="1" ht="12">
      <c r="A300" s="39"/>
      <c r="B300" s="40"/>
      <c r="C300" s="41"/>
      <c r="D300" s="235" t="s">
        <v>358</v>
      </c>
      <c r="E300" s="41"/>
      <c r="F300" s="283" t="s">
        <v>931</v>
      </c>
      <c r="G300" s="41"/>
      <c r="H300" s="41"/>
      <c r="I300" s="237"/>
      <c r="J300" s="41"/>
      <c r="K300" s="41"/>
      <c r="L300" s="45"/>
      <c r="M300" s="238"/>
      <c r="N300" s="239"/>
      <c r="O300" s="92"/>
      <c r="P300" s="92"/>
      <c r="Q300" s="92"/>
      <c r="R300" s="92"/>
      <c r="S300" s="92"/>
      <c r="T300" s="93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358</v>
      </c>
      <c r="AU300" s="18" t="s">
        <v>85</v>
      </c>
    </row>
    <row r="301" spans="1:65" s="2" customFormat="1" ht="21.75" customHeight="1">
      <c r="A301" s="39"/>
      <c r="B301" s="40"/>
      <c r="C301" s="221" t="s">
        <v>932</v>
      </c>
      <c r="D301" s="221" t="s">
        <v>144</v>
      </c>
      <c r="E301" s="222" t="s">
        <v>933</v>
      </c>
      <c r="F301" s="223" t="s">
        <v>934</v>
      </c>
      <c r="G301" s="224" t="s">
        <v>268</v>
      </c>
      <c r="H301" s="225">
        <v>27</v>
      </c>
      <c r="I301" s="226"/>
      <c r="J301" s="227">
        <f>ROUND(I301*H301,2)</f>
        <v>0</v>
      </c>
      <c r="K301" s="228"/>
      <c r="L301" s="45"/>
      <c r="M301" s="229" t="s">
        <v>1</v>
      </c>
      <c r="N301" s="230" t="s">
        <v>43</v>
      </c>
      <c r="O301" s="92"/>
      <c r="P301" s="231">
        <f>O301*H301</f>
        <v>0</v>
      </c>
      <c r="Q301" s="231">
        <v>1.6</v>
      </c>
      <c r="R301" s="231">
        <f>Q301*H301</f>
        <v>43.2</v>
      </c>
      <c r="S301" s="231">
        <v>0</v>
      </c>
      <c r="T301" s="232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3" t="s">
        <v>148</v>
      </c>
      <c r="AT301" s="233" t="s">
        <v>144</v>
      </c>
      <c r="AU301" s="233" t="s">
        <v>85</v>
      </c>
      <c r="AY301" s="18" t="s">
        <v>142</v>
      </c>
      <c r="BE301" s="234">
        <f>IF(N301="základní",J301,0)</f>
        <v>0</v>
      </c>
      <c r="BF301" s="234">
        <f>IF(N301="snížená",J301,0)</f>
        <v>0</v>
      </c>
      <c r="BG301" s="234">
        <f>IF(N301="zákl. přenesená",J301,0)</f>
        <v>0</v>
      </c>
      <c r="BH301" s="234">
        <f>IF(N301="sníž. přenesená",J301,0)</f>
        <v>0</v>
      </c>
      <c r="BI301" s="234">
        <f>IF(N301="nulová",J301,0)</f>
        <v>0</v>
      </c>
      <c r="BJ301" s="18" t="s">
        <v>85</v>
      </c>
      <c r="BK301" s="234">
        <f>ROUND(I301*H301,2)</f>
        <v>0</v>
      </c>
      <c r="BL301" s="18" t="s">
        <v>148</v>
      </c>
      <c r="BM301" s="233" t="s">
        <v>935</v>
      </c>
    </row>
    <row r="302" spans="1:47" s="2" customFormat="1" ht="12">
      <c r="A302" s="39"/>
      <c r="B302" s="40"/>
      <c r="C302" s="41"/>
      <c r="D302" s="235" t="s">
        <v>150</v>
      </c>
      <c r="E302" s="41"/>
      <c r="F302" s="236" t="s">
        <v>934</v>
      </c>
      <c r="G302" s="41"/>
      <c r="H302" s="41"/>
      <c r="I302" s="237"/>
      <c r="J302" s="41"/>
      <c r="K302" s="41"/>
      <c r="L302" s="45"/>
      <c r="M302" s="238"/>
      <c r="N302" s="239"/>
      <c r="O302" s="92"/>
      <c r="P302" s="92"/>
      <c r="Q302" s="92"/>
      <c r="R302" s="92"/>
      <c r="S302" s="92"/>
      <c r="T302" s="93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150</v>
      </c>
      <c r="AU302" s="18" t="s">
        <v>85</v>
      </c>
    </row>
    <row r="303" spans="1:65" s="2" customFormat="1" ht="16.5" customHeight="1">
      <c r="A303" s="39"/>
      <c r="B303" s="40"/>
      <c r="C303" s="221" t="s">
        <v>936</v>
      </c>
      <c r="D303" s="221" t="s">
        <v>144</v>
      </c>
      <c r="E303" s="222" t="s">
        <v>937</v>
      </c>
      <c r="F303" s="223" t="s">
        <v>938</v>
      </c>
      <c r="G303" s="224" t="s">
        <v>939</v>
      </c>
      <c r="H303" s="225">
        <v>0.56</v>
      </c>
      <c r="I303" s="226"/>
      <c r="J303" s="227">
        <f>ROUND(I303*H303,2)</f>
        <v>0</v>
      </c>
      <c r="K303" s="228"/>
      <c r="L303" s="45"/>
      <c r="M303" s="229" t="s">
        <v>1</v>
      </c>
      <c r="N303" s="230" t="s">
        <v>43</v>
      </c>
      <c r="O303" s="92"/>
      <c r="P303" s="231">
        <f>O303*H303</f>
        <v>0</v>
      </c>
      <c r="Q303" s="231">
        <v>1</v>
      </c>
      <c r="R303" s="231">
        <f>Q303*H303</f>
        <v>0.56</v>
      </c>
      <c r="S303" s="231">
        <v>0</v>
      </c>
      <c r="T303" s="232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3" t="s">
        <v>148</v>
      </c>
      <c r="AT303" s="233" t="s">
        <v>144</v>
      </c>
      <c r="AU303" s="233" t="s">
        <v>85</v>
      </c>
      <c r="AY303" s="18" t="s">
        <v>142</v>
      </c>
      <c r="BE303" s="234">
        <f>IF(N303="základní",J303,0)</f>
        <v>0</v>
      </c>
      <c r="BF303" s="234">
        <f>IF(N303="snížená",J303,0)</f>
        <v>0</v>
      </c>
      <c r="BG303" s="234">
        <f>IF(N303="zákl. přenesená",J303,0)</f>
        <v>0</v>
      </c>
      <c r="BH303" s="234">
        <f>IF(N303="sníž. přenesená",J303,0)</f>
        <v>0</v>
      </c>
      <c r="BI303" s="234">
        <f>IF(N303="nulová",J303,0)</f>
        <v>0</v>
      </c>
      <c r="BJ303" s="18" t="s">
        <v>85</v>
      </c>
      <c r="BK303" s="234">
        <f>ROUND(I303*H303,2)</f>
        <v>0</v>
      </c>
      <c r="BL303" s="18" t="s">
        <v>148</v>
      </c>
      <c r="BM303" s="233" t="s">
        <v>940</v>
      </c>
    </row>
    <row r="304" spans="1:47" s="2" customFormat="1" ht="12">
      <c r="A304" s="39"/>
      <c r="B304" s="40"/>
      <c r="C304" s="41"/>
      <c r="D304" s="235" t="s">
        <v>150</v>
      </c>
      <c r="E304" s="41"/>
      <c r="F304" s="236" t="s">
        <v>938</v>
      </c>
      <c r="G304" s="41"/>
      <c r="H304" s="41"/>
      <c r="I304" s="237"/>
      <c r="J304" s="41"/>
      <c r="K304" s="41"/>
      <c r="L304" s="45"/>
      <c r="M304" s="238"/>
      <c r="N304" s="239"/>
      <c r="O304" s="92"/>
      <c r="P304" s="92"/>
      <c r="Q304" s="92"/>
      <c r="R304" s="92"/>
      <c r="S304" s="92"/>
      <c r="T304" s="93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150</v>
      </c>
      <c r="AU304" s="18" t="s">
        <v>85</v>
      </c>
    </row>
    <row r="305" spans="1:65" s="2" customFormat="1" ht="16.5" customHeight="1">
      <c r="A305" s="39"/>
      <c r="B305" s="40"/>
      <c r="C305" s="221" t="s">
        <v>941</v>
      </c>
      <c r="D305" s="221" t="s">
        <v>144</v>
      </c>
      <c r="E305" s="222" t="s">
        <v>942</v>
      </c>
      <c r="F305" s="223" t="s">
        <v>943</v>
      </c>
      <c r="G305" s="224" t="s">
        <v>939</v>
      </c>
      <c r="H305" s="225">
        <v>1.12</v>
      </c>
      <c r="I305" s="226"/>
      <c r="J305" s="227">
        <f>ROUND(I305*H305,2)</f>
        <v>0</v>
      </c>
      <c r="K305" s="228"/>
      <c r="L305" s="45"/>
      <c r="M305" s="229" t="s">
        <v>1</v>
      </c>
      <c r="N305" s="230" t="s">
        <v>43</v>
      </c>
      <c r="O305" s="92"/>
      <c r="P305" s="231">
        <f>O305*H305</f>
        <v>0</v>
      </c>
      <c r="Q305" s="231">
        <v>1</v>
      </c>
      <c r="R305" s="231">
        <f>Q305*H305</f>
        <v>1.12</v>
      </c>
      <c r="S305" s="231">
        <v>0</v>
      </c>
      <c r="T305" s="232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3" t="s">
        <v>148</v>
      </c>
      <c r="AT305" s="233" t="s">
        <v>144</v>
      </c>
      <c r="AU305" s="233" t="s">
        <v>85</v>
      </c>
      <c r="AY305" s="18" t="s">
        <v>142</v>
      </c>
      <c r="BE305" s="234">
        <f>IF(N305="základní",J305,0)</f>
        <v>0</v>
      </c>
      <c r="BF305" s="234">
        <f>IF(N305="snížená",J305,0)</f>
        <v>0</v>
      </c>
      <c r="BG305" s="234">
        <f>IF(N305="zákl. přenesená",J305,0)</f>
        <v>0</v>
      </c>
      <c r="BH305" s="234">
        <f>IF(N305="sníž. přenesená",J305,0)</f>
        <v>0</v>
      </c>
      <c r="BI305" s="234">
        <f>IF(N305="nulová",J305,0)</f>
        <v>0</v>
      </c>
      <c r="BJ305" s="18" t="s">
        <v>85</v>
      </c>
      <c r="BK305" s="234">
        <f>ROUND(I305*H305,2)</f>
        <v>0</v>
      </c>
      <c r="BL305" s="18" t="s">
        <v>148</v>
      </c>
      <c r="BM305" s="233" t="s">
        <v>944</v>
      </c>
    </row>
    <row r="306" spans="1:47" s="2" customFormat="1" ht="12">
      <c r="A306" s="39"/>
      <c r="B306" s="40"/>
      <c r="C306" s="41"/>
      <c r="D306" s="235" t="s">
        <v>150</v>
      </c>
      <c r="E306" s="41"/>
      <c r="F306" s="236" t="s">
        <v>943</v>
      </c>
      <c r="G306" s="41"/>
      <c r="H306" s="41"/>
      <c r="I306" s="237"/>
      <c r="J306" s="41"/>
      <c r="K306" s="41"/>
      <c r="L306" s="45"/>
      <c r="M306" s="238"/>
      <c r="N306" s="239"/>
      <c r="O306" s="92"/>
      <c r="P306" s="92"/>
      <c r="Q306" s="92"/>
      <c r="R306" s="92"/>
      <c r="S306" s="92"/>
      <c r="T306" s="93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150</v>
      </c>
      <c r="AU306" s="18" t="s">
        <v>85</v>
      </c>
    </row>
    <row r="307" spans="1:65" s="2" customFormat="1" ht="16.5" customHeight="1">
      <c r="A307" s="39"/>
      <c r="B307" s="40"/>
      <c r="C307" s="221" t="s">
        <v>945</v>
      </c>
      <c r="D307" s="221" t="s">
        <v>144</v>
      </c>
      <c r="E307" s="222" t="s">
        <v>946</v>
      </c>
      <c r="F307" s="223" t="s">
        <v>947</v>
      </c>
      <c r="G307" s="224" t="s">
        <v>540</v>
      </c>
      <c r="H307" s="225">
        <v>22</v>
      </c>
      <c r="I307" s="226"/>
      <c r="J307" s="227">
        <f>ROUND(I307*H307,2)</f>
        <v>0</v>
      </c>
      <c r="K307" s="228"/>
      <c r="L307" s="45"/>
      <c r="M307" s="229" t="s">
        <v>1</v>
      </c>
      <c r="N307" s="230" t="s">
        <v>43</v>
      </c>
      <c r="O307" s="92"/>
      <c r="P307" s="231">
        <f>O307*H307</f>
        <v>0</v>
      </c>
      <c r="Q307" s="231">
        <v>0.023</v>
      </c>
      <c r="R307" s="231">
        <f>Q307*H307</f>
        <v>0.506</v>
      </c>
      <c r="S307" s="231">
        <v>0</v>
      </c>
      <c r="T307" s="232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3" t="s">
        <v>148</v>
      </c>
      <c r="AT307" s="233" t="s">
        <v>144</v>
      </c>
      <c r="AU307" s="233" t="s">
        <v>85</v>
      </c>
      <c r="AY307" s="18" t="s">
        <v>142</v>
      </c>
      <c r="BE307" s="234">
        <f>IF(N307="základní",J307,0)</f>
        <v>0</v>
      </c>
      <c r="BF307" s="234">
        <f>IF(N307="snížená",J307,0)</f>
        <v>0</v>
      </c>
      <c r="BG307" s="234">
        <f>IF(N307="zákl. přenesená",J307,0)</f>
        <v>0</v>
      </c>
      <c r="BH307" s="234">
        <f>IF(N307="sníž. přenesená",J307,0)</f>
        <v>0</v>
      </c>
      <c r="BI307" s="234">
        <f>IF(N307="nulová",J307,0)</f>
        <v>0</v>
      </c>
      <c r="BJ307" s="18" t="s">
        <v>85</v>
      </c>
      <c r="BK307" s="234">
        <f>ROUND(I307*H307,2)</f>
        <v>0</v>
      </c>
      <c r="BL307" s="18" t="s">
        <v>148</v>
      </c>
      <c r="BM307" s="233" t="s">
        <v>948</v>
      </c>
    </row>
    <row r="308" spans="1:47" s="2" customFormat="1" ht="12">
      <c r="A308" s="39"/>
      <c r="B308" s="40"/>
      <c r="C308" s="41"/>
      <c r="D308" s="235" t="s">
        <v>150</v>
      </c>
      <c r="E308" s="41"/>
      <c r="F308" s="236" t="s">
        <v>947</v>
      </c>
      <c r="G308" s="41"/>
      <c r="H308" s="41"/>
      <c r="I308" s="237"/>
      <c r="J308" s="41"/>
      <c r="K308" s="41"/>
      <c r="L308" s="45"/>
      <c r="M308" s="238"/>
      <c r="N308" s="239"/>
      <c r="O308" s="92"/>
      <c r="P308" s="92"/>
      <c r="Q308" s="92"/>
      <c r="R308" s="92"/>
      <c r="S308" s="92"/>
      <c r="T308" s="93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150</v>
      </c>
      <c r="AU308" s="18" t="s">
        <v>85</v>
      </c>
    </row>
    <row r="309" spans="1:65" s="2" customFormat="1" ht="16.5" customHeight="1">
      <c r="A309" s="39"/>
      <c r="B309" s="40"/>
      <c r="C309" s="221" t="s">
        <v>949</v>
      </c>
      <c r="D309" s="221" t="s">
        <v>144</v>
      </c>
      <c r="E309" s="222" t="s">
        <v>950</v>
      </c>
      <c r="F309" s="223" t="s">
        <v>951</v>
      </c>
      <c r="G309" s="224" t="s">
        <v>540</v>
      </c>
      <c r="H309" s="225">
        <v>28.28</v>
      </c>
      <c r="I309" s="226"/>
      <c r="J309" s="227">
        <f>ROUND(I309*H309,2)</f>
        <v>0</v>
      </c>
      <c r="K309" s="228"/>
      <c r="L309" s="45"/>
      <c r="M309" s="229" t="s">
        <v>1</v>
      </c>
      <c r="N309" s="230" t="s">
        <v>43</v>
      </c>
      <c r="O309" s="92"/>
      <c r="P309" s="231">
        <f>O309*H309</f>
        <v>0</v>
      </c>
      <c r="Q309" s="231">
        <v>0.04477</v>
      </c>
      <c r="R309" s="231">
        <f>Q309*H309</f>
        <v>1.2660955999999999</v>
      </c>
      <c r="S309" s="231">
        <v>0</v>
      </c>
      <c r="T309" s="232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3" t="s">
        <v>148</v>
      </c>
      <c r="AT309" s="233" t="s">
        <v>144</v>
      </c>
      <c r="AU309" s="233" t="s">
        <v>85</v>
      </c>
      <c r="AY309" s="18" t="s">
        <v>142</v>
      </c>
      <c r="BE309" s="234">
        <f>IF(N309="základní",J309,0)</f>
        <v>0</v>
      </c>
      <c r="BF309" s="234">
        <f>IF(N309="snížená",J309,0)</f>
        <v>0</v>
      </c>
      <c r="BG309" s="234">
        <f>IF(N309="zákl. přenesená",J309,0)</f>
        <v>0</v>
      </c>
      <c r="BH309" s="234">
        <f>IF(N309="sníž. přenesená",J309,0)</f>
        <v>0</v>
      </c>
      <c r="BI309" s="234">
        <f>IF(N309="nulová",J309,0)</f>
        <v>0</v>
      </c>
      <c r="BJ309" s="18" t="s">
        <v>85</v>
      </c>
      <c r="BK309" s="234">
        <f>ROUND(I309*H309,2)</f>
        <v>0</v>
      </c>
      <c r="BL309" s="18" t="s">
        <v>148</v>
      </c>
      <c r="BM309" s="233" t="s">
        <v>952</v>
      </c>
    </row>
    <row r="310" spans="1:47" s="2" customFormat="1" ht="12">
      <c r="A310" s="39"/>
      <c r="B310" s="40"/>
      <c r="C310" s="41"/>
      <c r="D310" s="235" t="s">
        <v>150</v>
      </c>
      <c r="E310" s="41"/>
      <c r="F310" s="236" t="s">
        <v>951</v>
      </c>
      <c r="G310" s="41"/>
      <c r="H310" s="41"/>
      <c r="I310" s="237"/>
      <c r="J310" s="41"/>
      <c r="K310" s="41"/>
      <c r="L310" s="45"/>
      <c r="M310" s="238"/>
      <c r="N310" s="239"/>
      <c r="O310" s="92"/>
      <c r="P310" s="92"/>
      <c r="Q310" s="92"/>
      <c r="R310" s="92"/>
      <c r="S310" s="92"/>
      <c r="T310" s="93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150</v>
      </c>
      <c r="AU310" s="18" t="s">
        <v>85</v>
      </c>
    </row>
    <row r="311" spans="1:47" s="2" customFormat="1" ht="12">
      <c r="A311" s="39"/>
      <c r="B311" s="40"/>
      <c r="C311" s="41"/>
      <c r="D311" s="235" t="s">
        <v>358</v>
      </c>
      <c r="E311" s="41"/>
      <c r="F311" s="283" t="s">
        <v>953</v>
      </c>
      <c r="G311" s="41"/>
      <c r="H311" s="41"/>
      <c r="I311" s="237"/>
      <c r="J311" s="41"/>
      <c r="K311" s="41"/>
      <c r="L311" s="45"/>
      <c r="M311" s="238"/>
      <c r="N311" s="239"/>
      <c r="O311" s="92"/>
      <c r="P311" s="92"/>
      <c r="Q311" s="92"/>
      <c r="R311" s="92"/>
      <c r="S311" s="92"/>
      <c r="T311" s="93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358</v>
      </c>
      <c r="AU311" s="18" t="s">
        <v>85</v>
      </c>
    </row>
    <row r="312" spans="1:65" s="2" customFormat="1" ht="16.5" customHeight="1">
      <c r="A312" s="39"/>
      <c r="B312" s="40"/>
      <c r="C312" s="221" t="s">
        <v>954</v>
      </c>
      <c r="D312" s="221" t="s">
        <v>144</v>
      </c>
      <c r="E312" s="222" t="s">
        <v>955</v>
      </c>
      <c r="F312" s="223" t="s">
        <v>956</v>
      </c>
      <c r="G312" s="224" t="s">
        <v>540</v>
      </c>
      <c r="H312" s="225">
        <v>330.27</v>
      </c>
      <c r="I312" s="226"/>
      <c r="J312" s="227">
        <f>ROUND(I312*H312,2)</f>
        <v>0</v>
      </c>
      <c r="K312" s="228"/>
      <c r="L312" s="45"/>
      <c r="M312" s="229" t="s">
        <v>1</v>
      </c>
      <c r="N312" s="230" t="s">
        <v>43</v>
      </c>
      <c r="O312" s="92"/>
      <c r="P312" s="231">
        <f>O312*H312</f>
        <v>0</v>
      </c>
      <c r="Q312" s="231">
        <v>0.0744</v>
      </c>
      <c r="R312" s="231">
        <f>Q312*H312</f>
        <v>24.572087999999997</v>
      </c>
      <c r="S312" s="231">
        <v>0</v>
      </c>
      <c r="T312" s="232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3" t="s">
        <v>148</v>
      </c>
      <c r="AT312" s="233" t="s">
        <v>144</v>
      </c>
      <c r="AU312" s="233" t="s">
        <v>85</v>
      </c>
      <c r="AY312" s="18" t="s">
        <v>142</v>
      </c>
      <c r="BE312" s="234">
        <f>IF(N312="základní",J312,0)</f>
        <v>0</v>
      </c>
      <c r="BF312" s="234">
        <f>IF(N312="snížená",J312,0)</f>
        <v>0</v>
      </c>
      <c r="BG312" s="234">
        <f>IF(N312="zákl. přenesená",J312,0)</f>
        <v>0</v>
      </c>
      <c r="BH312" s="234">
        <f>IF(N312="sníž. přenesená",J312,0)</f>
        <v>0</v>
      </c>
      <c r="BI312" s="234">
        <f>IF(N312="nulová",J312,0)</f>
        <v>0</v>
      </c>
      <c r="BJ312" s="18" t="s">
        <v>85</v>
      </c>
      <c r="BK312" s="234">
        <f>ROUND(I312*H312,2)</f>
        <v>0</v>
      </c>
      <c r="BL312" s="18" t="s">
        <v>148</v>
      </c>
      <c r="BM312" s="233" t="s">
        <v>957</v>
      </c>
    </row>
    <row r="313" spans="1:47" s="2" customFormat="1" ht="12">
      <c r="A313" s="39"/>
      <c r="B313" s="40"/>
      <c r="C313" s="41"/>
      <c r="D313" s="235" t="s">
        <v>150</v>
      </c>
      <c r="E313" s="41"/>
      <c r="F313" s="236" t="s">
        <v>956</v>
      </c>
      <c r="G313" s="41"/>
      <c r="H313" s="41"/>
      <c r="I313" s="237"/>
      <c r="J313" s="41"/>
      <c r="K313" s="41"/>
      <c r="L313" s="45"/>
      <c r="M313" s="238"/>
      <c r="N313" s="239"/>
      <c r="O313" s="92"/>
      <c r="P313" s="92"/>
      <c r="Q313" s="92"/>
      <c r="R313" s="92"/>
      <c r="S313" s="92"/>
      <c r="T313" s="93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150</v>
      </c>
      <c r="AU313" s="18" t="s">
        <v>85</v>
      </c>
    </row>
    <row r="314" spans="1:47" s="2" customFormat="1" ht="12">
      <c r="A314" s="39"/>
      <c r="B314" s="40"/>
      <c r="C314" s="41"/>
      <c r="D314" s="235" t="s">
        <v>358</v>
      </c>
      <c r="E314" s="41"/>
      <c r="F314" s="283" t="s">
        <v>953</v>
      </c>
      <c r="G314" s="41"/>
      <c r="H314" s="41"/>
      <c r="I314" s="237"/>
      <c r="J314" s="41"/>
      <c r="K314" s="41"/>
      <c r="L314" s="45"/>
      <c r="M314" s="238"/>
      <c r="N314" s="239"/>
      <c r="O314" s="92"/>
      <c r="P314" s="92"/>
      <c r="Q314" s="92"/>
      <c r="R314" s="92"/>
      <c r="S314" s="92"/>
      <c r="T314" s="93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358</v>
      </c>
      <c r="AU314" s="18" t="s">
        <v>85</v>
      </c>
    </row>
    <row r="315" spans="1:65" s="2" customFormat="1" ht="16.5" customHeight="1">
      <c r="A315" s="39"/>
      <c r="B315" s="40"/>
      <c r="C315" s="221" t="s">
        <v>958</v>
      </c>
      <c r="D315" s="221" t="s">
        <v>144</v>
      </c>
      <c r="E315" s="222" t="s">
        <v>959</v>
      </c>
      <c r="F315" s="223" t="s">
        <v>960</v>
      </c>
      <c r="G315" s="224" t="s">
        <v>540</v>
      </c>
      <c r="H315" s="225">
        <v>86.86</v>
      </c>
      <c r="I315" s="226"/>
      <c r="J315" s="227">
        <f>ROUND(I315*H315,2)</f>
        <v>0</v>
      </c>
      <c r="K315" s="228"/>
      <c r="L315" s="45"/>
      <c r="M315" s="229" t="s">
        <v>1</v>
      </c>
      <c r="N315" s="230" t="s">
        <v>43</v>
      </c>
      <c r="O315" s="92"/>
      <c r="P315" s="231">
        <f>O315*H315</f>
        <v>0</v>
      </c>
      <c r="Q315" s="231">
        <v>0.0421</v>
      </c>
      <c r="R315" s="231">
        <f>Q315*H315</f>
        <v>3.656806</v>
      </c>
      <c r="S315" s="231">
        <v>0</v>
      </c>
      <c r="T315" s="232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3" t="s">
        <v>148</v>
      </c>
      <c r="AT315" s="233" t="s">
        <v>144</v>
      </c>
      <c r="AU315" s="233" t="s">
        <v>85</v>
      </c>
      <c r="AY315" s="18" t="s">
        <v>142</v>
      </c>
      <c r="BE315" s="234">
        <f>IF(N315="základní",J315,0)</f>
        <v>0</v>
      </c>
      <c r="BF315" s="234">
        <f>IF(N315="snížená",J315,0)</f>
        <v>0</v>
      </c>
      <c r="BG315" s="234">
        <f>IF(N315="zákl. přenesená",J315,0)</f>
        <v>0</v>
      </c>
      <c r="BH315" s="234">
        <f>IF(N315="sníž. přenesená",J315,0)</f>
        <v>0</v>
      </c>
      <c r="BI315" s="234">
        <f>IF(N315="nulová",J315,0)</f>
        <v>0</v>
      </c>
      <c r="BJ315" s="18" t="s">
        <v>85</v>
      </c>
      <c r="BK315" s="234">
        <f>ROUND(I315*H315,2)</f>
        <v>0</v>
      </c>
      <c r="BL315" s="18" t="s">
        <v>148</v>
      </c>
      <c r="BM315" s="233" t="s">
        <v>961</v>
      </c>
    </row>
    <row r="316" spans="1:47" s="2" customFormat="1" ht="12">
      <c r="A316" s="39"/>
      <c r="B316" s="40"/>
      <c r="C316" s="41"/>
      <c r="D316" s="235" t="s">
        <v>150</v>
      </c>
      <c r="E316" s="41"/>
      <c r="F316" s="236" t="s">
        <v>960</v>
      </c>
      <c r="G316" s="41"/>
      <c r="H316" s="41"/>
      <c r="I316" s="237"/>
      <c r="J316" s="41"/>
      <c r="K316" s="41"/>
      <c r="L316" s="45"/>
      <c r="M316" s="238"/>
      <c r="N316" s="239"/>
      <c r="O316" s="92"/>
      <c r="P316" s="92"/>
      <c r="Q316" s="92"/>
      <c r="R316" s="92"/>
      <c r="S316" s="92"/>
      <c r="T316" s="93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150</v>
      </c>
      <c r="AU316" s="18" t="s">
        <v>85</v>
      </c>
    </row>
    <row r="317" spans="1:47" s="2" customFormat="1" ht="12">
      <c r="A317" s="39"/>
      <c r="B317" s="40"/>
      <c r="C317" s="41"/>
      <c r="D317" s="235" t="s">
        <v>358</v>
      </c>
      <c r="E317" s="41"/>
      <c r="F317" s="283" t="s">
        <v>953</v>
      </c>
      <c r="G317" s="41"/>
      <c r="H317" s="41"/>
      <c r="I317" s="237"/>
      <c r="J317" s="41"/>
      <c r="K317" s="41"/>
      <c r="L317" s="45"/>
      <c r="M317" s="238"/>
      <c r="N317" s="239"/>
      <c r="O317" s="92"/>
      <c r="P317" s="92"/>
      <c r="Q317" s="92"/>
      <c r="R317" s="92"/>
      <c r="S317" s="92"/>
      <c r="T317" s="93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358</v>
      </c>
      <c r="AU317" s="18" t="s">
        <v>85</v>
      </c>
    </row>
    <row r="318" spans="1:65" s="2" customFormat="1" ht="21.75" customHeight="1">
      <c r="A318" s="39"/>
      <c r="B318" s="40"/>
      <c r="C318" s="221" t="s">
        <v>962</v>
      </c>
      <c r="D318" s="221" t="s">
        <v>144</v>
      </c>
      <c r="E318" s="222" t="s">
        <v>963</v>
      </c>
      <c r="F318" s="223" t="s">
        <v>964</v>
      </c>
      <c r="G318" s="224" t="s">
        <v>540</v>
      </c>
      <c r="H318" s="225">
        <v>15.15</v>
      </c>
      <c r="I318" s="226"/>
      <c r="J318" s="227">
        <f>ROUND(I318*H318,2)</f>
        <v>0</v>
      </c>
      <c r="K318" s="228"/>
      <c r="L318" s="45"/>
      <c r="M318" s="229" t="s">
        <v>1</v>
      </c>
      <c r="N318" s="230" t="s">
        <v>43</v>
      </c>
      <c r="O318" s="92"/>
      <c r="P318" s="231">
        <f>O318*H318</f>
        <v>0</v>
      </c>
      <c r="Q318" s="231">
        <v>0.0561</v>
      </c>
      <c r="R318" s="231">
        <f>Q318*H318</f>
        <v>0.849915</v>
      </c>
      <c r="S318" s="231">
        <v>0</v>
      </c>
      <c r="T318" s="232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3" t="s">
        <v>148</v>
      </c>
      <c r="AT318" s="233" t="s">
        <v>144</v>
      </c>
      <c r="AU318" s="233" t="s">
        <v>85</v>
      </c>
      <c r="AY318" s="18" t="s">
        <v>142</v>
      </c>
      <c r="BE318" s="234">
        <f>IF(N318="základní",J318,0)</f>
        <v>0</v>
      </c>
      <c r="BF318" s="234">
        <f>IF(N318="snížená",J318,0)</f>
        <v>0</v>
      </c>
      <c r="BG318" s="234">
        <f>IF(N318="zákl. přenesená",J318,0)</f>
        <v>0</v>
      </c>
      <c r="BH318" s="234">
        <f>IF(N318="sníž. přenesená",J318,0)</f>
        <v>0</v>
      </c>
      <c r="BI318" s="234">
        <f>IF(N318="nulová",J318,0)</f>
        <v>0</v>
      </c>
      <c r="BJ318" s="18" t="s">
        <v>85</v>
      </c>
      <c r="BK318" s="234">
        <f>ROUND(I318*H318,2)</f>
        <v>0</v>
      </c>
      <c r="BL318" s="18" t="s">
        <v>148</v>
      </c>
      <c r="BM318" s="233" t="s">
        <v>965</v>
      </c>
    </row>
    <row r="319" spans="1:47" s="2" customFormat="1" ht="12">
      <c r="A319" s="39"/>
      <c r="B319" s="40"/>
      <c r="C319" s="41"/>
      <c r="D319" s="235" t="s">
        <v>150</v>
      </c>
      <c r="E319" s="41"/>
      <c r="F319" s="236" t="s">
        <v>964</v>
      </c>
      <c r="G319" s="41"/>
      <c r="H319" s="41"/>
      <c r="I319" s="237"/>
      <c r="J319" s="41"/>
      <c r="K319" s="41"/>
      <c r="L319" s="45"/>
      <c r="M319" s="238"/>
      <c r="N319" s="239"/>
      <c r="O319" s="92"/>
      <c r="P319" s="92"/>
      <c r="Q319" s="92"/>
      <c r="R319" s="92"/>
      <c r="S319" s="92"/>
      <c r="T319" s="93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150</v>
      </c>
      <c r="AU319" s="18" t="s">
        <v>85</v>
      </c>
    </row>
    <row r="320" spans="1:47" s="2" customFormat="1" ht="12">
      <c r="A320" s="39"/>
      <c r="B320" s="40"/>
      <c r="C320" s="41"/>
      <c r="D320" s="235" t="s">
        <v>358</v>
      </c>
      <c r="E320" s="41"/>
      <c r="F320" s="283" t="s">
        <v>953</v>
      </c>
      <c r="G320" s="41"/>
      <c r="H320" s="41"/>
      <c r="I320" s="237"/>
      <c r="J320" s="41"/>
      <c r="K320" s="41"/>
      <c r="L320" s="45"/>
      <c r="M320" s="238"/>
      <c r="N320" s="239"/>
      <c r="O320" s="92"/>
      <c r="P320" s="92"/>
      <c r="Q320" s="92"/>
      <c r="R320" s="92"/>
      <c r="S320" s="92"/>
      <c r="T320" s="93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358</v>
      </c>
      <c r="AU320" s="18" t="s">
        <v>85</v>
      </c>
    </row>
    <row r="321" spans="1:65" s="2" customFormat="1" ht="21.75" customHeight="1">
      <c r="A321" s="39"/>
      <c r="B321" s="40"/>
      <c r="C321" s="221" t="s">
        <v>966</v>
      </c>
      <c r="D321" s="221" t="s">
        <v>144</v>
      </c>
      <c r="E321" s="222" t="s">
        <v>967</v>
      </c>
      <c r="F321" s="223" t="s">
        <v>968</v>
      </c>
      <c r="G321" s="224" t="s">
        <v>540</v>
      </c>
      <c r="H321" s="225">
        <v>15.15</v>
      </c>
      <c r="I321" s="226"/>
      <c r="J321" s="227">
        <f>ROUND(I321*H321,2)</f>
        <v>0</v>
      </c>
      <c r="K321" s="228"/>
      <c r="L321" s="45"/>
      <c r="M321" s="229" t="s">
        <v>1</v>
      </c>
      <c r="N321" s="230" t="s">
        <v>43</v>
      </c>
      <c r="O321" s="92"/>
      <c r="P321" s="231">
        <f>O321*H321</f>
        <v>0</v>
      </c>
      <c r="Q321" s="231">
        <v>0.0561</v>
      </c>
      <c r="R321" s="231">
        <f>Q321*H321</f>
        <v>0.849915</v>
      </c>
      <c r="S321" s="231">
        <v>0</v>
      </c>
      <c r="T321" s="232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3" t="s">
        <v>148</v>
      </c>
      <c r="AT321" s="233" t="s">
        <v>144</v>
      </c>
      <c r="AU321" s="233" t="s">
        <v>85</v>
      </c>
      <c r="AY321" s="18" t="s">
        <v>142</v>
      </c>
      <c r="BE321" s="234">
        <f>IF(N321="základní",J321,0)</f>
        <v>0</v>
      </c>
      <c r="BF321" s="234">
        <f>IF(N321="snížená",J321,0)</f>
        <v>0</v>
      </c>
      <c r="BG321" s="234">
        <f>IF(N321="zákl. přenesená",J321,0)</f>
        <v>0</v>
      </c>
      <c r="BH321" s="234">
        <f>IF(N321="sníž. přenesená",J321,0)</f>
        <v>0</v>
      </c>
      <c r="BI321" s="234">
        <f>IF(N321="nulová",J321,0)</f>
        <v>0</v>
      </c>
      <c r="BJ321" s="18" t="s">
        <v>85</v>
      </c>
      <c r="BK321" s="234">
        <f>ROUND(I321*H321,2)</f>
        <v>0</v>
      </c>
      <c r="BL321" s="18" t="s">
        <v>148</v>
      </c>
      <c r="BM321" s="233" t="s">
        <v>969</v>
      </c>
    </row>
    <row r="322" spans="1:47" s="2" customFormat="1" ht="12">
      <c r="A322" s="39"/>
      <c r="B322" s="40"/>
      <c r="C322" s="41"/>
      <c r="D322" s="235" t="s">
        <v>150</v>
      </c>
      <c r="E322" s="41"/>
      <c r="F322" s="236" t="s">
        <v>968</v>
      </c>
      <c r="G322" s="41"/>
      <c r="H322" s="41"/>
      <c r="I322" s="237"/>
      <c r="J322" s="41"/>
      <c r="K322" s="41"/>
      <c r="L322" s="45"/>
      <c r="M322" s="238"/>
      <c r="N322" s="239"/>
      <c r="O322" s="92"/>
      <c r="P322" s="92"/>
      <c r="Q322" s="92"/>
      <c r="R322" s="92"/>
      <c r="S322" s="92"/>
      <c r="T322" s="93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150</v>
      </c>
      <c r="AU322" s="18" t="s">
        <v>85</v>
      </c>
    </row>
    <row r="323" spans="1:47" s="2" customFormat="1" ht="12">
      <c r="A323" s="39"/>
      <c r="B323" s="40"/>
      <c r="C323" s="41"/>
      <c r="D323" s="235" t="s">
        <v>358</v>
      </c>
      <c r="E323" s="41"/>
      <c r="F323" s="283" t="s">
        <v>953</v>
      </c>
      <c r="G323" s="41"/>
      <c r="H323" s="41"/>
      <c r="I323" s="237"/>
      <c r="J323" s="41"/>
      <c r="K323" s="41"/>
      <c r="L323" s="45"/>
      <c r="M323" s="238"/>
      <c r="N323" s="239"/>
      <c r="O323" s="92"/>
      <c r="P323" s="92"/>
      <c r="Q323" s="92"/>
      <c r="R323" s="92"/>
      <c r="S323" s="92"/>
      <c r="T323" s="93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358</v>
      </c>
      <c r="AU323" s="18" t="s">
        <v>85</v>
      </c>
    </row>
    <row r="324" spans="1:65" s="2" customFormat="1" ht="16.5" customHeight="1">
      <c r="A324" s="39"/>
      <c r="B324" s="40"/>
      <c r="C324" s="221" t="s">
        <v>877</v>
      </c>
      <c r="D324" s="221" t="s">
        <v>144</v>
      </c>
      <c r="E324" s="222" t="s">
        <v>970</v>
      </c>
      <c r="F324" s="223" t="s">
        <v>971</v>
      </c>
      <c r="G324" s="224" t="s">
        <v>540</v>
      </c>
      <c r="H324" s="225">
        <v>6.06</v>
      </c>
      <c r="I324" s="226"/>
      <c r="J324" s="227">
        <f>ROUND(I324*H324,2)</f>
        <v>0</v>
      </c>
      <c r="K324" s="228"/>
      <c r="L324" s="45"/>
      <c r="M324" s="229" t="s">
        <v>1</v>
      </c>
      <c r="N324" s="230" t="s">
        <v>43</v>
      </c>
      <c r="O324" s="92"/>
      <c r="P324" s="231">
        <f>O324*H324</f>
        <v>0</v>
      </c>
      <c r="Q324" s="231">
        <v>0.05417</v>
      </c>
      <c r="R324" s="231">
        <f>Q324*H324</f>
        <v>0.3282702</v>
      </c>
      <c r="S324" s="231">
        <v>0</v>
      </c>
      <c r="T324" s="232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3" t="s">
        <v>148</v>
      </c>
      <c r="AT324" s="233" t="s">
        <v>144</v>
      </c>
      <c r="AU324" s="233" t="s">
        <v>85</v>
      </c>
      <c r="AY324" s="18" t="s">
        <v>142</v>
      </c>
      <c r="BE324" s="234">
        <f>IF(N324="základní",J324,0)</f>
        <v>0</v>
      </c>
      <c r="BF324" s="234">
        <f>IF(N324="snížená",J324,0)</f>
        <v>0</v>
      </c>
      <c r="BG324" s="234">
        <f>IF(N324="zákl. přenesená",J324,0)</f>
        <v>0</v>
      </c>
      <c r="BH324" s="234">
        <f>IF(N324="sníž. přenesená",J324,0)</f>
        <v>0</v>
      </c>
      <c r="BI324" s="234">
        <f>IF(N324="nulová",J324,0)</f>
        <v>0</v>
      </c>
      <c r="BJ324" s="18" t="s">
        <v>85</v>
      </c>
      <c r="BK324" s="234">
        <f>ROUND(I324*H324,2)</f>
        <v>0</v>
      </c>
      <c r="BL324" s="18" t="s">
        <v>148</v>
      </c>
      <c r="BM324" s="233" t="s">
        <v>972</v>
      </c>
    </row>
    <row r="325" spans="1:47" s="2" customFormat="1" ht="12">
      <c r="A325" s="39"/>
      <c r="B325" s="40"/>
      <c r="C325" s="41"/>
      <c r="D325" s="235" t="s">
        <v>150</v>
      </c>
      <c r="E325" s="41"/>
      <c r="F325" s="236" t="s">
        <v>971</v>
      </c>
      <c r="G325" s="41"/>
      <c r="H325" s="41"/>
      <c r="I325" s="237"/>
      <c r="J325" s="41"/>
      <c r="K325" s="41"/>
      <c r="L325" s="45"/>
      <c r="M325" s="238"/>
      <c r="N325" s="239"/>
      <c r="O325" s="92"/>
      <c r="P325" s="92"/>
      <c r="Q325" s="92"/>
      <c r="R325" s="92"/>
      <c r="S325" s="92"/>
      <c r="T325" s="93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150</v>
      </c>
      <c r="AU325" s="18" t="s">
        <v>85</v>
      </c>
    </row>
    <row r="326" spans="1:47" s="2" customFormat="1" ht="12">
      <c r="A326" s="39"/>
      <c r="B326" s="40"/>
      <c r="C326" s="41"/>
      <c r="D326" s="235" t="s">
        <v>358</v>
      </c>
      <c r="E326" s="41"/>
      <c r="F326" s="283" t="s">
        <v>973</v>
      </c>
      <c r="G326" s="41"/>
      <c r="H326" s="41"/>
      <c r="I326" s="237"/>
      <c r="J326" s="41"/>
      <c r="K326" s="41"/>
      <c r="L326" s="45"/>
      <c r="M326" s="238"/>
      <c r="N326" s="239"/>
      <c r="O326" s="92"/>
      <c r="P326" s="92"/>
      <c r="Q326" s="92"/>
      <c r="R326" s="92"/>
      <c r="S326" s="92"/>
      <c r="T326" s="93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358</v>
      </c>
      <c r="AU326" s="18" t="s">
        <v>85</v>
      </c>
    </row>
    <row r="327" spans="1:65" s="2" customFormat="1" ht="16.5" customHeight="1">
      <c r="A327" s="39"/>
      <c r="B327" s="40"/>
      <c r="C327" s="221" t="s">
        <v>974</v>
      </c>
      <c r="D327" s="221" t="s">
        <v>144</v>
      </c>
      <c r="E327" s="222" t="s">
        <v>975</v>
      </c>
      <c r="F327" s="223" t="s">
        <v>976</v>
      </c>
      <c r="G327" s="224" t="s">
        <v>540</v>
      </c>
      <c r="H327" s="225">
        <v>3</v>
      </c>
      <c r="I327" s="226"/>
      <c r="J327" s="227">
        <f>ROUND(I327*H327,2)</f>
        <v>0</v>
      </c>
      <c r="K327" s="228"/>
      <c r="L327" s="45"/>
      <c r="M327" s="229" t="s">
        <v>1</v>
      </c>
      <c r="N327" s="230" t="s">
        <v>43</v>
      </c>
      <c r="O327" s="92"/>
      <c r="P327" s="231">
        <f>O327*H327</f>
        <v>0</v>
      </c>
      <c r="Q327" s="231">
        <v>0.014</v>
      </c>
      <c r="R327" s="231">
        <f>Q327*H327</f>
        <v>0.042</v>
      </c>
      <c r="S327" s="231">
        <v>0</v>
      </c>
      <c r="T327" s="232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3" t="s">
        <v>148</v>
      </c>
      <c r="AT327" s="233" t="s">
        <v>144</v>
      </c>
      <c r="AU327" s="233" t="s">
        <v>85</v>
      </c>
      <c r="AY327" s="18" t="s">
        <v>142</v>
      </c>
      <c r="BE327" s="234">
        <f>IF(N327="základní",J327,0)</f>
        <v>0</v>
      </c>
      <c r="BF327" s="234">
        <f>IF(N327="snížená",J327,0)</f>
        <v>0</v>
      </c>
      <c r="BG327" s="234">
        <f>IF(N327="zákl. přenesená",J327,0)</f>
        <v>0</v>
      </c>
      <c r="BH327" s="234">
        <f>IF(N327="sníž. přenesená",J327,0)</f>
        <v>0</v>
      </c>
      <c r="BI327" s="234">
        <f>IF(N327="nulová",J327,0)</f>
        <v>0</v>
      </c>
      <c r="BJ327" s="18" t="s">
        <v>85</v>
      </c>
      <c r="BK327" s="234">
        <f>ROUND(I327*H327,2)</f>
        <v>0</v>
      </c>
      <c r="BL327" s="18" t="s">
        <v>148</v>
      </c>
      <c r="BM327" s="233" t="s">
        <v>977</v>
      </c>
    </row>
    <row r="328" spans="1:47" s="2" customFormat="1" ht="12">
      <c r="A328" s="39"/>
      <c r="B328" s="40"/>
      <c r="C328" s="41"/>
      <c r="D328" s="235" t="s">
        <v>150</v>
      </c>
      <c r="E328" s="41"/>
      <c r="F328" s="236" t="s">
        <v>976</v>
      </c>
      <c r="G328" s="41"/>
      <c r="H328" s="41"/>
      <c r="I328" s="237"/>
      <c r="J328" s="41"/>
      <c r="K328" s="41"/>
      <c r="L328" s="45"/>
      <c r="M328" s="238"/>
      <c r="N328" s="239"/>
      <c r="O328" s="92"/>
      <c r="P328" s="92"/>
      <c r="Q328" s="92"/>
      <c r="R328" s="92"/>
      <c r="S328" s="92"/>
      <c r="T328" s="93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150</v>
      </c>
      <c r="AU328" s="18" t="s">
        <v>85</v>
      </c>
    </row>
    <row r="329" spans="1:47" s="2" customFormat="1" ht="12">
      <c r="A329" s="39"/>
      <c r="B329" s="40"/>
      <c r="C329" s="41"/>
      <c r="D329" s="235" t="s">
        <v>358</v>
      </c>
      <c r="E329" s="41"/>
      <c r="F329" s="283" t="s">
        <v>978</v>
      </c>
      <c r="G329" s="41"/>
      <c r="H329" s="41"/>
      <c r="I329" s="237"/>
      <c r="J329" s="41"/>
      <c r="K329" s="41"/>
      <c r="L329" s="45"/>
      <c r="M329" s="238"/>
      <c r="N329" s="239"/>
      <c r="O329" s="92"/>
      <c r="P329" s="92"/>
      <c r="Q329" s="92"/>
      <c r="R329" s="92"/>
      <c r="S329" s="92"/>
      <c r="T329" s="93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358</v>
      </c>
      <c r="AU329" s="18" t="s">
        <v>85</v>
      </c>
    </row>
    <row r="330" spans="1:65" s="2" customFormat="1" ht="21.75" customHeight="1">
      <c r="A330" s="39"/>
      <c r="B330" s="40"/>
      <c r="C330" s="221" t="s">
        <v>882</v>
      </c>
      <c r="D330" s="221" t="s">
        <v>144</v>
      </c>
      <c r="E330" s="222" t="s">
        <v>979</v>
      </c>
      <c r="F330" s="223" t="s">
        <v>980</v>
      </c>
      <c r="G330" s="224" t="s">
        <v>147</v>
      </c>
      <c r="H330" s="225">
        <v>4</v>
      </c>
      <c r="I330" s="226"/>
      <c r="J330" s="227">
        <f>ROUND(I330*H330,2)</f>
        <v>0</v>
      </c>
      <c r="K330" s="228"/>
      <c r="L330" s="45"/>
      <c r="M330" s="229" t="s">
        <v>1</v>
      </c>
      <c r="N330" s="230" t="s">
        <v>43</v>
      </c>
      <c r="O330" s="92"/>
      <c r="P330" s="231">
        <f>O330*H330</f>
        <v>0</v>
      </c>
      <c r="Q330" s="231">
        <v>0.176</v>
      </c>
      <c r="R330" s="231">
        <f>Q330*H330</f>
        <v>0.704</v>
      </c>
      <c r="S330" s="231">
        <v>0</v>
      </c>
      <c r="T330" s="232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3" t="s">
        <v>148</v>
      </c>
      <c r="AT330" s="233" t="s">
        <v>144</v>
      </c>
      <c r="AU330" s="233" t="s">
        <v>85</v>
      </c>
      <c r="AY330" s="18" t="s">
        <v>142</v>
      </c>
      <c r="BE330" s="234">
        <f>IF(N330="základní",J330,0)</f>
        <v>0</v>
      </c>
      <c r="BF330" s="234">
        <f>IF(N330="snížená",J330,0)</f>
        <v>0</v>
      </c>
      <c r="BG330" s="234">
        <f>IF(N330="zákl. přenesená",J330,0)</f>
        <v>0</v>
      </c>
      <c r="BH330" s="234">
        <f>IF(N330="sníž. přenesená",J330,0)</f>
        <v>0</v>
      </c>
      <c r="BI330" s="234">
        <f>IF(N330="nulová",J330,0)</f>
        <v>0</v>
      </c>
      <c r="BJ330" s="18" t="s">
        <v>85</v>
      </c>
      <c r="BK330" s="234">
        <f>ROUND(I330*H330,2)</f>
        <v>0</v>
      </c>
      <c r="BL330" s="18" t="s">
        <v>148</v>
      </c>
      <c r="BM330" s="233" t="s">
        <v>981</v>
      </c>
    </row>
    <row r="331" spans="1:47" s="2" customFormat="1" ht="12">
      <c r="A331" s="39"/>
      <c r="B331" s="40"/>
      <c r="C331" s="41"/>
      <c r="D331" s="235" t="s">
        <v>150</v>
      </c>
      <c r="E331" s="41"/>
      <c r="F331" s="236" t="s">
        <v>980</v>
      </c>
      <c r="G331" s="41"/>
      <c r="H331" s="41"/>
      <c r="I331" s="237"/>
      <c r="J331" s="41"/>
      <c r="K331" s="41"/>
      <c r="L331" s="45"/>
      <c r="M331" s="238"/>
      <c r="N331" s="239"/>
      <c r="O331" s="92"/>
      <c r="P331" s="92"/>
      <c r="Q331" s="92"/>
      <c r="R331" s="92"/>
      <c r="S331" s="92"/>
      <c r="T331" s="93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150</v>
      </c>
      <c r="AU331" s="18" t="s">
        <v>85</v>
      </c>
    </row>
    <row r="332" spans="1:47" s="2" customFormat="1" ht="12">
      <c r="A332" s="39"/>
      <c r="B332" s="40"/>
      <c r="C332" s="41"/>
      <c r="D332" s="235" t="s">
        <v>358</v>
      </c>
      <c r="E332" s="41"/>
      <c r="F332" s="283" t="s">
        <v>982</v>
      </c>
      <c r="G332" s="41"/>
      <c r="H332" s="41"/>
      <c r="I332" s="237"/>
      <c r="J332" s="41"/>
      <c r="K332" s="41"/>
      <c r="L332" s="45"/>
      <c r="M332" s="238"/>
      <c r="N332" s="239"/>
      <c r="O332" s="92"/>
      <c r="P332" s="92"/>
      <c r="Q332" s="92"/>
      <c r="R332" s="92"/>
      <c r="S332" s="92"/>
      <c r="T332" s="93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358</v>
      </c>
      <c r="AU332" s="18" t="s">
        <v>85</v>
      </c>
    </row>
    <row r="333" spans="1:65" s="2" customFormat="1" ht="16.5" customHeight="1">
      <c r="A333" s="39"/>
      <c r="B333" s="40"/>
      <c r="C333" s="221" t="s">
        <v>983</v>
      </c>
      <c r="D333" s="221" t="s">
        <v>144</v>
      </c>
      <c r="E333" s="222" t="s">
        <v>984</v>
      </c>
      <c r="F333" s="223" t="s">
        <v>985</v>
      </c>
      <c r="G333" s="224" t="s">
        <v>147</v>
      </c>
      <c r="H333" s="225">
        <v>47.47</v>
      </c>
      <c r="I333" s="226"/>
      <c r="J333" s="227">
        <f>ROUND(I333*H333,2)</f>
        <v>0</v>
      </c>
      <c r="K333" s="228"/>
      <c r="L333" s="45"/>
      <c r="M333" s="229" t="s">
        <v>1</v>
      </c>
      <c r="N333" s="230" t="s">
        <v>43</v>
      </c>
      <c r="O333" s="92"/>
      <c r="P333" s="231">
        <f>O333*H333</f>
        <v>0</v>
      </c>
      <c r="Q333" s="231">
        <v>0.176</v>
      </c>
      <c r="R333" s="231">
        <f>Q333*H333</f>
        <v>8.354719999999999</v>
      </c>
      <c r="S333" s="231">
        <v>0</v>
      </c>
      <c r="T333" s="232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3" t="s">
        <v>148</v>
      </c>
      <c r="AT333" s="233" t="s">
        <v>144</v>
      </c>
      <c r="AU333" s="233" t="s">
        <v>85</v>
      </c>
      <c r="AY333" s="18" t="s">
        <v>142</v>
      </c>
      <c r="BE333" s="234">
        <f>IF(N333="základní",J333,0)</f>
        <v>0</v>
      </c>
      <c r="BF333" s="234">
        <f>IF(N333="snížená",J333,0)</f>
        <v>0</v>
      </c>
      <c r="BG333" s="234">
        <f>IF(N333="zákl. přenesená",J333,0)</f>
        <v>0</v>
      </c>
      <c r="BH333" s="234">
        <f>IF(N333="sníž. přenesená",J333,0)</f>
        <v>0</v>
      </c>
      <c r="BI333" s="234">
        <f>IF(N333="nulová",J333,0)</f>
        <v>0</v>
      </c>
      <c r="BJ333" s="18" t="s">
        <v>85</v>
      </c>
      <c r="BK333" s="234">
        <f>ROUND(I333*H333,2)</f>
        <v>0</v>
      </c>
      <c r="BL333" s="18" t="s">
        <v>148</v>
      </c>
      <c r="BM333" s="233" t="s">
        <v>986</v>
      </c>
    </row>
    <row r="334" spans="1:47" s="2" customFormat="1" ht="12">
      <c r="A334" s="39"/>
      <c r="B334" s="40"/>
      <c r="C334" s="41"/>
      <c r="D334" s="235" t="s">
        <v>150</v>
      </c>
      <c r="E334" s="41"/>
      <c r="F334" s="236" t="s">
        <v>985</v>
      </c>
      <c r="G334" s="41"/>
      <c r="H334" s="41"/>
      <c r="I334" s="237"/>
      <c r="J334" s="41"/>
      <c r="K334" s="41"/>
      <c r="L334" s="45"/>
      <c r="M334" s="238"/>
      <c r="N334" s="239"/>
      <c r="O334" s="92"/>
      <c r="P334" s="92"/>
      <c r="Q334" s="92"/>
      <c r="R334" s="92"/>
      <c r="S334" s="92"/>
      <c r="T334" s="93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150</v>
      </c>
      <c r="AU334" s="18" t="s">
        <v>85</v>
      </c>
    </row>
    <row r="335" spans="1:47" s="2" customFormat="1" ht="12">
      <c r="A335" s="39"/>
      <c r="B335" s="40"/>
      <c r="C335" s="41"/>
      <c r="D335" s="235" t="s">
        <v>358</v>
      </c>
      <c r="E335" s="41"/>
      <c r="F335" s="283" t="s">
        <v>987</v>
      </c>
      <c r="G335" s="41"/>
      <c r="H335" s="41"/>
      <c r="I335" s="237"/>
      <c r="J335" s="41"/>
      <c r="K335" s="41"/>
      <c r="L335" s="45"/>
      <c r="M335" s="238"/>
      <c r="N335" s="239"/>
      <c r="O335" s="92"/>
      <c r="P335" s="92"/>
      <c r="Q335" s="92"/>
      <c r="R335" s="92"/>
      <c r="S335" s="92"/>
      <c r="T335" s="93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358</v>
      </c>
      <c r="AU335" s="18" t="s">
        <v>85</v>
      </c>
    </row>
    <row r="336" spans="1:65" s="2" customFormat="1" ht="16.5" customHeight="1">
      <c r="A336" s="39"/>
      <c r="B336" s="40"/>
      <c r="C336" s="221" t="s">
        <v>988</v>
      </c>
      <c r="D336" s="221" t="s">
        <v>144</v>
      </c>
      <c r="E336" s="222" t="s">
        <v>989</v>
      </c>
      <c r="F336" s="223" t="s">
        <v>990</v>
      </c>
      <c r="G336" s="224" t="s">
        <v>147</v>
      </c>
      <c r="H336" s="225">
        <v>49.49</v>
      </c>
      <c r="I336" s="226"/>
      <c r="J336" s="227">
        <f>ROUND(I336*H336,2)</f>
        <v>0</v>
      </c>
      <c r="K336" s="228"/>
      <c r="L336" s="45"/>
      <c r="M336" s="229" t="s">
        <v>1</v>
      </c>
      <c r="N336" s="230" t="s">
        <v>43</v>
      </c>
      <c r="O336" s="92"/>
      <c r="P336" s="231">
        <f>O336*H336</f>
        <v>0</v>
      </c>
      <c r="Q336" s="231">
        <v>0.176</v>
      </c>
      <c r="R336" s="231">
        <f>Q336*H336</f>
        <v>8.71024</v>
      </c>
      <c r="S336" s="231">
        <v>0</v>
      </c>
      <c r="T336" s="232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3" t="s">
        <v>148</v>
      </c>
      <c r="AT336" s="233" t="s">
        <v>144</v>
      </c>
      <c r="AU336" s="233" t="s">
        <v>85</v>
      </c>
      <c r="AY336" s="18" t="s">
        <v>142</v>
      </c>
      <c r="BE336" s="234">
        <f>IF(N336="základní",J336,0)</f>
        <v>0</v>
      </c>
      <c r="BF336" s="234">
        <f>IF(N336="snížená",J336,0)</f>
        <v>0</v>
      </c>
      <c r="BG336" s="234">
        <f>IF(N336="zákl. přenesená",J336,0)</f>
        <v>0</v>
      </c>
      <c r="BH336" s="234">
        <f>IF(N336="sníž. přenesená",J336,0)</f>
        <v>0</v>
      </c>
      <c r="BI336" s="234">
        <f>IF(N336="nulová",J336,0)</f>
        <v>0</v>
      </c>
      <c r="BJ336" s="18" t="s">
        <v>85</v>
      </c>
      <c r="BK336" s="234">
        <f>ROUND(I336*H336,2)</f>
        <v>0</v>
      </c>
      <c r="BL336" s="18" t="s">
        <v>148</v>
      </c>
      <c r="BM336" s="233" t="s">
        <v>991</v>
      </c>
    </row>
    <row r="337" spans="1:47" s="2" customFormat="1" ht="12">
      <c r="A337" s="39"/>
      <c r="B337" s="40"/>
      <c r="C337" s="41"/>
      <c r="D337" s="235" t="s">
        <v>150</v>
      </c>
      <c r="E337" s="41"/>
      <c r="F337" s="236" t="s">
        <v>990</v>
      </c>
      <c r="G337" s="41"/>
      <c r="H337" s="41"/>
      <c r="I337" s="237"/>
      <c r="J337" s="41"/>
      <c r="K337" s="41"/>
      <c r="L337" s="45"/>
      <c r="M337" s="238"/>
      <c r="N337" s="239"/>
      <c r="O337" s="92"/>
      <c r="P337" s="92"/>
      <c r="Q337" s="92"/>
      <c r="R337" s="92"/>
      <c r="S337" s="92"/>
      <c r="T337" s="93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150</v>
      </c>
      <c r="AU337" s="18" t="s">
        <v>85</v>
      </c>
    </row>
    <row r="338" spans="1:47" s="2" customFormat="1" ht="12">
      <c r="A338" s="39"/>
      <c r="B338" s="40"/>
      <c r="C338" s="41"/>
      <c r="D338" s="235" t="s">
        <v>358</v>
      </c>
      <c r="E338" s="41"/>
      <c r="F338" s="283" t="s">
        <v>987</v>
      </c>
      <c r="G338" s="41"/>
      <c r="H338" s="41"/>
      <c r="I338" s="237"/>
      <c r="J338" s="41"/>
      <c r="K338" s="41"/>
      <c r="L338" s="45"/>
      <c r="M338" s="238"/>
      <c r="N338" s="239"/>
      <c r="O338" s="92"/>
      <c r="P338" s="92"/>
      <c r="Q338" s="92"/>
      <c r="R338" s="92"/>
      <c r="S338" s="92"/>
      <c r="T338" s="93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358</v>
      </c>
      <c r="AU338" s="18" t="s">
        <v>85</v>
      </c>
    </row>
    <row r="339" spans="1:65" s="2" customFormat="1" ht="21.75" customHeight="1">
      <c r="A339" s="39"/>
      <c r="B339" s="40"/>
      <c r="C339" s="221" t="s">
        <v>992</v>
      </c>
      <c r="D339" s="221" t="s">
        <v>144</v>
      </c>
      <c r="E339" s="222" t="s">
        <v>993</v>
      </c>
      <c r="F339" s="223" t="s">
        <v>994</v>
      </c>
      <c r="G339" s="224" t="s">
        <v>147</v>
      </c>
      <c r="H339" s="225">
        <v>71.71</v>
      </c>
      <c r="I339" s="226"/>
      <c r="J339" s="227">
        <f>ROUND(I339*H339,2)</f>
        <v>0</v>
      </c>
      <c r="K339" s="228"/>
      <c r="L339" s="45"/>
      <c r="M339" s="229" t="s">
        <v>1</v>
      </c>
      <c r="N339" s="230" t="s">
        <v>43</v>
      </c>
      <c r="O339" s="92"/>
      <c r="P339" s="231">
        <f>O339*H339</f>
        <v>0</v>
      </c>
      <c r="Q339" s="231">
        <v>0.165</v>
      </c>
      <c r="R339" s="231">
        <f>Q339*H339</f>
        <v>11.83215</v>
      </c>
      <c r="S339" s="231">
        <v>0</v>
      </c>
      <c r="T339" s="232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3" t="s">
        <v>148</v>
      </c>
      <c r="AT339" s="233" t="s">
        <v>144</v>
      </c>
      <c r="AU339" s="233" t="s">
        <v>85</v>
      </c>
      <c r="AY339" s="18" t="s">
        <v>142</v>
      </c>
      <c r="BE339" s="234">
        <f>IF(N339="základní",J339,0)</f>
        <v>0</v>
      </c>
      <c r="BF339" s="234">
        <f>IF(N339="snížená",J339,0)</f>
        <v>0</v>
      </c>
      <c r="BG339" s="234">
        <f>IF(N339="zákl. přenesená",J339,0)</f>
        <v>0</v>
      </c>
      <c r="BH339" s="234">
        <f>IF(N339="sníž. přenesená",J339,0)</f>
        <v>0</v>
      </c>
      <c r="BI339" s="234">
        <f>IF(N339="nulová",J339,0)</f>
        <v>0</v>
      </c>
      <c r="BJ339" s="18" t="s">
        <v>85</v>
      </c>
      <c r="BK339" s="234">
        <f>ROUND(I339*H339,2)</f>
        <v>0</v>
      </c>
      <c r="BL339" s="18" t="s">
        <v>148</v>
      </c>
      <c r="BM339" s="233" t="s">
        <v>995</v>
      </c>
    </row>
    <row r="340" spans="1:47" s="2" customFormat="1" ht="12">
      <c r="A340" s="39"/>
      <c r="B340" s="40"/>
      <c r="C340" s="41"/>
      <c r="D340" s="235" t="s">
        <v>150</v>
      </c>
      <c r="E340" s="41"/>
      <c r="F340" s="236" t="s">
        <v>994</v>
      </c>
      <c r="G340" s="41"/>
      <c r="H340" s="41"/>
      <c r="I340" s="237"/>
      <c r="J340" s="41"/>
      <c r="K340" s="41"/>
      <c r="L340" s="45"/>
      <c r="M340" s="238"/>
      <c r="N340" s="239"/>
      <c r="O340" s="92"/>
      <c r="P340" s="92"/>
      <c r="Q340" s="92"/>
      <c r="R340" s="92"/>
      <c r="S340" s="92"/>
      <c r="T340" s="93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150</v>
      </c>
      <c r="AU340" s="18" t="s">
        <v>85</v>
      </c>
    </row>
    <row r="341" spans="1:47" s="2" customFormat="1" ht="12">
      <c r="A341" s="39"/>
      <c r="B341" s="40"/>
      <c r="C341" s="41"/>
      <c r="D341" s="235" t="s">
        <v>358</v>
      </c>
      <c r="E341" s="41"/>
      <c r="F341" s="283" t="s">
        <v>996</v>
      </c>
      <c r="G341" s="41"/>
      <c r="H341" s="41"/>
      <c r="I341" s="237"/>
      <c r="J341" s="41"/>
      <c r="K341" s="41"/>
      <c r="L341" s="45"/>
      <c r="M341" s="238"/>
      <c r="N341" s="239"/>
      <c r="O341" s="92"/>
      <c r="P341" s="92"/>
      <c r="Q341" s="92"/>
      <c r="R341" s="92"/>
      <c r="S341" s="92"/>
      <c r="T341" s="93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358</v>
      </c>
      <c r="AU341" s="18" t="s">
        <v>85</v>
      </c>
    </row>
    <row r="342" spans="1:65" s="2" customFormat="1" ht="21.75" customHeight="1">
      <c r="A342" s="39"/>
      <c r="B342" s="40"/>
      <c r="C342" s="221" t="s">
        <v>997</v>
      </c>
      <c r="D342" s="221" t="s">
        <v>144</v>
      </c>
      <c r="E342" s="222" t="s">
        <v>998</v>
      </c>
      <c r="F342" s="223" t="s">
        <v>999</v>
      </c>
      <c r="G342" s="224" t="s">
        <v>147</v>
      </c>
      <c r="H342" s="225">
        <v>732.25</v>
      </c>
      <c r="I342" s="226"/>
      <c r="J342" s="227">
        <f>ROUND(I342*H342,2)</f>
        <v>0</v>
      </c>
      <c r="K342" s="228"/>
      <c r="L342" s="45"/>
      <c r="M342" s="229" t="s">
        <v>1</v>
      </c>
      <c r="N342" s="230" t="s">
        <v>43</v>
      </c>
      <c r="O342" s="92"/>
      <c r="P342" s="231">
        <f>O342*H342</f>
        <v>0</v>
      </c>
      <c r="Q342" s="231">
        <v>0.165</v>
      </c>
      <c r="R342" s="231">
        <f>Q342*H342</f>
        <v>120.82125</v>
      </c>
      <c r="S342" s="231">
        <v>0</v>
      </c>
      <c r="T342" s="232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3" t="s">
        <v>148</v>
      </c>
      <c r="AT342" s="233" t="s">
        <v>144</v>
      </c>
      <c r="AU342" s="233" t="s">
        <v>85</v>
      </c>
      <c r="AY342" s="18" t="s">
        <v>142</v>
      </c>
      <c r="BE342" s="234">
        <f>IF(N342="základní",J342,0)</f>
        <v>0</v>
      </c>
      <c r="BF342" s="234">
        <f>IF(N342="snížená",J342,0)</f>
        <v>0</v>
      </c>
      <c r="BG342" s="234">
        <f>IF(N342="zákl. přenesená",J342,0)</f>
        <v>0</v>
      </c>
      <c r="BH342" s="234">
        <f>IF(N342="sníž. přenesená",J342,0)</f>
        <v>0</v>
      </c>
      <c r="BI342" s="234">
        <f>IF(N342="nulová",J342,0)</f>
        <v>0</v>
      </c>
      <c r="BJ342" s="18" t="s">
        <v>85</v>
      </c>
      <c r="BK342" s="234">
        <f>ROUND(I342*H342,2)</f>
        <v>0</v>
      </c>
      <c r="BL342" s="18" t="s">
        <v>148</v>
      </c>
      <c r="BM342" s="233" t="s">
        <v>1000</v>
      </c>
    </row>
    <row r="343" spans="1:47" s="2" customFormat="1" ht="12">
      <c r="A343" s="39"/>
      <c r="B343" s="40"/>
      <c r="C343" s="41"/>
      <c r="D343" s="235" t="s">
        <v>150</v>
      </c>
      <c r="E343" s="41"/>
      <c r="F343" s="236" t="s">
        <v>999</v>
      </c>
      <c r="G343" s="41"/>
      <c r="H343" s="41"/>
      <c r="I343" s="237"/>
      <c r="J343" s="41"/>
      <c r="K343" s="41"/>
      <c r="L343" s="45"/>
      <c r="M343" s="238"/>
      <c r="N343" s="239"/>
      <c r="O343" s="92"/>
      <c r="P343" s="92"/>
      <c r="Q343" s="92"/>
      <c r="R343" s="92"/>
      <c r="S343" s="92"/>
      <c r="T343" s="93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150</v>
      </c>
      <c r="AU343" s="18" t="s">
        <v>85</v>
      </c>
    </row>
    <row r="344" spans="1:47" s="2" customFormat="1" ht="12">
      <c r="A344" s="39"/>
      <c r="B344" s="40"/>
      <c r="C344" s="41"/>
      <c r="D344" s="235" t="s">
        <v>358</v>
      </c>
      <c r="E344" s="41"/>
      <c r="F344" s="283" t="s">
        <v>996</v>
      </c>
      <c r="G344" s="41"/>
      <c r="H344" s="41"/>
      <c r="I344" s="237"/>
      <c r="J344" s="41"/>
      <c r="K344" s="41"/>
      <c r="L344" s="45"/>
      <c r="M344" s="238"/>
      <c r="N344" s="239"/>
      <c r="O344" s="92"/>
      <c r="P344" s="92"/>
      <c r="Q344" s="92"/>
      <c r="R344" s="92"/>
      <c r="S344" s="92"/>
      <c r="T344" s="93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358</v>
      </c>
      <c r="AU344" s="18" t="s">
        <v>85</v>
      </c>
    </row>
    <row r="345" spans="1:65" s="2" customFormat="1" ht="16.5" customHeight="1">
      <c r="A345" s="39"/>
      <c r="B345" s="40"/>
      <c r="C345" s="221" t="s">
        <v>1001</v>
      </c>
      <c r="D345" s="221" t="s">
        <v>144</v>
      </c>
      <c r="E345" s="222" t="s">
        <v>1002</v>
      </c>
      <c r="F345" s="223" t="s">
        <v>1003</v>
      </c>
      <c r="G345" s="224" t="s">
        <v>147</v>
      </c>
      <c r="H345" s="225">
        <v>14.14</v>
      </c>
      <c r="I345" s="226"/>
      <c r="J345" s="227">
        <f>ROUND(I345*H345,2)</f>
        <v>0</v>
      </c>
      <c r="K345" s="228"/>
      <c r="L345" s="45"/>
      <c r="M345" s="229" t="s">
        <v>1</v>
      </c>
      <c r="N345" s="230" t="s">
        <v>43</v>
      </c>
      <c r="O345" s="92"/>
      <c r="P345" s="231">
        <f>O345*H345</f>
        <v>0</v>
      </c>
      <c r="Q345" s="231">
        <v>0.131</v>
      </c>
      <c r="R345" s="231">
        <f>Q345*H345</f>
        <v>1.85234</v>
      </c>
      <c r="S345" s="231">
        <v>0</v>
      </c>
      <c r="T345" s="232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3" t="s">
        <v>148</v>
      </c>
      <c r="AT345" s="233" t="s">
        <v>144</v>
      </c>
      <c r="AU345" s="233" t="s">
        <v>85</v>
      </c>
      <c r="AY345" s="18" t="s">
        <v>142</v>
      </c>
      <c r="BE345" s="234">
        <f>IF(N345="základní",J345,0)</f>
        <v>0</v>
      </c>
      <c r="BF345" s="234">
        <f>IF(N345="snížená",J345,0)</f>
        <v>0</v>
      </c>
      <c r="BG345" s="234">
        <f>IF(N345="zákl. přenesená",J345,0)</f>
        <v>0</v>
      </c>
      <c r="BH345" s="234">
        <f>IF(N345="sníž. přenesená",J345,0)</f>
        <v>0</v>
      </c>
      <c r="BI345" s="234">
        <f>IF(N345="nulová",J345,0)</f>
        <v>0</v>
      </c>
      <c r="BJ345" s="18" t="s">
        <v>85</v>
      </c>
      <c r="BK345" s="234">
        <f>ROUND(I345*H345,2)</f>
        <v>0</v>
      </c>
      <c r="BL345" s="18" t="s">
        <v>148</v>
      </c>
      <c r="BM345" s="233" t="s">
        <v>1004</v>
      </c>
    </row>
    <row r="346" spans="1:47" s="2" customFormat="1" ht="12">
      <c r="A346" s="39"/>
      <c r="B346" s="40"/>
      <c r="C346" s="41"/>
      <c r="D346" s="235" t="s">
        <v>150</v>
      </c>
      <c r="E346" s="41"/>
      <c r="F346" s="236" t="s">
        <v>1003</v>
      </c>
      <c r="G346" s="41"/>
      <c r="H346" s="41"/>
      <c r="I346" s="237"/>
      <c r="J346" s="41"/>
      <c r="K346" s="41"/>
      <c r="L346" s="45"/>
      <c r="M346" s="238"/>
      <c r="N346" s="239"/>
      <c r="O346" s="92"/>
      <c r="P346" s="92"/>
      <c r="Q346" s="92"/>
      <c r="R346" s="92"/>
      <c r="S346" s="92"/>
      <c r="T346" s="93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150</v>
      </c>
      <c r="AU346" s="18" t="s">
        <v>85</v>
      </c>
    </row>
    <row r="347" spans="1:65" s="2" customFormat="1" ht="16.5" customHeight="1">
      <c r="A347" s="39"/>
      <c r="B347" s="40"/>
      <c r="C347" s="221" t="s">
        <v>914</v>
      </c>
      <c r="D347" s="221" t="s">
        <v>144</v>
      </c>
      <c r="E347" s="222" t="s">
        <v>1005</v>
      </c>
      <c r="F347" s="223" t="s">
        <v>1006</v>
      </c>
      <c r="G347" s="224" t="s">
        <v>147</v>
      </c>
      <c r="H347" s="225">
        <v>218.5</v>
      </c>
      <c r="I347" s="226"/>
      <c r="J347" s="227">
        <f>ROUND(I347*H347,2)</f>
        <v>0</v>
      </c>
      <c r="K347" s="228"/>
      <c r="L347" s="45"/>
      <c r="M347" s="229" t="s">
        <v>1</v>
      </c>
      <c r="N347" s="230" t="s">
        <v>43</v>
      </c>
      <c r="O347" s="92"/>
      <c r="P347" s="231">
        <f>O347*H347</f>
        <v>0</v>
      </c>
      <c r="Q347" s="231">
        <v>0.00025</v>
      </c>
      <c r="R347" s="231">
        <f>Q347*H347</f>
        <v>0.054625</v>
      </c>
      <c r="S347" s="231">
        <v>0</v>
      </c>
      <c r="T347" s="232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3" t="s">
        <v>148</v>
      </c>
      <c r="AT347" s="233" t="s">
        <v>144</v>
      </c>
      <c r="AU347" s="233" t="s">
        <v>85</v>
      </c>
      <c r="AY347" s="18" t="s">
        <v>142</v>
      </c>
      <c r="BE347" s="234">
        <f>IF(N347="základní",J347,0)</f>
        <v>0</v>
      </c>
      <c r="BF347" s="234">
        <f>IF(N347="snížená",J347,0)</f>
        <v>0</v>
      </c>
      <c r="BG347" s="234">
        <f>IF(N347="zákl. přenesená",J347,0)</f>
        <v>0</v>
      </c>
      <c r="BH347" s="234">
        <f>IF(N347="sníž. přenesená",J347,0)</f>
        <v>0</v>
      </c>
      <c r="BI347" s="234">
        <f>IF(N347="nulová",J347,0)</f>
        <v>0</v>
      </c>
      <c r="BJ347" s="18" t="s">
        <v>85</v>
      </c>
      <c r="BK347" s="234">
        <f>ROUND(I347*H347,2)</f>
        <v>0</v>
      </c>
      <c r="BL347" s="18" t="s">
        <v>148</v>
      </c>
      <c r="BM347" s="233" t="s">
        <v>1007</v>
      </c>
    </row>
    <row r="348" spans="1:47" s="2" customFormat="1" ht="12">
      <c r="A348" s="39"/>
      <c r="B348" s="40"/>
      <c r="C348" s="41"/>
      <c r="D348" s="235" t="s">
        <v>150</v>
      </c>
      <c r="E348" s="41"/>
      <c r="F348" s="236" t="s">
        <v>1006</v>
      </c>
      <c r="G348" s="41"/>
      <c r="H348" s="41"/>
      <c r="I348" s="237"/>
      <c r="J348" s="41"/>
      <c r="K348" s="41"/>
      <c r="L348" s="45"/>
      <c r="M348" s="238"/>
      <c r="N348" s="239"/>
      <c r="O348" s="92"/>
      <c r="P348" s="92"/>
      <c r="Q348" s="92"/>
      <c r="R348" s="92"/>
      <c r="S348" s="92"/>
      <c r="T348" s="93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150</v>
      </c>
      <c r="AU348" s="18" t="s">
        <v>85</v>
      </c>
    </row>
    <row r="349" spans="1:47" s="2" customFormat="1" ht="12">
      <c r="A349" s="39"/>
      <c r="B349" s="40"/>
      <c r="C349" s="41"/>
      <c r="D349" s="235" t="s">
        <v>358</v>
      </c>
      <c r="E349" s="41"/>
      <c r="F349" s="283" t="s">
        <v>1008</v>
      </c>
      <c r="G349" s="41"/>
      <c r="H349" s="41"/>
      <c r="I349" s="237"/>
      <c r="J349" s="41"/>
      <c r="K349" s="41"/>
      <c r="L349" s="45"/>
      <c r="M349" s="238"/>
      <c r="N349" s="239"/>
      <c r="O349" s="92"/>
      <c r="P349" s="92"/>
      <c r="Q349" s="92"/>
      <c r="R349" s="92"/>
      <c r="S349" s="92"/>
      <c r="T349" s="93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358</v>
      </c>
      <c r="AU349" s="18" t="s">
        <v>85</v>
      </c>
    </row>
    <row r="350" spans="1:65" s="2" customFormat="1" ht="16.5" customHeight="1">
      <c r="A350" s="39"/>
      <c r="B350" s="40"/>
      <c r="C350" s="221" t="s">
        <v>1009</v>
      </c>
      <c r="D350" s="221" t="s">
        <v>144</v>
      </c>
      <c r="E350" s="222" t="s">
        <v>1010</v>
      </c>
      <c r="F350" s="223" t="s">
        <v>1011</v>
      </c>
      <c r="G350" s="224" t="s">
        <v>147</v>
      </c>
      <c r="H350" s="225">
        <v>1014</v>
      </c>
      <c r="I350" s="226"/>
      <c r="J350" s="227">
        <f>ROUND(I350*H350,2)</f>
        <v>0</v>
      </c>
      <c r="K350" s="228"/>
      <c r="L350" s="45"/>
      <c r="M350" s="229" t="s">
        <v>1</v>
      </c>
      <c r="N350" s="230" t="s">
        <v>43</v>
      </c>
      <c r="O350" s="92"/>
      <c r="P350" s="231">
        <f>O350*H350</f>
        <v>0</v>
      </c>
      <c r="Q350" s="231">
        <v>0.00025</v>
      </c>
      <c r="R350" s="231">
        <f>Q350*H350</f>
        <v>0.2535</v>
      </c>
      <c r="S350" s="231">
        <v>0</v>
      </c>
      <c r="T350" s="232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3" t="s">
        <v>148</v>
      </c>
      <c r="AT350" s="233" t="s">
        <v>144</v>
      </c>
      <c r="AU350" s="233" t="s">
        <v>85</v>
      </c>
      <c r="AY350" s="18" t="s">
        <v>142</v>
      </c>
      <c r="BE350" s="234">
        <f>IF(N350="základní",J350,0)</f>
        <v>0</v>
      </c>
      <c r="BF350" s="234">
        <f>IF(N350="snížená",J350,0)</f>
        <v>0</v>
      </c>
      <c r="BG350" s="234">
        <f>IF(N350="zákl. přenesená",J350,0)</f>
        <v>0</v>
      </c>
      <c r="BH350" s="234">
        <f>IF(N350="sníž. přenesená",J350,0)</f>
        <v>0</v>
      </c>
      <c r="BI350" s="234">
        <f>IF(N350="nulová",J350,0)</f>
        <v>0</v>
      </c>
      <c r="BJ350" s="18" t="s">
        <v>85</v>
      </c>
      <c r="BK350" s="234">
        <f>ROUND(I350*H350,2)</f>
        <v>0</v>
      </c>
      <c r="BL350" s="18" t="s">
        <v>148</v>
      </c>
      <c r="BM350" s="233" t="s">
        <v>1012</v>
      </c>
    </row>
    <row r="351" spans="1:47" s="2" customFormat="1" ht="12">
      <c r="A351" s="39"/>
      <c r="B351" s="40"/>
      <c r="C351" s="41"/>
      <c r="D351" s="235" t="s">
        <v>150</v>
      </c>
      <c r="E351" s="41"/>
      <c r="F351" s="236" t="s">
        <v>1011</v>
      </c>
      <c r="G351" s="41"/>
      <c r="H351" s="41"/>
      <c r="I351" s="237"/>
      <c r="J351" s="41"/>
      <c r="K351" s="41"/>
      <c r="L351" s="45"/>
      <c r="M351" s="238"/>
      <c r="N351" s="239"/>
      <c r="O351" s="92"/>
      <c r="P351" s="92"/>
      <c r="Q351" s="92"/>
      <c r="R351" s="92"/>
      <c r="S351" s="92"/>
      <c r="T351" s="93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150</v>
      </c>
      <c r="AU351" s="18" t="s">
        <v>85</v>
      </c>
    </row>
    <row r="352" spans="1:47" s="2" customFormat="1" ht="12">
      <c r="A352" s="39"/>
      <c r="B352" s="40"/>
      <c r="C352" s="41"/>
      <c r="D352" s="235" t="s">
        <v>358</v>
      </c>
      <c r="E352" s="41"/>
      <c r="F352" s="283" t="s">
        <v>1013</v>
      </c>
      <c r="G352" s="41"/>
      <c r="H352" s="41"/>
      <c r="I352" s="237"/>
      <c r="J352" s="41"/>
      <c r="K352" s="41"/>
      <c r="L352" s="45"/>
      <c r="M352" s="238"/>
      <c r="N352" s="239"/>
      <c r="O352" s="92"/>
      <c r="P352" s="92"/>
      <c r="Q352" s="92"/>
      <c r="R352" s="92"/>
      <c r="S352" s="92"/>
      <c r="T352" s="93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358</v>
      </c>
      <c r="AU352" s="18" t="s">
        <v>85</v>
      </c>
    </row>
    <row r="353" spans="1:63" s="12" customFormat="1" ht="25.9" customHeight="1">
      <c r="A353" s="12"/>
      <c r="B353" s="205"/>
      <c r="C353" s="206"/>
      <c r="D353" s="207" t="s">
        <v>77</v>
      </c>
      <c r="E353" s="208" t="s">
        <v>1014</v>
      </c>
      <c r="F353" s="208" t="s">
        <v>1015</v>
      </c>
      <c r="G353" s="206"/>
      <c r="H353" s="206"/>
      <c r="I353" s="209"/>
      <c r="J353" s="210">
        <f>BK353</f>
        <v>0</v>
      </c>
      <c r="K353" s="206"/>
      <c r="L353" s="211"/>
      <c r="M353" s="212"/>
      <c r="N353" s="213"/>
      <c r="O353" s="213"/>
      <c r="P353" s="214">
        <f>SUM(P354:P372)</f>
        <v>0</v>
      </c>
      <c r="Q353" s="213"/>
      <c r="R353" s="214">
        <f>SUM(R354:R372)</f>
        <v>0</v>
      </c>
      <c r="S353" s="213"/>
      <c r="T353" s="215">
        <f>SUM(T354:T372)</f>
        <v>0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216" t="s">
        <v>85</v>
      </c>
      <c r="AT353" s="217" t="s">
        <v>77</v>
      </c>
      <c r="AU353" s="217" t="s">
        <v>78</v>
      </c>
      <c r="AY353" s="216" t="s">
        <v>142</v>
      </c>
      <c r="BK353" s="218">
        <f>SUM(BK354:BK372)</f>
        <v>0</v>
      </c>
    </row>
    <row r="354" spans="1:65" s="2" customFormat="1" ht="21.75" customHeight="1">
      <c r="A354" s="39"/>
      <c r="B354" s="40"/>
      <c r="C354" s="221" t="s">
        <v>633</v>
      </c>
      <c r="D354" s="221" t="s">
        <v>144</v>
      </c>
      <c r="E354" s="222" t="s">
        <v>1016</v>
      </c>
      <c r="F354" s="223" t="s">
        <v>1017</v>
      </c>
      <c r="G354" s="224" t="s">
        <v>387</v>
      </c>
      <c r="H354" s="225">
        <v>740.515</v>
      </c>
      <c r="I354" s="226"/>
      <c r="J354" s="227">
        <f>ROUND(I354*H354,2)</f>
        <v>0</v>
      </c>
      <c r="K354" s="228"/>
      <c r="L354" s="45"/>
      <c r="M354" s="229" t="s">
        <v>1</v>
      </c>
      <c r="N354" s="230" t="s">
        <v>43</v>
      </c>
      <c r="O354" s="92"/>
      <c r="P354" s="231">
        <f>O354*H354</f>
        <v>0</v>
      </c>
      <c r="Q354" s="231">
        <v>0</v>
      </c>
      <c r="R354" s="231">
        <f>Q354*H354</f>
        <v>0</v>
      </c>
      <c r="S354" s="231">
        <v>0</v>
      </c>
      <c r="T354" s="232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33" t="s">
        <v>148</v>
      </c>
      <c r="AT354" s="233" t="s">
        <v>144</v>
      </c>
      <c r="AU354" s="233" t="s">
        <v>85</v>
      </c>
      <c r="AY354" s="18" t="s">
        <v>142</v>
      </c>
      <c r="BE354" s="234">
        <f>IF(N354="základní",J354,0)</f>
        <v>0</v>
      </c>
      <c r="BF354" s="234">
        <f>IF(N354="snížená",J354,0)</f>
        <v>0</v>
      </c>
      <c r="BG354" s="234">
        <f>IF(N354="zákl. přenesená",J354,0)</f>
        <v>0</v>
      </c>
      <c r="BH354" s="234">
        <f>IF(N354="sníž. přenesená",J354,0)</f>
        <v>0</v>
      </c>
      <c r="BI354" s="234">
        <f>IF(N354="nulová",J354,0)</f>
        <v>0</v>
      </c>
      <c r="BJ354" s="18" t="s">
        <v>85</v>
      </c>
      <c r="BK354" s="234">
        <f>ROUND(I354*H354,2)</f>
        <v>0</v>
      </c>
      <c r="BL354" s="18" t="s">
        <v>148</v>
      </c>
      <c r="BM354" s="233" t="s">
        <v>1018</v>
      </c>
    </row>
    <row r="355" spans="1:47" s="2" customFormat="1" ht="12">
      <c r="A355" s="39"/>
      <c r="B355" s="40"/>
      <c r="C355" s="41"/>
      <c r="D355" s="235" t="s">
        <v>150</v>
      </c>
      <c r="E355" s="41"/>
      <c r="F355" s="236" t="s">
        <v>1017</v>
      </c>
      <c r="G355" s="41"/>
      <c r="H355" s="41"/>
      <c r="I355" s="237"/>
      <c r="J355" s="41"/>
      <c r="K355" s="41"/>
      <c r="L355" s="45"/>
      <c r="M355" s="238"/>
      <c r="N355" s="239"/>
      <c r="O355" s="92"/>
      <c r="P355" s="92"/>
      <c r="Q355" s="92"/>
      <c r="R355" s="92"/>
      <c r="S355" s="92"/>
      <c r="T355" s="93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150</v>
      </c>
      <c r="AU355" s="18" t="s">
        <v>85</v>
      </c>
    </row>
    <row r="356" spans="1:65" s="2" customFormat="1" ht="21.75" customHeight="1">
      <c r="A356" s="39"/>
      <c r="B356" s="40"/>
      <c r="C356" s="221" t="s">
        <v>640</v>
      </c>
      <c r="D356" s="221" t="s">
        <v>144</v>
      </c>
      <c r="E356" s="222" t="s">
        <v>1019</v>
      </c>
      <c r="F356" s="223" t="s">
        <v>1020</v>
      </c>
      <c r="G356" s="224" t="s">
        <v>387</v>
      </c>
      <c r="H356" s="225">
        <v>1817.82</v>
      </c>
      <c r="I356" s="226"/>
      <c r="J356" s="227">
        <f>ROUND(I356*H356,2)</f>
        <v>0</v>
      </c>
      <c r="K356" s="228"/>
      <c r="L356" s="45"/>
      <c r="M356" s="229" t="s">
        <v>1</v>
      </c>
      <c r="N356" s="230" t="s">
        <v>43</v>
      </c>
      <c r="O356" s="92"/>
      <c r="P356" s="231">
        <f>O356*H356</f>
        <v>0</v>
      </c>
      <c r="Q356" s="231">
        <v>0</v>
      </c>
      <c r="R356" s="231">
        <f>Q356*H356</f>
        <v>0</v>
      </c>
      <c r="S356" s="231">
        <v>0</v>
      </c>
      <c r="T356" s="232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3" t="s">
        <v>148</v>
      </c>
      <c r="AT356" s="233" t="s">
        <v>144</v>
      </c>
      <c r="AU356" s="233" t="s">
        <v>85</v>
      </c>
      <c r="AY356" s="18" t="s">
        <v>142</v>
      </c>
      <c r="BE356" s="234">
        <f>IF(N356="základní",J356,0)</f>
        <v>0</v>
      </c>
      <c r="BF356" s="234">
        <f>IF(N356="snížená",J356,0)</f>
        <v>0</v>
      </c>
      <c r="BG356" s="234">
        <f>IF(N356="zákl. přenesená",J356,0)</f>
        <v>0</v>
      </c>
      <c r="BH356" s="234">
        <f>IF(N356="sníž. přenesená",J356,0)</f>
        <v>0</v>
      </c>
      <c r="BI356" s="234">
        <f>IF(N356="nulová",J356,0)</f>
        <v>0</v>
      </c>
      <c r="BJ356" s="18" t="s">
        <v>85</v>
      </c>
      <c r="BK356" s="234">
        <f>ROUND(I356*H356,2)</f>
        <v>0</v>
      </c>
      <c r="BL356" s="18" t="s">
        <v>148</v>
      </c>
      <c r="BM356" s="233" t="s">
        <v>1021</v>
      </c>
    </row>
    <row r="357" spans="1:47" s="2" customFormat="1" ht="12">
      <c r="A357" s="39"/>
      <c r="B357" s="40"/>
      <c r="C357" s="41"/>
      <c r="D357" s="235" t="s">
        <v>150</v>
      </c>
      <c r="E357" s="41"/>
      <c r="F357" s="236" t="s">
        <v>1020</v>
      </c>
      <c r="G357" s="41"/>
      <c r="H357" s="41"/>
      <c r="I357" s="237"/>
      <c r="J357" s="41"/>
      <c r="K357" s="41"/>
      <c r="L357" s="45"/>
      <c r="M357" s="238"/>
      <c r="N357" s="239"/>
      <c r="O357" s="92"/>
      <c r="P357" s="92"/>
      <c r="Q357" s="92"/>
      <c r="R357" s="92"/>
      <c r="S357" s="92"/>
      <c r="T357" s="93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150</v>
      </c>
      <c r="AU357" s="18" t="s">
        <v>85</v>
      </c>
    </row>
    <row r="358" spans="1:65" s="2" customFormat="1" ht="21.75" customHeight="1">
      <c r="A358" s="39"/>
      <c r="B358" s="40"/>
      <c r="C358" s="221" t="s">
        <v>649</v>
      </c>
      <c r="D358" s="221" t="s">
        <v>144</v>
      </c>
      <c r="E358" s="222" t="s">
        <v>1022</v>
      </c>
      <c r="F358" s="223" t="s">
        <v>1023</v>
      </c>
      <c r="G358" s="224" t="s">
        <v>387</v>
      </c>
      <c r="H358" s="225">
        <v>323.4</v>
      </c>
      <c r="I358" s="226"/>
      <c r="J358" s="227">
        <f>ROUND(I358*H358,2)</f>
        <v>0</v>
      </c>
      <c r="K358" s="228"/>
      <c r="L358" s="45"/>
      <c r="M358" s="229" t="s">
        <v>1</v>
      </c>
      <c r="N358" s="230" t="s">
        <v>43</v>
      </c>
      <c r="O358" s="92"/>
      <c r="P358" s="231">
        <f>O358*H358</f>
        <v>0</v>
      </c>
      <c r="Q358" s="231">
        <v>0</v>
      </c>
      <c r="R358" s="231">
        <f>Q358*H358</f>
        <v>0</v>
      </c>
      <c r="S358" s="231">
        <v>0</v>
      </c>
      <c r="T358" s="232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3" t="s">
        <v>148</v>
      </c>
      <c r="AT358" s="233" t="s">
        <v>144</v>
      </c>
      <c r="AU358" s="233" t="s">
        <v>85</v>
      </c>
      <c r="AY358" s="18" t="s">
        <v>142</v>
      </c>
      <c r="BE358" s="234">
        <f>IF(N358="základní",J358,0)</f>
        <v>0</v>
      </c>
      <c r="BF358" s="234">
        <f>IF(N358="snížená",J358,0)</f>
        <v>0</v>
      </c>
      <c r="BG358" s="234">
        <f>IF(N358="zákl. přenesená",J358,0)</f>
        <v>0</v>
      </c>
      <c r="BH358" s="234">
        <f>IF(N358="sníž. přenesená",J358,0)</f>
        <v>0</v>
      </c>
      <c r="BI358" s="234">
        <f>IF(N358="nulová",J358,0)</f>
        <v>0</v>
      </c>
      <c r="BJ358" s="18" t="s">
        <v>85</v>
      </c>
      <c r="BK358" s="234">
        <f>ROUND(I358*H358,2)</f>
        <v>0</v>
      </c>
      <c r="BL358" s="18" t="s">
        <v>148</v>
      </c>
      <c r="BM358" s="233" t="s">
        <v>1024</v>
      </c>
    </row>
    <row r="359" spans="1:47" s="2" customFormat="1" ht="12">
      <c r="A359" s="39"/>
      <c r="B359" s="40"/>
      <c r="C359" s="41"/>
      <c r="D359" s="235" t="s">
        <v>150</v>
      </c>
      <c r="E359" s="41"/>
      <c r="F359" s="236" t="s">
        <v>1023</v>
      </c>
      <c r="G359" s="41"/>
      <c r="H359" s="41"/>
      <c r="I359" s="237"/>
      <c r="J359" s="41"/>
      <c r="K359" s="41"/>
      <c r="L359" s="45"/>
      <c r="M359" s="238"/>
      <c r="N359" s="239"/>
      <c r="O359" s="92"/>
      <c r="P359" s="92"/>
      <c r="Q359" s="92"/>
      <c r="R359" s="92"/>
      <c r="S359" s="92"/>
      <c r="T359" s="93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150</v>
      </c>
      <c r="AU359" s="18" t="s">
        <v>85</v>
      </c>
    </row>
    <row r="360" spans="1:65" s="2" customFormat="1" ht="21.75" customHeight="1">
      <c r="A360" s="39"/>
      <c r="B360" s="40"/>
      <c r="C360" s="221" t="s">
        <v>655</v>
      </c>
      <c r="D360" s="221" t="s">
        <v>144</v>
      </c>
      <c r="E360" s="222" t="s">
        <v>1025</v>
      </c>
      <c r="F360" s="223" t="s">
        <v>1026</v>
      </c>
      <c r="G360" s="224" t="s">
        <v>387</v>
      </c>
      <c r="H360" s="225">
        <v>740.51</v>
      </c>
      <c r="I360" s="226"/>
      <c r="J360" s="227">
        <f>ROUND(I360*H360,2)</f>
        <v>0</v>
      </c>
      <c r="K360" s="228"/>
      <c r="L360" s="45"/>
      <c r="M360" s="229" t="s">
        <v>1</v>
      </c>
      <c r="N360" s="230" t="s">
        <v>43</v>
      </c>
      <c r="O360" s="92"/>
      <c r="P360" s="231">
        <f>O360*H360</f>
        <v>0</v>
      </c>
      <c r="Q360" s="231">
        <v>0</v>
      </c>
      <c r="R360" s="231">
        <f>Q360*H360</f>
        <v>0</v>
      </c>
      <c r="S360" s="231">
        <v>0</v>
      </c>
      <c r="T360" s="232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3" t="s">
        <v>148</v>
      </c>
      <c r="AT360" s="233" t="s">
        <v>144</v>
      </c>
      <c r="AU360" s="233" t="s">
        <v>85</v>
      </c>
      <c r="AY360" s="18" t="s">
        <v>142</v>
      </c>
      <c r="BE360" s="234">
        <f>IF(N360="základní",J360,0)</f>
        <v>0</v>
      </c>
      <c r="BF360" s="234">
        <f>IF(N360="snížená",J360,0)</f>
        <v>0</v>
      </c>
      <c r="BG360" s="234">
        <f>IF(N360="zákl. přenesená",J360,0)</f>
        <v>0</v>
      </c>
      <c r="BH360" s="234">
        <f>IF(N360="sníž. přenesená",J360,0)</f>
        <v>0</v>
      </c>
      <c r="BI360" s="234">
        <f>IF(N360="nulová",J360,0)</f>
        <v>0</v>
      </c>
      <c r="BJ360" s="18" t="s">
        <v>85</v>
      </c>
      <c r="BK360" s="234">
        <f>ROUND(I360*H360,2)</f>
        <v>0</v>
      </c>
      <c r="BL360" s="18" t="s">
        <v>148</v>
      </c>
      <c r="BM360" s="233" t="s">
        <v>1027</v>
      </c>
    </row>
    <row r="361" spans="1:47" s="2" customFormat="1" ht="12">
      <c r="A361" s="39"/>
      <c r="B361" s="40"/>
      <c r="C361" s="41"/>
      <c r="D361" s="235" t="s">
        <v>150</v>
      </c>
      <c r="E361" s="41"/>
      <c r="F361" s="236" t="s">
        <v>1026</v>
      </c>
      <c r="G361" s="41"/>
      <c r="H361" s="41"/>
      <c r="I361" s="237"/>
      <c r="J361" s="41"/>
      <c r="K361" s="41"/>
      <c r="L361" s="45"/>
      <c r="M361" s="238"/>
      <c r="N361" s="239"/>
      <c r="O361" s="92"/>
      <c r="P361" s="92"/>
      <c r="Q361" s="92"/>
      <c r="R361" s="92"/>
      <c r="S361" s="92"/>
      <c r="T361" s="93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150</v>
      </c>
      <c r="AU361" s="18" t="s">
        <v>85</v>
      </c>
    </row>
    <row r="362" spans="1:65" s="2" customFormat="1" ht="16.5" customHeight="1">
      <c r="A362" s="39"/>
      <c r="B362" s="40"/>
      <c r="C362" s="221" t="s">
        <v>660</v>
      </c>
      <c r="D362" s="221" t="s">
        <v>144</v>
      </c>
      <c r="E362" s="222" t="s">
        <v>1028</v>
      </c>
      <c r="F362" s="223" t="s">
        <v>1029</v>
      </c>
      <c r="G362" s="224" t="s">
        <v>387</v>
      </c>
      <c r="H362" s="225">
        <v>740.515</v>
      </c>
      <c r="I362" s="226"/>
      <c r="J362" s="227">
        <f>ROUND(I362*H362,2)</f>
        <v>0</v>
      </c>
      <c r="K362" s="228"/>
      <c r="L362" s="45"/>
      <c r="M362" s="229" t="s">
        <v>1</v>
      </c>
      <c r="N362" s="230" t="s">
        <v>43</v>
      </c>
      <c r="O362" s="92"/>
      <c r="P362" s="231">
        <f>O362*H362</f>
        <v>0</v>
      </c>
      <c r="Q362" s="231">
        <v>0</v>
      </c>
      <c r="R362" s="231">
        <f>Q362*H362</f>
        <v>0</v>
      </c>
      <c r="S362" s="231">
        <v>0</v>
      </c>
      <c r="T362" s="232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33" t="s">
        <v>148</v>
      </c>
      <c r="AT362" s="233" t="s">
        <v>144</v>
      </c>
      <c r="AU362" s="233" t="s">
        <v>85</v>
      </c>
      <c r="AY362" s="18" t="s">
        <v>142</v>
      </c>
      <c r="BE362" s="234">
        <f>IF(N362="základní",J362,0)</f>
        <v>0</v>
      </c>
      <c r="BF362" s="234">
        <f>IF(N362="snížená",J362,0)</f>
        <v>0</v>
      </c>
      <c r="BG362" s="234">
        <f>IF(N362="zákl. přenesená",J362,0)</f>
        <v>0</v>
      </c>
      <c r="BH362" s="234">
        <f>IF(N362="sníž. přenesená",J362,0)</f>
        <v>0</v>
      </c>
      <c r="BI362" s="234">
        <f>IF(N362="nulová",J362,0)</f>
        <v>0</v>
      </c>
      <c r="BJ362" s="18" t="s">
        <v>85</v>
      </c>
      <c r="BK362" s="234">
        <f>ROUND(I362*H362,2)</f>
        <v>0</v>
      </c>
      <c r="BL362" s="18" t="s">
        <v>148</v>
      </c>
      <c r="BM362" s="233" t="s">
        <v>1030</v>
      </c>
    </row>
    <row r="363" spans="1:47" s="2" customFormat="1" ht="12">
      <c r="A363" s="39"/>
      <c r="B363" s="40"/>
      <c r="C363" s="41"/>
      <c r="D363" s="235" t="s">
        <v>150</v>
      </c>
      <c r="E363" s="41"/>
      <c r="F363" s="236" t="s">
        <v>1029</v>
      </c>
      <c r="G363" s="41"/>
      <c r="H363" s="41"/>
      <c r="I363" s="237"/>
      <c r="J363" s="41"/>
      <c r="K363" s="41"/>
      <c r="L363" s="45"/>
      <c r="M363" s="238"/>
      <c r="N363" s="239"/>
      <c r="O363" s="92"/>
      <c r="P363" s="92"/>
      <c r="Q363" s="92"/>
      <c r="R363" s="92"/>
      <c r="S363" s="92"/>
      <c r="T363" s="93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150</v>
      </c>
      <c r="AU363" s="18" t="s">
        <v>85</v>
      </c>
    </row>
    <row r="364" spans="1:47" s="2" customFormat="1" ht="12">
      <c r="A364" s="39"/>
      <c r="B364" s="40"/>
      <c r="C364" s="41"/>
      <c r="D364" s="235" t="s">
        <v>358</v>
      </c>
      <c r="E364" s="41"/>
      <c r="F364" s="283" t="s">
        <v>1031</v>
      </c>
      <c r="G364" s="41"/>
      <c r="H364" s="41"/>
      <c r="I364" s="237"/>
      <c r="J364" s="41"/>
      <c r="K364" s="41"/>
      <c r="L364" s="45"/>
      <c r="M364" s="238"/>
      <c r="N364" s="239"/>
      <c r="O364" s="92"/>
      <c r="P364" s="92"/>
      <c r="Q364" s="92"/>
      <c r="R364" s="92"/>
      <c r="S364" s="92"/>
      <c r="T364" s="93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358</v>
      </c>
      <c r="AU364" s="18" t="s">
        <v>85</v>
      </c>
    </row>
    <row r="365" spans="1:65" s="2" customFormat="1" ht="16.5" customHeight="1">
      <c r="A365" s="39"/>
      <c r="B365" s="40"/>
      <c r="C365" s="221" t="s">
        <v>666</v>
      </c>
      <c r="D365" s="221" t="s">
        <v>144</v>
      </c>
      <c r="E365" s="222" t="s">
        <v>1032</v>
      </c>
      <c r="F365" s="223" t="s">
        <v>1033</v>
      </c>
      <c r="G365" s="224" t="s">
        <v>387</v>
      </c>
      <c r="H365" s="225">
        <v>151.485</v>
      </c>
      <c r="I365" s="226"/>
      <c r="J365" s="227">
        <f>ROUND(I365*H365,2)</f>
        <v>0</v>
      </c>
      <c r="K365" s="228"/>
      <c r="L365" s="45"/>
      <c r="M365" s="229" t="s">
        <v>1</v>
      </c>
      <c r="N365" s="230" t="s">
        <v>43</v>
      </c>
      <c r="O365" s="92"/>
      <c r="P365" s="231">
        <f>O365*H365</f>
        <v>0</v>
      </c>
      <c r="Q365" s="231">
        <v>0</v>
      </c>
      <c r="R365" s="231">
        <f>Q365*H365</f>
        <v>0</v>
      </c>
      <c r="S365" s="231">
        <v>0</v>
      </c>
      <c r="T365" s="232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3" t="s">
        <v>148</v>
      </c>
      <c r="AT365" s="233" t="s">
        <v>144</v>
      </c>
      <c r="AU365" s="233" t="s">
        <v>85</v>
      </c>
      <c r="AY365" s="18" t="s">
        <v>142</v>
      </c>
      <c r="BE365" s="234">
        <f>IF(N365="základní",J365,0)</f>
        <v>0</v>
      </c>
      <c r="BF365" s="234">
        <f>IF(N365="snížená",J365,0)</f>
        <v>0</v>
      </c>
      <c r="BG365" s="234">
        <f>IF(N365="zákl. přenesená",J365,0)</f>
        <v>0</v>
      </c>
      <c r="BH365" s="234">
        <f>IF(N365="sníž. přenesená",J365,0)</f>
        <v>0</v>
      </c>
      <c r="BI365" s="234">
        <f>IF(N365="nulová",J365,0)</f>
        <v>0</v>
      </c>
      <c r="BJ365" s="18" t="s">
        <v>85</v>
      </c>
      <c r="BK365" s="234">
        <f>ROUND(I365*H365,2)</f>
        <v>0</v>
      </c>
      <c r="BL365" s="18" t="s">
        <v>148</v>
      </c>
      <c r="BM365" s="233" t="s">
        <v>1034</v>
      </c>
    </row>
    <row r="366" spans="1:47" s="2" customFormat="1" ht="12">
      <c r="A366" s="39"/>
      <c r="B366" s="40"/>
      <c r="C366" s="41"/>
      <c r="D366" s="235" t="s">
        <v>150</v>
      </c>
      <c r="E366" s="41"/>
      <c r="F366" s="236" t="s">
        <v>1033</v>
      </c>
      <c r="G366" s="41"/>
      <c r="H366" s="41"/>
      <c r="I366" s="237"/>
      <c r="J366" s="41"/>
      <c r="K366" s="41"/>
      <c r="L366" s="45"/>
      <c r="M366" s="238"/>
      <c r="N366" s="239"/>
      <c r="O366" s="92"/>
      <c r="P366" s="92"/>
      <c r="Q366" s="92"/>
      <c r="R366" s="92"/>
      <c r="S366" s="92"/>
      <c r="T366" s="93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150</v>
      </c>
      <c r="AU366" s="18" t="s">
        <v>85</v>
      </c>
    </row>
    <row r="367" spans="1:47" s="2" customFormat="1" ht="12">
      <c r="A367" s="39"/>
      <c r="B367" s="40"/>
      <c r="C367" s="41"/>
      <c r="D367" s="235" t="s">
        <v>358</v>
      </c>
      <c r="E367" s="41"/>
      <c r="F367" s="283" t="s">
        <v>1035</v>
      </c>
      <c r="G367" s="41"/>
      <c r="H367" s="41"/>
      <c r="I367" s="237"/>
      <c r="J367" s="41"/>
      <c r="K367" s="41"/>
      <c r="L367" s="45"/>
      <c r="M367" s="238"/>
      <c r="N367" s="239"/>
      <c r="O367" s="92"/>
      <c r="P367" s="92"/>
      <c r="Q367" s="92"/>
      <c r="R367" s="92"/>
      <c r="S367" s="92"/>
      <c r="T367" s="93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358</v>
      </c>
      <c r="AU367" s="18" t="s">
        <v>85</v>
      </c>
    </row>
    <row r="368" spans="1:65" s="2" customFormat="1" ht="21.75" customHeight="1">
      <c r="A368" s="39"/>
      <c r="B368" s="40"/>
      <c r="C368" s="221" t="s">
        <v>672</v>
      </c>
      <c r="D368" s="221" t="s">
        <v>144</v>
      </c>
      <c r="E368" s="222" t="s">
        <v>1036</v>
      </c>
      <c r="F368" s="223" t="s">
        <v>1037</v>
      </c>
      <c r="G368" s="224" t="s">
        <v>387</v>
      </c>
      <c r="H368" s="225">
        <v>161.7</v>
      </c>
      <c r="I368" s="226"/>
      <c r="J368" s="227">
        <f>ROUND(I368*H368,2)</f>
        <v>0</v>
      </c>
      <c r="K368" s="228"/>
      <c r="L368" s="45"/>
      <c r="M368" s="229" t="s">
        <v>1</v>
      </c>
      <c r="N368" s="230" t="s">
        <v>43</v>
      </c>
      <c r="O368" s="92"/>
      <c r="P368" s="231">
        <f>O368*H368</f>
        <v>0</v>
      </c>
      <c r="Q368" s="231">
        <v>0</v>
      </c>
      <c r="R368" s="231">
        <f>Q368*H368</f>
        <v>0</v>
      </c>
      <c r="S368" s="231">
        <v>0</v>
      </c>
      <c r="T368" s="232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3" t="s">
        <v>148</v>
      </c>
      <c r="AT368" s="233" t="s">
        <v>144</v>
      </c>
      <c r="AU368" s="233" t="s">
        <v>85</v>
      </c>
      <c r="AY368" s="18" t="s">
        <v>142</v>
      </c>
      <c r="BE368" s="234">
        <f>IF(N368="základní",J368,0)</f>
        <v>0</v>
      </c>
      <c r="BF368" s="234">
        <f>IF(N368="snížená",J368,0)</f>
        <v>0</v>
      </c>
      <c r="BG368" s="234">
        <f>IF(N368="zákl. přenesená",J368,0)</f>
        <v>0</v>
      </c>
      <c r="BH368" s="234">
        <f>IF(N368="sníž. přenesená",J368,0)</f>
        <v>0</v>
      </c>
      <c r="BI368" s="234">
        <f>IF(N368="nulová",J368,0)</f>
        <v>0</v>
      </c>
      <c r="BJ368" s="18" t="s">
        <v>85</v>
      </c>
      <c r="BK368" s="234">
        <f>ROUND(I368*H368,2)</f>
        <v>0</v>
      </c>
      <c r="BL368" s="18" t="s">
        <v>148</v>
      </c>
      <c r="BM368" s="233" t="s">
        <v>1038</v>
      </c>
    </row>
    <row r="369" spans="1:47" s="2" customFormat="1" ht="12">
      <c r="A369" s="39"/>
      <c r="B369" s="40"/>
      <c r="C369" s="41"/>
      <c r="D369" s="235" t="s">
        <v>150</v>
      </c>
      <c r="E369" s="41"/>
      <c r="F369" s="236" t="s">
        <v>1037</v>
      </c>
      <c r="G369" s="41"/>
      <c r="H369" s="41"/>
      <c r="I369" s="237"/>
      <c r="J369" s="41"/>
      <c r="K369" s="41"/>
      <c r="L369" s="45"/>
      <c r="M369" s="238"/>
      <c r="N369" s="239"/>
      <c r="O369" s="92"/>
      <c r="P369" s="92"/>
      <c r="Q369" s="92"/>
      <c r="R369" s="92"/>
      <c r="S369" s="92"/>
      <c r="T369" s="93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150</v>
      </c>
      <c r="AU369" s="18" t="s">
        <v>85</v>
      </c>
    </row>
    <row r="370" spans="1:47" s="2" customFormat="1" ht="12">
      <c r="A370" s="39"/>
      <c r="B370" s="40"/>
      <c r="C370" s="41"/>
      <c r="D370" s="235" t="s">
        <v>358</v>
      </c>
      <c r="E370" s="41"/>
      <c r="F370" s="283" t="s">
        <v>1039</v>
      </c>
      <c r="G370" s="41"/>
      <c r="H370" s="41"/>
      <c r="I370" s="237"/>
      <c r="J370" s="41"/>
      <c r="K370" s="41"/>
      <c r="L370" s="45"/>
      <c r="M370" s="238"/>
      <c r="N370" s="239"/>
      <c r="O370" s="92"/>
      <c r="P370" s="92"/>
      <c r="Q370" s="92"/>
      <c r="R370" s="92"/>
      <c r="S370" s="92"/>
      <c r="T370" s="93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358</v>
      </c>
      <c r="AU370" s="18" t="s">
        <v>85</v>
      </c>
    </row>
    <row r="371" spans="1:65" s="2" customFormat="1" ht="16.5" customHeight="1">
      <c r="A371" s="39"/>
      <c r="B371" s="40"/>
      <c r="C371" s="221" t="s">
        <v>681</v>
      </c>
      <c r="D371" s="221" t="s">
        <v>144</v>
      </c>
      <c r="E371" s="222" t="s">
        <v>1040</v>
      </c>
      <c r="F371" s="223" t="s">
        <v>1041</v>
      </c>
      <c r="G371" s="224" t="s">
        <v>387</v>
      </c>
      <c r="H371" s="225">
        <v>401.83</v>
      </c>
      <c r="I371" s="226"/>
      <c r="J371" s="227">
        <f>ROUND(I371*H371,2)</f>
        <v>0</v>
      </c>
      <c r="K371" s="228"/>
      <c r="L371" s="45"/>
      <c r="M371" s="229" t="s">
        <v>1</v>
      </c>
      <c r="N371" s="230" t="s">
        <v>43</v>
      </c>
      <c r="O371" s="92"/>
      <c r="P371" s="231">
        <f>O371*H371</f>
        <v>0</v>
      </c>
      <c r="Q371" s="231">
        <v>0</v>
      </c>
      <c r="R371" s="231">
        <f>Q371*H371</f>
        <v>0</v>
      </c>
      <c r="S371" s="231">
        <v>0</v>
      </c>
      <c r="T371" s="232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3" t="s">
        <v>148</v>
      </c>
      <c r="AT371" s="233" t="s">
        <v>144</v>
      </c>
      <c r="AU371" s="233" t="s">
        <v>85</v>
      </c>
      <c r="AY371" s="18" t="s">
        <v>142</v>
      </c>
      <c r="BE371" s="234">
        <f>IF(N371="základní",J371,0)</f>
        <v>0</v>
      </c>
      <c r="BF371" s="234">
        <f>IF(N371="snížená",J371,0)</f>
        <v>0</v>
      </c>
      <c r="BG371" s="234">
        <f>IF(N371="zákl. přenesená",J371,0)</f>
        <v>0</v>
      </c>
      <c r="BH371" s="234">
        <f>IF(N371="sníž. přenesená",J371,0)</f>
        <v>0</v>
      </c>
      <c r="BI371" s="234">
        <f>IF(N371="nulová",J371,0)</f>
        <v>0</v>
      </c>
      <c r="BJ371" s="18" t="s">
        <v>85</v>
      </c>
      <c r="BK371" s="234">
        <f>ROUND(I371*H371,2)</f>
        <v>0</v>
      </c>
      <c r="BL371" s="18" t="s">
        <v>148</v>
      </c>
      <c r="BM371" s="233" t="s">
        <v>1042</v>
      </c>
    </row>
    <row r="372" spans="1:47" s="2" customFormat="1" ht="12">
      <c r="A372" s="39"/>
      <c r="B372" s="40"/>
      <c r="C372" s="41"/>
      <c r="D372" s="235" t="s">
        <v>150</v>
      </c>
      <c r="E372" s="41"/>
      <c r="F372" s="236" t="s">
        <v>1041</v>
      </c>
      <c r="G372" s="41"/>
      <c r="H372" s="41"/>
      <c r="I372" s="237"/>
      <c r="J372" s="41"/>
      <c r="K372" s="41"/>
      <c r="L372" s="45"/>
      <c r="M372" s="238"/>
      <c r="N372" s="239"/>
      <c r="O372" s="92"/>
      <c r="P372" s="92"/>
      <c r="Q372" s="92"/>
      <c r="R372" s="92"/>
      <c r="S372" s="92"/>
      <c r="T372" s="93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150</v>
      </c>
      <c r="AU372" s="18" t="s">
        <v>85</v>
      </c>
    </row>
    <row r="373" spans="1:63" s="12" customFormat="1" ht="25.9" customHeight="1">
      <c r="A373" s="12"/>
      <c r="B373" s="205"/>
      <c r="C373" s="206"/>
      <c r="D373" s="207" t="s">
        <v>77</v>
      </c>
      <c r="E373" s="208" t="s">
        <v>1043</v>
      </c>
      <c r="F373" s="208" t="s">
        <v>1044</v>
      </c>
      <c r="G373" s="206"/>
      <c r="H373" s="206"/>
      <c r="I373" s="209"/>
      <c r="J373" s="210">
        <f>BK373</f>
        <v>0</v>
      </c>
      <c r="K373" s="206"/>
      <c r="L373" s="211"/>
      <c r="M373" s="212"/>
      <c r="N373" s="213"/>
      <c r="O373" s="213"/>
      <c r="P373" s="214">
        <f>SUM(P374:P379)</f>
        <v>0</v>
      </c>
      <c r="Q373" s="213"/>
      <c r="R373" s="214">
        <f>SUM(R374:R379)</f>
        <v>0.06544</v>
      </c>
      <c r="S373" s="213"/>
      <c r="T373" s="215">
        <f>SUM(T374:T379)</f>
        <v>0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16" t="s">
        <v>87</v>
      </c>
      <c r="AT373" s="217" t="s">
        <v>77</v>
      </c>
      <c r="AU373" s="217" t="s">
        <v>78</v>
      </c>
      <c r="AY373" s="216" t="s">
        <v>142</v>
      </c>
      <c r="BK373" s="218">
        <f>SUM(BK374:BK379)</f>
        <v>0</v>
      </c>
    </row>
    <row r="374" spans="1:65" s="2" customFormat="1" ht="21.75" customHeight="1">
      <c r="A374" s="39"/>
      <c r="B374" s="40"/>
      <c r="C374" s="221" t="s">
        <v>557</v>
      </c>
      <c r="D374" s="221" t="s">
        <v>144</v>
      </c>
      <c r="E374" s="222" t="s">
        <v>1045</v>
      </c>
      <c r="F374" s="223" t="s">
        <v>1046</v>
      </c>
      <c r="G374" s="224" t="s">
        <v>147</v>
      </c>
      <c r="H374" s="225">
        <v>16</v>
      </c>
      <c r="I374" s="226"/>
      <c r="J374" s="227">
        <f>ROUND(I374*H374,2)</f>
        <v>0</v>
      </c>
      <c r="K374" s="228"/>
      <c r="L374" s="45"/>
      <c r="M374" s="229" t="s">
        <v>1</v>
      </c>
      <c r="N374" s="230" t="s">
        <v>43</v>
      </c>
      <c r="O374" s="92"/>
      <c r="P374" s="231">
        <f>O374*H374</f>
        <v>0</v>
      </c>
      <c r="Q374" s="231">
        <v>8E-05</v>
      </c>
      <c r="R374" s="231">
        <f>Q374*H374</f>
        <v>0.00128</v>
      </c>
      <c r="S374" s="231">
        <v>0</v>
      </c>
      <c r="T374" s="232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33" t="s">
        <v>286</v>
      </c>
      <c r="AT374" s="233" t="s">
        <v>144</v>
      </c>
      <c r="AU374" s="233" t="s">
        <v>85</v>
      </c>
      <c r="AY374" s="18" t="s">
        <v>142</v>
      </c>
      <c r="BE374" s="234">
        <f>IF(N374="základní",J374,0)</f>
        <v>0</v>
      </c>
      <c r="BF374" s="234">
        <f>IF(N374="snížená",J374,0)</f>
        <v>0</v>
      </c>
      <c r="BG374" s="234">
        <f>IF(N374="zákl. přenesená",J374,0)</f>
        <v>0</v>
      </c>
      <c r="BH374" s="234">
        <f>IF(N374="sníž. přenesená",J374,0)</f>
        <v>0</v>
      </c>
      <c r="BI374" s="234">
        <f>IF(N374="nulová",J374,0)</f>
        <v>0</v>
      </c>
      <c r="BJ374" s="18" t="s">
        <v>85</v>
      </c>
      <c r="BK374" s="234">
        <f>ROUND(I374*H374,2)</f>
        <v>0</v>
      </c>
      <c r="BL374" s="18" t="s">
        <v>286</v>
      </c>
      <c r="BM374" s="233" t="s">
        <v>1047</v>
      </c>
    </row>
    <row r="375" spans="1:47" s="2" customFormat="1" ht="12">
      <c r="A375" s="39"/>
      <c r="B375" s="40"/>
      <c r="C375" s="41"/>
      <c r="D375" s="235" t="s">
        <v>150</v>
      </c>
      <c r="E375" s="41"/>
      <c r="F375" s="236" t="s">
        <v>1046</v>
      </c>
      <c r="G375" s="41"/>
      <c r="H375" s="41"/>
      <c r="I375" s="237"/>
      <c r="J375" s="41"/>
      <c r="K375" s="41"/>
      <c r="L375" s="45"/>
      <c r="M375" s="238"/>
      <c r="N375" s="239"/>
      <c r="O375" s="92"/>
      <c r="P375" s="92"/>
      <c r="Q375" s="92"/>
      <c r="R375" s="92"/>
      <c r="S375" s="92"/>
      <c r="T375" s="93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150</v>
      </c>
      <c r="AU375" s="18" t="s">
        <v>85</v>
      </c>
    </row>
    <row r="376" spans="1:47" s="2" customFormat="1" ht="12">
      <c r="A376" s="39"/>
      <c r="B376" s="40"/>
      <c r="C376" s="41"/>
      <c r="D376" s="235" t="s">
        <v>358</v>
      </c>
      <c r="E376" s="41"/>
      <c r="F376" s="283" t="s">
        <v>1048</v>
      </c>
      <c r="G376" s="41"/>
      <c r="H376" s="41"/>
      <c r="I376" s="237"/>
      <c r="J376" s="41"/>
      <c r="K376" s="41"/>
      <c r="L376" s="45"/>
      <c r="M376" s="238"/>
      <c r="N376" s="239"/>
      <c r="O376" s="92"/>
      <c r="P376" s="92"/>
      <c r="Q376" s="92"/>
      <c r="R376" s="92"/>
      <c r="S376" s="92"/>
      <c r="T376" s="93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358</v>
      </c>
      <c r="AU376" s="18" t="s">
        <v>85</v>
      </c>
    </row>
    <row r="377" spans="1:65" s="2" customFormat="1" ht="21.75" customHeight="1">
      <c r="A377" s="39"/>
      <c r="B377" s="40"/>
      <c r="C377" s="221" t="s">
        <v>562</v>
      </c>
      <c r="D377" s="221" t="s">
        <v>144</v>
      </c>
      <c r="E377" s="222" t="s">
        <v>1049</v>
      </c>
      <c r="F377" s="223" t="s">
        <v>1050</v>
      </c>
      <c r="G377" s="224" t="s">
        <v>147</v>
      </c>
      <c r="H377" s="225">
        <v>16</v>
      </c>
      <c r="I377" s="226"/>
      <c r="J377" s="227">
        <f>ROUND(I377*H377,2)</f>
        <v>0</v>
      </c>
      <c r="K377" s="228"/>
      <c r="L377" s="45"/>
      <c r="M377" s="229" t="s">
        <v>1</v>
      </c>
      <c r="N377" s="230" t="s">
        <v>43</v>
      </c>
      <c r="O377" s="92"/>
      <c r="P377" s="231">
        <f>O377*H377</f>
        <v>0</v>
      </c>
      <c r="Q377" s="231">
        <v>0.00401</v>
      </c>
      <c r="R377" s="231">
        <f>Q377*H377</f>
        <v>0.06416</v>
      </c>
      <c r="S377" s="231">
        <v>0</v>
      </c>
      <c r="T377" s="232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3" t="s">
        <v>286</v>
      </c>
      <c r="AT377" s="233" t="s">
        <v>144</v>
      </c>
      <c r="AU377" s="233" t="s">
        <v>85</v>
      </c>
      <c r="AY377" s="18" t="s">
        <v>142</v>
      </c>
      <c r="BE377" s="234">
        <f>IF(N377="základní",J377,0)</f>
        <v>0</v>
      </c>
      <c r="BF377" s="234">
        <f>IF(N377="snížená",J377,0)</f>
        <v>0</v>
      </c>
      <c r="BG377" s="234">
        <f>IF(N377="zákl. přenesená",J377,0)</f>
        <v>0</v>
      </c>
      <c r="BH377" s="234">
        <f>IF(N377="sníž. přenesená",J377,0)</f>
        <v>0</v>
      </c>
      <c r="BI377" s="234">
        <f>IF(N377="nulová",J377,0)</f>
        <v>0</v>
      </c>
      <c r="BJ377" s="18" t="s">
        <v>85</v>
      </c>
      <c r="BK377" s="234">
        <f>ROUND(I377*H377,2)</f>
        <v>0</v>
      </c>
      <c r="BL377" s="18" t="s">
        <v>286</v>
      </c>
      <c r="BM377" s="233" t="s">
        <v>1051</v>
      </c>
    </row>
    <row r="378" spans="1:47" s="2" customFormat="1" ht="12">
      <c r="A378" s="39"/>
      <c r="B378" s="40"/>
      <c r="C378" s="41"/>
      <c r="D378" s="235" t="s">
        <v>150</v>
      </c>
      <c r="E378" s="41"/>
      <c r="F378" s="236" t="s">
        <v>1050</v>
      </c>
      <c r="G378" s="41"/>
      <c r="H378" s="41"/>
      <c r="I378" s="237"/>
      <c r="J378" s="41"/>
      <c r="K378" s="41"/>
      <c r="L378" s="45"/>
      <c r="M378" s="238"/>
      <c r="N378" s="239"/>
      <c r="O378" s="92"/>
      <c r="P378" s="92"/>
      <c r="Q378" s="92"/>
      <c r="R378" s="92"/>
      <c r="S378" s="92"/>
      <c r="T378" s="93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150</v>
      </c>
      <c r="AU378" s="18" t="s">
        <v>85</v>
      </c>
    </row>
    <row r="379" spans="1:47" s="2" customFormat="1" ht="12">
      <c r="A379" s="39"/>
      <c r="B379" s="40"/>
      <c r="C379" s="41"/>
      <c r="D379" s="235" t="s">
        <v>358</v>
      </c>
      <c r="E379" s="41"/>
      <c r="F379" s="283" t="s">
        <v>1052</v>
      </c>
      <c r="G379" s="41"/>
      <c r="H379" s="41"/>
      <c r="I379" s="237"/>
      <c r="J379" s="41"/>
      <c r="K379" s="41"/>
      <c r="L379" s="45"/>
      <c r="M379" s="298"/>
      <c r="N379" s="299"/>
      <c r="O379" s="300"/>
      <c r="P379" s="300"/>
      <c r="Q379" s="300"/>
      <c r="R379" s="300"/>
      <c r="S379" s="300"/>
      <c r="T379" s="301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358</v>
      </c>
      <c r="AU379" s="18" t="s">
        <v>85</v>
      </c>
    </row>
    <row r="380" spans="1:31" s="2" customFormat="1" ht="6.95" customHeight="1">
      <c r="A380" s="39"/>
      <c r="B380" s="67"/>
      <c r="C380" s="68"/>
      <c r="D380" s="68"/>
      <c r="E380" s="68"/>
      <c r="F380" s="68"/>
      <c r="G380" s="68"/>
      <c r="H380" s="68"/>
      <c r="I380" s="68"/>
      <c r="J380" s="68"/>
      <c r="K380" s="68"/>
      <c r="L380" s="45"/>
      <c r="M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</row>
  </sheetData>
  <sheetProtection password="CC35" sheet="1" objects="1" scenarios="1" formatColumns="0" formatRows="0" autoFilter="0"/>
  <autoFilter ref="C132:K379"/>
  <mergeCells count="9">
    <mergeCell ref="E7:H7"/>
    <mergeCell ref="E9:H9"/>
    <mergeCell ref="E18:H18"/>
    <mergeCell ref="E27:H27"/>
    <mergeCell ref="E85:H85"/>
    <mergeCell ref="E87:H87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  <c r="AZ2" s="137" t="s">
        <v>98</v>
      </c>
      <c r="BA2" s="137" t="s">
        <v>99</v>
      </c>
      <c r="BB2" s="137" t="s">
        <v>1</v>
      </c>
      <c r="BC2" s="137" t="s">
        <v>1053</v>
      </c>
      <c r="BD2" s="137" t="s">
        <v>87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  <c r="AZ3" s="137" t="s">
        <v>102</v>
      </c>
      <c r="BA3" s="137" t="s">
        <v>103</v>
      </c>
      <c r="BB3" s="137" t="s">
        <v>1</v>
      </c>
      <c r="BC3" s="137" t="s">
        <v>1054</v>
      </c>
      <c r="BD3" s="137" t="s">
        <v>87</v>
      </c>
    </row>
    <row r="4" spans="2:56" s="1" customFormat="1" ht="24.95" customHeight="1">
      <c r="B4" s="21"/>
      <c r="D4" s="140" t="s">
        <v>101</v>
      </c>
      <c r="L4" s="21"/>
      <c r="M4" s="141" t="s">
        <v>10</v>
      </c>
      <c r="AT4" s="18" t="s">
        <v>4</v>
      </c>
      <c r="AZ4" s="137" t="s">
        <v>105</v>
      </c>
      <c r="BA4" s="137" t="s">
        <v>106</v>
      </c>
      <c r="BB4" s="137" t="s">
        <v>1</v>
      </c>
      <c r="BC4" s="137" t="s">
        <v>1055</v>
      </c>
      <c r="BD4" s="137" t="s">
        <v>87</v>
      </c>
    </row>
    <row r="5" spans="2:56" s="1" customFormat="1" ht="6.95" customHeight="1">
      <c r="B5" s="21"/>
      <c r="L5" s="21"/>
      <c r="AZ5" s="137" t="s">
        <v>108</v>
      </c>
      <c r="BA5" s="137" t="s">
        <v>109</v>
      </c>
      <c r="BB5" s="137" t="s">
        <v>1</v>
      </c>
      <c r="BC5" s="137" t="s">
        <v>1056</v>
      </c>
      <c r="BD5" s="137" t="s">
        <v>87</v>
      </c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Medlešice - splašková kanalizace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111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1057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19</v>
      </c>
      <c r="G11" s="39"/>
      <c r="H11" s="39"/>
      <c r="I11" s="142" t="s">
        <v>20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21</v>
      </c>
      <c r="E12" s="39"/>
      <c r="F12" s="145" t="s">
        <v>22</v>
      </c>
      <c r="G12" s="39"/>
      <c r="H12" s="39"/>
      <c r="I12" s="142" t="s">
        <v>23</v>
      </c>
      <c r="J12" s="146" t="str">
        <f>'Rekapitulace stavby'!AN8</f>
        <v>29. 3. 2021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25</v>
      </c>
      <c r="E14" s="39"/>
      <c r="F14" s="39"/>
      <c r="G14" s="39"/>
      <c r="H14" s="39"/>
      <c r="I14" s="142" t="s">
        <v>26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27</v>
      </c>
      <c r="F15" s="39"/>
      <c r="G15" s="39"/>
      <c r="H15" s="39"/>
      <c r="I15" s="142" t="s">
        <v>28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29</v>
      </c>
      <c r="E17" s="39"/>
      <c r="F17" s="39"/>
      <c r="G17" s="39"/>
      <c r="H17" s="39"/>
      <c r="I17" s="142" t="s">
        <v>26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31</v>
      </c>
      <c r="E20" s="39"/>
      <c r="F20" s="39"/>
      <c r="G20" s="39"/>
      <c r="H20" s="39"/>
      <c r="I20" s="142" t="s">
        <v>26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32</v>
      </c>
      <c r="F21" s="39"/>
      <c r="G21" s="39"/>
      <c r="H21" s="39"/>
      <c r="I21" s="142" t="s">
        <v>28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34</v>
      </c>
      <c r="E23" s="39"/>
      <c r="F23" s="39"/>
      <c r="G23" s="39"/>
      <c r="H23" s="39"/>
      <c r="I23" s="142" t="s">
        <v>26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">
        <v>35</v>
      </c>
      <c r="F24" s="39"/>
      <c r="G24" s="39"/>
      <c r="H24" s="39"/>
      <c r="I24" s="142" t="s">
        <v>28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38</v>
      </c>
      <c r="E30" s="39"/>
      <c r="F30" s="39"/>
      <c r="G30" s="39"/>
      <c r="H30" s="39"/>
      <c r="I30" s="39"/>
      <c r="J30" s="153">
        <f>ROUND(J124,2)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40</v>
      </c>
      <c r="G32" s="39"/>
      <c r="H32" s="39"/>
      <c r="I32" s="154" t="s">
        <v>39</v>
      </c>
      <c r="J32" s="154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42</v>
      </c>
      <c r="E33" s="142" t="s">
        <v>43</v>
      </c>
      <c r="F33" s="156">
        <f>ROUND((SUM(BE124:BE525)),2)</f>
        <v>0</v>
      </c>
      <c r="G33" s="39"/>
      <c r="H33" s="39"/>
      <c r="I33" s="157">
        <v>0.21</v>
      </c>
      <c r="J33" s="156">
        <f>ROUND(((SUM(BE124:BE525))*I33),2)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44</v>
      </c>
      <c r="F34" s="156">
        <f>ROUND((SUM(BF124:BF525)),2)</f>
        <v>0</v>
      </c>
      <c r="G34" s="39"/>
      <c r="H34" s="39"/>
      <c r="I34" s="157">
        <v>0.15</v>
      </c>
      <c r="J34" s="156">
        <f>ROUND(((SUM(BF124:BF525))*I34),2)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45</v>
      </c>
      <c r="F35" s="156">
        <f>ROUND((SUM(BG124:BG525)),2)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46</v>
      </c>
      <c r="F36" s="156">
        <f>ROUND((SUM(BH124:BH525)),2)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47</v>
      </c>
      <c r="F37" s="156">
        <f>ROUND((SUM(BI124:BI525)),2)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51</v>
      </c>
      <c r="E50" s="166"/>
      <c r="F50" s="166"/>
      <c r="G50" s="165" t="s">
        <v>52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53</v>
      </c>
      <c r="E61" s="168"/>
      <c r="F61" s="169" t="s">
        <v>54</v>
      </c>
      <c r="G61" s="167" t="s">
        <v>53</v>
      </c>
      <c r="H61" s="168"/>
      <c r="I61" s="168"/>
      <c r="J61" s="170" t="s">
        <v>54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55</v>
      </c>
      <c r="E65" s="171"/>
      <c r="F65" s="171"/>
      <c r="G65" s="165" t="s">
        <v>56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53</v>
      </c>
      <c r="E76" s="168"/>
      <c r="F76" s="169" t="s">
        <v>54</v>
      </c>
      <c r="G76" s="167" t="s">
        <v>53</v>
      </c>
      <c r="H76" s="168"/>
      <c r="I76" s="168"/>
      <c r="J76" s="170" t="s">
        <v>54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Medlešice - splašková kanalizace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SO04KanPripojky - Medlešice - splašková kanalizace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21</v>
      </c>
      <c r="D89" s="41"/>
      <c r="E89" s="41"/>
      <c r="F89" s="28" t="str">
        <f>F12</f>
        <v>Medlešice</v>
      </c>
      <c r="G89" s="41"/>
      <c r="H89" s="41"/>
      <c r="I89" s="33" t="s">
        <v>23</v>
      </c>
      <c r="J89" s="80" t="str">
        <f>IF(J12="","",J12)</f>
        <v>29. 3. 2021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25</v>
      </c>
      <c r="D91" s="41"/>
      <c r="E91" s="41"/>
      <c r="F91" s="28" t="str">
        <f>E15</f>
        <v>Město Chrudim</v>
      </c>
      <c r="G91" s="41"/>
      <c r="H91" s="41"/>
      <c r="I91" s="33" t="s">
        <v>31</v>
      </c>
      <c r="J91" s="37" t="str">
        <f>E21</f>
        <v>Vodárenská společnost Chrudim, a.s.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Roman Pešek, DiS.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114</v>
      </c>
      <c r="D94" s="178"/>
      <c r="E94" s="178"/>
      <c r="F94" s="178"/>
      <c r="G94" s="178"/>
      <c r="H94" s="178"/>
      <c r="I94" s="178"/>
      <c r="J94" s="179" t="s">
        <v>115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116</v>
      </c>
      <c r="D96" s="41"/>
      <c r="E96" s="41"/>
      <c r="F96" s="41"/>
      <c r="G96" s="41"/>
      <c r="H96" s="41"/>
      <c r="I96" s="41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117</v>
      </c>
    </row>
    <row r="97" spans="1:31" s="9" customFormat="1" ht="24.95" customHeight="1">
      <c r="A97" s="9"/>
      <c r="B97" s="181"/>
      <c r="C97" s="182"/>
      <c r="D97" s="183" t="s">
        <v>118</v>
      </c>
      <c r="E97" s="184"/>
      <c r="F97" s="184"/>
      <c r="G97" s="184"/>
      <c r="H97" s="184"/>
      <c r="I97" s="184"/>
      <c r="J97" s="185">
        <f>J125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119</v>
      </c>
      <c r="E98" s="190"/>
      <c r="F98" s="190"/>
      <c r="G98" s="190"/>
      <c r="H98" s="190"/>
      <c r="I98" s="190"/>
      <c r="J98" s="191">
        <f>J126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121</v>
      </c>
      <c r="E99" s="190"/>
      <c r="F99" s="190"/>
      <c r="G99" s="190"/>
      <c r="H99" s="190"/>
      <c r="I99" s="190"/>
      <c r="J99" s="191">
        <f>J321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122</v>
      </c>
      <c r="E100" s="190"/>
      <c r="F100" s="190"/>
      <c r="G100" s="190"/>
      <c r="H100" s="190"/>
      <c r="I100" s="190"/>
      <c r="J100" s="191">
        <f>J326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123</v>
      </c>
      <c r="E101" s="190"/>
      <c r="F101" s="190"/>
      <c r="G101" s="190"/>
      <c r="H101" s="190"/>
      <c r="I101" s="190"/>
      <c r="J101" s="191">
        <f>J428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124</v>
      </c>
      <c r="E102" s="190"/>
      <c r="F102" s="190"/>
      <c r="G102" s="190"/>
      <c r="H102" s="190"/>
      <c r="I102" s="190"/>
      <c r="J102" s="191">
        <f>J444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87"/>
      <c r="C103" s="188"/>
      <c r="D103" s="189" t="s">
        <v>125</v>
      </c>
      <c r="E103" s="190"/>
      <c r="F103" s="190"/>
      <c r="G103" s="190"/>
      <c r="H103" s="190"/>
      <c r="I103" s="190"/>
      <c r="J103" s="191">
        <f>J498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7"/>
      <c r="C104" s="188"/>
      <c r="D104" s="189" t="s">
        <v>126</v>
      </c>
      <c r="E104" s="190"/>
      <c r="F104" s="190"/>
      <c r="G104" s="190"/>
      <c r="H104" s="190"/>
      <c r="I104" s="190"/>
      <c r="J104" s="191">
        <f>J501</f>
        <v>0</v>
      </c>
      <c r="K104" s="188"/>
      <c r="L104" s="19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127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76" t="str">
        <f>E7</f>
        <v>Medlešice - splašková kanalizace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111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E9</f>
        <v>SO04KanPripojky - Medlešice - splašková kanalizace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21</v>
      </c>
      <c r="D118" s="41"/>
      <c r="E118" s="41"/>
      <c r="F118" s="28" t="str">
        <f>F12</f>
        <v>Medlešice</v>
      </c>
      <c r="G118" s="41"/>
      <c r="H118" s="41"/>
      <c r="I118" s="33" t="s">
        <v>23</v>
      </c>
      <c r="J118" s="80" t="str">
        <f>IF(J12="","",J12)</f>
        <v>29. 3. 2021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40.05" customHeight="1">
      <c r="A120" s="39"/>
      <c r="B120" s="40"/>
      <c r="C120" s="33" t="s">
        <v>25</v>
      </c>
      <c r="D120" s="41"/>
      <c r="E120" s="41"/>
      <c r="F120" s="28" t="str">
        <f>E15</f>
        <v>Město Chrudim</v>
      </c>
      <c r="G120" s="41"/>
      <c r="H120" s="41"/>
      <c r="I120" s="33" t="s">
        <v>31</v>
      </c>
      <c r="J120" s="37" t="str">
        <f>E21</f>
        <v>Vodárenská společnost Chrudim, a.s.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29</v>
      </c>
      <c r="D121" s="41"/>
      <c r="E121" s="41"/>
      <c r="F121" s="28" t="str">
        <f>IF(E18="","",E18)</f>
        <v>Vyplň údaj</v>
      </c>
      <c r="G121" s="41"/>
      <c r="H121" s="41"/>
      <c r="I121" s="33" t="s">
        <v>34</v>
      </c>
      <c r="J121" s="37" t="str">
        <f>E24</f>
        <v>Roman Pešek, DiS.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193"/>
      <c r="B123" s="194"/>
      <c r="C123" s="195" t="s">
        <v>128</v>
      </c>
      <c r="D123" s="196" t="s">
        <v>63</v>
      </c>
      <c r="E123" s="196" t="s">
        <v>59</v>
      </c>
      <c r="F123" s="196" t="s">
        <v>60</v>
      </c>
      <c r="G123" s="196" t="s">
        <v>129</v>
      </c>
      <c r="H123" s="196" t="s">
        <v>130</v>
      </c>
      <c r="I123" s="196" t="s">
        <v>131</v>
      </c>
      <c r="J123" s="197" t="s">
        <v>115</v>
      </c>
      <c r="K123" s="198" t="s">
        <v>132</v>
      </c>
      <c r="L123" s="199"/>
      <c r="M123" s="101" t="s">
        <v>1</v>
      </c>
      <c r="N123" s="102" t="s">
        <v>42</v>
      </c>
      <c r="O123" s="102" t="s">
        <v>133</v>
      </c>
      <c r="P123" s="102" t="s">
        <v>134</v>
      </c>
      <c r="Q123" s="102" t="s">
        <v>135</v>
      </c>
      <c r="R123" s="102" t="s">
        <v>136</v>
      </c>
      <c r="S123" s="102" t="s">
        <v>137</v>
      </c>
      <c r="T123" s="103" t="s">
        <v>138</v>
      </c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</row>
    <row r="124" spans="1:63" s="2" customFormat="1" ht="22.8" customHeight="1">
      <c r="A124" s="39"/>
      <c r="B124" s="40"/>
      <c r="C124" s="108" t="s">
        <v>139</v>
      </c>
      <c r="D124" s="41"/>
      <c r="E124" s="41"/>
      <c r="F124" s="41"/>
      <c r="G124" s="41"/>
      <c r="H124" s="41"/>
      <c r="I124" s="41"/>
      <c r="J124" s="200">
        <f>BK124</f>
        <v>0</v>
      </c>
      <c r="K124" s="41"/>
      <c r="L124" s="45"/>
      <c r="M124" s="104"/>
      <c r="N124" s="201"/>
      <c r="O124" s="105"/>
      <c r="P124" s="202">
        <f>P125</f>
        <v>0</v>
      </c>
      <c r="Q124" s="105"/>
      <c r="R124" s="202">
        <f>R125</f>
        <v>2849.90304008</v>
      </c>
      <c r="S124" s="105"/>
      <c r="T124" s="203">
        <f>T125</f>
        <v>948.416999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77</v>
      </c>
      <c r="AU124" s="18" t="s">
        <v>117</v>
      </c>
      <c r="BK124" s="204">
        <f>BK125</f>
        <v>0</v>
      </c>
    </row>
    <row r="125" spans="1:63" s="12" customFormat="1" ht="25.9" customHeight="1">
      <c r="A125" s="12"/>
      <c r="B125" s="205"/>
      <c r="C125" s="206"/>
      <c r="D125" s="207" t="s">
        <v>77</v>
      </c>
      <c r="E125" s="208" t="s">
        <v>140</v>
      </c>
      <c r="F125" s="208" t="s">
        <v>141</v>
      </c>
      <c r="G125" s="206"/>
      <c r="H125" s="206"/>
      <c r="I125" s="209"/>
      <c r="J125" s="210">
        <f>BK125</f>
        <v>0</v>
      </c>
      <c r="K125" s="206"/>
      <c r="L125" s="211"/>
      <c r="M125" s="212"/>
      <c r="N125" s="213"/>
      <c r="O125" s="213"/>
      <c r="P125" s="214">
        <f>P126+P321+P326+P428+P444+P501</f>
        <v>0</v>
      </c>
      <c r="Q125" s="213"/>
      <c r="R125" s="214">
        <f>R126+R321+R326+R428+R444+R501</f>
        <v>2849.90304008</v>
      </c>
      <c r="S125" s="213"/>
      <c r="T125" s="215">
        <f>T126+T321+T326+T428+T444+T501</f>
        <v>948.416999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6" t="s">
        <v>85</v>
      </c>
      <c r="AT125" s="217" t="s">
        <v>77</v>
      </c>
      <c r="AU125" s="217" t="s">
        <v>78</v>
      </c>
      <c r="AY125" s="216" t="s">
        <v>142</v>
      </c>
      <c r="BK125" s="218">
        <f>BK126+BK321+BK326+BK428+BK444+BK501</f>
        <v>0</v>
      </c>
    </row>
    <row r="126" spans="1:63" s="12" customFormat="1" ht="22.8" customHeight="1">
      <c r="A126" s="12"/>
      <c r="B126" s="205"/>
      <c r="C126" s="206"/>
      <c r="D126" s="207" t="s">
        <v>77</v>
      </c>
      <c r="E126" s="219" t="s">
        <v>85</v>
      </c>
      <c r="F126" s="219" t="s">
        <v>143</v>
      </c>
      <c r="G126" s="206"/>
      <c r="H126" s="206"/>
      <c r="I126" s="209"/>
      <c r="J126" s="220">
        <f>BK126</f>
        <v>0</v>
      </c>
      <c r="K126" s="206"/>
      <c r="L126" s="211"/>
      <c r="M126" s="212"/>
      <c r="N126" s="213"/>
      <c r="O126" s="213"/>
      <c r="P126" s="214">
        <f>SUM(P127:P320)</f>
        <v>0</v>
      </c>
      <c r="Q126" s="213"/>
      <c r="R126" s="214">
        <f>SUM(R127:R320)</f>
        <v>2668.2123780800002</v>
      </c>
      <c r="S126" s="213"/>
      <c r="T126" s="215">
        <f>SUM(T127:T320)</f>
        <v>948.416999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6" t="s">
        <v>85</v>
      </c>
      <c r="AT126" s="217" t="s">
        <v>77</v>
      </c>
      <c r="AU126" s="217" t="s">
        <v>85</v>
      </c>
      <c r="AY126" s="216" t="s">
        <v>142</v>
      </c>
      <c r="BK126" s="218">
        <f>SUM(BK127:BK320)</f>
        <v>0</v>
      </c>
    </row>
    <row r="127" spans="1:65" s="2" customFormat="1" ht="21.75" customHeight="1">
      <c r="A127" s="39"/>
      <c r="B127" s="40"/>
      <c r="C127" s="221" t="s">
        <v>85</v>
      </c>
      <c r="D127" s="221" t="s">
        <v>144</v>
      </c>
      <c r="E127" s="222" t="s">
        <v>1058</v>
      </c>
      <c r="F127" s="223" t="s">
        <v>1059</v>
      </c>
      <c r="G127" s="224" t="s">
        <v>147</v>
      </c>
      <c r="H127" s="225">
        <v>89.6</v>
      </c>
      <c r="I127" s="226"/>
      <c r="J127" s="227">
        <f>ROUND(I127*H127,2)</f>
        <v>0</v>
      </c>
      <c r="K127" s="228"/>
      <c r="L127" s="45"/>
      <c r="M127" s="229" t="s">
        <v>1</v>
      </c>
      <c r="N127" s="230" t="s">
        <v>43</v>
      </c>
      <c r="O127" s="92"/>
      <c r="P127" s="231">
        <f>O127*H127</f>
        <v>0</v>
      </c>
      <c r="Q127" s="231">
        <v>0</v>
      </c>
      <c r="R127" s="231">
        <f>Q127*H127</f>
        <v>0</v>
      </c>
      <c r="S127" s="231">
        <v>0.417</v>
      </c>
      <c r="T127" s="232">
        <f>S127*H127</f>
        <v>37.3632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3" t="s">
        <v>148</v>
      </c>
      <c r="AT127" s="233" t="s">
        <v>144</v>
      </c>
      <c r="AU127" s="233" t="s">
        <v>87</v>
      </c>
      <c r="AY127" s="18" t="s">
        <v>142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8" t="s">
        <v>85</v>
      </c>
      <c r="BK127" s="234">
        <f>ROUND(I127*H127,2)</f>
        <v>0</v>
      </c>
      <c r="BL127" s="18" t="s">
        <v>148</v>
      </c>
      <c r="BM127" s="233" t="s">
        <v>1060</v>
      </c>
    </row>
    <row r="128" spans="1:47" s="2" customFormat="1" ht="12">
      <c r="A128" s="39"/>
      <c r="B128" s="40"/>
      <c r="C128" s="41"/>
      <c r="D128" s="235" t="s">
        <v>150</v>
      </c>
      <c r="E128" s="41"/>
      <c r="F128" s="236" t="s">
        <v>1061</v>
      </c>
      <c r="G128" s="41"/>
      <c r="H128" s="41"/>
      <c r="I128" s="237"/>
      <c r="J128" s="41"/>
      <c r="K128" s="41"/>
      <c r="L128" s="45"/>
      <c r="M128" s="238"/>
      <c r="N128" s="239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150</v>
      </c>
      <c r="AU128" s="18" t="s">
        <v>87</v>
      </c>
    </row>
    <row r="129" spans="1:51" s="13" customFormat="1" ht="12">
      <c r="A129" s="13"/>
      <c r="B129" s="240"/>
      <c r="C129" s="241"/>
      <c r="D129" s="235" t="s">
        <v>152</v>
      </c>
      <c r="E129" s="242" t="s">
        <v>1</v>
      </c>
      <c r="F129" s="243" t="s">
        <v>1062</v>
      </c>
      <c r="G129" s="241"/>
      <c r="H129" s="242" t="s">
        <v>1</v>
      </c>
      <c r="I129" s="244"/>
      <c r="J129" s="241"/>
      <c r="K129" s="241"/>
      <c r="L129" s="245"/>
      <c r="M129" s="246"/>
      <c r="N129" s="247"/>
      <c r="O129" s="247"/>
      <c r="P129" s="247"/>
      <c r="Q129" s="247"/>
      <c r="R129" s="247"/>
      <c r="S129" s="247"/>
      <c r="T129" s="24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9" t="s">
        <v>152</v>
      </c>
      <c r="AU129" s="249" t="s">
        <v>87</v>
      </c>
      <c r="AV129" s="13" t="s">
        <v>85</v>
      </c>
      <c r="AW129" s="13" t="s">
        <v>33</v>
      </c>
      <c r="AX129" s="13" t="s">
        <v>78</v>
      </c>
      <c r="AY129" s="249" t="s">
        <v>142</v>
      </c>
    </row>
    <row r="130" spans="1:51" s="14" customFormat="1" ht="12">
      <c r="A130" s="14"/>
      <c r="B130" s="250"/>
      <c r="C130" s="251"/>
      <c r="D130" s="235" t="s">
        <v>152</v>
      </c>
      <c r="E130" s="252" t="s">
        <v>1</v>
      </c>
      <c r="F130" s="253" t="s">
        <v>1063</v>
      </c>
      <c r="G130" s="251"/>
      <c r="H130" s="254">
        <v>89.6</v>
      </c>
      <c r="I130" s="255"/>
      <c r="J130" s="251"/>
      <c r="K130" s="251"/>
      <c r="L130" s="256"/>
      <c r="M130" s="257"/>
      <c r="N130" s="258"/>
      <c r="O130" s="258"/>
      <c r="P130" s="258"/>
      <c r="Q130" s="258"/>
      <c r="R130" s="258"/>
      <c r="S130" s="258"/>
      <c r="T130" s="259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0" t="s">
        <v>152</v>
      </c>
      <c r="AU130" s="260" t="s">
        <v>87</v>
      </c>
      <c r="AV130" s="14" t="s">
        <v>87</v>
      </c>
      <c r="AW130" s="14" t="s">
        <v>33</v>
      </c>
      <c r="AX130" s="14" t="s">
        <v>78</v>
      </c>
      <c r="AY130" s="260" t="s">
        <v>142</v>
      </c>
    </row>
    <row r="131" spans="1:51" s="15" customFormat="1" ht="12">
      <c r="A131" s="15"/>
      <c r="B131" s="261"/>
      <c r="C131" s="262"/>
      <c r="D131" s="235" t="s">
        <v>152</v>
      </c>
      <c r="E131" s="263" t="s">
        <v>1</v>
      </c>
      <c r="F131" s="264" t="s">
        <v>160</v>
      </c>
      <c r="G131" s="262"/>
      <c r="H131" s="265">
        <v>89.6</v>
      </c>
      <c r="I131" s="266"/>
      <c r="J131" s="262"/>
      <c r="K131" s="262"/>
      <c r="L131" s="267"/>
      <c r="M131" s="268"/>
      <c r="N131" s="269"/>
      <c r="O131" s="269"/>
      <c r="P131" s="269"/>
      <c r="Q131" s="269"/>
      <c r="R131" s="269"/>
      <c r="S131" s="269"/>
      <c r="T131" s="270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71" t="s">
        <v>152</v>
      </c>
      <c r="AU131" s="271" t="s">
        <v>87</v>
      </c>
      <c r="AV131" s="15" t="s">
        <v>148</v>
      </c>
      <c r="AW131" s="15" t="s">
        <v>33</v>
      </c>
      <c r="AX131" s="15" t="s">
        <v>85</v>
      </c>
      <c r="AY131" s="271" t="s">
        <v>142</v>
      </c>
    </row>
    <row r="132" spans="1:65" s="2" customFormat="1" ht="21.75" customHeight="1">
      <c r="A132" s="39"/>
      <c r="B132" s="40"/>
      <c r="C132" s="221" t="s">
        <v>87</v>
      </c>
      <c r="D132" s="221" t="s">
        <v>144</v>
      </c>
      <c r="E132" s="222" t="s">
        <v>1064</v>
      </c>
      <c r="F132" s="223" t="s">
        <v>1065</v>
      </c>
      <c r="G132" s="224" t="s">
        <v>147</v>
      </c>
      <c r="H132" s="225">
        <v>87.2</v>
      </c>
      <c r="I132" s="226"/>
      <c r="J132" s="227">
        <f>ROUND(I132*H132,2)</f>
        <v>0</v>
      </c>
      <c r="K132" s="228"/>
      <c r="L132" s="45"/>
      <c r="M132" s="229" t="s">
        <v>1</v>
      </c>
      <c r="N132" s="230" t="s">
        <v>43</v>
      </c>
      <c r="O132" s="92"/>
      <c r="P132" s="231">
        <f>O132*H132</f>
        <v>0</v>
      </c>
      <c r="Q132" s="231">
        <v>0</v>
      </c>
      <c r="R132" s="231">
        <f>Q132*H132</f>
        <v>0</v>
      </c>
      <c r="S132" s="231">
        <v>0.295</v>
      </c>
      <c r="T132" s="232">
        <f>S132*H132</f>
        <v>25.724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3" t="s">
        <v>148</v>
      </c>
      <c r="AT132" s="233" t="s">
        <v>144</v>
      </c>
      <c r="AU132" s="233" t="s">
        <v>87</v>
      </c>
      <c r="AY132" s="18" t="s">
        <v>142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8" t="s">
        <v>85</v>
      </c>
      <c r="BK132" s="234">
        <f>ROUND(I132*H132,2)</f>
        <v>0</v>
      </c>
      <c r="BL132" s="18" t="s">
        <v>148</v>
      </c>
      <c r="BM132" s="233" t="s">
        <v>1066</v>
      </c>
    </row>
    <row r="133" spans="1:47" s="2" customFormat="1" ht="12">
      <c r="A133" s="39"/>
      <c r="B133" s="40"/>
      <c r="C133" s="41"/>
      <c r="D133" s="235" t="s">
        <v>150</v>
      </c>
      <c r="E133" s="41"/>
      <c r="F133" s="236" t="s">
        <v>1067</v>
      </c>
      <c r="G133" s="41"/>
      <c r="H133" s="41"/>
      <c r="I133" s="237"/>
      <c r="J133" s="41"/>
      <c r="K133" s="41"/>
      <c r="L133" s="45"/>
      <c r="M133" s="238"/>
      <c r="N133" s="239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150</v>
      </c>
      <c r="AU133" s="18" t="s">
        <v>87</v>
      </c>
    </row>
    <row r="134" spans="1:51" s="13" customFormat="1" ht="12">
      <c r="A134" s="13"/>
      <c r="B134" s="240"/>
      <c r="C134" s="241"/>
      <c r="D134" s="235" t="s">
        <v>152</v>
      </c>
      <c r="E134" s="242" t="s">
        <v>1</v>
      </c>
      <c r="F134" s="243" t="s">
        <v>1068</v>
      </c>
      <c r="G134" s="241"/>
      <c r="H134" s="242" t="s">
        <v>1</v>
      </c>
      <c r="I134" s="244"/>
      <c r="J134" s="241"/>
      <c r="K134" s="241"/>
      <c r="L134" s="245"/>
      <c r="M134" s="246"/>
      <c r="N134" s="247"/>
      <c r="O134" s="247"/>
      <c r="P134" s="247"/>
      <c r="Q134" s="247"/>
      <c r="R134" s="247"/>
      <c r="S134" s="247"/>
      <c r="T134" s="24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9" t="s">
        <v>152</v>
      </c>
      <c r="AU134" s="249" t="s">
        <v>87</v>
      </c>
      <c r="AV134" s="13" t="s">
        <v>85</v>
      </c>
      <c r="AW134" s="13" t="s">
        <v>33</v>
      </c>
      <c r="AX134" s="13" t="s">
        <v>78</v>
      </c>
      <c r="AY134" s="249" t="s">
        <v>142</v>
      </c>
    </row>
    <row r="135" spans="1:51" s="14" customFormat="1" ht="12">
      <c r="A135" s="14"/>
      <c r="B135" s="250"/>
      <c r="C135" s="251"/>
      <c r="D135" s="235" t="s">
        <v>152</v>
      </c>
      <c r="E135" s="252" t="s">
        <v>1</v>
      </c>
      <c r="F135" s="253" t="s">
        <v>1069</v>
      </c>
      <c r="G135" s="251"/>
      <c r="H135" s="254">
        <v>87.2</v>
      </c>
      <c r="I135" s="255"/>
      <c r="J135" s="251"/>
      <c r="K135" s="251"/>
      <c r="L135" s="256"/>
      <c r="M135" s="257"/>
      <c r="N135" s="258"/>
      <c r="O135" s="258"/>
      <c r="P135" s="258"/>
      <c r="Q135" s="258"/>
      <c r="R135" s="258"/>
      <c r="S135" s="258"/>
      <c r="T135" s="25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0" t="s">
        <v>152</v>
      </c>
      <c r="AU135" s="260" t="s">
        <v>87</v>
      </c>
      <c r="AV135" s="14" t="s">
        <v>87</v>
      </c>
      <c r="AW135" s="14" t="s">
        <v>33</v>
      </c>
      <c r="AX135" s="14" t="s">
        <v>85</v>
      </c>
      <c r="AY135" s="260" t="s">
        <v>142</v>
      </c>
    </row>
    <row r="136" spans="1:65" s="2" customFormat="1" ht="21.75" customHeight="1">
      <c r="A136" s="39"/>
      <c r="B136" s="40"/>
      <c r="C136" s="221" t="s">
        <v>169</v>
      </c>
      <c r="D136" s="221" t="s">
        <v>144</v>
      </c>
      <c r="E136" s="222" t="s">
        <v>173</v>
      </c>
      <c r="F136" s="223" t="s">
        <v>174</v>
      </c>
      <c r="G136" s="224" t="s">
        <v>147</v>
      </c>
      <c r="H136" s="225">
        <v>236.895</v>
      </c>
      <c r="I136" s="226"/>
      <c r="J136" s="227">
        <f>ROUND(I136*H136,2)</f>
        <v>0</v>
      </c>
      <c r="K136" s="228"/>
      <c r="L136" s="45"/>
      <c r="M136" s="229" t="s">
        <v>1</v>
      </c>
      <c r="N136" s="230" t="s">
        <v>43</v>
      </c>
      <c r="O136" s="92"/>
      <c r="P136" s="231">
        <f>O136*H136</f>
        <v>0</v>
      </c>
      <c r="Q136" s="231">
        <v>0</v>
      </c>
      <c r="R136" s="231">
        <f>Q136*H136</f>
        <v>0</v>
      </c>
      <c r="S136" s="231">
        <v>0.29</v>
      </c>
      <c r="T136" s="232">
        <f>S136*H136</f>
        <v>68.69955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3" t="s">
        <v>148</v>
      </c>
      <c r="AT136" s="233" t="s">
        <v>144</v>
      </c>
      <c r="AU136" s="233" t="s">
        <v>87</v>
      </c>
      <c r="AY136" s="18" t="s">
        <v>142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8" t="s">
        <v>85</v>
      </c>
      <c r="BK136" s="234">
        <f>ROUND(I136*H136,2)</f>
        <v>0</v>
      </c>
      <c r="BL136" s="18" t="s">
        <v>148</v>
      </c>
      <c r="BM136" s="233" t="s">
        <v>1070</v>
      </c>
    </row>
    <row r="137" spans="1:47" s="2" customFormat="1" ht="12">
      <c r="A137" s="39"/>
      <c r="B137" s="40"/>
      <c r="C137" s="41"/>
      <c r="D137" s="235" t="s">
        <v>150</v>
      </c>
      <c r="E137" s="41"/>
      <c r="F137" s="236" t="s">
        <v>176</v>
      </c>
      <c r="G137" s="41"/>
      <c r="H137" s="41"/>
      <c r="I137" s="237"/>
      <c r="J137" s="41"/>
      <c r="K137" s="41"/>
      <c r="L137" s="45"/>
      <c r="M137" s="238"/>
      <c r="N137" s="239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150</v>
      </c>
      <c r="AU137" s="18" t="s">
        <v>87</v>
      </c>
    </row>
    <row r="138" spans="1:51" s="13" customFormat="1" ht="12">
      <c r="A138" s="13"/>
      <c r="B138" s="240"/>
      <c r="C138" s="241"/>
      <c r="D138" s="235" t="s">
        <v>152</v>
      </c>
      <c r="E138" s="242" t="s">
        <v>1</v>
      </c>
      <c r="F138" s="243" t="s">
        <v>1071</v>
      </c>
      <c r="G138" s="241"/>
      <c r="H138" s="242" t="s">
        <v>1</v>
      </c>
      <c r="I138" s="244"/>
      <c r="J138" s="241"/>
      <c r="K138" s="241"/>
      <c r="L138" s="245"/>
      <c r="M138" s="246"/>
      <c r="N138" s="247"/>
      <c r="O138" s="247"/>
      <c r="P138" s="247"/>
      <c r="Q138" s="247"/>
      <c r="R138" s="247"/>
      <c r="S138" s="247"/>
      <c r="T138" s="24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9" t="s">
        <v>152</v>
      </c>
      <c r="AU138" s="249" t="s">
        <v>87</v>
      </c>
      <c r="AV138" s="13" t="s">
        <v>85</v>
      </c>
      <c r="AW138" s="13" t="s">
        <v>33</v>
      </c>
      <c r="AX138" s="13" t="s">
        <v>78</v>
      </c>
      <c r="AY138" s="249" t="s">
        <v>142</v>
      </c>
    </row>
    <row r="139" spans="1:51" s="14" customFormat="1" ht="12">
      <c r="A139" s="14"/>
      <c r="B139" s="250"/>
      <c r="C139" s="251"/>
      <c r="D139" s="235" t="s">
        <v>152</v>
      </c>
      <c r="E139" s="252" t="s">
        <v>1</v>
      </c>
      <c r="F139" s="253" t="s">
        <v>1072</v>
      </c>
      <c r="G139" s="251"/>
      <c r="H139" s="254">
        <v>26.575</v>
      </c>
      <c r="I139" s="255"/>
      <c r="J139" s="251"/>
      <c r="K139" s="251"/>
      <c r="L139" s="256"/>
      <c r="M139" s="257"/>
      <c r="N139" s="258"/>
      <c r="O139" s="258"/>
      <c r="P139" s="258"/>
      <c r="Q139" s="258"/>
      <c r="R139" s="258"/>
      <c r="S139" s="258"/>
      <c r="T139" s="25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0" t="s">
        <v>152</v>
      </c>
      <c r="AU139" s="260" t="s">
        <v>87</v>
      </c>
      <c r="AV139" s="14" t="s">
        <v>87</v>
      </c>
      <c r="AW139" s="14" t="s">
        <v>33</v>
      </c>
      <c r="AX139" s="14" t="s">
        <v>78</v>
      </c>
      <c r="AY139" s="260" t="s">
        <v>142</v>
      </c>
    </row>
    <row r="140" spans="1:51" s="14" customFormat="1" ht="12">
      <c r="A140" s="14"/>
      <c r="B140" s="250"/>
      <c r="C140" s="251"/>
      <c r="D140" s="235" t="s">
        <v>152</v>
      </c>
      <c r="E140" s="252" t="s">
        <v>1</v>
      </c>
      <c r="F140" s="253" t="s">
        <v>1073</v>
      </c>
      <c r="G140" s="251"/>
      <c r="H140" s="254">
        <v>29.28</v>
      </c>
      <c r="I140" s="255"/>
      <c r="J140" s="251"/>
      <c r="K140" s="251"/>
      <c r="L140" s="256"/>
      <c r="M140" s="257"/>
      <c r="N140" s="258"/>
      <c r="O140" s="258"/>
      <c r="P140" s="258"/>
      <c r="Q140" s="258"/>
      <c r="R140" s="258"/>
      <c r="S140" s="258"/>
      <c r="T140" s="25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0" t="s">
        <v>152</v>
      </c>
      <c r="AU140" s="260" t="s">
        <v>87</v>
      </c>
      <c r="AV140" s="14" t="s">
        <v>87</v>
      </c>
      <c r="AW140" s="14" t="s">
        <v>33</v>
      </c>
      <c r="AX140" s="14" t="s">
        <v>78</v>
      </c>
      <c r="AY140" s="260" t="s">
        <v>142</v>
      </c>
    </row>
    <row r="141" spans="1:51" s="13" customFormat="1" ht="12">
      <c r="A141" s="13"/>
      <c r="B141" s="240"/>
      <c r="C141" s="241"/>
      <c r="D141" s="235" t="s">
        <v>152</v>
      </c>
      <c r="E141" s="242" t="s">
        <v>1</v>
      </c>
      <c r="F141" s="243" t="s">
        <v>1074</v>
      </c>
      <c r="G141" s="241"/>
      <c r="H141" s="242" t="s">
        <v>1</v>
      </c>
      <c r="I141" s="244"/>
      <c r="J141" s="241"/>
      <c r="K141" s="241"/>
      <c r="L141" s="245"/>
      <c r="M141" s="246"/>
      <c r="N141" s="247"/>
      <c r="O141" s="247"/>
      <c r="P141" s="247"/>
      <c r="Q141" s="247"/>
      <c r="R141" s="247"/>
      <c r="S141" s="247"/>
      <c r="T141" s="24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9" t="s">
        <v>152</v>
      </c>
      <c r="AU141" s="249" t="s">
        <v>87</v>
      </c>
      <c r="AV141" s="13" t="s">
        <v>85</v>
      </c>
      <c r="AW141" s="13" t="s">
        <v>33</v>
      </c>
      <c r="AX141" s="13" t="s">
        <v>78</v>
      </c>
      <c r="AY141" s="249" t="s">
        <v>142</v>
      </c>
    </row>
    <row r="142" spans="1:51" s="14" customFormat="1" ht="12">
      <c r="A142" s="14"/>
      <c r="B142" s="250"/>
      <c r="C142" s="251"/>
      <c r="D142" s="235" t="s">
        <v>152</v>
      </c>
      <c r="E142" s="252" t="s">
        <v>1</v>
      </c>
      <c r="F142" s="253" t="s">
        <v>1075</v>
      </c>
      <c r="G142" s="251"/>
      <c r="H142" s="254">
        <v>38.64</v>
      </c>
      <c r="I142" s="255"/>
      <c r="J142" s="251"/>
      <c r="K142" s="251"/>
      <c r="L142" s="256"/>
      <c r="M142" s="257"/>
      <c r="N142" s="258"/>
      <c r="O142" s="258"/>
      <c r="P142" s="258"/>
      <c r="Q142" s="258"/>
      <c r="R142" s="258"/>
      <c r="S142" s="258"/>
      <c r="T142" s="25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0" t="s">
        <v>152</v>
      </c>
      <c r="AU142" s="260" t="s">
        <v>87</v>
      </c>
      <c r="AV142" s="14" t="s">
        <v>87</v>
      </c>
      <c r="AW142" s="14" t="s">
        <v>33</v>
      </c>
      <c r="AX142" s="14" t="s">
        <v>78</v>
      </c>
      <c r="AY142" s="260" t="s">
        <v>142</v>
      </c>
    </row>
    <row r="143" spans="1:51" s="14" customFormat="1" ht="12">
      <c r="A143" s="14"/>
      <c r="B143" s="250"/>
      <c r="C143" s="251"/>
      <c r="D143" s="235" t="s">
        <v>152</v>
      </c>
      <c r="E143" s="252" t="s">
        <v>1</v>
      </c>
      <c r="F143" s="253" t="s">
        <v>1076</v>
      </c>
      <c r="G143" s="251"/>
      <c r="H143" s="254">
        <v>48.56</v>
      </c>
      <c r="I143" s="255"/>
      <c r="J143" s="251"/>
      <c r="K143" s="251"/>
      <c r="L143" s="256"/>
      <c r="M143" s="257"/>
      <c r="N143" s="258"/>
      <c r="O143" s="258"/>
      <c r="P143" s="258"/>
      <c r="Q143" s="258"/>
      <c r="R143" s="258"/>
      <c r="S143" s="258"/>
      <c r="T143" s="25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0" t="s">
        <v>152</v>
      </c>
      <c r="AU143" s="260" t="s">
        <v>87</v>
      </c>
      <c r="AV143" s="14" t="s">
        <v>87</v>
      </c>
      <c r="AW143" s="14" t="s">
        <v>33</v>
      </c>
      <c r="AX143" s="14" t="s">
        <v>78</v>
      </c>
      <c r="AY143" s="260" t="s">
        <v>142</v>
      </c>
    </row>
    <row r="144" spans="1:51" s="14" customFormat="1" ht="12">
      <c r="A144" s="14"/>
      <c r="B144" s="250"/>
      <c r="C144" s="251"/>
      <c r="D144" s="235" t="s">
        <v>152</v>
      </c>
      <c r="E144" s="252" t="s">
        <v>1</v>
      </c>
      <c r="F144" s="253" t="s">
        <v>1063</v>
      </c>
      <c r="G144" s="251"/>
      <c r="H144" s="254">
        <v>89.6</v>
      </c>
      <c r="I144" s="255"/>
      <c r="J144" s="251"/>
      <c r="K144" s="251"/>
      <c r="L144" s="256"/>
      <c r="M144" s="257"/>
      <c r="N144" s="258"/>
      <c r="O144" s="258"/>
      <c r="P144" s="258"/>
      <c r="Q144" s="258"/>
      <c r="R144" s="258"/>
      <c r="S144" s="258"/>
      <c r="T144" s="25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0" t="s">
        <v>152</v>
      </c>
      <c r="AU144" s="260" t="s">
        <v>87</v>
      </c>
      <c r="AV144" s="14" t="s">
        <v>87</v>
      </c>
      <c r="AW144" s="14" t="s">
        <v>33</v>
      </c>
      <c r="AX144" s="14" t="s">
        <v>78</v>
      </c>
      <c r="AY144" s="260" t="s">
        <v>142</v>
      </c>
    </row>
    <row r="145" spans="1:51" s="13" customFormat="1" ht="12">
      <c r="A145" s="13"/>
      <c r="B145" s="240"/>
      <c r="C145" s="241"/>
      <c r="D145" s="235" t="s">
        <v>152</v>
      </c>
      <c r="E145" s="242" t="s">
        <v>1</v>
      </c>
      <c r="F145" s="243" t="s">
        <v>1077</v>
      </c>
      <c r="G145" s="241"/>
      <c r="H145" s="242" t="s">
        <v>1</v>
      </c>
      <c r="I145" s="244"/>
      <c r="J145" s="241"/>
      <c r="K145" s="241"/>
      <c r="L145" s="245"/>
      <c r="M145" s="246"/>
      <c r="N145" s="247"/>
      <c r="O145" s="247"/>
      <c r="P145" s="247"/>
      <c r="Q145" s="247"/>
      <c r="R145" s="247"/>
      <c r="S145" s="247"/>
      <c r="T145" s="24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9" t="s">
        <v>152</v>
      </c>
      <c r="AU145" s="249" t="s">
        <v>87</v>
      </c>
      <c r="AV145" s="13" t="s">
        <v>85</v>
      </c>
      <c r="AW145" s="13" t="s">
        <v>33</v>
      </c>
      <c r="AX145" s="13" t="s">
        <v>78</v>
      </c>
      <c r="AY145" s="249" t="s">
        <v>142</v>
      </c>
    </row>
    <row r="146" spans="1:51" s="14" customFormat="1" ht="12">
      <c r="A146" s="14"/>
      <c r="B146" s="250"/>
      <c r="C146" s="251"/>
      <c r="D146" s="235" t="s">
        <v>152</v>
      </c>
      <c r="E146" s="252" t="s">
        <v>1</v>
      </c>
      <c r="F146" s="253" t="s">
        <v>1078</v>
      </c>
      <c r="G146" s="251"/>
      <c r="H146" s="254">
        <v>4.24</v>
      </c>
      <c r="I146" s="255"/>
      <c r="J146" s="251"/>
      <c r="K146" s="251"/>
      <c r="L146" s="256"/>
      <c r="M146" s="257"/>
      <c r="N146" s="258"/>
      <c r="O146" s="258"/>
      <c r="P146" s="258"/>
      <c r="Q146" s="258"/>
      <c r="R146" s="258"/>
      <c r="S146" s="258"/>
      <c r="T146" s="25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0" t="s">
        <v>152</v>
      </c>
      <c r="AU146" s="260" t="s">
        <v>87</v>
      </c>
      <c r="AV146" s="14" t="s">
        <v>87</v>
      </c>
      <c r="AW146" s="14" t="s">
        <v>33</v>
      </c>
      <c r="AX146" s="14" t="s">
        <v>78</v>
      </c>
      <c r="AY146" s="260" t="s">
        <v>142</v>
      </c>
    </row>
    <row r="147" spans="1:51" s="15" customFormat="1" ht="12">
      <c r="A147" s="15"/>
      <c r="B147" s="261"/>
      <c r="C147" s="262"/>
      <c r="D147" s="235" t="s">
        <v>152</v>
      </c>
      <c r="E147" s="263" t="s">
        <v>1</v>
      </c>
      <c r="F147" s="264" t="s">
        <v>160</v>
      </c>
      <c r="G147" s="262"/>
      <c r="H147" s="265">
        <v>236.895</v>
      </c>
      <c r="I147" s="266"/>
      <c r="J147" s="262"/>
      <c r="K147" s="262"/>
      <c r="L147" s="267"/>
      <c r="M147" s="268"/>
      <c r="N147" s="269"/>
      <c r="O147" s="269"/>
      <c r="P147" s="269"/>
      <c r="Q147" s="269"/>
      <c r="R147" s="269"/>
      <c r="S147" s="269"/>
      <c r="T147" s="270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71" t="s">
        <v>152</v>
      </c>
      <c r="AU147" s="271" t="s">
        <v>87</v>
      </c>
      <c r="AV147" s="15" t="s">
        <v>148</v>
      </c>
      <c r="AW147" s="15" t="s">
        <v>33</v>
      </c>
      <c r="AX147" s="15" t="s">
        <v>85</v>
      </c>
      <c r="AY147" s="271" t="s">
        <v>142</v>
      </c>
    </row>
    <row r="148" spans="1:65" s="2" customFormat="1" ht="21.75" customHeight="1">
      <c r="A148" s="39"/>
      <c r="B148" s="40"/>
      <c r="C148" s="221" t="s">
        <v>148</v>
      </c>
      <c r="D148" s="221" t="s">
        <v>144</v>
      </c>
      <c r="E148" s="222" t="s">
        <v>181</v>
      </c>
      <c r="F148" s="223" t="s">
        <v>182</v>
      </c>
      <c r="G148" s="224" t="s">
        <v>147</v>
      </c>
      <c r="H148" s="225">
        <v>132.8</v>
      </c>
      <c r="I148" s="226"/>
      <c r="J148" s="227">
        <f>ROUND(I148*H148,2)</f>
        <v>0</v>
      </c>
      <c r="K148" s="228"/>
      <c r="L148" s="45"/>
      <c r="M148" s="229" t="s">
        <v>1</v>
      </c>
      <c r="N148" s="230" t="s">
        <v>43</v>
      </c>
      <c r="O148" s="92"/>
      <c r="P148" s="231">
        <f>O148*H148</f>
        <v>0</v>
      </c>
      <c r="Q148" s="231">
        <v>0</v>
      </c>
      <c r="R148" s="231">
        <f>Q148*H148</f>
        <v>0</v>
      </c>
      <c r="S148" s="231">
        <v>0.44</v>
      </c>
      <c r="T148" s="232">
        <f>S148*H148</f>
        <v>58.432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3" t="s">
        <v>148</v>
      </c>
      <c r="AT148" s="233" t="s">
        <v>144</v>
      </c>
      <c r="AU148" s="233" t="s">
        <v>87</v>
      </c>
      <c r="AY148" s="18" t="s">
        <v>142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8" t="s">
        <v>85</v>
      </c>
      <c r="BK148" s="234">
        <f>ROUND(I148*H148,2)</f>
        <v>0</v>
      </c>
      <c r="BL148" s="18" t="s">
        <v>148</v>
      </c>
      <c r="BM148" s="233" t="s">
        <v>1079</v>
      </c>
    </row>
    <row r="149" spans="1:47" s="2" customFormat="1" ht="12">
      <c r="A149" s="39"/>
      <c r="B149" s="40"/>
      <c r="C149" s="41"/>
      <c r="D149" s="235" t="s">
        <v>150</v>
      </c>
      <c r="E149" s="41"/>
      <c r="F149" s="236" t="s">
        <v>184</v>
      </c>
      <c r="G149" s="41"/>
      <c r="H149" s="41"/>
      <c r="I149" s="237"/>
      <c r="J149" s="41"/>
      <c r="K149" s="41"/>
      <c r="L149" s="45"/>
      <c r="M149" s="238"/>
      <c r="N149" s="239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150</v>
      </c>
      <c r="AU149" s="18" t="s">
        <v>87</v>
      </c>
    </row>
    <row r="150" spans="1:51" s="13" customFormat="1" ht="12">
      <c r="A150" s="13"/>
      <c r="B150" s="240"/>
      <c r="C150" s="241"/>
      <c r="D150" s="235" t="s">
        <v>152</v>
      </c>
      <c r="E150" s="242" t="s">
        <v>1</v>
      </c>
      <c r="F150" s="243" t="s">
        <v>1080</v>
      </c>
      <c r="G150" s="241"/>
      <c r="H150" s="242" t="s">
        <v>1</v>
      </c>
      <c r="I150" s="244"/>
      <c r="J150" s="241"/>
      <c r="K150" s="241"/>
      <c r="L150" s="245"/>
      <c r="M150" s="246"/>
      <c r="N150" s="247"/>
      <c r="O150" s="247"/>
      <c r="P150" s="247"/>
      <c r="Q150" s="247"/>
      <c r="R150" s="247"/>
      <c r="S150" s="247"/>
      <c r="T150" s="24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9" t="s">
        <v>152</v>
      </c>
      <c r="AU150" s="249" t="s">
        <v>87</v>
      </c>
      <c r="AV150" s="13" t="s">
        <v>85</v>
      </c>
      <c r="AW150" s="13" t="s">
        <v>33</v>
      </c>
      <c r="AX150" s="13" t="s">
        <v>78</v>
      </c>
      <c r="AY150" s="249" t="s">
        <v>142</v>
      </c>
    </row>
    <row r="151" spans="1:51" s="14" customFormat="1" ht="12">
      <c r="A151" s="14"/>
      <c r="B151" s="250"/>
      <c r="C151" s="251"/>
      <c r="D151" s="235" t="s">
        <v>152</v>
      </c>
      <c r="E151" s="252" t="s">
        <v>1</v>
      </c>
      <c r="F151" s="253" t="s">
        <v>1081</v>
      </c>
      <c r="G151" s="251"/>
      <c r="H151" s="254">
        <v>3.44</v>
      </c>
      <c r="I151" s="255"/>
      <c r="J151" s="251"/>
      <c r="K151" s="251"/>
      <c r="L151" s="256"/>
      <c r="M151" s="257"/>
      <c r="N151" s="258"/>
      <c r="O151" s="258"/>
      <c r="P151" s="258"/>
      <c r="Q151" s="258"/>
      <c r="R151" s="258"/>
      <c r="S151" s="258"/>
      <c r="T151" s="25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0" t="s">
        <v>152</v>
      </c>
      <c r="AU151" s="260" t="s">
        <v>87</v>
      </c>
      <c r="AV151" s="14" t="s">
        <v>87</v>
      </c>
      <c r="AW151" s="14" t="s">
        <v>33</v>
      </c>
      <c r="AX151" s="14" t="s">
        <v>78</v>
      </c>
      <c r="AY151" s="260" t="s">
        <v>142</v>
      </c>
    </row>
    <row r="152" spans="1:51" s="13" customFormat="1" ht="12">
      <c r="A152" s="13"/>
      <c r="B152" s="240"/>
      <c r="C152" s="241"/>
      <c r="D152" s="235" t="s">
        <v>152</v>
      </c>
      <c r="E152" s="242" t="s">
        <v>1</v>
      </c>
      <c r="F152" s="243" t="s">
        <v>1082</v>
      </c>
      <c r="G152" s="241"/>
      <c r="H152" s="242" t="s">
        <v>1</v>
      </c>
      <c r="I152" s="244"/>
      <c r="J152" s="241"/>
      <c r="K152" s="241"/>
      <c r="L152" s="245"/>
      <c r="M152" s="246"/>
      <c r="N152" s="247"/>
      <c r="O152" s="247"/>
      <c r="P152" s="247"/>
      <c r="Q152" s="247"/>
      <c r="R152" s="247"/>
      <c r="S152" s="247"/>
      <c r="T152" s="24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9" t="s">
        <v>152</v>
      </c>
      <c r="AU152" s="249" t="s">
        <v>87</v>
      </c>
      <c r="AV152" s="13" t="s">
        <v>85</v>
      </c>
      <c r="AW152" s="13" t="s">
        <v>33</v>
      </c>
      <c r="AX152" s="13" t="s">
        <v>78</v>
      </c>
      <c r="AY152" s="249" t="s">
        <v>142</v>
      </c>
    </row>
    <row r="153" spans="1:51" s="14" customFormat="1" ht="12">
      <c r="A153" s="14"/>
      <c r="B153" s="250"/>
      <c r="C153" s="251"/>
      <c r="D153" s="235" t="s">
        <v>152</v>
      </c>
      <c r="E153" s="252" t="s">
        <v>1</v>
      </c>
      <c r="F153" s="253" t="s">
        <v>1083</v>
      </c>
      <c r="G153" s="251"/>
      <c r="H153" s="254">
        <v>129.36</v>
      </c>
      <c r="I153" s="255"/>
      <c r="J153" s="251"/>
      <c r="K153" s="251"/>
      <c r="L153" s="256"/>
      <c r="M153" s="257"/>
      <c r="N153" s="258"/>
      <c r="O153" s="258"/>
      <c r="P153" s="258"/>
      <c r="Q153" s="258"/>
      <c r="R153" s="258"/>
      <c r="S153" s="258"/>
      <c r="T153" s="25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0" t="s">
        <v>152</v>
      </c>
      <c r="AU153" s="260" t="s">
        <v>87</v>
      </c>
      <c r="AV153" s="14" t="s">
        <v>87</v>
      </c>
      <c r="AW153" s="14" t="s">
        <v>33</v>
      </c>
      <c r="AX153" s="14" t="s">
        <v>78</v>
      </c>
      <c r="AY153" s="260" t="s">
        <v>142</v>
      </c>
    </row>
    <row r="154" spans="1:51" s="15" customFormat="1" ht="12">
      <c r="A154" s="15"/>
      <c r="B154" s="261"/>
      <c r="C154" s="262"/>
      <c r="D154" s="235" t="s">
        <v>152</v>
      </c>
      <c r="E154" s="263" t="s">
        <v>1</v>
      </c>
      <c r="F154" s="264" t="s">
        <v>160</v>
      </c>
      <c r="G154" s="262"/>
      <c r="H154" s="265">
        <v>132.8</v>
      </c>
      <c r="I154" s="266"/>
      <c r="J154" s="262"/>
      <c r="K154" s="262"/>
      <c r="L154" s="267"/>
      <c r="M154" s="268"/>
      <c r="N154" s="269"/>
      <c r="O154" s="269"/>
      <c r="P154" s="269"/>
      <c r="Q154" s="269"/>
      <c r="R154" s="269"/>
      <c r="S154" s="269"/>
      <c r="T154" s="270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71" t="s">
        <v>152</v>
      </c>
      <c r="AU154" s="271" t="s">
        <v>87</v>
      </c>
      <c r="AV154" s="15" t="s">
        <v>148</v>
      </c>
      <c r="AW154" s="15" t="s">
        <v>33</v>
      </c>
      <c r="AX154" s="15" t="s">
        <v>85</v>
      </c>
      <c r="AY154" s="271" t="s">
        <v>142</v>
      </c>
    </row>
    <row r="155" spans="1:65" s="2" customFormat="1" ht="21.75" customHeight="1">
      <c r="A155" s="39"/>
      <c r="B155" s="40"/>
      <c r="C155" s="221" t="s">
        <v>193</v>
      </c>
      <c r="D155" s="221" t="s">
        <v>144</v>
      </c>
      <c r="E155" s="222" t="s">
        <v>194</v>
      </c>
      <c r="F155" s="223" t="s">
        <v>195</v>
      </c>
      <c r="G155" s="224" t="s">
        <v>147</v>
      </c>
      <c r="H155" s="225">
        <v>591.23</v>
      </c>
      <c r="I155" s="226"/>
      <c r="J155" s="227">
        <f>ROUND(I155*H155,2)</f>
        <v>0</v>
      </c>
      <c r="K155" s="228"/>
      <c r="L155" s="45"/>
      <c r="M155" s="229" t="s">
        <v>1</v>
      </c>
      <c r="N155" s="230" t="s">
        <v>43</v>
      </c>
      <c r="O155" s="92"/>
      <c r="P155" s="231">
        <f>O155*H155</f>
        <v>0</v>
      </c>
      <c r="Q155" s="231">
        <v>0</v>
      </c>
      <c r="R155" s="231">
        <f>Q155*H155</f>
        <v>0</v>
      </c>
      <c r="S155" s="231">
        <v>0.58</v>
      </c>
      <c r="T155" s="232">
        <f>S155*H155</f>
        <v>342.91339999999997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3" t="s">
        <v>148</v>
      </c>
      <c r="AT155" s="233" t="s">
        <v>144</v>
      </c>
      <c r="AU155" s="233" t="s">
        <v>87</v>
      </c>
      <c r="AY155" s="18" t="s">
        <v>142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8" t="s">
        <v>85</v>
      </c>
      <c r="BK155" s="234">
        <f>ROUND(I155*H155,2)</f>
        <v>0</v>
      </c>
      <c r="BL155" s="18" t="s">
        <v>148</v>
      </c>
      <c r="BM155" s="233" t="s">
        <v>1084</v>
      </c>
    </row>
    <row r="156" spans="1:47" s="2" customFormat="1" ht="12">
      <c r="A156" s="39"/>
      <c r="B156" s="40"/>
      <c r="C156" s="41"/>
      <c r="D156" s="235" t="s">
        <v>150</v>
      </c>
      <c r="E156" s="41"/>
      <c r="F156" s="236" t="s">
        <v>197</v>
      </c>
      <c r="G156" s="41"/>
      <c r="H156" s="41"/>
      <c r="I156" s="237"/>
      <c r="J156" s="41"/>
      <c r="K156" s="41"/>
      <c r="L156" s="45"/>
      <c r="M156" s="238"/>
      <c r="N156" s="239"/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150</v>
      </c>
      <c r="AU156" s="18" t="s">
        <v>87</v>
      </c>
    </row>
    <row r="157" spans="1:51" s="13" customFormat="1" ht="12">
      <c r="A157" s="13"/>
      <c r="B157" s="240"/>
      <c r="C157" s="241"/>
      <c r="D157" s="235" t="s">
        <v>152</v>
      </c>
      <c r="E157" s="242" t="s">
        <v>1</v>
      </c>
      <c r="F157" s="243" t="s">
        <v>165</v>
      </c>
      <c r="G157" s="241"/>
      <c r="H157" s="242" t="s">
        <v>1</v>
      </c>
      <c r="I157" s="244"/>
      <c r="J157" s="241"/>
      <c r="K157" s="241"/>
      <c r="L157" s="245"/>
      <c r="M157" s="246"/>
      <c r="N157" s="247"/>
      <c r="O157" s="247"/>
      <c r="P157" s="247"/>
      <c r="Q157" s="247"/>
      <c r="R157" s="247"/>
      <c r="S157" s="247"/>
      <c r="T157" s="24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9" t="s">
        <v>152</v>
      </c>
      <c r="AU157" s="249" t="s">
        <v>87</v>
      </c>
      <c r="AV157" s="13" t="s">
        <v>85</v>
      </c>
      <c r="AW157" s="13" t="s">
        <v>33</v>
      </c>
      <c r="AX157" s="13" t="s">
        <v>78</v>
      </c>
      <c r="AY157" s="249" t="s">
        <v>142</v>
      </c>
    </row>
    <row r="158" spans="1:51" s="14" customFormat="1" ht="12">
      <c r="A158" s="14"/>
      <c r="B158" s="250"/>
      <c r="C158" s="251"/>
      <c r="D158" s="235" t="s">
        <v>152</v>
      </c>
      <c r="E158" s="252" t="s">
        <v>1</v>
      </c>
      <c r="F158" s="253" t="s">
        <v>1085</v>
      </c>
      <c r="G158" s="251"/>
      <c r="H158" s="254">
        <v>138.19</v>
      </c>
      <c r="I158" s="255"/>
      <c r="J158" s="251"/>
      <c r="K158" s="251"/>
      <c r="L158" s="256"/>
      <c r="M158" s="257"/>
      <c r="N158" s="258"/>
      <c r="O158" s="258"/>
      <c r="P158" s="258"/>
      <c r="Q158" s="258"/>
      <c r="R158" s="258"/>
      <c r="S158" s="258"/>
      <c r="T158" s="25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0" t="s">
        <v>152</v>
      </c>
      <c r="AU158" s="260" t="s">
        <v>87</v>
      </c>
      <c r="AV158" s="14" t="s">
        <v>87</v>
      </c>
      <c r="AW158" s="14" t="s">
        <v>33</v>
      </c>
      <c r="AX158" s="14" t="s">
        <v>78</v>
      </c>
      <c r="AY158" s="260" t="s">
        <v>142</v>
      </c>
    </row>
    <row r="159" spans="1:51" s="13" customFormat="1" ht="12">
      <c r="A159" s="13"/>
      <c r="B159" s="240"/>
      <c r="C159" s="241"/>
      <c r="D159" s="235" t="s">
        <v>152</v>
      </c>
      <c r="E159" s="242" t="s">
        <v>1</v>
      </c>
      <c r="F159" s="243" t="s">
        <v>170</v>
      </c>
      <c r="G159" s="241"/>
      <c r="H159" s="242" t="s">
        <v>1</v>
      </c>
      <c r="I159" s="244"/>
      <c r="J159" s="241"/>
      <c r="K159" s="241"/>
      <c r="L159" s="245"/>
      <c r="M159" s="246"/>
      <c r="N159" s="247"/>
      <c r="O159" s="247"/>
      <c r="P159" s="247"/>
      <c r="Q159" s="247"/>
      <c r="R159" s="247"/>
      <c r="S159" s="247"/>
      <c r="T159" s="24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9" t="s">
        <v>152</v>
      </c>
      <c r="AU159" s="249" t="s">
        <v>87</v>
      </c>
      <c r="AV159" s="13" t="s">
        <v>85</v>
      </c>
      <c r="AW159" s="13" t="s">
        <v>33</v>
      </c>
      <c r="AX159" s="13" t="s">
        <v>78</v>
      </c>
      <c r="AY159" s="249" t="s">
        <v>142</v>
      </c>
    </row>
    <row r="160" spans="1:51" s="14" customFormat="1" ht="12">
      <c r="A160" s="14"/>
      <c r="B160" s="250"/>
      <c r="C160" s="251"/>
      <c r="D160" s="235" t="s">
        <v>152</v>
      </c>
      <c r="E160" s="252" t="s">
        <v>1</v>
      </c>
      <c r="F160" s="253" t="s">
        <v>1086</v>
      </c>
      <c r="G160" s="251"/>
      <c r="H160" s="254">
        <v>175.68</v>
      </c>
      <c r="I160" s="255"/>
      <c r="J160" s="251"/>
      <c r="K160" s="251"/>
      <c r="L160" s="256"/>
      <c r="M160" s="257"/>
      <c r="N160" s="258"/>
      <c r="O160" s="258"/>
      <c r="P160" s="258"/>
      <c r="Q160" s="258"/>
      <c r="R160" s="258"/>
      <c r="S160" s="258"/>
      <c r="T160" s="25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0" t="s">
        <v>152</v>
      </c>
      <c r="AU160" s="260" t="s">
        <v>87</v>
      </c>
      <c r="AV160" s="14" t="s">
        <v>87</v>
      </c>
      <c r="AW160" s="14" t="s">
        <v>33</v>
      </c>
      <c r="AX160" s="14" t="s">
        <v>78</v>
      </c>
      <c r="AY160" s="260" t="s">
        <v>142</v>
      </c>
    </row>
    <row r="161" spans="1:51" s="13" customFormat="1" ht="12">
      <c r="A161" s="13"/>
      <c r="B161" s="240"/>
      <c r="C161" s="241"/>
      <c r="D161" s="235" t="s">
        <v>152</v>
      </c>
      <c r="E161" s="242" t="s">
        <v>1</v>
      </c>
      <c r="F161" s="243" t="s">
        <v>200</v>
      </c>
      <c r="G161" s="241"/>
      <c r="H161" s="242" t="s">
        <v>1</v>
      </c>
      <c r="I161" s="244"/>
      <c r="J161" s="241"/>
      <c r="K161" s="241"/>
      <c r="L161" s="245"/>
      <c r="M161" s="246"/>
      <c r="N161" s="247"/>
      <c r="O161" s="247"/>
      <c r="P161" s="247"/>
      <c r="Q161" s="247"/>
      <c r="R161" s="247"/>
      <c r="S161" s="247"/>
      <c r="T161" s="24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9" t="s">
        <v>152</v>
      </c>
      <c r="AU161" s="249" t="s">
        <v>87</v>
      </c>
      <c r="AV161" s="13" t="s">
        <v>85</v>
      </c>
      <c r="AW161" s="13" t="s">
        <v>33</v>
      </c>
      <c r="AX161" s="13" t="s">
        <v>78</v>
      </c>
      <c r="AY161" s="249" t="s">
        <v>142</v>
      </c>
    </row>
    <row r="162" spans="1:51" s="14" customFormat="1" ht="12">
      <c r="A162" s="14"/>
      <c r="B162" s="250"/>
      <c r="C162" s="251"/>
      <c r="D162" s="235" t="s">
        <v>152</v>
      </c>
      <c r="E162" s="252" t="s">
        <v>1</v>
      </c>
      <c r="F162" s="253" t="s">
        <v>1087</v>
      </c>
      <c r="G162" s="251"/>
      <c r="H162" s="254">
        <v>277.36</v>
      </c>
      <c r="I162" s="255"/>
      <c r="J162" s="251"/>
      <c r="K162" s="251"/>
      <c r="L162" s="256"/>
      <c r="M162" s="257"/>
      <c r="N162" s="258"/>
      <c r="O162" s="258"/>
      <c r="P162" s="258"/>
      <c r="Q162" s="258"/>
      <c r="R162" s="258"/>
      <c r="S162" s="258"/>
      <c r="T162" s="25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0" t="s">
        <v>152</v>
      </c>
      <c r="AU162" s="260" t="s">
        <v>87</v>
      </c>
      <c r="AV162" s="14" t="s">
        <v>87</v>
      </c>
      <c r="AW162" s="14" t="s">
        <v>33</v>
      </c>
      <c r="AX162" s="14" t="s">
        <v>78</v>
      </c>
      <c r="AY162" s="260" t="s">
        <v>142</v>
      </c>
    </row>
    <row r="163" spans="1:51" s="15" customFormat="1" ht="12">
      <c r="A163" s="15"/>
      <c r="B163" s="261"/>
      <c r="C163" s="262"/>
      <c r="D163" s="235" t="s">
        <v>152</v>
      </c>
      <c r="E163" s="263" t="s">
        <v>1</v>
      </c>
      <c r="F163" s="264" t="s">
        <v>160</v>
      </c>
      <c r="G163" s="262"/>
      <c r="H163" s="265">
        <v>591.23</v>
      </c>
      <c r="I163" s="266"/>
      <c r="J163" s="262"/>
      <c r="K163" s="262"/>
      <c r="L163" s="267"/>
      <c r="M163" s="268"/>
      <c r="N163" s="269"/>
      <c r="O163" s="269"/>
      <c r="P163" s="269"/>
      <c r="Q163" s="269"/>
      <c r="R163" s="269"/>
      <c r="S163" s="269"/>
      <c r="T163" s="270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71" t="s">
        <v>152</v>
      </c>
      <c r="AU163" s="271" t="s">
        <v>87</v>
      </c>
      <c r="AV163" s="15" t="s">
        <v>148</v>
      </c>
      <c r="AW163" s="15" t="s">
        <v>33</v>
      </c>
      <c r="AX163" s="15" t="s">
        <v>85</v>
      </c>
      <c r="AY163" s="271" t="s">
        <v>142</v>
      </c>
    </row>
    <row r="164" spans="1:65" s="2" customFormat="1" ht="21.75" customHeight="1">
      <c r="A164" s="39"/>
      <c r="B164" s="40"/>
      <c r="C164" s="221" t="s">
        <v>202</v>
      </c>
      <c r="D164" s="221" t="s">
        <v>144</v>
      </c>
      <c r="E164" s="222" t="s">
        <v>145</v>
      </c>
      <c r="F164" s="223" t="s">
        <v>146</v>
      </c>
      <c r="G164" s="224" t="s">
        <v>147</v>
      </c>
      <c r="H164" s="225">
        <v>269.28</v>
      </c>
      <c r="I164" s="226"/>
      <c r="J164" s="227">
        <f>ROUND(I164*H164,2)</f>
        <v>0</v>
      </c>
      <c r="K164" s="228"/>
      <c r="L164" s="45"/>
      <c r="M164" s="229" t="s">
        <v>1</v>
      </c>
      <c r="N164" s="230" t="s">
        <v>43</v>
      </c>
      <c r="O164" s="92"/>
      <c r="P164" s="231">
        <f>O164*H164</f>
        <v>0</v>
      </c>
      <c r="Q164" s="231">
        <v>0</v>
      </c>
      <c r="R164" s="231">
        <f>Q164*H164</f>
        <v>0</v>
      </c>
      <c r="S164" s="231">
        <v>0.098</v>
      </c>
      <c r="T164" s="232">
        <f>S164*H164</f>
        <v>26.389439999999997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3" t="s">
        <v>148</v>
      </c>
      <c r="AT164" s="233" t="s">
        <v>144</v>
      </c>
      <c r="AU164" s="233" t="s">
        <v>87</v>
      </c>
      <c r="AY164" s="18" t="s">
        <v>142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8" t="s">
        <v>85</v>
      </c>
      <c r="BK164" s="234">
        <f>ROUND(I164*H164,2)</f>
        <v>0</v>
      </c>
      <c r="BL164" s="18" t="s">
        <v>148</v>
      </c>
      <c r="BM164" s="233" t="s">
        <v>1088</v>
      </c>
    </row>
    <row r="165" spans="1:47" s="2" customFormat="1" ht="12">
      <c r="A165" s="39"/>
      <c r="B165" s="40"/>
      <c r="C165" s="41"/>
      <c r="D165" s="235" t="s">
        <v>150</v>
      </c>
      <c r="E165" s="41"/>
      <c r="F165" s="236" t="s">
        <v>151</v>
      </c>
      <c r="G165" s="41"/>
      <c r="H165" s="41"/>
      <c r="I165" s="237"/>
      <c r="J165" s="41"/>
      <c r="K165" s="41"/>
      <c r="L165" s="45"/>
      <c r="M165" s="238"/>
      <c r="N165" s="239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150</v>
      </c>
      <c r="AU165" s="18" t="s">
        <v>87</v>
      </c>
    </row>
    <row r="166" spans="1:51" s="13" customFormat="1" ht="12">
      <c r="A166" s="13"/>
      <c r="B166" s="240"/>
      <c r="C166" s="241"/>
      <c r="D166" s="235" t="s">
        <v>152</v>
      </c>
      <c r="E166" s="242" t="s">
        <v>1</v>
      </c>
      <c r="F166" s="243" t="s">
        <v>200</v>
      </c>
      <c r="G166" s="241"/>
      <c r="H166" s="242" t="s">
        <v>1</v>
      </c>
      <c r="I166" s="244"/>
      <c r="J166" s="241"/>
      <c r="K166" s="241"/>
      <c r="L166" s="245"/>
      <c r="M166" s="246"/>
      <c r="N166" s="247"/>
      <c r="O166" s="247"/>
      <c r="P166" s="247"/>
      <c r="Q166" s="247"/>
      <c r="R166" s="247"/>
      <c r="S166" s="247"/>
      <c r="T166" s="24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9" t="s">
        <v>152</v>
      </c>
      <c r="AU166" s="249" t="s">
        <v>87</v>
      </c>
      <c r="AV166" s="13" t="s">
        <v>85</v>
      </c>
      <c r="AW166" s="13" t="s">
        <v>33</v>
      </c>
      <c r="AX166" s="13" t="s">
        <v>78</v>
      </c>
      <c r="AY166" s="249" t="s">
        <v>142</v>
      </c>
    </row>
    <row r="167" spans="1:51" s="14" customFormat="1" ht="12">
      <c r="A167" s="14"/>
      <c r="B167" s="250"/>
      <c r="C167" s="251"/>
      <c r="D167" s="235" t="s">
        <v>152</v>
      </c>
      <c r="E167" s="252" t="s">
        <v>1</v>
      </c>
      <c r="F167" s="253" t="s">
        <v>1089</v>
      </c>
      <c r="G167" s="251"/>
      <c r="H167" s="254">
        <v>269.28</v>
      </c>
      <c r="I167" s="255"/>
      <c r="J167" s="251"/>
      <c r="K167" s="251"/>
      <c r="L167" s="256"/>
      <c r="M167" s="257"/>
      <c r="N167" s="258"/>
      <c r="O167" s="258"/>
      <c r="P167" s="258"/>
      <c r="Q167" s="258"/>
      <c r="R167" s="258"/>
      <c r="S167" s="258"/>
      <c r="T167" s="25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0" t="s">
        <v>152</v>
      </c>
      <c r="AU167" s="260" t="s">
        <v>87</v>
      </c>
      <c r="AV167" s="14" t="s">
        <v>87</v>
      </c>
      <c r="AW167" s="14" t="s">
        <v>33</v>
      </c>
      <c r="AX167" s="14" t="s">
        <v>85</v>
      </c>
      <c r="AY167" s="260" t="s">
        <v>142</v>
      </c>
    </row>
    <row r="168" spans="1:65" s="2" customFormat="1" ht="21.75" customHeight="1">
      <c r="A168" s="39"/>
      <c r="B168" s="40"/>
      <c r="C168" s="221" t="s">
        <v>214</v>
      </c>
      <c r="D168" s="221" t="s">
        <v>144</v>
      </c>
      <c r="E168" s="222" t="s">
        <v>161</v>
      </c>
      <c r="F168" s="223" t="s">
        <v>162</v>
      </c>
      <c r="G168" s="224" t="s">
        <v>147</v>
      </c>
      <c r="H168" s="225">
        <v>534.68</v>
      </c>
      <c r="I168" s="226"/>
      <c r="J168" s="227">
        <f>ROUND(I168*H168,2)</f>
        <v>0</v>
      </c>
      <c r="K168" s="228"/>
      <c r="L168" s="45"/>
      <c r="M168" s="229" t="s">
        <v>1</v>
      </c>
      <c r="N168" s="230" t="s">
        <v>43</v>
      </c>
      <c r="O168" s="92"/>
      <c r="P168" s="231">
        <f>O168*H168</f>
        <v>0</v>
      </c>
      <c r="Q168" s="231">
        <v>0</v>
      </c>
      <c r="R168" s="231">
        <f>Q168*H168</f>
        <v>0</v>
      </c>
      <c r="S168" s="231">
        <v>0.316</v>
      </c>
      <c r="T168" s="232">
        <f>S168*H168</f>
        <v>168.95888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3" t="s">
        <v>148</v>
      </c>
      <c r="AT168" s="233" t="s">
        <v>144</v>
      </c>
      <c r="AU168" s="233" t="s">
        <v>87</v>
      </c>
      <c r="AY168" s="18" t="s">
        <v>142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8" t="s">
        <v>85</v>
      </c>
      <c r="BK168" s="234">
        <f>ROUND(I168*H168,2)</f>
        <v>0</v>
      </c>
      <c r="BL168" s="18" t="s">
        <v>148</v>
      </c>
      <c r="BM168" s="233" t="s">
        <v>1090</v>
      </c>
    </row>
    <row r="169" spans="1:47" s="2" customFormat="1" ht="12">
      <c r="A169" s="39"/>
      <c r="B169" s="40"/>
      <c r="C169" s="41"/>
      <c r="D169" s="235" t="s">
        <v>150</v>
      </c>
      <c r="E169" s="41"/>
      <c r="F169" s="236" t="s">
        <v>164</v>
      </c>
      <c r="G169" s="41"/>
      <c r="H169" s="41"/>
      <c r="I169" s="237"/>
      <c r="J169" s="41"/>
      <c r="K169" s="41"/>
      <c r="L169" s="45"/>
      <c r="M169" s="238"/>
      <c r="N169" s="239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150</v>
      </c>
      <c r="AU169" s="18" t="s">
        <v>87</v>
      </c>
    </row>
    <row r="170" spans="1:51" s="13" customFormat="1" ht="12">
      <c r="A170" s="13"/>
      <c r="B170" s="240"/>
      <c r="C170" s="241"/>
      <c r="D170" s="235" t="s">
        <v>152</v>
      </c>
      <c r="E170" s="242" t="s">
        <v>1</v>
      </c>
      <c r="F170" s="243" t="s">
        <v>165</v>
      </c>
      <c r="G170" s="241"/>
      <c r="H170" s="242" t="s">
        <v>1</v>
      </c>
      <c r="I170" s="244"/>
      <c r="J170" s="241"/>
      <c r="K170" s="241"/>
      <c r="L170" s="245"/>
      <c r="M170" s="246"/>
      <c r="N170" s="247"/>
      <c r="O170" s="247"/>
      <c r="P170" s="247"/>
      <c r="Q170" s="247"/>
      <c r="R170" s="247"/>
      <c r="S170" s="247"/>
      <c r="T170" s="24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9" t="s">
        <v>152</v>
      </c>
      <c r="AU170" s="249" t="s">
        <v>87</v>
      </c>
      <c r="AV170" s="13" t="s">
        <v>85</v>
      </c>
      <c r="AW170" s="13" t="s">
        <v>33</v>
      </c>
      <c r="AX170" s="13" t="s">
        <v>78</v>
      </c>
      <c r="AY170" s="249" t="s">
        <v>142</v>
      </c>
    </row>
    <row r="171" spans="1:51" s="14" customFormat="1" ht="12">
      <c r="A171" s="14"/>
      <c r="B171" s="250"/>
      <c r="C171" s="251"/>
      <c r="D171" s="235" t="s">
        <v>152</v>
      </c>
      <c r="E171" s="252" t="s">
        <v>1</v>
      </c>
      <c r="F171" s="253" t="s">
        <v>1091</v>
      </c>
      <c r="G171" s="251"/>
      <c r="H171" s="254">
        <v>212.6</v>
      </c>
      <c r="I171" s="255"/>
      <c r="J171" s="251"/>
      <c r="K171" s="251"/>
      <c r="L171" s="256"/>
      <c r="M171" s="257"/>
      <c r="N171" s="258"/>
      <c r="O171" s="258"/>
      <c r="P171" s="258"/>
      <c r="Q171" s="258"/>
      <c r="R171" s="258"/>
      <c r="S171" s="258"/>
      <c r="T171" s="25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0" t="s">
        <v>152</v>
      </c>
      <c r="AU171" s="260" t="s">
        <v>87</v>
      </c>
      <c r="AV171" s="14" t="s">
        <v>87</v>
      </c>
      <c r="AW171" s="14" t="s">
        <v>33</v>
      </c>
      <c r="AX171" s="14" t="s">
        <v>78</v>
      </c>
      <c r="AY171" s="260" t="s">
        <v>142</v>
      </c>
    </row>
    <row r="172" spans="1:51" s="13" customFormat="1" ht="12">
      <c r="A172" s="13"/>
      <c r="B172" s="240"/>
      <c r="C172" s="241"/>
      <c r="D172" s="235" t="s">
        <v>152</v>
      </c>
      <c r="E172" s="242" t="s">
        <v>1</v>
      </c>
      <c r="F172" s="243" t="s">
        <v>170</v>
      </c>
      <c r="G172" s="241"/>
      <c r="H172" s="242" t="s">
        <v>1</v>
      </c>
      <c r="I172" s="244"/>
      <c r="J172" s="241"/>
      <c r="K172" s="241"/>
      <c r="L172" s="245"/>
      <c r="M172" s="246"/>
      <c r="N172" s="247"/>
      <c r="O172" s="247"/>
      <c r="P172" s="247"/>
      <c r="Q172" s="247"/>
      <c r="R172" s="247"/>
      <c r="S172" s="247"/>
      <c r="T172" s="24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9" t="s">
        <v>152</v>
      </c>
      <c r="AU172" s="249" t="s">
        <v>87</v>
      </c>
      <c r="AV172" s="13" t="s">
        <v>85</v>
      </c>
      <c r="AW172" s="13" t="s">
        <v>33</v>
      </c>
      <c r="AX172" s="13" t="s">
        <v>78</v>
      </c>
      <c r="AY172" s="249" t="s">
        <v>142</v>
      </c>
    </row>
    <row r="173" spans="1:51" s="14" customFormat="1" ht="12">
      <c r="A173" s="14"/>
      <c r="B173" s="250"/>
      <c r="C173" s="251"/>
      <c r="D173" s="235" t="s">
        <v>152</v>
      </c>
      <c r="E173" s="252" t="s">
        <v>1</v>
      </c>
      <c r="F173" s="253" t="s">
        <v>1092</v>
      </c>
      <c r="G173" s="251"/>
      <c r="H173" s="254">
        <v>322.08</v>
      </c>
      <c r="I173" s="255"/>
      <c r="J173" s="251"/>
      <c r="K173" s="251"/>
      <c r="L173" s="256"/>
      <c r="M173" s="257"/>
      <c r="N173" s="258"/>
      <c r="O173" s="258"/>
      <c r="P173" s="258"/>
      <c r="Q173" s="258"/>
      <c r="R173" s="258"/>
      <c r="S173" s="258"/>
      <c r="T173" s="25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0" t="s">
        <v>152</v>
      </c>
      <c r="AU173" s="260" t="s">
        <v>87</v>
      </c>
      <c r="AV173" s="14" t="s">
        <v>87</v>
      </c>
      <c r="AW173" s="14" t="s">
        <v>33</v>
      </c>
      <c r="AX173" s="14" t="s">
        <v>78</v>
      </c>
      <c r="AY173" s="260" t="s">
        <v>142</v>
      </c>
    </row>
    <row r="174" spans="1:51" s="15" customFormat="1" ht="12">
      <c r="A174" s="15"/>
      <c r="B174" s="261"/>
      <c r="C174" s="262"/>
      <c r="D174" s="235" t="s">
        <v>152</v>
      </c>
      <c r="E174" s="263" t="s">
        <v>1</v>
      </c>
      <c r="F174" s="264" t="s">
        <v>160</v>
      </c>
      <c r="G174" s="262"/>
      <c r="H174" s="265">
        <v>534.68</v>
      </c>
      <c r="I174" s="266"/>
      <c r="J174" s="262"/>
      <c r="K174" s="262"/>
      <c r="L174" s="267"/>
      <c r="M174" s="268"/>
      <c r="N174" s="269"/>
      <c r="O174" s="269"/>
      <c r="P174" s="269"/>
      <c r="Q174" s="269"/>
      <c r="R174" s="269"/>
      <c r="S174" s="269"/>
      <c r="T174" s="270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71" t="s">
        <v>152</v>
      </c>
      <c r="AU174" s="271" t="s">
        <v>87</v>
      </c>
      <c r="AV174" s="15" t="s">
        <v>148</v>
      </c>
      <c r="AW174" s="15" t="s">
        <v>33</v>
      </c>
      <c r="AX174" s="15" t="s">
        <v>85</v>
      </c>
      <c r="AY174" s="271" t="s">
        <v>142</v>
      </c>
    </row>
    <row r="175" spans="1:65" s="2" customFormat="1" ht="16.5" customHeight="1">
      <c r="A175" s="39"/>
      <c r="B175" s="40"/>
      <c r="C175" s="221" t="s">
        <v>224</v>
      </c>
      <c r="D175" s="221" t="s">
        <v>144</v>
      </c>
      <c r="E175" s="222" t="s">
        <v>1093</v>
      </c>
      <c r="F175" s="223" t="s">
        <v>1094</v>
      </c>
      <c r="G175" s="224" t="s">
        <v>147</v>
      </c>
      <c r="H175" s="225">
        <v>4</v>
      </c>
      <c r="I175" s="226"/>
      <c r="J175" s="227">
        <f>ROUND(I175*H175,2)</f>
        <v>0</v>
      </c>
      <c r="K175" s="228"/>
      <c r="L175" s="45"/>
      <c r="M175" s="229" t="s">
        <v>1</v>
      </c>
      <c r="N175" s="230" t="s">
        <v>43</v>
      </c>
      <c r="O175" s="92"/>
      <c r="P175" s="231">
        <f>O175*H175</f>
        <v>0</v>
      </c>
      <c r="Q175" s="231">
        <v>0</v>
      </c>
      <c r="R175" s="231">
        <f>Q175*H175</f>
        <v>0</v>
      </c>
      <c r="S175" s="231">
        <v>0.355</v>
      </c>
      <c r="T175" s="232">
        <f>S175*H175</f>
        <v>1.42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3" t="s">
        <v>148</v>
      </c>
      <c r="AT175" s="233" t="s">
        <v>144</v>
      </c>
      <c r="AU175" s="233" t="s">
        <v>87</v>
      </c>
      <c r="AY175" s="18" t="s">
        <v>142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8" t="s">
        <v>85</v>
      </c>
      <c r="BK175" s="234">
        <f>ROUND(I175*H175,2)</f>
        <v>0</v>
      </c>
      <c r="BL175" s="18" t="s">
        <v>148</v>
      </c>
      <c r="BM175" s="233" t="s">
        <v>1095</v>
      </c>
    </row>
    <row r="176" spans="1:47" s="2" customFormat="1" ht="12">
      <c r="A176" s="39"/>
      <c r="B176" s="40"/>
      <c r="C176" s="41"/>
      <c r="D176" s="235" t="s">
        <v>150</v>
      </c>
      <c r="E176" s="41"/>
      <c r="F176" s="236" t="s">
        <v>1096</v>
      </c>
      <c r="G176" s="41"/>
      <c r="H176" s="41"/>
      <c r="I176" s="237"/>
      <c r="J176" s="41"/>
      <c r="K176" s="41"/>
      <c r="L176" s="45"/>
      <c r="M176" s="238"/>
      <c r="N176" s="239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150</v>
      </c>
      <c r="AU176" s="18" t="s">
        <v>87</v>
      </c>
    </row>
    <row r="177" spans="1:51" s="13" customFormat="1" ht="12">
      <c r="A177" s="13"/>
      <c r="B177" s="240"/>
      <c r="C177" s="241"/>
      <c r="D177" s="235" t="s">
        <v>152</v>
      </c>
      <c r="E177" s="242" t="s">
        <v>1</v>
      </c>
      <c r="F177" s="243" t="s">
        <v>1097</v>
      </c>
      <c r="G177" s="241"/>
      <c r="H177" s="242" t="s">
        <v>1</v>
      </c>
      <c r="I177" s="244"/>
      <c r="J177" s="241"/>
      <c r="K177" s="241"/>
      <c r="L177" s="245"/>
      <c r="M177" s="246"/>
      <c r="N177" s="247"/>
      <c r="O177" s="247"/>
      <c r="P177" s="247"/>
      <c r="Q177" s="247"/>
      <c r="R177" s="247"/>
      <c r="S177" s="247"/>
      <c r="T177" s="24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9" t="s">
        <v>152</v>
      </c>
      <c r="AU177" s="249" t="s">
        <v>87</v>
      </c>
      <c r="AV177" s="13" t="s">
        <v>85</v>
      </c>
      <c r="AW177" s="13" t="s">
        <v>33</v>
      </c>
      <c r="AX177" s="13" t="s">
        <v>78</v>
      </c>
      <c r="AY177" s="249" t="s">
        <v>142</v>
      </c>
    </row>
    <row r="178" spans="1:51" s="13" customFormat="1" ht="12">
      <c r="A178" s="13"/>
      <c r="B178" s="240"/>
      <c r="C178" s="241"/>
      <c r="D178" s="235" t="s">
        <v>152</v>
      </c>
      <c r="E178" s="242" t="s">
        <v>1</v>
      </c>
      <c r="F178" s="243" t="s">
        <v>1098</v>
      </c>
      <c r="G178" s="241"/>
      <c r="H178" s="242" t="s">
        <v>1</v>
      </c>
      <c r="I178" s="244"/>
      <c r="J178" s="241"/>
      <c r="K178" s="241"/>
      <c r="L178" s="245"/>
      <c r="M178" s="246"/>
      <c r="N178" s="247"/>
      <c r="O178" s="247"/>
      <c r="P178" s="247"/>
      <c r="Q178" s="247"/>
      <c r="R178" s="247"/>
      <c r="S178" s="247"/>
      <c r="T178" s="24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9" t="s">
        <v>152</v>
      </c>
      <c r="AU178" s="249" t="s">
        <v>87</v>
      </c>
      <c r="AV178" s="13" t="s">
        <v>85</v>
      </c>
      <c r="AW178" s="13" t="s">
        <v>33</v>
      </c>
      <c r="AX178" s="13" t="s">
        <v>78</v>
      </c>
      <c r="AY178" s="249" t="s">
        <v>142</v>
      </c>
    </row>
    <row r="179" spans="1:51" s="14" customFormat="1" ht="12">
      <c r="A179" s="14"/>
      <c r="B179" s="250"/>
      <c r="C179" s="251"/>
      <c r="D179" s="235" t="s">
        <v>152</v>
      </c>
      <c r="E179" s="252" t="s">
        <v>1</v>
      </c>
      <c r="F179" s="253" t="s">
        <v>1099</v>
      </c>
      <c r="G179" s="251"/>
      <c r="H179" s="254">
        <v>4</v>
      </c>
      <c r="I179" s="255"/>
      <c r="J179" s="251"/>
      <c r="K179" s="251"/>
      <c r="L179" s="256"/>
      <c r="M179" s="257"/>
      <c r="N179" s="258"/>
      <c r="O179" s="258"/>
      <c r="P179" s="258"/>
      <c r="Q179" s="258"/>
      <c r="R179" s="258"/>
      <c r="S179" s="258"/>
      <c r="T179" s="25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0" t="s">
        <v>152</v>
      </c>
      <c r="AU179" s="260" t="s">
        <v>87</v>
      </c>
      <c r="AV179" s="14" t="s">
        <v>87</v>
      </c>
      <c r="AW179" s="14" t="s">
        <v>33</v>
      </c>
      <c r="AX179" s="14" t="s">
        <v>78</v>
      </c>
      <c r="AY179" s="260" t="s">
        <v>142</v>
      </c>
    </row>
    <row r="180" spans="1:51" s="15" customFormat="1" ht="12">
      <c r="A180" s="15"/>
      <c r="B180" s="261"/>
      <c r="C180" s="262"/>
      <c r="D180" s="235" t="s">
        <v>152</v>
      </c>
      <c r="E180" s="263" t="s">
        <v>1</v>
      </c>
      <c r="F180" s="264" t="s">
        <v>160</v>
      </c>
      <c r="G180" s="262"/>
      <c r="H180" s="265">
        <v>4</v>
      </c>
      <c r="I180" s="266"/>
      <c r="J180" s="262"/>
      <c r="K180" s="262"/>
      <c r="L180" s="267"/>
      <c r="M180" s="268"/>
      <c r="N180" s="269"/>
      <c r="O180" s="269"/>
      <c r="P180" s="269"/>
      <c r="Q180" s="269"/>
      <c r="R180" s="269"/>
      <c r="S180" s="269"/>
      <c r="T180" s="270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71" t="s">
        <v>152</v>
      </c>
      <c r="AU180" s="271" t="s">
        <v>87</v>
      </c>
      <c r="AV180" s="15" t="s">
        <v>148</v>
      </c>
      <c r="AW180" s="15" t="s">
        <v>33</v>
      </c>
      <c r="AX180" s="15" t="s">
        <v>85</v>
      </c>
      <c r="AY180" s="271" t="s">
        <v>142</v>
      </c>
    </row>
    <row r="181" spans="1:65" s="2" customFormat="1" ht="21.75" customHeight="1">
      <c r="A181" s="39"/>
      <c r="B181" s="40"/>
      <c r="C181" s="221" t="s">
        <v>231</v>
      </c>
      <c r="D181" s="221" t="s">
        <v>144</v>
      </c>
      <c r="E181" s="222" t="s">
        <v>1100</v>
      </c>
      <c r="F181" s="223" t="s">
        <v>1101</v>
      </c>
      <c r="G181" s="224" t="s">
        <v>147</v>
      </c>
      <c r="H181" s="225">
        <v>138.55</v>
      </c>
      <c r="I181" s="226"/>
      <c r="J181" s="227">
        <f>ROUND(I181*H181,2)</f>
        <v>0</v>
      </c>
      <c r="K181" s="228"/>
      <c r="L181" s="45"/>
      <c r="M181" s="229" t="s">
        <v>1</v>
      </c>
      <c r="N181" s="230" t="s">
        <v>43</v>
      </c>
      <c r="O181" s="92"/>
      <c r="P181" s="231">
        <f>O181*H181</f>
        <v>0</v>
      </c>
      <c r="Q181" s="231">
        <v>4E-05</v>
      </c>
      <c r="R181" s="231">
        <f>Q181*H181</f>
        <v>0.005542000000000001</v>
      </c>
      <c r="S181" s="231">
        <v>0.128</v>
      </c>
      <c r="T181" s="232">
        <f>S181*H181</f>
        <v>17.7344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3" t="s">
        <v>148</v>
      </c>
      <c r="AT181" s="233" t="s">
        <v>144</v>
      </c>
      <c r="AU181" s="233" t="s">
        <v>87</v>
      </c>
      <c r="AY181" s="18" t="s">
        <v>142</v>
      </c>
      <c r="BE181" s="234">
        <f>IF(N181="základní",J181,0)</f>
        <v>0</v>
      </c>
      <c r="BF181" s="234">
        <f>IF(N181="snížená",J181,0)</f>
        <v>0</v>
      </c>
      <c r="BG181" s="234">
        <f>IF(N181="zákl. přenesená",J181,0)</f>
        <v>0</v>
      </c>
      <c r="BH181" s="234">
        <f>IF(N181="sníž. přenesená",J181,0)</f>
        <v>0</v>
      </c>
      <c r="BI181" s="234">
        <f>IF(N181="nulová",J181,0)</f>
        <v>0</v>
      </c>
      <c r="BJ181" s="18" t="s">
        <v>85</v>
      </c>
      <c r="BK181" s="234">
        <f>ROUND(I181*H181,2)</f>
        <v>0</v>
      </c>
      <c r="BL181" s="18" t="s">
        <v>148</v>
      </c>
      <c r="BM181" s="233" t="s">
        <v>1102</v>
      </c>
    </row>
    <row r="182" spans="1:47" s="2" customFormat="1" ht="12">
      <c r="A182" s="39"/>
      <c r="B182" s="40"/>
      <c r="C182" s="41"/>
      <c r="D182" s="235" t="s">
        <v>150</v>
      </c>
      <c r="E182" s="41"/>
      <c r="F182" s="236" t="s">
        <v>1103</v>
      </c>
      <c r="G182" s="41"/>
      <c r="H182" s="41"/>
      <c r="I182" s="237"/>
      <c r="J182" s="41"/>
      <c r="K182" s="41"/>
      <c r="L182" s="45"/>
      <c r="M182" s="238"/>
      <c r="N182" s="239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150</v>
      </c>
      <c r="AU182" s="18" t="s">
        <v>87</v>
      </c>
    </row>
    <row r="183" spans="1:51" s="13" customFormat="1" ht="12">
      <c r="A183" s="13"/>
      <c r="B183" s="240"/>
      <c r="C183" s="241"/>
      <c r="D183" s="235" t="s">
        <v>152</v>
      </c>
      <c r="E183" s="242" t="s">
        <v>1</v>
      </c>
      <c r="F183" s="243" t="s">
        <v>200</v>
      </c>
      <c r="G183" s="241"/>
      <c r="H183" s="242" t="s">
        <v>1</v>
      </c>
      <c r="I183" s="244"/>
      <c r="J183" s="241"/>
      <c r="K183" s="241"/>
      <c r="L183" s="245"/>
      <c r="M183" s="246"/>
      <c r="N183" s="247"/>
      <c r="O183" s="247"/>
      <c r="P183" s="247"/>
      <c r="Q183" s="247"/>
      <c r="R183" s="247"/>
      <c r="S183" s="247"/>
      <c r="T183" s="24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9" t="s">
        <v>152</v>
      </c>
      <c r="AU183" s="249" t="s">
        <v>87</v>
      </c>
      <c r="AV183" s="13" t="s">
        <v>85</v>
      </c>
      <c r="AW183" s="13" t="s">
        <v>33</v>
      </c>
      <c r="AX183" s="13" t="s">
        <v>78</v>
      </c>
      <c r="AY183" s="249" t="s">
        <v>142</v>
      </c>
    </row>
    <row r="184" spans="1:51" s="14" customFormat="1" ht="12">
      <c r="A184" s="14"/>
      <c r="B184" s="250"/>
      <c r="C184" s="251"/>
      <c r="D184" s="235" t="s">
        <v>152</v>
      </c>
      <c r="E184" s="252" t="s">
        <v>1</v>
      </c>
      <c r="F184" s="253" t="s">
        <v>1104</v>
      </c>
      <c r="G184" s="251"/>
      <c r="H184" s="254">
        <v>168.3</v>
      </c>
      <c r="I184" s="255"/>
      <c r="J184" s="251"/>
      <c r="K184" s="251"/>
      <c r="L184" s="256"/>
      <c r="M184" s="257"/>
      <c r="N184" s="258"/>
      <c r="O184" s="258"/>
      <c r="P184" s="258"/>
      <c r="Q184" s="258"/>
      <c r="R184" s="258"/>
      <c r="S184" s="258"/>
      <c r="T184" s="25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0" t="s">
        <v>152</v>
      </c>
      <c r="AU184" s="260" t="s">
        <v>87</v>
      </c>
      <c r="AV184" s="14" t="s">
        <v>87</v>
      </c>
      <c r="AW184" s="14" t="s">
        <v>33</v>
      </c>
      <c r="AX184" s="14" t="s">
        <v>78</v>
      </c>
      <c r="AY184" s="260" t="s">
        <v>142</v>
      </c>
    </row>
    <row r="185" spans="1:51" s="13" customFormat="1" ht="12">
      <c r="A185" s="13"/>
      <c r="B185" s="240"/>
      <c r="C185" s="241"/>
      <c r="D185" s="235" t="s">
        <v>152</v>
      </c>
      <c r="E185" s="242" t="s">
        <v>1</v>
      </c>
      <c r="F185" s="243" t="s">
        <v>1105</v>
      </c>
      <c r="G185" s="241"/>
      <c r="H185" s="242" t="s">
        <v>1</v>
      </c>
      <c r="I185" s="244"/>
      <c r="J185" s="241"/>
      <c r="K185" s="241"/>
      <c r="L185" s="245"/>
      <c r="M185" s="246"/>
      <c r="N185" s="247"/>
      <c r="O185" s="247"/>
      <c r="P185" s="247"/>
      <c r="Q185" s="247"/>
      <c r="R185" s="247"/>
      <c r="S185" s="247"/>
      <c r="T185" s="24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9" t="s">
        <v>152</v>
      </c>
      <c r="AU185" s="249" t="s">
        <v>87</v>
      </c>
      <c r="AV185" s="13" t="s">
        <v>85</v>
      </c>
      <c r="AW185" s="13" t="s">
        <v>33</v>
      </c>
      <c r="AX185" s="13" t="s">
        <v>78</v>
      </c>
      <c r="AY185" s="249" t="s">
        <v>142</v>
      </c>
    </row>
    <row r="186" spans="1:51" s="14" customFormat="1" ht="12">
      <c r="A186" s="14"/>
      <c r="B186" s="250"/>
      <c r="C186" s="251"/>
      <c r="D186" s="235" t="s">
        <v>152</v>
      </c>
      <c r="E186" s="252" t="s">
        <v>1</v>
      </c>
      <c r="F186" s="253" t="s">
        <v>1106</v>
      </c>
      <c r="G186" s="251"/>
      <c r="H186" s="254">
        <v>-29.75</v>
      </c>
      <c r="I186" s="255"/>
      <c r="J186" s="251"/>
      <c r="K186" s="251"/>
      <c r="L186" s="256"/>
      <c r="M186" s="257"/>
      <c r="N186" s="258"/>
      <c r="O186" s="258"/>
      <c r="P186" s="258"/>
      <c r="Q186" s="258"/>
      <c r="R186" s="258"/>
      <c r="S186" s="258"/>
      <c r="T186" s="25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0" t="s">
        <v>152</v>
      </c>
      <c r="AU186" s="260" t="s">
        <v>87</v>
      </c>
      <c r="AV186" s="14" t="s">
        <v>87</v>
      </c>
      <c r="AW186" s="14" t="s">
        <v>33</v>
      </c>
      <c r="AX186" s="14" t="s">
        <v>78</v>
      </c>
      <c r="AY186" s="260" t="s">
        <v>142</v>
      </c>
    </row>
    <row r="187" spans="1:51" s="15" customFormat="1" ht="12">
      <c r="A187" s="15"/>
      <c r="B187" s="261"/>
      <c r="C187" s="262"/>
      <c r="D187" s="235" t="s">
        <v>152</v>
      </c>
      <c r="E187" s="263" t="s">
        <v>1</v>
      </c>
      <c r="F187" s="264" t="s">
        <v>160</v>
      </c>
      <c r="G187" s="262"/>
      <c r="H187" s="265">
        <v>138.55</v>
      </c>
      <c r="I187" s="266"/>
      <c r="J187" s="262"/>
      <c r="K187" s="262"/>
      <c r="L187" s="267"/>
      <c r="M187" s="268"/>
      <c r="N187" s="269"/>
      <c r="O187" s="269"/>
      <c r="P187" s="269"/>
      <c r="Q187" s="269"/>
      <c r="R187" s="269"/>
      <c r="S187" s="269"/>
      <c r="T187" s="270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71" t="s">
        <v>152</v>
      </c>
      <c r="AU187" s="271" t="s">
        <v>87</v>
      </c>
      <c r="AV187" s="15" t="s">
        <v>148</v>
      </c>
      <c r="AW187" s="15" t="s">
        <v>33</v>
      </c>
      <c r="AX187" s="15" t="s">
        <v>85</v>
      </c>
      <c r="AY187" s="271" t="s">
        <v>142</v>
      </c>
    </row>
    <row r="188" spans="1:65" s="2" customFormat="1" ht="21.75" customHeight="1">
      <c r="A188" s="39"/>
      <c r="B188" s="40"/>
      <c r="C188" s="221" t="s">
        <v>240</v>
      </c>
      <c r="D188" s="221" t="s">
        <v>144</v>
      </c>
      <c r="E188" s="222" t="s">
        <v>1107</v>
      </c>
      <c r="F188" s="223" t="s">
        <v>1108</v>
      </c>
      <c r="G188" s="224" t="s">
        <v>147</v>
      </c>
      <c r="H188" s="225">
        <v>4.24</v>
      </c>
      <c r="I188" s="226"/>
      <c r="J188" s="227">
        <f>ROUND(I188*H188,2)</f>
        <v>0</v>
      </c>
      <c r="K188" s="228"/>
      <c r="L188" s="45"/>
      <c r="M188" s="229" t="s">
        <v>1</v>
      </c>
      <c r="N188" s="230" t="s">
        <v>43</v>
      </c>
      <c r="O188" s="92"/>
      <c r="P188" s="231">
        <f>O188*H188</f>
        <v>0</v>
      </c>
      <c r="Q188" s="231">
        <v>3E-05</v>
      </c>
      <c r="R188" s="231">
        <f>Q188*H188</f>
        <v>0.0001272</v>
      </c>
      <c r="S188" s="231">
        <v>0.077</v>
      </c>
      <c r="T188" s="232">
        <f>S188*H188</f>
        <v>0.32648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3" t="s">
        <v>148</v>
      </c>
      <c r="AT188" s="233" t="s">
        <v>144</v>
      </c>
      <c r="AU188" s="233" t="s">
        <v>87</v>
      </c>
      <c r="AY188" s="18" t="s">
        <v>142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8" t="s">
        <v>85</v>
      </c>
      <c r="BK188" s="234">
        <f>ROUND(I188*H188,2)</f>
        <v>0</v>
      </c>
      <c r="BL188" s="18" t="s">
        <v>148</v>
      </c>
      <c r="BM188" s="233" t="s">
        <v>1109</v>
      </c>
    </row>
    <row r="189" spans="1:47" s="2" customFormat="1" ht="12">
      <c r="A189" s="39"/>
      <c r="B189" s="40"/>
      <c r="C189" s="41"/>
      <c r="D189" s="235" t="s">
        <v>150</v>
      </c>
      <c r="E189" s="41"/>
      <c r="F189" s="236" t="s">
        <v>1110</v>
      </c>
      <c r="G189" s="41"/>
      <c r="H189" s="41"/>
      <c r="I189" s="237"/>
      <c r="J189" s="41"/>
      <c r="K189" s="41"/>
      <c r="L189" s="45"/>
      <c r="M189" s="238"/>
      <c r="N189" s="239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150</v>
      </c>
      <c r="AU189" s="18" t="s">
        <v>87</v>
      </c>
    </row>
    <row r="190" spans="1:51" s="13" customFormat="1" ht="12">
      <c r="A190" s="13"/>
      <c r="B190" s="240"/>
      <c r="C190" s="241"/>
      <c r="D190" s="235" t="s">
        <v>152</v>
      </c>
      <c r="E190" s="242" t="s">
        <v>1</v>
      </c>
      <c r="F190" s="243" t="s">
        <v>1077</v>
      </c>
      <c r="G190" s="241"/>
      <c r="H190" s="242" t="s">
        <v>1</v>
      </c>
      <c r="I190" s="244"/>
      <c r="J190" s="241"/>
      <c r="K190" s="241"/>
      <c r="L190" s="245"/>
      <c r="M190" s="246"/>
      <c r="N190" s="247"/>
      <c r="O190" s="247"/>
      <c r="P190" s="247"/>
      <c r="Q190" s="247"/>
      <c r="R190" s="247"/>
      <c r="S190" s="247"/>
      <c r="T190" s="24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9" t="s">
        <v>152</v>
      </c>
      <c r="AU190" s="249" t="s">
        <v>87</v>
      </c>
      <c r="AV190" s="13" t="s">
        <v>85</v>
      </c>
      <c r="AW190" s="13" t="s">
        <v>33</v>
      </c>
      <c r="AX190" s="13" t="s">
        <v>78</v>
      </c>
      <c r="AY190" s="249" t="s">
        <v>142</v>
      </c>
    </row>
    <row r="191" spans="1:51" s="14" customFormat="1" ht="12">
      <c r="A191" s="14"/>
      <c r="B191" s="250"/>
      <c r="C191" s="251"/>
      <c r="D191" s="235" t="s">
        <v>152</v>
      </c>
      <c r="E191" s="252" t="s">
        <v>1</v>
      </c>
      <c r="F191" s="253" t="s">
        <v>1078</v>
      </c>
      <c r="G191" s="251"/>
      <c r="H191" s="254">
        <v>4.24</v>
      </c>
      <c r="I191" s="255"/>
      <c r="J191" s="251"/>
      <c r="K191" s="251"/>
      <c r="L191" s="256"/>
      <c r="M191" s="257"/>
      <c r="N191" s="258"/>
      <c r="O191" s="258"/>
      <c r="P191" s="258"/>
      <c r="Q191" s="258"/>
      <c r="R191" s="258"/>
      <c r="S191" s="258"/>
      <c r="T191" s="25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0" t="s">
        <v>152</v>
      </c>
      <c r="AU191" s="260" t="s">
        <v>87</v>
      </c>
      <c r="AV191" s="14" t="s">
        <v>87</v>
      </c>
      <c r="AW191" s="14" t="s">
        <v>33</v>
      </c>
      <c r="AX191" s="14" t="s">
        <v>85</v>
      </c>
      <c r="AY191" s="260" t="s">
        <v>142</v>
      </c>
    </row>
    <row r="192" spans="1:65" s="2" customFormat="1" ht="21.75" customHeight="1">
      <c r="A192" s="39"/>
      <c r="B192" s="40"/>
      <c r="C192" s="221" t="s">
        <v>246</v>
      </c>
      <c r="D192" s="221" t="s">
        <v>144</v>
      </c>
      <c r="E192" s="222" t="s">
        <v>225</v>
      </c>
      <c r="F192" s="223" t="s">
        <v>226</v>
      </c>
      <c r="G192" s="224" t="s">
        <v>147</v>
      </c>
      <c r="H192" s="225">
        <v>170.27</v>
      </c>
      <c r="I192" s="226"/>
      <c r="J192" s="227">
        <f>ROUND(I192*H192,2)</f>
        <v>0</v>
      </c>
      <c r="K192" s="228"/>
      <c r="L192" s="45"/>
      <c r="M192" s="229" t="s">
        <v>1</v>
      </c>
      <c r="N192" s="230" t="s">
        <v>43</v>
      </c>
      <c r="O192" s="92"/>
      <c r="P192" s="231">
        <f>O192*H192</f>
        <v>0</v>
      </c>
      <c r="Q192" s="231">
        <v>9E-05</v>
      </c>
      <c r="R192" s="231">
        <f>Q192*H192</f>
        <v>0.015324300000000003</v>
      </c>
      <c r="S192" s="231">
        <v>0.256</v>
      </c>
      <c r="T192" s="232">
        <f>S192*H192</f>
        <v>43.58912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3" t="s">
        <v>148</v>
      </c>
      <c r="AT192" s="233" t="s">
        <v>144</v>
      </c>
      <c r="AU192" s="233" t="s">
        <v>87</v>
      </c>
      <c r="AY192" s="18" t="s">
        <v>142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8" t="s">
        <v>85</v>
      </c>
      <c r="BK192" s="234">
        <f>ROUND(I192*H192,2)</f>
        <v>0</v>
      </c>
      <c r="BL192" s="18" t="s">
        <v>148</v>
      </c>
      <c r="BM192" s="233" t="s">
        <v>1111</v>
      </c>
    </row>
    <row r="193" spans="1:47" s="2" customFormat="1" ht="12">
      <c r="A193" s="39"/>
      <c r="B193" s="40"/>
      <c r="C193" s="41"/>
      <c r="D193" s="235" t="s">
        <v>150</v>
      </c>
      <c r="E193" s="41"/>
      <c r="F193" s="236" t="s">
        <v>228</v>
      </c>
      <c r="G193" s="41"/>
      <c r="H193" s="41"/>
      <c r="I193" s="237"/>
      <c r="J193" s="41"/>
      <c r="K193" s="41"/>
      <c r="L193" s="45"/>
      <c r="M193" s="238"/>
      <c r="N193" s="239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150</v>
      </c>
      <c r="AU193" s="18" t="s">
        <v>87</v>
      </c>
    </row>
    <row r="194" spans="1:51" s="13" customFormat="1" ht="12">
      <c r="A194" s="13"/>
      <c r="B194" s="240"/>
      <c r="C194" s="241"/>
      <c r="D194" s="235" t="s">
        <v>152</v>
      </c>
      <c r="E194" s="242" t="s">
        <v>1</v>
      </c>
      <c r="F194" s="243" t="s">
        <v>170</v>
      </c>
      <c r="G194" s="241"/>
      <c r="H194" s="242" t="s">
        <v>1</v>
      </c>
      <c r="I194" s="244"/>
      <c r="J194" s="241"/>
      <c r="K194" s="241"/>
      <c r="L194" s="245"/>
      <c r="M194" s="246"/>
      <c r="N194" s="247"/>
      <c r="O194" s="247"/>
      <c r="P194" s="247"/>
      <c r="Q194" s="247"/>
      <c r="R194" s="247"/>
      <c r="S194" s="247"/>
      <c r="T194" s="24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9" t="s">
        <v>152</v>
      </c>
      <c r="AU194" s="249" t="s">
        <v>87</v>
      </c>
      <c r="AV194" s="13" t="s">
        <v>85</v>
      </c>
      <c r="AW194" s="13" t="s">
        <v>33</v>
      </c>
      <c r="AX194" s="13" t="s">
        <v>78</v>
      </c>
      <c r="AY194" s="249" t="s">
        <v>142</v>
      </c>
    </row>
    <row r="195" spans="1:51" s="14" customFormat="1" ht="12">
      <c r="A195" s="14"/>
      <c r="B195" s="250"/>
      <c r="C195" s="251"/>
      <c r="D195" s="235" t="s">
        <v>152</v>
      </c>
      <c r="E195" s="252" t="s">
        <v>1</v>
      </c>
      <c r="F195" s="253" t="s">
        <v>1112</v>
      </c>
      <c r="G195" s="251"/>
      <c r="H195" s="254">
        <v>117.12</v>
      </c>
      <c r="I195" s="255"/>
      <c r="J195" s="251"/>
      <c r="K195" s="251"/>
      <c r="L195" s="256"/>
      <c r="M195" s="257"/>
      <c r="N195" s="258"/>
      <c r="O195" s="258"/>
      <c r="P195" s="258"/>
      <c r="Q195" s="258"/>
      <c r="R195" s="258"/>
      <c r="S195" s="258"/>
      <c r="T195" s="25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0" t="s">
        <v>152</v>
      </c>
      <c r="AU195" s="260" t="s">
        <v>87</v>
      </c>
      <c r="AV195" s="14" t="s">
        <v>87</v>
      </c>
      <c r="AW195" s="14" t="s">
        <v>33</v>
      </c>
      <c r="AX195" s="14" t="s">
        <v>78</v>
      </c>
      <c r="AY195" s="260" t="s">
        <v>142</v>
      </c>
    </row>
    <row r="196" spans="1:51" s="13" customFormat="1" ht="12">
      <c r="A196" s="13"/>
      <c r="B196" s="240"/>
      <c r="C196" s="241"/>
      <c r="D196" s="235" t="s">
        <v>152</v>
      </c>
      <c r="E196" s="242" t="s">
        <v>1</v>
      </c>
      <c r="F196" s="243" t="s">
        <v>165</v>
      </c>
      <c r="G196" s="241"/>
      <c r="H196" s="242" t="s">
        <v>1</v>
      </c>
      <c r="I196" s="244"/>
      <c r="J196" s="241"/>
      <c r="K196" s="241"/>
      <c r="L196" s="245"/>
      <c r="M196" s="246"/>
      <c r="N196" s="247"/>
      <c r="O196" s="247"/>
      <c r="P196" s="247"/>
      <c r="Q196" s="247"/>
      <c r="R196" s="247"/>
      <c r="S196" s="247"/>
      <c r="T196" s="24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9" t="s">
        <v>152</v>
      </c>
      <c r="AU196" s="249" t="s">
        <v>87</v>
      </c>
      <c r="AV196" s="13" t="s">
        <v>85</v>
      </c>
      <c r="AW196" s="13" t="s">
        <v>33</v>
      </c>
      <c r="AX196" s="13" t="s">
        <v>78</v>
      </c>
      <c r="AY196" s="249" t="s">
        <v>142</v>
      </c>
    </row>
    <row r="197" spans="1:51" s="14" customFormat="1" ht="12">
      <c r="A197" s="14"/>
      <c r="B197" s="250"/>
      <c r="C197" s="251"/>
      <c r="D197" s="235" t="s">
        <v>152</v>
      </c>
      <c r="E197" s="252" t="s">
        <v>1</v>
      </c>
      <c r="F197" s="253" t="s">
        <v>1113</v>
      </c>
      <c r="G197" s="251"/>
      <c r="H197" s="254">
        <v>53.15</v>
      </c>
      <c r="I197" s="255"/>
      <c r="J197" s="251"/>
      <c r="K197" s="251"/>
      <c r="L197" s="256"/>
      <c r="M197" s="257"/>
      <c r="N197" s="258"/>
      <c r="O197" s="258"/>
      <c r="P197" s="258"/>
      <c r="Q197" s="258"/>
      <c r="R197" s="258"/>
      <c r="S197" s="258"/>
      <c r="T197" s="25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0" t="s">
        <v>152</v>
      </c>
      <c r="AU197" s="260" t="s">
        <v>87</v>
      </c>
      <c r="AV197" s="14" t="s">
        <v>87</v>
      </c>
      <c r="AW197" s="14" t="s">
        <v>33</v>
      </c>
      <c r="AX197" s="14" t="s">
        <v>78</v>
      </c>
      <c r="AY197" s="260" t="s">
        <v>142</v>
      </c>
    </row>
    <row r="198" spans="1:51" s="15" customFormat="1" ht="12">
      <c r="A198" s="15"/>
      <c r="B198" s="261"/>
      <c r="C198" s="262"/>
      <c r="D198" s="235" t="s">
        <v>152</v>
      </c>
      <c r="E198" s="263" t="s">
        <v>1</v>
      </c>
      <c r="F198" s="264" t="s">
        <v>160</v>
      </c>
      <c r="G198" s="262"/>
      <c r="H198" s="265">
        <v>170.27</v>
      </c>
      <c r="I198" s="266"/>
      <c r="J198" s="262"/>
      <c r="K198" s="262"/>
      <c r="L198" s="267"/>
      <c r="M198" s="268"/>
      <c r="N198" s="269"/>
      <c r="O198" s="269"/>
      <c r="P198" s="269"/>
      <c r="Q198" s="269"/>
      <c r="R198" s="269"/>
      <c r="S198" s="269"/>
      <c r="T198" s="270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71" t="s">
        <v>152</v>
      </c>
      <c r="AU198" s="271" t="s">
        <v>87</v>
      </c>
      <c r="AV198" s="15" t="s">
        <v>148</v>
      </c>
      <c r="AW198" s="15" t="s">
        <v>33</v>
      </c>
      <c r="AX198" s="15" t="s">
        <v>85</v>
      </c>
      <c r="AY198" s="271" t="s">
        <v>142</v>
      </c>
    </row>
    <row r="199" spans="1:65" s="2" customFormat="1" ht="21.75" customHeight="1">
      <c r="A199" s="39"/>
      <c r="B199" s="40"/>
      <c r="C199" s="221" t="s">
        <v>251</v>
      </c>
      <c r="D199" s="221" t="s">
        <v>144</v>
      </c>
      <c r="E199" s="222" t="s">
        <v>215</v>
      </c>
      <c r="F199" s="223" t="s">
        <v>216</v>
      </c>
      <c r="G199" s="224" t="s">
        <v>147</v>
      </c>
      <c r="H199" s="225">
        <v>955.743</v>
      </c>
      <c r="I199" s="226"/>
      <c r="J199" s="227">
        <f>ROUND(I199*H199,2)</f>
        <v>0</v>
      </c>
      <c r="K199" s="228"/>
      <c r="L199" s="45"/>
      <c r="M199" s="229" t="s">
        <v>1</v>
      </c>
      <c r="N199" s="230" t="s">
        <v>43</v>
      </c>
      <c r="O199" s="92"/>
      <c r="P199" s="231">
        <f>O199*H199</f>
        <v>0</v>
      </c>
      <c r="Q199" s="231">
        <v>6E-05</v>
      </c>
      <c r="R199" s="231">
        <f>Q199*H199</f>
        <v>0.057344580000000006</v>
      </c>
      <c r="S199" s="231">
        <v>0.103</v>
      </c>
      <c r="T199" s="232">
        <f>S199*H199</f>
        <v>98.441529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3" t="s">
        <v>148</v>
      </c>
      <c r="AT199" s="233" t="s">
        <v>144</v>
      </c>
      <c r="AU199" s="233" t="s">
        <v>87</v>
      </c>
      <c r="AY199" s="18" t="s">
        <v>142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8" t="s">
        <v>85</v>
      </c>
      <c r="BK199" s="234">
        <f>ROUND(I199*H199,2)</f>
        <v>0</v>
      </c>
      <c r="BL199" s="18" t="s">
        <v>148</v>
      </c>
      <c r="BM199" s="233" t="s">
        <v>1114</v>
      </c>
    </row>
    <row r="200" spans="1:47" s="2" customFormat="1" ht="12">
      <c r="A200" s="39"/>
      <c r="B200" s="40"/>
      <c r="C200" s="41"/>
      <c r="D200" s="235" t="s">
        <v>150</v>
      </c>
      <c r="E200" s="41"/>
      <c r="F200" s="236" t="s">
        <v>218</v>
      </c>
      <c r="G200" s="41"/>
      <c r="H200" s="41"/>
      <c r="I200" s="237"/>
      <c r="J200" s="41"/>
      <c r="K200" s="41"/>
      <c r="L200" s="45"/>
      <c r="M200" s="238"/>
      <c r="N200" s="239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150</v>
      </c>
      <c r="AU200" s="18" t="s">
        <v>87</v>
      </c>
    </row>
    <row r="201" spans="1:51" s="13" customFormat="1" ht="12">
      <c r="A201" s="13"/>
      <c r="B201" s="240"/>
      <c r="C201" s="241"/>
      <c r="D201" s="235" t="s">
        <v>152</v>
      </c>
      <c r="E201" s="242" t="s">
        <v>1</v>
      </c>
      <c r="F201" s="243" t="s">
        <v>1115</v>
      </c>
      <c r="G201" s="241"/>
      <c r="H201" s="242" t="s">
        <v>1</v>
      </c>
      <c r="I201" s="244"/>
      <c r="J201" s="241"/>
      <c r="K201" s="241"/>
      <c r="L201" s="245"/>
      <c r="M201" s="246"/>
      <c r="N201" s="247"/>
      <c r="O201" s="247"/>
      <c r="P201" s="247"/>
      <c r="Q201" s="247"/>
      <c r="R201" s="247"/>
      <c r="S201" s="247"/>
      <c r="T201" s="24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9" t="s">
        <v>152</v>
      </c>
      <c r="AU201" s="249" t="s">
        <v>87</v>
      </c>
      <c r="AV201" s="13" t="s">
        <v>85</v>
      </c>
      <c r="AW201" s="13" t="s">
        <v>33</v>
      </c>
      <c r="AX201" s="13" t="s">
        <v>78</v>
      </c>
      <c r="AY201" s="249" t="s">
        <v>142</v>
      </c>
    </row>
    <row r="202" spans="1:51" s="14" customFormat="1" ht="12">
      <c r="A202" s="14"/>
      <c r="B202" s="250"/>
      <c r="C202" s="251"/>
      <c r="D202" s="235" t="s">
        <v>152</v>
      </c>
      <c r="E202" s="252" t="s">
        <v>1</v>
      </c>
      <c r="F202" s="253" t="s">
        <v>1116</v>
      </c>
      <c r="G202" s="251"/>
      <c r="H202" s="254">
        <v>891.8</v>
      </c>
      <c r="I202" s="255"/>
      <c r="J202" s="251"/>
      <c r="K202" s="251"/>
      <c r="L202" s="256"/>
      <c r="M202" s="257"/>
      <c r="N202" s="258"/>
      <c r="O202" s="258"/>
      <c r="P202" s="258"/>
      <c r="Q202" s="258"/>
      <c r="R202" s="258"/>
      <c r="S202" s="258"/>
      <c r="T202" s="25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0" t="s">
        <v>152</v>
      </c>
      <c r="AU202" s="260" t="s">
        <v>87</v>
      </c>
      <c r="AV202" s="14" t="s">
        <v>87</v>
      </c>
      <c r="AW202" s="14" t="s">
        <v>33</v>
      </c>
      <c r="AX202" s="14" t="s">
        <v>78</v>
      </c>
      <c r="AY202" s="260" t="s">
        <v>142</v>
      </c>
    </row>
    <row r="203" spans="1:51" s="13" customFormat="1" ht="12">
      <c r="A203" s="13"/>
      <c r="B203" s="240"/>
      <c r="C203" s="241"/>
      <c r="D203" s="235" t="s">
        <v>152</v>
      </c>
      <c r="E203" s="242" t="s">
        <v>1</v>
      </c>
      <c r="F203" s="243" t="s">
        <v>1117</v>
      </c>
      <c r="G203" s="241"/>
      <c r="H203" s="242" t="s">
        <v>1</v>
      </c>
      <c r="I203" s="244"/>
      <c r="J203" s="241"/>
      <c r="K203" s="241"/>
      <c r="L203" s="245"/>
      <c r="M203" s="246"/>
      <c r="N203" s="247"/>
      <c r="O203" s="247"/>
      <c r="P203" s="247"/>
      <c r="Q203" s="247"/>
      <c r="R203" s="247"/>
      <c r="S203" s="247"/>
      <c r="T203" s="24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9" t="s">
        <v>152</v>
      </c>
      <c r="AU203" s="249" t="s">
        <v>87</v>
      </c>
      <c r="AV203" s="13" t="s">
        <v>85</v>
      </c>
      <c r="AW203" s="13" t="s">
        <v>33</v>
      </c>
      <c r="AX203" s="13" t="s">
        <v>78</v>
      </c>
      <c r="AY203" s="249" t="s">
        <v>142</v>
      </c>
    </row>
    <row r="204" spans="1:51" s="14" customFormat="1" ht="12">
      <c r="A204" s="14"/>
      <c r="B204" s="250"/>
      <c r="C204" s="251"/>
      <c r="D204" s="235" t="s">
        <v>152</v>
      </c>
      <c r="E204" s="252" t="s">
        <v>1</v>
      </c>
      <c r="F204" s="253" t="s">
        <v>1118</v>
      </c>
      <c r="G204" s="251"/>
      <c r="H204" s="254">
        <v>63.943</v>
      </c>
      <c r="I204" s="255"/>
      <c r="J204" s="251"/>
      <c r="K204" s="251"/>
      <c r="L204" s="256"/>
      <c r="M204" s="257"/>
      <c r="N204" s="258"/>
      <c r="O204" s="258"/>
      <c r="P204" s="258"/>
      <c r="Q204" s="258"/>
      <c r="R204" s="258"/>
      <c r="S204" s="258"/>
      <c r="T204" s="25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0" t="s">
        <v>152</v>
      </c>
      <c r="AU204" s="260" t="s">
        <v>87</v>
      </c>
      <c r="AV204" s="14" t="s">
        <v>87</v>
      </c>
      <c r="AW204" s="14" t="s">
        <v>33</v>
      </c>
      <c r="AX204" s="14" t="s">
        <v>78</v>
      </c>
      <c r="AY204" s="260" t="s">
        <v>142</v>
      </c>
    </row>
    <row r="205" spans="1:51" s="15" customFormat="1" ht="12">
      <c r="A205" s="15"/>
      <c r="B205" s="261"/>
      <c r="C205" s="262"/>
      <c r="D205" s="235" t="s">
        <v>152</v>
      </c>
      <c r="E205" s="263" t="s">
        <v>1</v>
      </c>
      <c r="F205" s="264" t="s">
        <v>160</v>
      </c>
      <c r="G205" s="262"/>
      <c r="H205" s="265">
        <v>955.743</v>
      </c>
      <c r="I205" s="266"/>
      <c r="J205" s="262"/>
      <c r="K205" s="262"/>
      <c r="L205" s="267"/>
      <c r="M205" s="268"/>
      <c r="N205" s="269"/>
      <c r="O205" s="269"/>
      <c r="P205" s="269"/>
      <c r="Q205" s="269"/>
      <c r="R205" s="269"/>
      <c r="S205" s="269"/>
      <c r="T205" s="270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71" t="s">
        <v>152</v>
      </c>
      <c r="AU205" s="271" t="s">
        <v>87</v>
      </c>
      <c r="AV205" s="15" t="s">
        <v>148</v>
      </c>
      <c r="AW205" s="15" t="s">
        <v>33</v>
      </c>
      <c r="AX205" s="15" t="s">
        <v>85</v>
      </c>
      <c r="AY205" s="271" t="s">
        <v>142</v>
      </c>
    </row>
    <row r="206" spans="1:65" s="2" customFormat="1" ht="16.5" customHeight="1">
      <c r="A206" s="39"/>
      <c r="B206" s="40"/>
      <c r="C206" s="221" t="s">
        <v>258</v>
      </c>
      <c r="D206" s="221" t="s">
        <v>144</v>
      </c>
      <c r="E206" s="222" t="s">
        <v>1119</v>
      </c>
      <c r="F206" s="223" t="s">
        <v>1120</v>
      </c>
      <c r="G206" s="224" t="s">
        <v>254</v>
      </c>
      <c r="H206" s="225">
        <v>285</v>
      </c>
      <c r="I206" s="226"/>
      <c r="J206" s="227">
        <f>ROUND(I206*H206,2)</f>
        <v>0</v>
      </c>
      <c r="K206" s="228"/>
      <c r="L206" s="45"/>
      <c r="M206" s="229" t="s">
        <v>1</v>
      </c>
      <c r="N206" s="230" t="s">
        <v>43</v>
      </c>
      <c r="O206" s="92"/>
      <c r="P206" s="231">
        <f>O206*H206</f>
        <v>0</v>
      </c>
      <c r="Q206" s="231">
        <v>0</v>
      </c>
      <c r="R206" s="231">
        <f>Q206*H206</f>
        <v>0</v>
      </c>
      <c r="S206" s="231">
        <v>0.205</v>
      </c>
      <c r="T206" s="232">
        <f>S206*H206</f>
        <v>58.425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3" t="s">
        <v>148</v>
      </c>
      <c r="AT206" s="233" t="s">
        <v>144</v>
      </c>
      <c r="AU206" s="233" t="s">
        <v>87</v>
      </c>
      <c r="AY206" s="18" t="s">
        <v>142</v>
      </c>
      <c r="BE206" s="234">
        <f>IF(N206="základní",J206,0)</f>
        <v>0</v>
      </c>
      <c r="BF206" s="234">
        <f>IF(N206="snížená",J206,0)</f>
        <v>0</v>
      </c>
      <c r="BG206" s="234">
        <f>IF(N206="zákl. přenesená",J206,0)</f>
        <v>0</v>
      </c>
      <c r="BH206" s="234">
        <f>IF(N206="sníž. přenesená",J206,0)</f>
        <v>0</v>
      </c>
      <c r="BI206" s="234">
        <f>IF(N206="nulová",J206,0)</f>
        <v>0</v>
      </c>
      <c r="BJ206" s="18" t="s">
        <v>85</v>
      </c>
      <c r="BK206" s="234">
        <f>ROUND(I206*H206,2)</f>
        <v>0</v>
      </c>
      <c r="BL206" s="18" t="s">
        <v>148</v>
      </c>
      <c r="BM206" s="233" t="s">
        <v>1121</v>
      </c>
    </row>
    <row r="207" spans="1:47" s="2" customFormat="1" ht="12">
      <c r="A207" s="39"/>
      <c r="B207" s="40"/>
      <c r="C207" s="41"/>
      <c r="D207" s="235" t="s">
        <v>150</v>
      </c>
      <c r="E207" s="41"/>
      <c r="F207" s="236" t="s">
        <v>1122</v>
      </c>
      <c r="G207" s="41"/>
      <c r="H207" s="41"/>
      <c r="I207" s="237"/>
      <c r="J207" s="41"/>
      <c r="K207" s="41"/>
      <c r="L207" s="45"/>
      <c r="M207" s="238"/>
      <c r="N207" s="239"/>
      <c r="O207" s="92"/>
      <c r="P207" s="92"/>
      <c r="Q207" s="92"/>
      <c r="R207" s="92"/>
      <c r="S207" s="92"/>
      <c r="T207" s="93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150</v>
      </c>
      <c r="AU207" s="18" t="s">
        <v>87</v>
      </c>
    </row>
    <row r="208" spans="1:51" s="13" customFormat="1" ht="12">
      <c r="A208" s="13"/>
      <c r="B208" s="240"/>
      <c r="C208" s="241"/>
      <c r="D208" s="235" t="s">
        <v>152</v>
      </c>
      <c r="E208" s="242" t="s">
        <v>1</v>
      </c>
      <c r="F208" s="243" t="s">
        <v>1123</v>
      </c>
      <c r="G208" s="241"/>
      <c r="H208" s="242" t="s">
        <v>1</v>
      </c>
      <c r="I208" s="244"/>
      <c r="J208" s="241"/>
      <c r="K208" s="241"/>
      <c r="L208" s="245"/>
      <c r="M208" s="246"/>
      <c r="N208" s="247"/>
      <c r="O208" s="247"/>
      <c r="P208" s="247"/>
      <c r="Q208" s="247"/>
      <c r="R208" s="247"/>
      <c r="S208" s="247"/>
      <c r="T208" s="24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9" t="s">
        <v>152</v>
      </c>
      <c r="AU208" s="249" t="s">
        <v>87</v>
      </c>
      <c r="AV208" s="13" t="s">
        <v>85</v>
      </c>
      <c r="AW208" s="13" t="s">
        <v>33</v>
      </c>
      <c r="AX208" s="13" t="s">
        <v>78</v>
      </c>
      <c r="AY208" s="249" t="s">
        <v>142</v>
      </c>
    </row>
    <row r="209" spans="1:51" s="13" customFormat="1" ht="12">
      <c r="A209" s="13"/>
      <c r="B209" s="240"/>
      <c r="C209" s="241"/>
      <c r="D209" s="235" t="s">
        <v>152</v>
      </c>
      <c r="E209" s="242" t="s">
        <v>1</v>
      </c>
      <c r="F209" s="243" t="s">
        <v>1124</v>
      </c>
      <c r="G209" s="241"/>
      <c r="H209" s="242" t="s">
        <v>1</v>
      </c>
      <c r="I209" s="244"/>
      <c r="J209" s="241"/>
      <c r="K209" s="241"/>
      <c r="L209" s="245"/>
      <c r="M209" s="246"/>
      <c r="N209" s="247"/>
      <c r="O209" s="247"/>
      <c r="P209" s="247"/>
      <c r="Q209" s="247"/>
      <c r="R209" s="247"/>
      <c r="S209" s="247"/>
      <c r="T209" s="24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9" t="s">
        <v>152</v>
      </c>
      <c r="AU209" s="249" t="s">
        <v>87</v>
      </c>
      <c r="AV209" s="13" t="s">
        <v>85</v>
      </c>
      <c r="AW209" s="13" t="s">
        <v>33</v>
      </c>
      <c r="AX209" s="13" t="s">
        <v>78</v>
      </c>
      <c r="AY209" s="249" t="s">
        <v>142</v>
      </c>
    </row>
    <row r="210" spans="1:51" s="14" customFormat="1" ht="12">
      <c r="A210" s="14"/>
      <c r="B210" s="250"/>
      <c r="C210" s="251"/>
      <c r="D210" s="235" t="s">
        <v>152</v>
      </c>
      <c r="E210" s="252" t="s">
        <v>1</v>
      </c>
      <c r="F210" s="253" t="s">
        <v>1125</v>
      </c>
      <c r="G210" s="251"/>
      <c r="H210" s="254">
        <v>102</v>
      </c>
      <c r="I210" s="255"/>
      <c r="J210" s="251"/>
      <c r="K210" s="251"/>
      <c r="L210" s="256"/>
      <c r="M210" s="257"/>
      <c r="N210" s="258"/>
      <c r="O210" s="258"/>
      <c r="P210" s="258"/>
      <c r="Q210" s="258"/>
      <c r="R210" s="258"/>
      <c r="S210" s="258"/>
      <c r="T210" s="25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0" t="s">
        <v>152</v>
      </c>
      <c r="AU210" s="260" t="s">
        <v>87</v>
      </c>
      <c r="AV210" s="14" t="s">
        <v>87</v>
      </c>
      <c r="AW210" s="14" t="s">
        <v>33</v>
      </c>
      <c r="AX210" s="14" t="s">
        <v>78</v>
      </c>
      <c r="AY210" s="260" t="s">
        <v>142</v>
      </c>
    </row>
    <row r="211" spans="1:51" s="13" customFormat="1" ht="12">
      <c r="A211" s="13"/>
      <c r="B211" s="240"/>
      <c r="C211" s="241"/>
      <c r="D211" s="235" t="s">
        <v>152</v>
      </c>
      <c r="E211" s="242" t="s">
        <v>1</v>
      </c>
      <c r="F211" s="243" t="s">
        <v>1126</v>
      </c>
      <c r="G211" s="241"/>
      <c r="H211" s="242" t="s">
        <v>1</v>
      </c>
      <c r="I211" s="244"/>
      <c r="J211" s="241"/>
      <c r="K211" s="241"/>
      <c r="L211" s="245"/>
      <c r="M211" s="246"/>
      <c r="N211" s="247"/>
      <c r="O211" s="247"/>
      <c r="P211" s="247"/>
      <c r="Q211" s="247"/>
      <c r="R211" s="247"/>
      <c r="S211" s="247"/>
      <c r="T211" s="24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9" t="s">
        <v>152</v>
      </c>
      <c r="AU211" s="249" t="s">
        <v>87</v>
      </c>
      <c r="AV211" s="13" t="s">
        <v>85</v>
      </c>
      <c r="AW211" s="13" t="s">
        <v>33</v>
      </c>
      <c r="AX211" s="13" t="s">
        <v>78</v>
      </c>
      <c r="AY211" s="249" t="s">
        <v>142</v>
      </c>
    </row>
    <row r="212" spans="1:51" s="14" customFormat="1" ht="12">
      <c r="A212" s="14"/>
      <c r="B212" s="250"/>
      <c r="C212" s="251"/>
      <c r="D212" s="235" t="s">
        <v>152</v>
      </c>
      <c r="E212" s="252" t="s">
        <v>1</v>
      </c>
      <c r="F212" s="253" t="s">
        <v>1127</v>
      </c>
      <c r="G212" s="251"/>
      <c r="H212" s="254">
        <v>82.5</v>
      </c>
      <c r="I212" s="255"/>
      <c r="J212" s="251"/>
      <c r="K212" s="251"/>
      <c r="L212" s="256"/>
      <c r="M212" s="257"/>
      <c r="N212" s="258"/>
      <c r="O212" s="258"/>
      <c r="P212" s="258"/>
      <c r="Q212" s="258"/>
      <c r="R212" s="258"/>
      <c r="S212" s="258"/>
      <c r="T212" s="25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0" t="s">
        <v>152</v>
      </c>
      <c r="AU212" s="260" t="s">
        <v>87</v>
      </c>
      <c r="AV212" s="14" t="s">
        <v>87</v>
      </c>
      <c r="AW212" s="14" t="s">
        <v>33</v>
      </c>
      <c r="AX212" s="14" t="s">
        <v>78</v>
      </c>
      <c r="AY212" s="260" t="s">
        <v>142</v>
      </c>
    </row>
    <row r="213" spans="1:51" s="13" customFormat="1" ht="12">
      <c r="A213" s="13"/>
      <c r="B213" s="240"/>
      <c r="C213" s="241"/>
      <c r="D213" s="235" t="s">
        <v>152</v>
      </c>
      <c r="E213" s="242" t="s">
        <v>1</v>
      </c>
      <c r="F213" s="243" t="s">
        <v>1128</v>
      </c>
      <c r="G213" s="241"/>
      <c r="H213" s="242" t="s">
        <v>1</v>
      </c>
      <c r="I213" s="244"/>
      <c r="J213" s="241"/>
      <c r="K213" s="241"/>
      <c r="L213" s="245"/>
      <c r="M213" s="246"/>
      <c r="N213" s="247"/>
      <c r="O213" s="247"/>
      <c r="P213" s="247"/>
      <c r="Q213" s="247"/>
      <c r="R213" s="247"/>
      <c r="S213" s="247"/>
      <c r="T213" s="24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9" t="s">
        <v>152</v>
      </c>
      <c r="AU213" s="249" t="s">
        <v>87</v>
      </c>
      <c r="AV213" s="13" t="s">
        <v>85</v>
      </c>
      <c r="AW213" s="13" t="s">
        <v>33</v>
      </c>
      <c r="AX213" s="13" t="s">
        <v>78</v>
      </c>
      <c r="AY213" s="249" t="s">
        <v>142</v>
      </c>
    </row>
    <row r="214" spans="1:51" s="14" customFormat="1" ht="12">
      <c r="A214" s="14"/>
      <c r="B214" s="250"/>
      <c r="C214" s="251"/>
      <c r="D214" s="235" t="s">
        <v>152</v>
      </c>
      <c r="E214" s="252" t="s">
        <v>1</v>
      </c>
      <c r="F214" s="253" t="s">
        <v>1129</v>
      </c>
      <c r="G214" s="251"/>
      <c r="H214" s="254">
        <v>100.5</v>
      </c>
      <c r="I214" s="255"/>
      <c r="J214" s="251"/>
      <c r="K214" s="251"/>
      <c r="L214" s="256"/>
      <c r="M214" s="257"/>
      <c r="N214" s="258"/>
      <c r="O214" s="258"/>
      <c r="P214" s="258"/>
      <c r="Q214" s="258"/>
      <c r="R214" s="258"/>
      <c r="S214" s="258"/>
      <c r="T214" s="25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0" t="s">
        <v>152</v>
      </c>
      <c r="AU214" s="260" t="s">
        <v>87</v>
      </c>
      <c r="AV214" s="14" t="s">
        <v>87</v>
      </c>
      <c r="AW214" s="14" t="s">
        <v>33</v>
      </c>
      <c r="AX214" s="14" t="s">
        <v>78</v>
      </c>
      <c r="AY214" s="260" t="s">
        <v>142</v>
      </c>
    </row>
    <row r="215" spans="1:51" s="15" customFormat="1" ht="12">
      <c r="A215" s="15"/>
      <c r="B215" s="261"/>
      <c r="C215" s="262"/>
      <c r="D215" s="235" t="s">
        <v>152</v>
      </c>
      <c r="E215" s="263" t="s">
        <v>1</v>
      </c>
      <c r="F215" s="264" t="s">
        <v>160</v>
      </c>
      <c r="G215" s="262"/>
      <c r="H215" s="265">
        <v>285</v>
      </c>
      <c r="I215" s="266"/>
      <c r="J215" s="262"/>
      <c r="K215" s="262"/>
      <c r="L215" s="267"/>
      <c r="M215" s="268"/>
      <c r="N215" s="269"/>
      <c r="O215" s="269"/>
      <c r="P215" s="269"/>
      <c r="Q215" s="269"/>
      <c r="R215" s="269"/>
      <c r="S215" s="269"/>
      <c r="T215" s="270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71" t="s">
        <v>152</v>
      </c>
      <c r="AU215" s="271" t="s">
        <v>87</v>
      </c>
      <c r="AV215" s="15" t="s">
        <v>148</v>
      </c>
      <c r="AW215" s="15" t="s">
        <v>33</v>
      </c>
      <c r="AX215" s="15" t="s">
        <v>85</v>
      </c>
      <c r="AY215" s="271" t="s">
        <v>142</v>
      </c>
    </row>
    <row r="216" spans="1:65" s="2" customFormat="1" ht="16.5" customHeight="1">
      <c r="A216" s="39"/>
      <c r="B216" s="40"/>
      <c r="C216" s="221" t="s">
        <v>265</v>
      </c>
      <c r="D216" s="221" t="s">
        <v>144</v>
      </c>
      <c r="E216" s="222" t="s">
        <v>252</v>
      </c>
      <c r="F216" s="223" t="s">
        <v>253</v>
      </c>
      <c r="G216" s="224" t="s">
        <v>254</v>
      </c>
      <c r="H216" s="225">
        <v>146.4</v>
      </c>
      <c r="I216" s="226"/>
      <c r="J216" s="227">
        <f>ROUND(I216*H216,2)</f>
        <v>0</v>
      </c>
      <c r="K216" s="228"/>
      <c r="L216" s="45"/>
      <c r="M216" s="229" t="s">
        <v>1</v>
      </c>
      <c r="N216" s="230" t="s">
        <v>43</v>
      </c>
      <c r="O216" s="92"/>
      <c r="P216" s="231">
        <f>O216*H216</f>
        <v>0</v>
      </c>
      <c r="Q216" s="231">
        <v>0.0369</v>
      </c>
      <c r="R216" s="231">
        <f>Q216*H216</f>
        <v>5.40216</v>
      </c>
      <c r="S216" s="231">
        <v>0</v>
      </c>
      <c r="T216" s="232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3" t="s">
        <v>148</v>
      </c>
      <c r="AT216" s="233" t="s">
        <v>144</v>
      </c>
      <c r="AU216" s="233" t="s">
        <v>87</v>
      </c>
      <c r="AY216" s="18" t="s">
        <v>142</v>
      </c>
      <c r="BE216" s="234">
        <f>IF(N216="základní",J216,0)</f>
        <v>0</v>
      </c>
      <c r="BF216" s="234">
        <f>IF(N216="snížená",J216,0)</f>
        <v>0</v>
      </c>
      <c r="BG216" s="234">
        <f>IF(N216="zákl. přenesená",J216,0)</f>
        <v>0</v>
      </c>
      <c r="BH216" s="234">
        <f>IF(N216="sníž. přenesená",J216,0)</f>
        <v>0</v>
      </c>
      <c r="BI216" s="234">
        <f>IF(N216="nulová",J216,0)</f>
        <v>0</v>
      </c>
      <c r="BJ216" s="18" t="s">
        <v>85</v>
      </c>
      <c r="BK216" s="234">
        <f>ROUND(I216*H216,2)</f>
        <v>0</v>
      </c>
      <c r="BL216" s="18" t="s">
        <v>148</v>
      </c>
      <c r="BM216" s="233" t="s">
        <v>1130</v>
      </c>
    </row>
    <row r="217" spans="1:47" s="2" customFormat="1" ht="12">
      <c r="A217" s="39"/>
      <c r="B217" s="40"/>
      <c r="C217" s="41"/>
      <c r="D217" s="235" t="s">
        <v>150</v>
      </c>
      <c r="E217" s="41"/>
      <c r="F217" s="236" t="s">
        <v>256</v>
      </c>
      <c r="G217" s="41"/>
      <c r="H217" s="41"/>
      <c r="I217" s="237"/>
      <c r="J217" s="41"/>
      <c r="K217" s="41"/>
      <c r="L217" s="45"/>
      <c r="M217" s="238"/>
      <c r="N217" s="239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150</v>
      </c>
      <c r="AU217" s="18" t="s">
        <v>87</v>
      </c>
    </row>
    <row r="218" spans="1:51" s="13" customFormat="1" ht="12">
      <c r="A218" s="13"/>
      <c r="B218" s="240"/>
      <c r="C218" s="241"/>
      <c r="D218" s="235" t="s">
        <v>152</v>
      </c>
      <c r="E218" s="242" t="s">
        <v>1</v>
      </c>
      <c r="F218" s="243" t="s">
        <v>273</v>
      </c>
      <c r="G218" s="241"/>
      <c r="H218" s="242" t="s">
        <v>1</v>
      </c>
      <c r="I218" s="244"/>
      <c r="J218" s="241"/>
      <c r="K218" s="241"/>
      <c r="L218" s="245"/>
      <c r="M218" s="246"/>
      <c r="N218" s="247"/>
      <c r="O218" s="247"/>
      <c r="P218" s="247"/>
      <c r="Q218" s="247"/>
      <c r="R218" s="247"/>
      <c r="S218" s="247"/>
      <c r="T218" s="24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9" t="s">
        <v>152</v>
      </c>
      <c r="AU218" s="249" t="s">
        <v>87</v>
      </c>
      <c r="AV218" s="13" t="s">
        <v>85</v>
      </c>
      <c r="AW218" s="13" t="s">
        <v>33</v>
      </c>
      <c r="AX218" s="13" t="s">
        <v>78</v>
      </c>
      <c r="AY218" s="249" t="s">
        <v>142</v>
      </c>
    </row>
    <row r="219" spans="1:51" s="14" customFormat="1" ht="12">
      <c r="A219" s="14"/>
      <c r="B219" s="250"/>
      <c r="C219" s="251"/>
      <c r="D219" s="235" t="s">
        <v>152</v>
      </c>
      <c r="E219" s="252" t="s">
        <v>1</v>
      </c>
      <c r="F219" s="253" t="s">
        <v>1131</v>
      </c>
      <c r="G219" s="251"/>
      <c r="H219" s="254">
        <v>69.6</v>
      </c>
      <c r="I219" s="255"/>
      <c r="J219" s="251"/>
      <c r="K219" s="251"/>
      <c r="L219" s="256"/>
      <c r="M219" s="257"/>
      <c r="N219" s="258"/>
      <c r="O219" s="258"/>
      <c r="P219" s="258"/>
      <c r="Q219" s="258"/>
      <c r="R219" s="258"/>
      <c r="S219" s="258"/>
      <c r="T219" s="25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0" t="s">
        <v>152</v>
      </c>
      <c r="AU219" s="260" t="s">
        <v>87</v>
      </c>
      <c r="AV219" s="14" t="s">
        <v>87</v>
      </c>
      <c r="AW219" s="14" t="s">
        <v>33</v>
      </c>
      <c r="AX219" s="14" t="s">
        <v>78</v>
      </c>
      <c r="AY219" s="260" t="s">
        <v>142</v>
      </c>
    </row>
    <row r="220" spans="1:51" s="13" customFormat="1" ht="12">
      <c r="A220" s="13"/>
      <c r="B220" s="240"/>
      <c r="C220" s="241"/>
      <c r="D220" s="235" t="s">
        <v>152</v>
      </c>
      <c r="E220" s="242" t="s">
        <v>1</v>
      </c>
      <c r="F220" s="243" t="s">
        <v>276</v>
      </c>
      <c r="G220" s="241"/>
      <c r="H220" s="242" t="s">
        <v>1</v>
      </c>
      <c r="I220" s="244"/>
      <c r="J220" s="241"/>
      <c r="K220" s="241"/>
      <c r="L220" s="245"/>
      <c r="M220" s="246"/>
      <c r="N220" s="247"/>
      <c r="O220" s="247"/>
      <c r="P220" s="247"/>
      <c r="Q220" s="247"/>
      <c r="R220" s="247"/>
      <c r="S220" s="247"/>
      <c r="T220" s="24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9" t="s">
        <v>152</v>
      </c>
      <c r="AU220" s="249" t="s">
        <v>87</v>
      </c>
      <c r="AV220" s="13" t="s">
        <v>85</v>
      </c>
      <c r="AW220" s="13" t="s">
        <v>33</v>
      </c>
      <c r="AX220" s="13" t="s">
        <v>78</v>
      </c>
      <c r="AY220" s="249" t="s">
        <v>142</v>
      </c>
    </row>
    <row r="221" spans="1:51" s="14" customFormat="1" ht="12">
      <c r="A221" s="14"/>
      <c r="B221" s="250"/>
      <c r="C221" s="251"/>
      <c r="D221" s="235" t="s">
        <v>152</v>
      </c>
      <c r="E221" s="252" t="s">
        <v>1</v>
      </c>
      <c r="F221" s="253" t="s">
        <v>1132</v>
      </c>
      <c r="G221" s="251"/>
      <c r="H221" s="254">
        <v>76.8</v>
      </c>
      <c r="I221" s="255"/>
      <c r="J221" s="251"/>
      <c r="K221" s="251"/>
      <c r="L221" s="256"/>
      <c r="M221" s="257"/>
      <c r="N221" s="258"/>
      <c r="O221" s="258"/>
      <c r="P221" s="258"/>
      <c r="Q221" s="258"/>
      <c r="R221" s="258"/>
      <c r="S221" s="258"/>
      <c r="T221" s="25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0" t="s">
        <v>152</v>
      </c>
      <c r="AU221" s="260" t="s">
        <v>87</v>
      </c>
      <c r="AV221" s="14" t="s">
        <v>87</v>
      </c>
      <c r="AW221" s="14" t="s">
        <v>33</v>
      </c>
      <c r="AX221" s="14" t="s">
        <v>78</v>
      </c>
      <c r="AY221" s="260" t="s">
        <v>142</v>
      </c>
    </row>
    <row r="222" spans="1:51" s="15" customFormat="1" ht="12">
      <c r="A222" s="15"/>
      <c r="B222" s="261"/>
      <c r="C222" s="262"/>
      <c r="D222" s="235" t="s">
        <v>152</v>
      </c>
      <c r="E222" s="263" t="s">
        <v>1</v>
      </c>
      <c r="F222" s="264" t="s">
        <v>160</v>
      </c>
      <c r="G222" s="262"/>
      <c r="H222" s="265">
        <v>146.4</v>
      </c>
      <c r="I222" s="266"/>
      <c r="J222" s="262"/>
      <c r="K222" s="262"/>
      <c r="L222" s="267"/>
      <c r="M222" s="268"/>
      <c r="N222" s="269"/>
      <c r="O222" s="269"/>
      <c r="P222" s="269"/>
      <c r="Q222" s="269"/>
      <c r="R222" s="269"/>
      <c r="S222" s="269"/>
      <c r="T222" s="270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71" t="s">
        <v>152</v>
      </c>
      <c r="AU222" s="271" t="s">
        <v>87</v>
      </c>
      <c r="AV222" s="15" t="s">
        <v>148</v>
      </c>
      <c r="AW222" s="15" t="s">
        <v>33</v>
      </c>
      <c r="AX222" s="15" t="s">
        <v>85</v>
      </c>
      <c r="AY222" s="271" t="s">
        <v>142</v>
      </c>
    </row>
    <row r="223" spans="1:65" s="2" customFormat="1" ht="21.75" customHeight="1">
      <c r="A223" s="39"/>
      <c r="B223" s="40"/>
      <c r="C223" s="221" t="s">
        <v>8</v>
      </c>
      <c r="D223" s="221" t="s">
        <v>144</v>
      </c>
      <c r="E223" s="222" t="s">
        <v>1133</v>
      </c>
      <c r="F223" s="223" t="s">
        <v>1134</v>
      </c>
      <c r="G223" s="224" t="s">
        <v>254</v>
      </c>
      <c r="H223" s="225">
        <v>72</v>
      </c>
      <c r="I223" s="226"/>
      <c r="J223" s="227">
        <f>ROUND(I223*H223,2)</f>
        <v>0</v>
      </c>
      <c r="K223" s="228"/>
      <c r="L223" s="45"/>
      <c r="M223" s="229" t="s">
        <v>1</v>
      </c>
      <c r="N223" s="230" t="s">
        <v>43</v>
      </c>
      <c r="O223" s="92"/>
      <c r="P223" s="231">
        <f>O223*H223</f>
        <v>0</v>
      </c>
      <c r="Q223" s="231">
        <v>0.01269</v>
      </c>
      <c r="R223" s="231">
        <f>Q223*H223</f>
        <v>0.91368</v>
      </c>
      <c r="S223" s="231">
        <v>0</v>
      </c>
      <c r="T223" s="232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3" t="s">
        <v>148</v>
      </c>
      <c r="AT223" s="233" t="s">
        <v>144</v>
      </c>
      <c r="AU223" s="233" t="s">
        <v>87</v>
      </c>
      <c r="AY223" s="18" t="s">
        <v>142</v>
      </c>
      <c r="BE223" s="234">
        <f>IF(N223="základní",J223,0)</f>
        <v>0</v>
      </c>
      <c r="BF223" s="234">
        <f>IF(N223="snížená",J223,0)</f>
        <v>0</v>
      </c>
      <c r="BG223" s="234">
        <f>IF(N223="zákl. přenesená",J223,0)</f>
        <v>0</v>
      </c>
      <c r="BH223" s="234">
        <f>IF(N223="sníž. přenesená",J223,0)</f>
        <v>0</v>
      </c>
      <c r="BI223" s="234">
        <f>IF(N223="nulová",J223,0)</f>
        <v>0</v>
      </c>
      <c r="BJ223" s="18" t="s">
        <v>85</v>
      </c>
      <c r="BK223" s="234">
        <f>ROUND(I223*H223,2)</f>
        <v>0</v>
      </c>
      <c r="BL223" s="18" t="s">
        <v>148</v>
      </c>
      <c r="BM223" s="233" t="s">
        <v>1135</v>
      </c>
    </row>
    <row r="224" spans="1:47" s="2" customFormat="1" ht="12">
      <c r="A224" s="39"/>
      <c r="B224" s="40"/>
      <c r="C224" s="41"/>
      <c r="D224" s="235" t="s">
        <v>150</v>
      </c>
      <c r="E224" s="41"/>
      <c r="F224" s="236" t="s">
        <v>1136</v>
      </c>
      <c r="G224" s="41"/>
      <c r="H224" s="41"/>
      <c r="I224" s="237"/>
      <c r="J224" s="41"/>
      <c r="K224" s="41"/>
      <c r="L224" s="45"/>
      <c r="M224" s="238"/>
      <c r="N224" s="239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150</v>
      </c>
      <c r="AU224" s="18" t="s">
        <v>87</v>
      </c>
    </row>
    <row r="225" spans="1:51" s="13" customFormat="1" ht="12">
      <c r="A225" s="13"/>
      <c r="B225" s="240"/>
      <c r="C225" s="241"/>
      <c r="D225" s="235" t="s">
        <v>152</v>
      </c>
      <c r="E225" s="242" t="s">
        <v>1</v>
      </c>
      <c r="F225" s="243" t="s">
        <v>1137</v>
      </c>
      <c r="G225" s="241"/>
      <c r="H225" s="242" t="s">
        <v>1</v>
      </c>
      <c r="I225" s="244"/>
      <c r="J225" s="241"/>
      <c r="K225" s="241"/>
      <c r="L225" s="245"/>
      <c r="M225" s="246"/>
      <c r="N225" s="247"/>
      <c r="O225" s="247"/>
      <c r="P225" s="247"/>
      <c r="Q225" s="247"/>
      <c r="R225" s="247"/>
      <c r="S225" s="247"/>
      <c r="T225" s="24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9" t="s">
        <v>152</v>
      </c>
      <c r="AU225" s="249" t="s">
        <v>87</v>
      </c>
      <c r="AV225" s="13" t="s">
        <v>85</v>
      </c>
      <c r="AW225" s="13" t="s">
        <v>33</v>
      </c>
      <c r="AX225" s="13" t="s">
        <v>78</v>
      </c>
      <c r="AY225" s="249" t="s">
        <v>142</v>
      </c>
    </row>
    <row r="226" spans="1:51" s="14" customFormat="1" ht="12">
      <c r="A226" s="14"/>
      <c r="B226" s="250"/>
      <c r="C226" s="251"/>
      <c r="D226" s="235" t="s">
        <v>152</v>
      </c>
      <c r="E226" s="252" t="s">
        <v>1</v>
      </c>
      <c r="F226" s="253" t="s">
        <v>1138</v>
      </c>
      <c r="G226" s="251"/>
      <c r="H226" s="254">
        <v>72</v>
      </c>
      <c r="I226" s="255"/>
      <c r="J226" s="251"/>
      <c r="K226" s="251"/>
      <c r="L226" s="256"/>
      <c r="M226" s="257"/>
      <c r="N226" s="258"/>
      <c r="O226" s="258"/>
      <c r="P226" s="258"/>
      <c r="Q226" s="258"/>
      <c r="R226" s="258"/>
      <c r="S226" s="258"/>
      <c r="T226" s="25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0" t="s">
        <v>152</v>
      </c>
      <c r="AU226" s="260" t="s">
        <v>87</v>
      </c>
      <c r="AV226" s="14" t="s">
        <v>87</v>
      </c>
      <c r="AW226" s="14" t="s">
        <v>33</v>
      </c>
      <c r="AX226" s="14" t="s">
        <v>85</v>
      </c>
      <c r="AY226" s="260" t="s">
        <v>142</v>
      </c>
    </row>
    <row r="227" spans="1:65" s="2" customFormat="1" ht="21.75" customHeight="1">
      <c r="A227" s="39"/>
      <c r="B227" s="40"/>
      <c r="C227" s="221" t="s">
        <v>286</v>
      </c>
      <c r="D227" s="221" t="s">
        <v>144</v>
      </c>
      <c r="E227" s="222" t="s">
        <v>259</v>
      </c>
      <c r="F227" s="223" t="s">
        <v>260</v>
      </c>
      <c r="G227" s="224" t="s">
        <v>254</v>
      </c>
      <c r="H227" s="225">
        <v>192</v>
      </c>
      <c r="I227" s="226"/>
      <c r="J227" s="227">
        <f>ROUND(I227*H227,2)</f>
        <v>0</v>
      </c>
      <c r="K227" s="228"/>
      <c r="L227" s="45"/>
      <c r="M227" s="229" t="s">
        <v>1</v>
      </c>
      <c r="N227" s="230" t="s">
        <v>43</v>
      </c>
      <c r="O227" s="92"/>
      <c r="P227" s="231">
        <f>O227*H227</f>
        <v>0</v>
      </c>
      <c r="Q227" s="231">
        <v>0.0369</v>
      </c>
      <c r="R227" s="231">
        <f>Q227*H227</f>
        <v>7.0848</v>
      </c>
      <c r="S227" s="231">
        <v>0</v>
      </c>
      <c r="T227" s="232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3" t="s">
        <v>148</v>
      </c>
      <c r="AT227" s="233" t="s">
        <v>144</v>
      </c>
      <c r="AU227" s="233" t="s">
        <v>87</v>
      </c>
      <c r="AY227" s="18" t="s">
        <v>142</v>
      </c>
      <c r="BE227" s="234">
        <f>IF(N227="základní",J227,0)</f>
        <v>0</v>
      </c>
      <c r="BF227" s="234">
        <f>IF(N227="snížená",J227,0)</f>
        <v>0</v>
      </c>
      <c r="BG227" s="234">
        <f>IF(N227="zákl. přenesená",J227,0)</f>
        <v>0</v>
      </c>
      <c r="BH227" s="234">
        <f>IF(N227="sníž. přenesená",J227,0)</f>
        <v>0</v>
      </c>
      <c r="BI227" s="234">
        <f>IF(N227="nulová",J227,0)</f>
        <v>0</v>
      </c>
      <c r="BJ227" s="18" t="s">
        <v>85</v>
      </c>
      <c r="BK227" s="234">
        <f>ROUND(I227*H227,2)</f>
        <v>0</v>
      </c>
      <c r="BL227" s="18" t="s">
        <v>148</v>
      </c>
      <c r="BM227" s="233" t="s">
        <v>1139</v>
      </c>
    </row>
    <row r="228" spans="1:47" s="2" customFormat="1" ht="12">
      <c r="A228" s="39"/>
      <c r="B228" s="40"/>
      <c r="C228" s="41"/>
      <c r="D228" s="235" t="s">
        <v>150</v>
      </c>
      <c r="E228" s="41"/>
      <c r="F228" s="236" t="s">
        <v>262</v>
      </c>
      <c r="G228" s="41"/>
      <c r="H228" s="41"/>
      <c r="I228" s="237"/>
      <c r="J228" s="41"/>
      <c r="K228" s="41"/>
      <c r="L228" s="45"/>
      <c r="M228" s="238"/>
      <c r="N228" s="239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150</v>
      </c>
      <c r="AU228" s="18" t="s">
        <v>87</v>
      </c>
    </row>
    <row r="229" spans="1:51" s="14" customFormat="1" ht="12">
      <c r="A229" s="14"/>
      <c r="B229" s="250"/>
      <c r="C229" s="251"/>
      <c r="D229" s="235" t="s">
        <v>152</v>
      </c>
      <c r="E229" s="252" t="s">
        <v>1</v>
      </c>
      <c r="F229" s="253" t="s">
        <v>1140</v>
      </c>
      <c r="G229" s="251"/>
      <c r="H229" s="254">
        <v>192</v>
      </c>
      <c r="I229" s="255"/>
      <c r="J229" s="251"/>
      <c r="K229" s="251"/>
      <c r="L229" s="256"/>
      <c r="M229" s="257"/>
      <c r="N229" s="258"/>
      <c r="O229" s="258"/>
      <c r="P229" s="258"/>
      <c r="Q229" s="258"/>
      <c r="R229" s="258"/>
      <c r="S229" s="258"/>
      <c r="T229" s="25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0" t="s">
        <v>152</v>
      </c>
      <c r="AU229" s="260" t="s">
        <v>87</v>
      </c>
      <c r="AV229" s="14" t="s">
        <v>87</v>
      </c>
      <c r="AW229" s="14" t="s">
        <v>33</v>
      </c>
      <c r="AX229" s="14" t="s">
        <v>85</v>
      </c>
      <c r="AY229" s="260" t="s">
        <v>142</v>
      </c>
    </row>
    <row r="230" spans="1:65" s="2" customFormat="1" ht="21.75" customHeight="1">
      <c r="A230" s="39"/>
      <c r="B230" s="40"/>
      <c r="C230" s="221" t="s">
        <v>318</v>
      </c>
      <c r="D230" s="221" t="s">
        <v>144</v>
      </c>
      <c r="E230" s="222" t="s">
        <v>1141</v>
      </c>
      <c r="F230" s="223" t="s">
        <v>267</v>
      </c>
      <c r="G230" s="224" t="s">
        <v>268</v>
      </c>
      <c r="H230" s="225">
        <v>738.444</v>
      </c>
      <c r="I230" s="226"/>
      <c r="J230" s="227">
        <f>ROUND(I230*H230,2)</f>
        <v>0</v>
      </c>
      <c r="K230" s="228"/>
      <c r="L230" s="45"/>
      <c r="M230" s="229" t="s">
        <v>1</v>
      </c>
      <c r="N230" s="230" t="s">
        <v>43</v>
      </c>
      <c r="O230" s="92"/>
      <c r="P230" s="231">
        <f>O230*H230</f>
        <v>0</v>
      </c>
      <c r="Q230" s="231">
        <v>0</v>
      </c>
      <c r="R230" s="231">
        <f>Q230*H230</f>
        <v>0</v>
      </c>
      <c r="S230" s="231">
        <v>0</v>
      </c>
      <c r="T230" s="232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3" t="s">
        <v>148</v>
      </c>
      <c r="AT230" s="233" t="s">
        <v>144</v>
      </c>
      <c r="AU230" s="233" t="s">
        <v>87</v>
      </c>
      <c r="AY230" s="18" t="s">
        <v>142</v>
      </c>
      <c r="BE230" s="234">
        <f>IF(N230="základní",J230,0)</f>
        <v>0</v>
      </c>
      <c r="BF230" s="234">
        <f>IF(N230="snížená",J230,0)</f>
        <v>0</v>
      </c>
      <c r="BG230" s="234">
        <f>IF(N230="zákl. přenesená",J230,0)</f>
        <v>0</v>
      </c>
      <c r="BH230" s="234">
        <f>IF(N230="sníž. přenesená",J230,0)</f>
        <v>0</v>
      </c>
      <c r="BI230" s="234">
        <f>IF(N230="nulová",J230,0)</f>
        <v>0</v>
      </c>
      <c r="BJ230" s="18" t="s">
        <v>85</v>
      </c>
      <c r="BK230" s="234">
        <f>ROUND(I230*H230,2)</f>
        <v>0</v>
      </c>
      <c r="BL230" s="18" t="s">
        <v>148</v>
      </c>
      <c r="BM230" s="233" t="s">
        <v>1142</v>
      </c>
    </row>
    <row r="231" spans="1:47" s="2" customFormat="1" ht="12">
      <c r="A231" s="39"/>
      <c r="B231" s="40"/>
      <c r="C231" s="41"/>
      <c r="D231" s="235" t="s">
        <v>150</v>
      </c>
      <c r="E231" s="41"/>
      <c r="F231" s="236" t="s">
        <v>267</v>
      </c>
      <c r="G231" s="41"/>
      <c r="H231" s="41"/>
      <c r="I231" s="237"/>
      <c r="J231" s="41"/>
      <c r="K231" s="41"/>
      <c r="L231" s="45"/>
      <c r="M231" s="238"/>
      <c r="N231" s="239"/>
      <c r="O231" s="92"/>
      <c r="P231" s="92"/>
      <c r="Q231" s="92"/>
      <c r="R231" s="92"/>
      <c r="S231" s="92"/>
      <c r="T231" s="93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150</v>
      </c>
      <c r="AU231" s="18" t="s">
        <v>87</v>
      </c>
    </row>
    <row r="232" spans="1:51" s="13" customFormat="1" ht="12">
      <c r="A232" s="13"/>
      <c r="B232" s="240"/>
      <c r="C232" s="241"/>
      <c r="D232" s="235" t="s">
        <v>152</v>
      </c>
      <c r="E232" s="242" t="s">
        <v>1</v>
      </c>
      <c r="F232" s="243" t="s">
        <v>271</v>
      </c>
      <c r="G232" s="241"/>
      <c r="H232" s="242" t="s">
        <v>1</v>
      </c>
      <c r="I232" s="244"/>
      <c r="J232" s="241"/>
      <c r="K232" s="241"/>
      <c r="L232" s="245"/>
      <c r="M232" s="246"/>
      <c r="N232" s="247"/>
      <c r="O232" s="247"/>
      <c r="P232" s="247"/>
      <c r="Q232" s="247"/>
      <c r="R232" s="247"/>
      <c r="S232" s="247"/>
      <c r="T232" s="24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9" t="s">
        <v>152</v>
      </c>
      <c r="AU232" s="249" t="s">
        <v>87</v>
      </c>
      <c r="AV232" s="13" t="s">
        <v>85</v>
      </c>
      <c r="AW232" s="13" t="s">
        <v>33</v>
      </c>
      <c r="AX232" s="13" t="s">
        <v>78</v>
      </c>
      <c r="AY232" s="249" t="s">
        <v>142</v>
      </c>
    </row>
    <row r="233" spans="1:51" s="14" customFormat="1" ht="12">
      <c r="A233" s="14"/>
      <c r="B233" s="250"/>
      <c r="C233" s="251"/>
      <c r="D233" s="235" t="s">
        <v>152</v>
      </c>
      <c r="E233" s="252" t="s">
        <v>1</v>
      </c>
      <c r="F233" s="253" t="s">
        <v>1143</v>
      </c>
      <c r="G233" s="251"/>
      <c r="H233" s="254">
        <v>312.48</v>
      </c>
      <c r="I233" s="255"/>
      <c r="J233" s="251"/>
      <c r="K233" s="251"/>
      <c r="L233" s="256"/>
      <c r="M233" s="257"/>
      <c r="N233" s="258"/>
      <c r="O233" s="258"/>
      <c r="P233" s="258"/>
      <c r="Q233" s="258"/>
      <c r="R233" s="258"/>
      <c r="S233" s="258"/>
      <c r="T233" s="25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0" t="s">
        <v>152</v>
      </c>
      <c r="AU233" s="260" t="s">
        <v>87</v>
      </c>
      <c r="AV233" s="14" t="s">
        <v>87</v>
      </c>
      <c r="AW233" s="14" t="s">
        <v>33</v>
      </c>
      <c r="AX233" s="14" t="s">
        <v>78</v>
      </c>
      <c r="AY233" s="260" t="s">
        <v>142</v>
      </c>
    </row>
    <row r="234" spans="1:51" s="13" customFormat="1" ht="12">
      <c r="A234" s="13"/>
      <c r="B234" s="240"/>
      <c r="C234" s="241"/>
      <c r="D234" s="235" t="s">
        <v>152</v>
      </c>
      <c r="E234" s="242" t="s">
        <v>1</v>
      </c>
      <c r="F234" s="243" t="s">
        <v>273</v>
      </c>
      <c r="G234" s="241"/>
      <c r="H234" s="242" t="s">
        <v>1</v>
      </c>
      <c r="I234" s="244"/>
      <c r="J234" s="241"/>
      <c r="K234" s="241"/>
      <c r="L234" s="245"/>
      <c r="M234" s="246"/>
      <c r="N234" s="247"/>
      <c r="O234" s="247"/>
      <c r="P234" s="247"/>
      <c r="Q234" s="247"/>
      <c r="R234" s="247"/>
      <c r="S234" s="247"/>
      <c r="T234" s="24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9" t="s">
        <v>152</v>
      </c>
      <c r="AU234" s="249" t="s">
        <v>87</v>
      </c>
      <c r="AV234" s="13" t="s">
        <v>85</v>
      </c>
      <c r="AW234" s="13" t="s">
        <v>33</v>
      </c>
      <c r="AX234" s="13" t="s">
        <v>78</v>
      </c>
      <c r="AY234" s="249" t="s">
        <v>142</v>
      </c>
    </row>
    <row r="235" spans="1:51" s="14" customFormat="1" ht="12">
      <c r="A235" s="14"/>
      <c r="B235" s="250"/>
      <c r="C235" s="251"/>
      <c r="D235" s="235" t="s">
        <v>152</v>
      </c>
      <c r="E235" s="252" t="s">
        <v>1</v>
      </c>
      <c r="F235" s="253" t="s">
        <v>1144</v>
      </c>
      <c r="G235" s="251"/>
      <c r="H235" s="254">
        <v>124.382</v>
      </c>
      <c r="I235" s="255"/>
      <c r="J235" s="251"/>
      <c r="K235" s="251"/>
      <c r="L235" s="256"/>
      <c r="M235" s="257"/>
      <c r="N235" s="258"/>
      <c r="O235" s="258"/>
      <c r="P235" s="258"/>
      <c r="Q235" s="258"/>
      <c r="R235" s="258"/>
      <c r="S235" s="258"/>
      <c r="T235" s="25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0" t="s">
        <v>152</v>
      </c>
      <c r="AU235" s="260" t="s">
        <v>87</v>
      </c>
      <c r="AV235" s="14" t="s">
        <v>87</v>
      </c>
      <c r="AW235" s="14" t="s">
        <v>33</v>
      </c>
      <c r="AX235" s="14" t="s">
        <v>78</v>
      </c>
      <c r="AY235" s="260" t="s">
        <v>142</v>
      </c>
    </row>
    <row r="236" spans="1:51" s="13" customFormat="1" ht="12">
      <c r="A236" s="13"/>
      <c r="B236" s="240"/>
      <c r="C236" s="241"/>
      <c r="D236" s="235" t="s">
        <v>152</v>
      </c>
      <c r="E236" s="242" t="s">
        <v>1</v>
      </c>
      <c r="F236" s="243" t="s">
        <v>276</v>
      </c>
      <c r="G236" s="241"/>
      <c r="H236" s="242" t="s">
        <v>1</v>
      </c>
      <c r="I236" s="244"/>
      <c r="J236" s="241"/>
      <c r="K236" s="241"/>
      <c r="L236" s="245"/>
      <c r="M236" s="246"/>
      <c r="N236" s="247"/>
      <c r="O236" s="247"/>
      <c r="P236" s="247"/>
      <c r="Q236" s="247"/>
      <c r="R236" s="247"/>
      <c r="S236" s="247"/>
      <c r="T236" s="24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9" t="s">
        <v>152</v>
      </c>
      <c r="AU236" s="249" t="s">
        <v>87</v>
      </c>
      <c r="AV236" s="13" t="s">
        <v>85</v>
      </c>
      <c r="AW236" s="13" t="s">
        <v>33</v>
      </c>
      <c r="AX236" s="13" t="s">
        <v>78</v>
      </c>
      <c r="AY236" s="249" t="s">
        <v>142</v>
      </c>
    </row>
    <row r="237" spans="1:51" s="14" customFormat="1" ht="12">
      <c r="A237" s="14"/>
      <c r="B237" s="250"/>
      <c r="C237" s="251"/>
      <c r="D237" s="235" t="s">
        <v>152</v>
      </c>
      <c r="E237" s="252" t="s">
        <v>1</v>
      </c>
      <c r="F237" s="253" t="s">
        <v>1145</v>
      </c>
      <c r="G237" s="251"/>
      <c r="H237" s="254">
        <v>133.102</v>
      </c>
      <c r="I237" s="255"/>
      <c r="J237" s="251"/>
      <c r="K237" s="251"/>
      <c r="L237" s="256"/>
      <c r="M237" s="257"/>
      <c r="N237" s="258"/>
      <c r="O237" s="258"/>
      <c r="P237" s="258"/>
      <c r="Q237" s="258"/>
      <c r="R237" s="258"/>
      <c r="S237" s="258"/>
      <c r="T237" s="25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0" t="s">
        <v>152</v>
      </c>
      <c r="AU237" s="260" t="s">
        <v>87</v>
      </c>
      <c r="AV237" s="14" t="s">
        <v>87</v>
      </c>
      <c r="AW237" s="14" t="s">
        <v>33</v>
      </c>
      <c r="AX237" s="14" t="s">
        <v>78</v>
      </c>
      <c r="AY237" s="260" t="s">
        <v>142</v>
      </c>
    </row>
    <row r="238" spans="1:51" s="13" customFormat="1" ht="12">
      <c r="A238" s="13"/>
      <c r="B238" s="240"/>
      <c r="C238" s="241"/>
      <c r="D238" s="235" t="s">
        <v>152</v>
      </c>
      <c r="E238" s="242" t="s">
        <v>1</v>
      </c>
      <c r="F238" s="243" t="s">
        <v>1137</v>
      </c>
      <c r="G238" s="241"/>
      <c r="H238" s="242" t="s">
        <v>1</v>
      </c>
      <c r="I238" s="244"/>
      <c r="J238" s="241"/>
      <c r="K238" s="241"/>
      <c r="L238" s="245"/>
      <c r="M238" s="246"/>
      <c r="N238" s="247"/>
      <c r="O238" s="247"/>
      <c r="P238" s="247"/>
      <c r="Q238" s="247"/>
      <c r="R238" s="247"/>
      <c r="S238" s="247"/>
      <c r="T238" s="24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9" t="s">
        <v>152</v>
      </c>
      <c r="AU238" s="249" t="s">
        <v>87</v>
      </c>
      <c r="AV238" s="13" t="s">
        <v>85</v>
      </c>
      <c r="AW238" s="13" t="s">
        <v>33</v>
      </c>
      <c r="AX238" s="13" t="s">
        <v>78</v>
      </c>
      <c r="AY238" s="249" t="s">
        <v>142</v>
      </c>
    </row>
    <row r="239" spans="1:51" s="14" customFormat="1" ht="12">
      <c r="A239" s="14"/>
      <c r="B239" s="250"/>
      <c r="C239" s="251"/>
      <c r="D239" s="235" t="s">
        <v>152</v>
      </c>
      <c r="E239" s="252" t="s">
        <v>1</v>
      </c>
      <c r="F239" s="253" t="s">
        <v>1146</v>
      </c>
      <c r="G239" s="251"/>
      <c r="H239" s="254">
        <v>168.48</v>
      </c>
      <c r="I239" s="255"/>
      <c r="J239" s="251"/>
      <c r="K239" s="251"/>
      <c r="L239" s="256"/>
      <c r="M239" s="257"/>
      <c r="N239" s="258"/>
      <c r="O239" s="258"/>
      <c r="P239" s="258"/>
      <c r="Q239" s="258"/>
      <c r="R239" s="258"/>
      <c r="S239" s="258"/>
      <c r="T239" s="25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0" t="s">
        <v>152</v>
      </c>
      <c r="AU239" s="260" t="s">
        <v>87</v>
      </c>
      <c r="AV239" s="14" t="s">
        <v>87</v>
      </c>
      <c r="AW239" s="14" t="s">
        <v>33</v>
      </c>
      <c r="AX239" s="14" t="s">
        <v>78</v>
      </c>
      <c r="AY239" s="260" t="s">
        <v>142</v>
      </c>
    </row>
    <row r="240" spans="1:51" s="15" customFormat="1" ht="12">
      <c r="A240" s="15"/>
      <c r="B240" s="261"/>
      <c r="C240" s="262"/>
      <c r="D240" s="235" t="s">
        <v>152</v>
      </c>
      <c r="E240" s="263" t="s">
        <v>1</v>
      </c>
      <c r="F240" s="264" t="s">
        <v>160</v>
      </c>
      <c r="G240" s="262"/>
      <c r="H240" s="265">
        <v>738.444</v>
      </c>
      <c r="I240" s="266"/>
      <c r="J240" s="262"/>
      <c r="K240" s="262"/>
      <c r="L240" s="267"/>
      <c r="M240" s="268"/>
      <c r="N240" s="269"/>
      <c r="O240" s="269"/>
      <c r="P240" s="269"/>
      <c r="Q240" s="269"/>
      <c r="R240" s="269"/>
      <c r="S240" s="269"/>
      <c r="T240" s="270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71" t="s">
        <v>152</v>
      </c>
      <c r="AU240" s="271" t="s">
        <v>87</v>
      </c>
      <c r="AV240" s="15" t="s">
        <v>148</v>
      </c>
      <c r="AW240" s="15" t="s">
        <v>33</v>
      </c>
      <c r="AX240" s="15" t="s">
        <v>85</v>
      </c>
      <c r="AY240" s="271" t="s">
        <v>142</v>
      </c>
    </row>
    <row r="241" spans="1:65" s="2" customFormat="1" ht="21.75" customHeight="1">
      <c r="A241" s="39"/>
      <c r="B241" s="40"/>
      <c r="C241" s="221" t="s">
        <v>324</v>
      </c>
      <c r="D241" s="221" t="s">
        <v>144</v>
      </c>
      <c r="E241" s="222" t="s">
        <v>1147</v>
      </c>
      <c r="F241" s="223" t="s">
        <v>1148</v>
      </c>
      <c r="G241" s="224" t="s">
        <v>147</v>
      </c>
      <c r="H241" s="225">
        <v>239.12</v>
      </c>
      <c r="I241" s="226"/>
      <c r="J241" s="227">
        <f>ROUND(I241*H241,2)</f>
        <v>0</v>
      </c>
      <c r="K241" s="228"/>
      <c r="L241" s="45"/>
      <c r="M241" s="229" t="s">
        <v>1</v>
      </c>
      <c r="N241" s="230" t="s">
        <v>43</v>
      </c>
      <c r="O241" s="92"/>
      <c r="P241" s="231">
        <f>O241*H241</f>
        <v>0</v>
      </c>
      <c r="Q241" s="231">
        <v>0</v>
      </c>
      <c r="R241" s="231">
        <f>Q241*H241</f>
        <v>0</v>
      </c>
      <c r="S241" s="231">
        <v>0</v>
      </c>
      <c r="T241" s="232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3" t="s">
        <v>148</v>
      </c>
      <c r="AT241" s="233" t="s">
        <v>144</v>
      </c>
      <c r="AU241" s="233" t="s">
        <v>87</v>
      </c>
      <c r="AY241" s="18" t="s">
        <v>142</v>
      </c>
      <c r="BE241" s="234">
        <f>IF(N241="základní",J241,0)</f>
        <v>0</v>
      </c>
      <c r="BF241" s="234">
        <f>IF(N241="snížená",J241,0)</f>
        <v>0</v>
      </c>
      <c r="BG241" s="234">
        <f>IF(N241="zákl. přenesená",J241,0)</f>
        <v>0</v>
      </c>
      <c r="BH241" s="234">
        <f>IF(N241="sníž. přenesená",J241,0)</f>
        <v>0</v>
      </c>
      <c r="BI241" s="234">
        <f>IF(N241="nulová",J241,0)</f>
        <v>0</v>
      </c>
      <c r="BJ241" s="18" t="s">
        <v>85</v>
      </c>
      <c r="BK241" s="234">
        <f>ROUND(I241*H241,2)</f>
        <v>0</v>
      </c>
      <c r="BL241" s="18" t="s">
        <v>148</v>
      </c>
      <c r="BM241" s="233" t="s">
        <v>1149</v>
      </c>
    </row>
    <row r="242" spans="1:47" s="2" customFormat="1" ht="12">
      <c r="A242" s="39"/>
      <c r="B242" s="40"/>
      <c r="C242" s="41"/>
      <c r="D242" s="235" t="s">
        <v>150</v>
      </c>
      <c r="E242" s="41"/>
      <c r="F242" s="236" t="s">
        <v>1150</v>
      </c>
      <c r="G242" s="41"/>
      <c r="H242" s="41"/>
      <c r="I242" s="237"/>
      <c r="J242" s="41"/>
      <c r="K242" s="41"/>
      <c r="L242" s="45"/>
      <c r="M242" s="238"/>
      <c r="N242" s="239"/>
      <c r="O242" s="92"/>
      <c r="P242" s="92"/>
      <c r="Q242" s="92"/>
      <c r="R242" s="92"/>
      <c r="S242" s="92"/>
      <c r="T242" s="93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150</v>
      </c>
      <c r="AU242" s="18" t="s">
        <v>87</v>
      </c>
    </row>
    <row r="243" spans="1:51" s="14" customFormat="1" ht="12">
      <c r="A243" s="14"/>
      <c r="B243" s="250"/>
      <c r="C243" s="251"/>
      <c r="D243" s="235" t="s">
        <v>152</v>
      </c>
      <c r="E243" s="252" t="s">
        <v>1</v>
      </c>
      <c r="F243" s="253" t="s">
        <v>1151</v>
      </c>
      <c r="G243" s="251"/>
      <c r="H243" s="254">
        <v>239.12</v>
      </c>
      <c r="I243" s="255"/>
      <c r="J243" s="251"/>
      <c r="K243" s="251"/>
      <c r="L243" s="256"/>
      <c r="M243" s="257"/>
      <c r="N243" s="258"/>
      <c r="O243" s="258"/>
      <c r="P243" s="258"/>
      <c r="Q243" s="258"/>
      <c r="R243" s="258"/>
      <c r="S243" s="258"/>
      <c r="T243" s="25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0" t="s">
        <v>152</v>
      </c>
      <c r="AU243" s="260" t="s">
        <v>87</v>
      </c>
      <c r="AV243" s="14" t="s">
        <v>87</v>
      </c>
      <c r="AW243" s="14" t="s">
        <v>33</v>
      </c>
      <c r="AX243" s="14" t="s">
        <v>85</v>
      </c>
      <c r="AY243" s="260" t="s">
        <v>142</v>
      </c>
    </row>
    <row r="244" spans="1:65" s="2" customFormat="1" ht="33" customHeight="1">
      <c r="A244" s="39"/>
      <c r="B244" s="40"/>
      <c r="C244" s="221" t="s">
        <v>330</v>
      </c>
      <c r="D244" s="221" t="s">
        <v>144</v>
      </c>
      <c r="E244" s="222" t="s">
        <v>1152</v>
      </c>
      <c r="F244" s="223" t="s">
        <v>1153</v>
      </c>
      <c r="G244" s="224" t="s">
        <v>268</v>
      </c>
      <c r="H244" s="225">
        <v>866.652</v>
      </c>
      <c r="I244" s="226"/>
      <c r="J244" s="227">
        <f>ROUND(I244*H244,2)</f>
        <v>0</v>
      </c>
      <c r="K244" s="228"/>
      <c r="L244" s="45"/>
      <c r="M244" s="229" t="s">
        <v>1</v>
      </c>
      <c r="N244" s="230" t="s">
        <v>43</v>
      </c>
      <c r="O244" s="92"/>
      <c r="P244" s="231">
        <f>O244*H244</f>
        <v>0</v>
      </c>
      <c r="Q244" s="231">
        <v>0</v>
      </c>
      <c r="R244" s="231">
        <f>Q244*H244</f>
        <v>0</v>
      </c>
      <c r="S244" s="231">
        <v>0</v>
      </c>
      <c r="T244" s="232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3" t="s">
        <v>148</v>
      </c>
      <c r="AT244" s="233" t="s">
        <v>144</v>
      </c>
      <c r="AU244" s="233" t="s">
        <v>87</v>
      </c>
      <c r="AY244" s="18" t="s">
        <v>142</v>
      </c>
      <c r="BE244" s="234">
        <f>IF(N244="základní",J244,0)</f>
        <v>0</v>
      </c>
      <c r="BF244" s="234">
        <f>IF(N244="snížená",J244,0)</f>
        <v>0</v>
      </c>
      <c r="BG244" s="234">
        <f>IF(N244="zákl. přenesená",J244,0)</f>
        <v>0</v>
      </c>
      <c r="BH244" s="234">
        <f>IF(N244="sníž. přenesená",J244,0)</f>
        <v>0</v>
      </c>
      <c r="BI244" s="234">
        <f>IF(N244="nulová",J244,0)</f>
        <v>0</v>
      </c>
      <c r="BJ244" s="18" t="s">
        <v>85</v>
      </c>
      <c r="BK244" s="234">
        <f>ROUND(I244*H244,2)</f>
        <v>0</v>
      </c>
      <c r="BL244" s="18" t="s">
        <v>148</v>
      </c>
      <c r="BM244" s="233" t="s">
        <v>1154</v>
      </c>
    </row>
    <row r="245" spans="1:47" s="2" customFormat="1" ht="12">
      <c r="A245" s="39"/>
      <c r="B245" s="40"/>
      <c r="C245" s="41"/>
      <c r="D245" s="235" t="s">
        <v>150</v>
      </c>
      <c r="E245" s="41"/>
      <c r="F245" s="236" t="s">
        <v>1155</v>
      </c>
      <c r="G245" s="41"/>
      <c r="H245" s="41"/>
      <c r="I245" s="237"/>
      <c r="J245" s="41"/>
      <c r="K245" s="41"/>
      <c r="L245" s="45"/>
      <c r="M245" s="238"/>
      <c r="N245" s="239"/>
      <c r="O245" s="92"/>
      <c r="P245" s="92"/>
      <c r="Q245" s="92"/>
      <c r="R245" s="92"/>
      <c r="S245" s="92"/>
      <c r="T245" s="93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150</v>
      </c>
      <c r="AU245" s="18" t="s">
        <v>87</v>
      </c>
    </row>
    <row r="246" spans="1:51" s="13" customFormat="1" ht="12">
      <c r="A246" s="13"/>
      <c r="B246" s="240"/>
      <c r="C246" s="241"/>
      <c r="D246" s="235" t="s">
        <v>152</v>
      </c>
      <c r="E246" s="242" t="s">
        <v>1</v>
      </c>
      <c r="F246" s="243" t="s">
        <v>304</v>
      </c>
      <c r="G246" s="241"/>
      <c r="H246" s="242" t="s">
        <v>1</v>
      </c>
      <c r="I246" s="244"/>
      <c r="J246" s="241"/>
      <c r="K246" s="241"/>
      <c r="L246" s="245"/>
      <c r="M246" s="246"/>
      <c r="N246" s="247"/>
      <c r="O246" s="247"/>
      <c r="P246" s="247"/>
      <c r="Q246" s="247"/>
      <c r="R246" s="247"/>
      <c r="S246" s="247"/>
      <c r="T246" s="24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9" t="s">
        <v>152</v>
      </c>
      <c r="AU246" s="249" t="s">
        <v>87</v>
      </c>
      <c r="AV246" s="13" t="s">
        <v>85</v>
      </c>
      <c r="AW246" s="13" t="s">
        <v>33</v>
      </c>
      <c r="AX246" s="13" t="s">
        <v>78</v>
      </c>
      <c r="AY246" s="249" t="s">
        <v>142</v>
      </c>
    </row>
    <row r="247" spans="1:51" s="14" customFormat="1" ht="12">
      <c r="A247" s="14"/>
      <c r="B247" s="250"/>
      <c r="C247" s="251"/>
      <c r="D247" s="235" t="s">
        <v>152</v>
      </c>
      <c r="E247" s="252" t="s">
        <v>1</v>
      </c>
      <c r="F247" s="253" t="s">
        <v>1156</v>
      </c>
      <c r="G247" s="251"/>
      <c r="H247" s="254">
        <v>454.328</v>
      </c>
      <c r="I247" s="255"/>
      <c r="J247" s="251"/>
      <c r="K247" s="251"/>
      <c r="L247" s="256"/>
      <c r="M247" s="257"/>
      <c r="N247" s="258"/>
      <c r="O247" s="258"/>
      <c r="P247" s="258"/>
      <c r="Q247" s="258"/>
      <c r="R247" s="258"/>
      <c r="S247" s="258"/>
      <c r="T247" s="25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0" t="s">
        <v>152</v>
      </c>
      <c r="AU247" s="260" t="s">
        <v>87</v>
      </c>
      <c r="AV247" s="14" t="s">
        <v>87</v>
      </c>
      <c r="AW247" s="14" t="s">
        <v>33</v>
      </c>
      <c r="AX247" s="14" t="s">
        <v>78</v>
      </c>
      <c r="AY247" s="260" t="s">
        <v>142</v>
      </c>
    </row>
    <row r="248" spans="1:51" s="13" customFormat="1" ht="12">
      <c r="A248" s="13"/>
      <c r="B248" s="240"/>
      <c r="C248" s="241"/>
      <c r="D248" s="235" t="s">
        <v>152</v>
      </c>
      <c r="E248" s="242" t="s">
        <v>1</v>
      </c>
      <c r="F248" s="243" t="s">
        <v>1157</v>
      </c>
      <c r="G248" s="241"/>
      <c r="H248" s="242" t="s">
        <v>1</v>
      </c>
      <c r="I248" s="244"/>
      <c r="J248" s="241"/>
      <c r="K248" s="241"/>
      <c r="L248" s="245"/>
      <c r="M248" s="246"/>
      <c r="N248" s="247"/>
      <c r="O248" s="247"/>
      <c r="P248" s="247"/>
      <c r="Q248" s="247"/>
      <c r="R248" s="247"/>
      <c r="S248" s="247"/>
      <c r="T248" s="24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9" t="s">
        <v>152</v>
      </c>
      <c r="AU248" s="249" t="s">
        <v>87</v>
      </c>
      <c r="AV248" s="13" t="s">
        <v>85</v>
      </c>
      <c r="AW248" s="13" t="s">
        <v>33</v>
      </c>
      <c r="AX248" s="13" t="s">
        <v>78</v>
      </c>
      <c r="AY248" s="249" t="s">
        <v>142</v>
      </c>
    </row>
    <row r="249" spans="1:51" s="14" customFormat="1" ht="12">
      <c r="A249" s="14"/>
      <c r="B249" s="250"/>
      <c r="C249" s="251"/>
      <c r="D249" s="235" t="s">
        <v>152</v>
      </c>
      <c r="E249" s="252" t="s">
        <v>1</v>
      </c>
      <c r="F249" s="253" t="s">
        <v>1158</v>
      </c>
      <c r="G249" s="251"/>
      <c r="H249" s="254">
        <v>66.461</v>
      </c>
      <c r="I249" s="255"/>
      <c r="J249" s="251"/>
      <c r="K249" s="251"/>
      <c r="L249" s="256"/>
      <c r="M249" s="257"/>
      <c r="N249" s="258"/>
      <c r="O249" s="258"/>
      <c r="P249" s="258"/>
      <c r="Q249" s="258"/>
      <c r="R249" s="258"/>
      <c r="S249" s="258"/>
      <c r="T249" s="259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0" t="s">
        <v>152</v>
      </c>
      <c r="AU249" s="260" t="s">
        <v>87</v>
      </c>
      <c r="AV249" s="14" t="s">
        <v>87</v>
      </c>
      <c r="AW249" s="14" t="s">
        <v>33</v>
      </c>
      <c r="AX249" s="14" t="s">
        <v>78</v>
      </c>
      <c r="AY249" s="260" t="s">
        <v>142</v>
      </c>
    </row>
    <row r="250" spans="1:51" s="14" customFormat="1" ht="12">
      <c r="A250" s="14"/>
      <c r="B250" s="250"/>
      <c r="C250" s="251"/>
      <c r="D250" s="235" t="s">
        <v>152</v>
      </c>
      <c r="E250" s="252" t="s">
        <v>1</v>
      </c>
      <c r="F250" s="253" t="s">
        <v>1159</v>
      </c>
      <c r="G250" s="251"/>
      <c r="H250" s="254">
        <v>83.523</v>
      </c>
      <c r="I250" s="255"/>
      <c r="J250" s="251"/>
      <c r="K250" s="251"/>
      <c r="L250" s="256"/>
      <c r="M250" s="257"/>
      <c r="N250" s="258"/>
      <c r="O250" s="258"/>
      <c r="P250" s="258"/>
      <c r="Q250" s="258"/>
      <c r="R250" s="258"/>
      <c r="S250" s="258"/>
      <c r="T250" s="25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0" t="s">
        <v>152</v>
      </c>
      <c r="AU250" s="260" t="s">
        <v>87</v>
      </c>
      <c r="AV250" s="14" t="s">
        <v>87</v>
      </c>
      <c r="AW250" s="14" t="s">
        <v>33</v>
      </c>
      <c r="AX250" s="14" t="s">
        <v>78</v>
      </c>
      <c r="AY250" s="260" t="s">
        <v>142</v>
      </c>
    </row>
    <row r="251" spans="1:51" s="14" customFormat="1" ht="12">
      <c r="A251" s="14"/>
      <c r="B251" s="250"/>
      <c r="C251" s="251"/>
      <c r="D251" s="235" t="s">
        <v>152</v>
      </c>
      <c r="E251" s="252" t="s">
        <v>1</v>
      </c>
      <c r="F251" s="253" t="s">
        <v>1160</v>
      </c>
      <c r="G251" s="251"/>
      <c r="H251" s="254">
        <v>154.112</v>
      </c>
      <c r="I251" s="255"/>
      <c r="J251" s="251"/>
      <c r="K251" s="251"/>
      <c r="L251" s="256"/>
      <c r="M251" s="257"/>
      <c r="N251" s="258"/>
      <c r="O251" s="258"/>
      <c r="P251" s="258"/>
      <c r="Q251" s="258"/>
      <c r="R251" s="258"/>
      <c r="S251" s="258"/>
      <c r="T251" s="25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0" t="s">
        <v>152</v>
      </c>
      <c r="AU251" s="260" t="s">
        <v>87</v>
      </c>
      <c r="AV251" s="14" t="s">
        <v>87</v>
      </c>
      <c r="AW251" s="14" t="s">
        <v>33</v>
      </c>
      <c r="AX251" s="14" t="s">
        <v>78</v>
      </c>
      <c r="AY251" s="260" t="s">
        <v>142</v>
      </c>
    </row>
    <row r="252" spans="1:51" s="13" customFormat="1" ht="12">
      <c r="A252" s="13"/>
      <c r="B252" s="240"/>
      <c r="C252" s="241"/>
      <c r="D252" s="235" t="s">
        <v>152</v>
      </c>
      <c r="E252" s="242" t="s">
        <v>1</v>
      </c>
      <c r="F252" s="243" t="s">
        <v>1077</v>
      </c>
      <c r="G252" s="241"/>
      <c r="H252" s="242" t="s">
        <v>1</v>
      </c>
      <c r="I252" s="244"/>
      <c r="J252" s="241"/>
      <c r="K252" s="241"/>
      <c r="L252" s="245"/>
      <c r="M252" s="246"/>
      <c r="N252" s="247"/>
      <c r="O252" s="247"/>
      <c r="P252" s="247"/>
      <c r="Q252" s="247"/>
      <c r="R252" s="247"/>
      <c r="S252" s="247"/>
      <c r="T252" s="24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9" t="s">
        <v>152</v>
      </c>
      <c r="AU252" s="249" t="s">
        <v>87</v>
      </c>
      <c r="AV252" s="13" t="s">
        <v>85</v>
      </c>
      <c r="AW252" s="13" t="s">
        <v>33</v>
      </c>
      <c r="AX252" s="13" t="s">
        <v>78</v>
      </c>
      <c r="AY252" s="249" t="s">
        <v>142</v>
      </c>
    </row>
    <row r="253" spans="1:51" s="14" customFormat="1" ht="12">
      <c r="A253" s="14"/>
      <c r="B253" s="250"/>
      <c r="C253" s="251"/>
      <c r="D253" s="235" t="s">
        <v>152</v>
      </c>
      <c r="E253" s="252" t="s">
        <v>1</v>
      </c>
      <c r="F253" s="253" t="s">
        <v>1161</v>
      </c>
      <c r="G253" s="251"/>
      <c r="H253" s="254">
        <v>7.505</v>
      </c>
      <c r="I253" s="255"/>
      <c r="J253" s="251"/>
      <c r="K253" s="251"/>
      <c r="L253" s="256"/>
      <c r="M253" s="257"/>
      <c r="N253" s="258"/>
      <c r="O253" s="258"/>
      <c r="P253" s="258"/>
      <c r="Q253" s="258"/>
      <c r="R253" s="258"/>
      <c r="S253" s="258"/>
      <c r="T253" s="259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0" t="s">
        <v>152</v>
      </c>
      <c r="AU253" s="260" t="s">
        <v>87</v>
      </c>
      <c r="AV253" s="14" t="s">
        <v>87</v>
      </c>
      <c r="AW253" s="14" t="s">
        <v>33</v>
      </c>
      <c r="AX253" s="14" t="s">
        <v>78</v>
      </c>
      <c r="AY253" s="260" t="s">
        <v>142</v>
      </c>
    </row>
    <row r="254" spans="1:51" s="13" customFormat="1" ht="12">
      <c r="A254" s="13"/>
      <c r="B254" s="240"/>
      <c r="C254" s="241"/>
      <c r="D254" s="235" t="s">
        <v>152</v>
      </c>
      <c r="E254" s="242" t="s">
        <v>1</v>
      </c>
      <c r="F254" s="243" t="s">
        <v>1162</v>
      </c>
      <c r="G254" s="241"/>
      <c r="H254" s="242" t="s">
        <v>1</v>
      </c>
      <c r="I254" s="244"/>
      <c r="J254" s="241"/>
      <c r="K254" s="241"/>
      <c r="L254" s="245"/>
      <c r="M254" s="246"/>
      <c r="N254" s="247"/>
      <c r="O254" s="247"/>
      <c r="P254" s="247"/>
      <c r="Q254" s="247"/>
      <c r="R254" s="247"/>
      <c r="S254" s="247"/>
      <c r="T254" s="24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9" t="s">
        <v>152</v>
      </c>
      <c r="AU254" s="249" t="s">
        <v>87</v>
      </c>
      <c r="AV254" s="13" t="s">
        <v>85</v>
      </c>
      <c r="AW254" s="13" t="s">
        <v>33</v>
      </c>
      <c r="AX254" s="13" t="s">
        <v>78</v>
      </c>
      <c r="AY254" s="249" t="s">
        <v>142</v>
      </c>
    </row>
    <row r="255" spans="1:51" s="14" customFormat="1" ht="12">
      <c r="A255" s="14"/>
      <c r="B255" s="250"/>
      <c r="C255" s="251"/>
      <c r="D255" s="235" t="s">
        <v>152</v>
      </c>
      <c r="E255" s="252" t="s">
        <v>1</v>
      </c>
      <c r="F255" s="253" t="s">
        <v>1163</v>
      </c>
      <c r="G255" s="251"/>
      <c r="H255" s="254">
        <v>5.848</v>
      </c>
      <c r="I255" s="255"/>
      <c r="J255" s="251"/>
      <c r="K255" s="251"/>
      <c r="L255" s="256"/>
      <c r="M255" s="257"/>
      <c r="N255" s="258"/>
      <c r="O255" s="258"/>
      <c r="P255" s="258"/>
      <c r="Q255" s="258"/>
      <c r="R255" s="258"/>
      <c r="S255" s="258"/>
      <c r="T255" s="25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0" t="s">
        <v>152</v>
      </c>
      <c r="AU255" s="260" t="s">
        <v>87</v>
      </c>
      <c r="AV255" s="14" t="s">
        <v>87</v>
      </c>
      <c r="AW255" s="14" t="s">
        <v>33</v>
      </c>
      <c r="AX255" s="14" t="s">
        <v>78</v>
      </c>
      <c r="AY255" s="260" t="s">
        <v>142</v>
      </c>
    </row>
    <row r="256" spans="1:51" s="13" customFormat="1" ht="12">
      <c r="A256" s="13"/>
      <c r="B256" s="240"/>
      <c r="C256" s="241"/>
      <c r="D256" s="235" t="s">
        <v>152</v>
      </c>
      <c r="E256" s="242" t="s">
        <v>1</v>
      </c>
      <c r="F256" s="243" t="s">
        <v>1082</v>
      </c>
      <c r="G256" s="241"/>
      <c r="H256" s="242" t="s">
        <v>1</v>
      </c>
      <c r="I256" s="244"/>
      <c r="J256" s="241"/>
      <c r="K256" s="241"/>
      <c r="L256" s="245"/>
      <c r="M256" s="246"/>
      <c r="N256" s="247"/>
      <c r="O256" s="247"/>
      <c r="P256" s="247"/>
      <c r="Q256" s="247"/>
      <c r="R256" s="247"/>
      <c r="S256" s="247"/>
      <c r="T256" s="24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9" t="s">
        <v>152</v>
      </c>
      <c r="AU256" s="249" t="s">
        <v>87</v>
      </c>
      <c r="AV256" s="13" t="s">
        <v>85</v>
      </c>
      <c r="AW256" s="13" t="s">
        <v>33</v>
      </c>
      <c r="AX256" s="13" t="s">
        <v>78</v>
      </c>
      <c r="AY256" s="249" t="s">
        <v>142</v>
      </c>
    </row>
    <row r="257" spans="1:51" s="14" customFormat="1" ht="12">
      <c r="A257" s="14"/>
      <c r="B257" s="250"/>
      <c r="C257" s="251"/>
      <c r="D257" s="235" t="s">
        <v>152</v>
      </c>
      <c r="E257" s="252" t="s">
        <v>1</v>
      </c>
      <c r="F257" s="253" t="s">
        <v>1164</v>
      </c>
      <c r="G257" s="251"/>
      <c r="H257" s="254">
        <v>222.336</v>
      </c>
      <c r="I257" s="255"/>
      <c r="J257" s="251"/>
      <c r="K257" s="251"/>
      <c r="L257" s="256"/>
      <c r="M257" s="257"/>
      <c r="N257" s="258"/>
      <c r="O257" s="258"/>
      <c r="P257" s="258"/>
      <c r="Q257" s="258"/>
      <c r="R257" s="258"/>
      <c r="S257" s="258"/>
      <c r="T257" s="259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0" t="s">
        <v>152</v>
      </c>
      <c r="AU257" s="260" t="s">
        <v>87</v>
      </c>
      <c r="AV257" s="14" t="s">
        <v>87</v>
      </c>
      <c r="AW257" s="14" t="s">
        <v>33</v>
      </c>
      <c r="AX257" s="14" t="s">
        <v>78</v>
      </c>
      <c r="AY257" s="260" t="s">
        <v>142</v>
      </c>
    </row>
    <row r="258" spans="1:51" s="13" customFormat="1" ht="12">
      <c r="A258" s="13"/>
      <c r="B258" s="240"/>
      <c r="C258" s="241"/>
      <c r="D258" s="235" t="s">
        <v>152</v>
      </c>
      <c r="E258" s="242" t="s">
        <v>1</v>
      </c>
      <c r="F258" s="243" t="s">
        <v>200</v>
      </c>
      <c r="G258" s="241"/>
      <c r="H258" s="242" t="s">
        <v>1</v>
      </c>
      <c r="I258" s="244"/>
      <c r="J258" s="241"/>
      <c r="K258" s="241"/>
      <c r="L258" s="245"/>
      <c r="M258" s="246"/>
      <c r="N258" s="247"/>
      <c r="O258" s="247"/>
      <c r="P258" s="247"/>
      <c r="Q258" s="247"/>
      <c r="R258" s="247"/>
      <c r="S258" s="247"/>
      <c r="T258" s="24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9" t="s">
        <v>152</v>
      </c>
      <c r="AU258" s="249" t="s">
        <v>87</v>
      </c>
      <c r="AV258" s="13" t="s">
        <v>85</v>
      </c>
      <c r="AW258" s="13" t="s">
        <v>33</v>
      </c>
      <c r="AX258" s="13" t="s">
        <v>78</v>
      </c>
      <c r="AY258" s="249" t="s">
        <v>142</v>
      </c>
    </row>
    <row r="259" spans="1:51" s="14" customFormat="1" ht="12">
      <c r="A259" s="14"/>
      <c r="B259" s="250"/>
      <c r="C259" s="251"/>
      <c r="D259" s="235" t="s">
        <v>152</v>
      </c>
      <c r="E259" s="252" t="s">
        <v>1</v>
      </c>
      <c r="F259" s="253" t="s">
        <v>1165</v>
      </c>
      <c r="G259" s="251"/>
      <c r="H259" s="254">
        <v>430.848</v>
      </c>
      <c r="I259" s="255"/>
      <c r="J259" s="251"/>
      <c r="K259" s="251"/>
      <c r="L259" s="256"/>
      <c r="M259" s="257"/>
      <c r="N259" s="258"/>
      <c r="O259" s="258"/>
      <c r="P259" s="258"/>
      <c r="Q259" s="258"/>
      <c r="R259" s="258"/>
      <c r="S259" s="258"/>
      <c r="T259" s="259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0" t="s">
        <v>152</v>
      </c>
      <c r="AU259" s="260" t="s">
        <v>87</v>
      </c>
      <c r="AV259" s="14" t="s">
        <v>87</v>
      </c>
      <c r="AW259" s="14" t="s">
        <v>33</v>
      </c>
      <c r="AX259" s="14" t="s">
        <v>78</v>
      </c>
      <c r="AY259" s="260" t="s">
        <v>142</v>
      </c>
    </row>
    <row r="260" spans="1:51" s="13" customFormat="1" ht="12">
      <c r="A260" s="13"/>
      <c r="B260" s="240"/>
      <c r="C260" s="241"/>
      <c r="D260" s="235" t="s">
        <v>152</v>
      </c>
      <c r="E260" s="242" t="s">
        <v>1</v>
      </c>
      <c r="F260" s="243" t="s">
        <v>1166</v>
      </c>
      <c r="G260" s="241"/>
      <c r="H260" s="242" t="s">
        <v>1</v>
      </c>
      <c r="I260" s="244"/>
      <c r="J260" s="241"/>
      <c r="K260" s="241"/>
      <c r="L260" s="245"/>
      <c r="M260" s="246"/>
      <c r="N260" s="247"/>
      <c r="O260" s="247"/>
      <c r="P260" s="247"/>
      <c r="Q260" s="247"/>
      <c r="R260" s="247"/>
      <c r="S260" s="247"/>
      <c r="T260" s="24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9" t="s">
        <v>152</v>
      </c>
      <c r="AU260" s="249" t="s">
        <v>87</v>
      </c>
      <c r="AV260" s="13" t="s">
        <v>85</v>
      </c>
      <c r="AW260" s="13" t="s">
        <v>33</v>
      </c>
      <c r="AX260" s="13" t="s">
        <v>78</v>
      </c>
      <c r="AY260" s="249" t="s">
        <v>142</v>
      </c>
    </row>
    <row r="261" spans="1:51" s="14" customFormat="1" ht="12">
      <c r="A261" s="14"/>
      <c r="B261" s="250"/>
      <c r="C261" s="251"/>
      <c r="D261" s="235" t="s">
        <v>152</v>
      </c>
      <c r="E261" s="252" t="s">
        <v>1</v>
      </c>
      <c r="F261" s="253" t="s">
        <v>1167</v>
      </c>
      <c r="G261" s="251"/>
      <c r="H261" s="254">
        <v>175.68</v>
      </c>
      <c r="I261" s="255"/>
      <c r="J261" s="251"/>
      <c r="K261" s="251"/>
      <c r="L261" s="256"/>
      <c r="M261" s="257"/>
      <c r="N261" s="258"/>
      <c r="O261" s="258"/>
      <c r="P261" s="258"/>
      <c r="Q261" s="258"/>
      <c r="R261" s="258"/>
      <c r="S261" s="258"/>
      <c r="T261" s="259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0" t="s">
        <v>152</v>
      </c>
      <c r="AU261" s="260" t="s">
        <v>87</v>
      </c>
      <c r="AV261" s="14" t="s">
        <v>87</v>
      </c>
      <c r="AW261" s="14" t="s">
        <v>33</v>
      </c>
      <c r="AX261" s="14" t="s">
        <v>78</v>
      </c>
      <c r="AY261" s="260" t="s">
        <v>142</v>
      </c>
    </row>
    <row r="262" spans="1:51" s="13" customFormat="1" ht="12">
      <c r="A262" s="13"/>
      <c r="B262" s="240"/>
      <c r="C262" s="241"/>
      <c r="D262" s="235" t="s">
        <v>152</v>
      </c>
      <c r="E262" s="242" t="s">
        <v>1</v>
      </c>
      <c r="F262" s="243" t="s">
        <v>1168</v>
      </c>
      <c r="G262" s="241"/>
      <c r="H262" s="242" t="s">
        <v>1</v>
      </c>
      <c r="I262" s="244"/>
      <c r="J262" s="241"/>
      <c r="K262" s="241"/>
      <c r="L262" s="245"/>
      <c r="M262" s="246"/>
      <c r="N262" s="247"/>
      <c r="O262" s="247"/>
      <c r="P262" s="247"/>
      <c r="Q262" s="247"/>
      <c r="R262" s="247"/>
      <c r="S262" s="247"/>
      <c r="T262" s="24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9" t="s">
        <v>152</v>
      </c>
      <c r="AU262" s="249" t="s">
        <v>87</v>
      </c>
      <c r="AV262" s="13" t="s">
        <v>85</v>
      </c>
      <c r="AW262" s="13" t="s">
        <v>33</v>
      </c>
      <c r="AX262" s="13" t="s">
        <v>78</v>
      </c>
      <c r="AY262" s="249" t="s">
        <v>142</v>
      </c>
    </row>
    <row r="263" spans="1:51" s="14" customFormat="1" ht="12">
      <c r="A263" s="14"/>
      <c r="B263" s="250"/>
      <c r="C263" s="251"/>
      <c r="D263" s="235" t="s">
        <v>152</v>
      </c>
      <c r="E263" s="252" t="s">
        <v>1</v>
      </c>
      <c r="F263" s="253" t="s">
        <v>1169</v>
      </c>
      <c r="G263" s="251"/>
      <c r="H263" s="254">
        <v>132.662</v>
      </c>
      <c r="I263" s="255"/>
      <c r="J263" s="251"/>
      <c r="K263" s="251"/>
      <c r="L263" s="256"/>
      <c r="M263" s="257"/>
      <c r="N263" s="258"/>
      <c r="O263" s="258"/>
      <c r="P263" s="258"/>
      <c r="Q263" s="258"/>
      <c r="R263" s="258"/>
      <c r="S263" s="258"/>
      <c r="T263" s="25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0" t="s">
        <v>152</v>
      </c>
      <c r="AU263" s="260" t="s">
        <v>87</v>
      </c>
      <c r="AV263" s="14" t="s">
        <v>87</v>
      </c>
      <c r="AW263" s="14" t="s">
        <v>33</v>
      </c>
      <c r="AX263" s="14" t="s">
        <v>78</v>
      </c>
      <c r="AY263" s="260" t="s">
        <v>142</v>
      </c>
    </row>
    <row r="264" spans="1:51" s="15" customFormat="1" ht="12">
      <c r="A264" s="15"/>
      <c r="B264" s="261"/>
      <c r="C264" s="262"/>
      <c r="D264" s="235" t="s">
        <v>152</v>
      </c>
      <c r="E264" s="263" t="s">
        <v>98</v>
      </c>
      <c r="F264" s="264" t="s">
        <v>160</v>
      </c>
      <c r="G264" s="262"/>
      <c r="H264" s="265">
        <v>1733.303</v>
      </c>
      <c r="I264" s="266"/>
      <c r="J264" s="262"/>
      <c r="K264" s="262"/>
      <c r="L264" s="267"/>
      <c r="M264" s="268"/>
      <c r="N264" s="269"/>
      <c r="O264" s="269"/>
      <c r="P264" s="269"/>
      <c r="Q264" s="269"/>
      <c r="R264" s="269"/>
      <c r="S264" s="269"/>
      <c r="T264" s="270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71" t="s">
        <v>152</v>
      </c>
      <c r="AU264" s="271" t="s">
        <v>87</v>
      </c>
      <c r="AV264" s="15" t="s">
        <v>148</v>
      </c>
      <c r="AW264" s="15" t="s">
        <v>33</v>
      </c>
      <c r="AX264" s="15" t="s">
        <v>78</v>
      </c>
      <c r="AY264" s="271" t="s">
        <v>142</v>
      </c>
    </row>
    <row r="265" spans="1:51" s="14" customFormat="1" ht="12">
      <c r="A265" s="14"/>
      <c r="B265" s="250"/>
      <c r="C265" s="251"/>
      <c r="D265" s="235" t="s">
        <v>152</v>
      </c>
      <c r="E265" s="252" t="s">
        <v>1</v>
      </c>
      <c r="F265" s="253" t="s">
        <v>317</v>
      </c>
      <c r="G265" s="251"/>
      <c r="H265" s="254">
        <v>866.652</v>
      </c>
      <c r="I265" s="255"/>
      <c r="J265" s="251"/>
      <c r="K265" s="251"/>
      <c r="L265" s="256"/>
      <c r="M265" s="257"/>
      <c r="N265" s="258"/>
      <c r="O265" s="258"/>
      <c r="P265" s="258"/>
      <c r="Q265" s="258"/>
      <c r="R265" s="258"/>
      <c r="S265" s="258"/>
      <c r="T265" s="259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0" t="s">
        <v>152</v>
      </c>
      <c r="AU265" s="260" t="s">
        <v>87</v>
      </c>
      <c r="AV265" s="14" t="s">
        <v>87</v>
      </c>
      <c r="AW265" s="14" t="s">
        <v>33</v>
      </c>
      <c r="AX265" s="14" t="s">
        <v>85</v>
      </c>
      <c r="AY265" s="260" t="s">
        <v>142</v>
      </c>
    </row>
    <row r="266" spans="1:65" s="2" customFormat="1" ht="33" customHeight="1">
      <c r="A266" s="39"/>
      <c r="B266" s="40"/>
      <c r="C266" s="221" t="s">
        <v>342</v>
      </c>
      <c r="D266" s="221" t="s">
        <v>144</v>
      </c>
      <c r="E266" s="222" t="s">
        <v>319</v>
      </c>
      <c r="F266" s="223" t="s">
        <v>320</v>
      </c>
      <c r="G266" s="224" t="s">
        <v>268</v>
      </c>
      <c r="H266" s="225">
        <v>519.991</v>
      </c>
      <c r="I266" s="226"/>
      <c r="J266" s="227">
        <f>ROUND(I266*H266,2)</f>
        <v>0</v>
      </c>
      <c r="K266" s="228"/>
      <c r="L266" s="45"/>
      <c r="M266" s="229" t="s">
        <v>1</v>
      </c>
      <c r="N266" s="230" t="s">
        <v>43</v>
      </c>
      <c r="O266" s="92"/>
      <c r="P266" s="231">
        <f>O266*H266</f>
        <v>0</v>
      </c>
      <c r="Q266" s="231">
        <v>0</v>
      </c>
      <c r="R266" s="231">
        <f>Q266*H266</f>
        <v>0</v>
      </c>
      <c r="S266" s="231">
        <v>0</v>
      </c>
      <c r="T266" s="232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3" t="s">
        <v>148</v>
      </c>
      <c r="AT266" s="233" t="s">
        <v>144</v>
      </c>
      <c r="AU266" s="233" t="s">
        <v>87</v>
      </c>
      <c r="AY266" s="18" t="s">
        <v>142</v>
      </c>
      <c r="BE266" s="234">
        <f>IF(N266="základní",J266,0)</f>
        <v>0</v>
      </c>
      <c r="BF266" s="234">
        <f>IF(N266="snížená",J266,0)</f>
        <v>0</v>
      </c>
      <c r="BG266" s="234">
        <f>IF(N266="zákl. přenesená",J266,0)</f>
        <v>0</v>
      </c>
      <c r="BH266" s="234">
        <f>IF(N266="sníž. přenesená",J266,0)</f>
        <v>0</v>
      </c>
      <c r="BI266" s="234">
        <f>IF(N266="nulová",J266,0)</f>
        <v>0</v>
      </c>
      <c r="BJ266" s="18" t="s">
        <v>85</v>
      </c>
      <c r="BK266" s="234">
        <f>ROUND(I266*H266,2)</f>
        <v>0</v>
      </c>
      <c r="BL266" s="18" t="s">
        <v>148</v>
      </c>
      <c r="BM266" s="233" t="s">
        <v>1170</v>
      </c>
    </row>
    <row r="267" spans="1:47" s="2" customFormat="1" ht="12">
      <c r="A267" s="39"/>
      <c r="B267" s="40"/>
      <c r="C267" s="41"/>
      <c r="D267" s="235" t="s">
        <v>150</v>
      </c>
      <c r="E267" s="41"/>
      <c r="F267" s="236" t="s">
        <v>322</v>
      </c>
      <c r="G267" s="41"/>
      <c r="H267" s="41"/>
      <c r="I267" s="237"/>
      <c r="J267" s="41"/>
      <c r="K267" s="41"/>
      <c r="L267" s="45"/>
      <c r="M267" s="238"/>
      <c r="N267" s="239"/>
      <c r="O267" s="92"/>
      <c r="P267" s="92"/>
      <c r="Q267" s="92"/>
      <c r="R267" s="92"/>
      <c r="S267" s="92"/>
      <c r="T267" s="93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150</v>
      </c>
      <c r="AU267" s="18" t="s">
        <v>87</v>
      </c>
    </row>
    <row r="268" spans="1:51" s="14" customFormat="1" ht="12">
      <c r="A268" s="14"/>
      <c r="B268" s="250"/>
      <c r="C268" s="251"/>
      <c r="D268" s="235" t="s">
        <v>152</v>
      </c>
      <c r="E268" s="252" t="s">
        <v>1</v>
      </c>
      <c r="F268" s="253" t="s">
        <v>323</v>
      </c>
      <c r="G268" s="251"/>
      <c r="H268" s="254">
        <v>519.991</v>
      </c>
      <c r="I268" s="255"/>
      <c r="J268" s="251"/>
      <c r="K268" s="251"/>
      <c r="L268" s="256"/>
      <c r="M268" s="257"/>
      <c r="N268" s="258"/>
      <c r="O268" s="258"/>
      <c r="P268" s="258"/>
      <c r="Q268" s="258"/>
      <c r="R268" s="258"/>
      <c r="S268" s="258"/>
      <c r="T268" s="25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0" t="s">
        <v>152</v>
      </c>
      <c r="AU268" s="260" t="s">
        <v>87</v>
      </c>
      <c r="AV268" s="14" t="s">
        <v>87</v>
      </c>
      <c r="AW268" s="14" t="s">
        <v>33</v>
      </c>
      <c r="AX268" s="14" t="s">
        <v>85</v>
      </c>
      <c r="AY268" s="260" t="s">
        <v>142</v>
      </c>
    </row>
    <row r="269" spans="1:65" s="2" customFormat="1" ht="33" customHeight="1">
      <c r="A269" s="39"/>
      <c r="B269" s="40"/>
      <c r="C269" s="221" t="s">
        <v>7</v>
      </c>
      <c r="D269" s="221" t="s">
        <v>144</v>
      </c>
      <c r="E269" s="222" t="s">
        <v>325</v>
      </c>
      <c r="F269" s="223" t="s">
        <v>326</v>
      </c>
      <c r="G269" s="224" t="s">
        <v>268</v>
      </c>
      <c r="H269" s="225">
        <v>346.661</v>
      </c>
      <c r="I269" s="226"/>
      <c r="J269" s="227">
        <f>ROUND(I269*H269,2)</f>
        <v>0</v>
      </c>
      <c r="K269" s="228"/>
      <c r="L269" s="45"/>
      <c r="M269" s="229" t="s">
        <v>1</v>
      </c>
      <c r="N269" s="230" t="s">
        <v>43</v>
      </c>
      <c r="O269" s="92"/>
      <c r="P269" s="231">
        <f>O269*H269</f>
        <v>0</v>
      </c>
      <c r="Q269" s="231">
        <v>0</v>
      </c>
      <c r="R269" s="231">
        <f>Q269*H269</f>
        <v>0</v>
      </c>
      <c r="S269" s="231">
        <v>0</v>
      </c>
      <c r="T269" s="232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3" t="s">
        <v>148</v>
      </c>
      <c r="AT269" s="233" t="s">
        <v>144</v>
      </c>
      <c r="AU269" s="233" t="s">
        <v>87</v>
      </c>
      <c r="AY269" s="18" t="s">
        <v>142</v>
      </c>
      <c r="BE269" s="234">
        <f>IF(N269="základní",J269,0)</f>
        <v>0</v>
      </c>
      <c r="BF269" s="234">
        <f>IF(N269="snížená",J269,0)</f>
        <v>0</v>
      </c>
      <c r="BG269" s="234">
        <f>IF(N269="zákl. přenesená",J269,0)</f>
        <v>0</v>
      </c>
      <c r="BH269" s="234">
        <f>IF(N269="sníž. přenesená",J269,0)</f>
        <v>0</v>
      </c>
      <c r="BI269" s="234">
        <f>IF(N269="nulová",J269,0)</f>
        <v>0</v>
      </c>
      <c r="BJ269" s="18" t="s">
        <v>85</v>
      </c>
      <c r="BK269" s="234">
        <f>ROUND(I269*H269,2)</f>
        <v>0</v>
      </c>
      <c r="BL269" s="18" t="s">
        <v>148</v>
      </c>
      <c r="BM269" s="233" t="s">
        <v>1171</v>
      </c>
    </row>
    <row r="270" spans="1:47" s="2" customFormat="1" ht="12">
      <c r="A270" s="39"/>
      <c r="B270" s="40"/>
      <c r="C270" s="41"/>
      <c r="D270" s="235" t="s">
        <v>150</v>
      </c>
      <c r="E270" s="41"/>
      <c r="F270" s="236" t="s">
        <v>328</v>
      </c>
      <c r="G270" s="41"/>
      <c r="H270" s="41"/>
      <c r="I270" s="237"/>
      <c r="J270" s="41"/>
      <c r="K270" s="41"/>
      <c r="L270" s="45"/>
      <c r="M270" s="238"/>
      <c r="N270" s="239"/>
      <c r="O270" s="92"/>
      <c r="P270" s="92"/>
      <c r="Q270" s="92"/>
      <c r="R270" s="92"/>
      <c r="S270" s="92"/>
      <c r="T270" s="93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150</v>
      </c>
      <c r="AU270" s="18" t="s">
        <v>87</v>
      </c>
    </row>
    <row r="271" spans="1:51" s="14" customFormat="1" ht="12">
      <c r="A271" s="14"/>
      <c r="B271" s="250"/>
      <c r="C271" s="251"/>
      <c r="D271" s="235" t="s">
        <v>152</v>
      </c>
      <c r="E271" s="252" t="s">
        <v>1</v>
      </c>
      <c r="F271" s="253" t="s">
        <v>329</v>
      </c>
      <c r="G271" s="251"/>
      <c r="H271" s="254">
        <v>346.661</v>
      </c>
      <c r="I271" s="255"/>
      <c r="J271" s="251"/>
      <c r="K271" s="251"/>
      <c r="L271" s="256"/>
      <c r="M271" s="257"/>
      <c r="N271" s="258"/>
      <c r="O271" s="258"/>
      <c r="P271" s="258"/>
      <c r="Q271" s="258"/>
      <c r="R271" s="258"/>
      <c r="S271" s="258"/>
      <c r="T271" s="25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0" t="s">
        <v>152</v>
      </c>
      <c r="AU271" s="260" t="s">
        <v>87</v>
      </c>
      <c r="AV271" s="14" t="s">
        <v>87</v>
      </c>
      <c r="AW271" s="14" t="s">
        <v>33</v>
      </c>
      <c r="AX271" s="14" t="s">
        <v>85</v>
      </c>
      <c r="AY271" s="260" t="s">
        <v>142</v>
      </c>
    </row>
    <row r="272" spans="1:65" s="2" customFormat="1" ht="21.75" customHeight="1">
      <c r="A272" s="39"/>
      <c r="B272" s="40"/>
      <c r="C272" s="221" t="s">
        <v>353</v>
      </c>
      <c r="D272" s="221" t="s">
        <v>144</v>
      </c>
      <c r="E272" s="222" t="s">
        <v>331</v>
      </c>
      <c r="F272" s="223" t="s">
        <v>332</v>
      </c>
      <c r="G272" s="224" t="s">
        <v>147</v>
      </c>
      <c r="H272" s="225">
        <v>4826.4</v>
      </c>
      <c r="I272" s="226"/>
      <c r="J272" s="227">
        <f>ROUND(I272*H272,2)</f>
        <v>0</v>
      </c>
      <c r="K272" s="228"/>
      <c r="L272" s="45"/>
      <c r="M272" s="229" t="s">
        <v>1</v>
      </c>
      <c r="N272" s="230" t="s">
        <v>43</v>
      </c>
      <c r="O272" s="92"/>
      <c r="P272" s="231">
        <f>O272*H272</f>
        <v>0</v>
      </c>
      <c r="Q272" s="231">
        <v>0.00059</v>
      </c>
      <c r="R272" s="231">
        <f>Q272*H272</f>
        <v>2.847576</v>
      </c>
      <c r="S272" s="231">
        <v>0</v>
      </c>
      <c r="T272" s="232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3" t="s">
        <v>148</v>
      </c>
      <c r="AT272" s="233" t="s">
        <v>144</v>
      </c>
      <c r="AU272" s="233" t="s">
        <v>87</v>
      </c>
      <c r="AY272" s="18" t="s">
        <v>142</v>
      </c>
      <c r="BE272" s="234">
        <f>IF(N272="základní",J272,0)</f>
        <v>0</v>
      </c>
      <c r="BF272" s="234">
        <f>IF(N272="snížená",J272,0)</f>
        <v>0</v>
      </c>
      <c r="BG272" s="234">
        <f>IF(N272="zákl. přenesená",J272,0)</f>
        <v>0</v>
      </c>
      <c r="BH272" s="234">
        <f>IF(N272="sníž. přenesená",J272,0)</f>
        <v>0</v>
      </c>
      <c r="BI272" s="234">
        <f>IF(N272="nulová",J272,0)</f>
        <v>0</v>
      </c>
      <c r="BJ272" s="18" t="s">
        <v>85</v>
      </c>
      <c r="BK272" s="234">
        <f>ROUND(I272*H272,2)</f>
        <v>0</v>
      </c>
      <c r="BL272" s="18" t="s">
        <v>148</v>
      </c>
      <c r="BM272" s="233" t="s">
        <v>1172</v>
      </c>
    </row>
    <row r="273" spans="1:47" s="2" customFormat="1" ht="12">
      <c r="A273" s="39"/>
      <c r="B273" s="40"/>
      <c r="C273" s="41"/>
      <c r="D273" s="235" t="s">
        <v>150</v>
      </c>
      <c r="E273" s="41"/>
      <c r="F273" s="236" t="s">
        <v>334</v>
      </c>
      <c r="G273" s="41"/>
      <c r="H273" s="41"/>
      <c r="I273" s="237"/>
      <c r="J273" s="41"/>
      <c r="K273" s="41"/>
      <c r="L273" s="45"/>
      <c r="M273" s="238"/>
      <c r="N273" s="239"/>
      <c r="O273" s="92"/>
      <c r="P273" s="92"/>
      <c r="Q273" s="92"/>
      <c r="R273" s="92"/>
      <c r="S273" s="92"/>
      <c r="T273" s="93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150</v>
      </c>
      <c r="AU273" s="18" t="s">
        <v>87</v>
      </c>
    </row>
    <row r="274" spans="1:51" s="14" customFormat="1" ht="12">
      <c r="A274" s="14"/>
      <c r="B274" s="250"/>
      <c r="C274" s="251"/>
      <c r="D274" s="235" t="s">
        <v>152</v>
      </c>
      <c r="E274" s="252" t="s">
        <v>1</v>
      </c>
      <c r="F274" s="253" t="s">
        <v>1173</v>
      </c>
      <c r="G274" s="251"/>
      <c r="H274" s="254">
        <v>4826.4</v>
      </c>
      <c r="I274" s="255"/>
      <c r="J274" s="251"/>
      <c r="K274" s="251"/>
      <c r="L274" s="256"/>
      <c r="M274" s="257"/>
      <c r="N274" s="258"/>
      <c r="O274" s="258"/>
      <c r="P274" s="258"/>
      <c r="Q274" s="258"/>
      <c r="R274" s="258"/>
      <c r="S274" s="258"/>
      <c r="T274" s="25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0" t="s">
        <v>152</v>
      </c>
      <c r="AU274" s="260" t="s">
        <v>87</v>
      </c>
      <c r="AV274" s="14" t="s">
        <v>87</v>
      </c>
      <c r="AW274" s="14" t="s">
        <v>33</v>
      </c>
      <c r="AX274" s="14" t="s">
        <v>85</v>
      </c>
      <c r="AY274" s="260" t="s">
        <v>142</v>
      </c>
    </row>
    <row r="275" spans="1:65" s="2" customFormat="1" ht="21.75" customHeight="1">
      <c r="A275" s="39"/>
      <c r="B275" s="40"/>
      <c r="C275" s="221" t="s">
        <v>361</v>
      </c>
      <c r="D275" s="221" t="s">
        <v>144</v>
      </c>
      <c r="E275" s="222" t="s">
        <v>343</v>
      </c>
      <c r="F275" s="223" t="s">
        <v>344</v>
      </c>
      <c r="G275" s="224" t="s">
        <v>147</v>
      </c>
      <c r="H275" s="225">
        <v>4826.4</v>
      </c>
      <c r="I275" s="226"/>
      <c r="J275" s="227">
        <f>ROUND(I275*H275,2)</f>
        <v>0</v>
      </c>
      <c r="K275" s="228"/>
      <c r="L275" s="45"/>
      <c r="M275" s="229" t="s">
        <v>1</v>
      </c>
      <c r="N275" s="230" t="s">
        <v>43</v>
      </c>
      <c r="O275" s="92"/>
      <c r="P275" s="231">
        <f>O275*H275</f>
        <v>0</v>
      </c>
      <c r="Q275" s="231">
        <v>0</v>
      </c>
      <c r="R275" s="231">
        <f>Q275*H275</f>
        <v>0</v>
      </c>
      <c r="S275" s="231">
        <v>0</v>
      </c>
      <c r="T275" s="232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3" t="s">
        <v>148</v>
      </c>
      <c r="AT275" s="233" t="s">
        <v>144</v>
      </c>
      <c r="AU275" s="233" t="s">
        <v>87</v>
      </c>
      <c r="AY275" s="18" t="s">
        <v>142</v>
      </c>
      <c r="BE275" s="234">
        <f>IF(N275="základní",J275,0)</f>
        <v>0</v>
      </c>
      <c r="BF275" s="234">
        <f>IF(N275="snížená",J275,0)</f>
        <v>0</v>
      </c>
      <c r="BG275" s="234">
        <f>IF(N275="zákl. přenesená",J275,0)</f>
        <v>0</v>
      </c>
      <c r="BH275" s="234">
        <f>IF(N275="sníž. přenesená",J275,0)</f>
        <v>0</v>
      </c>
      <c r="BI275" s="234">
        <f>IF(N275="nulová",J275,0)</f>
        <v>0</v>
      </c>
      <c r="BJ275" s="18" t="s">
        <v>85</v>
      </c>
      <c r="BK275" s="234">
        <f>ROUND(I275*H275,2)</f>
        <v>0</v>
      </c>
      <c r="BL275" s="18" t="s">
        <v>148</v>
      </c>
      <c r="BM275" s="233" t="s">
        <v>1174</v>
      </c>
    </row>
    <row r="276" spans="1:47" s="2" customFormat="1" ht="12">
      <c r="A276" s="39"/>
      <c r="B276" s="40"/>
      <c r="C276" s="41"/>
      <c r="D276" s="235" t="s">
        <v>150</v>
      </c>
      <c r="E276" s="41"/>
      <c r="F276" s="236" t="s">
        <v>346</v>
      </c>
      <c r="G276" s="41"/>
      <c r="H276" s="41"/>
      <c r="I276" s="237"/>
      <c r="J276" s="41"/>
      <c r="K276" s="41"/>
      <c r="L276" s="45"/>
      <c r="M276" s="238"/>
      <c r="N276" s="239"/>
      <c r="O276" s="92"/>
      <c r="P276" s="92"/>
      <c r="Q276" s="92"/>
      <c r="R276" s="92"/>
      <c r="S276" s="92"/>
      <c r="T276" s="93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150</v>
      </c>
      <c r="AU276" s="18" t="s">
        <v>87</v>
      </c>
    </row>
    <row r="277" spans="1:51" s="14" customFormat="1" ht="12">
      <c r="A277" s="14"/>
      <c r="B277" s="250"/>
      <c r="C277" s="251"/>
      <c r="D277" s="235" t="s">
        <v>152</v>
      </c>
      <c r="E277" s="252" t="s">
        <v>1</v>
      </c>
      <c r="F277" s="253" t="s">
        <v>1173</v>
      </c>
      <c r="G277" s="251"/>
      <c r="H277" s="254">
        <v>4826.4</v>
      </c>
      <c r="I277" s="255"/>
      <c r="J277" s="251"/>
      <c r="K277" s="251"/>
      <c r="L277" s="256"/>
      <c r="M277" s="257"/>
      <c r="N277" s="258"/>
      <c r="O277" s="258"/>
      <c r="P277" s="258"/>
      <c r="Q277" s="258"/>
      <c r="R277" s="258"/>
      <c r="S277" s="258"/>
      <c r="T277" s="25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0" t="s">
        <v>152</v>
      </c>
      <c r="AU277" s="260" t="s">
        <v>87</v>
      </c>
      <c r="AV277" s="14" t="s">
        <v>87</v>
      </c>
      <c r="AW277" s="14" t="s">
        <v>33</v>
      </c>
      <c r="AX277" s="14" t="s">
        <v>85</v>
      </c>
      <c r="AY277" s="260" t="s">
        <v>142</v>
      </c>
    </row>
    <row r="278" spans="1:65" s="2" customFormat="1" ht="33" customHeight="1">
      <c r="A278" s="39"/>
      <c r="B278" s="40"/>
      <c r="C278" s="221" t="s">
        <v>367</v>
      </c>
      <c r="D278" s="221" t="s">
        <v>144</v>
      </c>
      <c r="E278" s="222" t="s">
        <v>347</v>
      </c>
      <c r="F278" s="223" t="s">
        <v>348</v>
      </c>
      <c r="G278" s="224" t="s">
        <v>268</v>
      </c>
      <c r="H278" s="225">
        <v>1137.958</v>
      </c>
      <c r="I278" s="226"/>
      <c r="J278" s="227">
        <f>ROUND(I278*H278,2)</f>
        <v>0</v>
      </c>
      <c r="K278" s="228"/>
      <c r="L278" s="45"/>
      <c r="M278" s="229" t="s">
        <v>1</v>
      </c>
      <c r="N278" s="230" t="s">
        <v>43</v>
      </c>
      <c r="O278" s="92"/>
      <c r="P278" s="231">
        <f>O278*H278</f>
        <v>0</v>
      </c>
      <c r="Q278" s="231">
        <v>0</v>
      </c>
      <c r="R278" s="231">
        <f>Q278*H278</f>
        <v>0</v>
      </c>
      <c r="S278" s="231">
        <v>0</v>
      </c>
      <c r="T278" s="232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3" t="s">
        <v>148</v>
      </c>
      <c r="AT278" s="233" t="s">
        <v>144</v>
      </c>
      <c r="AU278" s="233" t="s">
        <v>87</v>
      </c>
      <c r="AY278" s="18" t="s">
        <v>142</v>
      </c>
      <c r="BE278" s="234">
        <f>IF(N278="základní",J278,0)</f>
        <v>0</v>
      </c>
      <c r="BF278" s="234">
        <f>IF(N278="snížená",J278,0)</f>
        <v>0</v>
      </c>
      <c r="BG278" s="234">
        <f>IF(N278="zákl. přenesená",J278,0)</f>
        <v>0</v>
      </c>
      <c r="BH278" s="234">
        <f>IF(N278="sníž. přenesená",J278,0)</f>
        <v>0</v>
      </c>
      <c r="BI278" s="234">
        <f>IF(N278="nulová",J278,0)</f>
        <v>0</v>
      </c>
      <c r="BJ278" s="18" t="s">
        <v>85</v>
      </c>
      <c r="BK278" s="234">
        <f>ROUND(I278*H278,2)</f>
        <v>0</v>
      </c>
      <c r="BL278" s="18" t="s">
        <v>148</v>
      </c>
      <c r="BM278" s="233" t="s">
        <v>1175</v>
      </c>
    </row>
    <row r="279" spans="1:47" s="2" customFormat="1" ht="12">
      <c r="A279" s="39"/>
      <c r="B279" s="40"/>
      <c r="C279" s="41"/>
      <c r="D279" s="235" t="s">
        <v>150</v>
      </c>
      <c r="E279" s="41"/>
      <c r="F279" s="236" t="s">
        <v>350</v>
      </c>
      <c r="G279" s="41"/>
      <c r="H279" s="41"/>
      <c r="I279" s="237"/>
      <c r="J279" s="41"/>
      <c r="K279" s="41"/>
      <c r="L279" s="45"/>
      <c r="M279" s="238"/>
      <c r="N279" s="239"/>
      <c r="O279" s="92"/>
      <c r="P279" s="92"/>
      <c r="Q279" s="92"/>
      <c r="R279" s="92"/>
      <c r="S279" s="92"/>
      <c r="T279" s="93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150</v>
      </c>
      <c r="AU279" s="18" t="s">
        <v>87</v>
      </c>
    </row>
    <row r="280" spans="1:51" s="14" customFormat="1" ht="12">
      <c r="A280" s="14"/>
      <c r="B280" s="250"/>
      <c r="C280" s="251"/>
      <c r="D280" s="235" t="s">
        <v>152</v>
      </c>
      <c r="E280" s="252" t="s">
        <v>108</v>
      </c>
      <c r="F280" s="253" t="s">
        <v>1176</v>
      </c>
      <c r="G280" s="251"/>
      <c r="H280" s="254">
        <v>1422.447</v>
      </c>
      <c r="I280" s="255"/>
      <c r="J280" s="251"/>
      <c r="K280" s="251"/>
      <c r="L280" s="256"/>
      <c r="M280" s="257"/>
      <c r="N280" s="258"/>
      <c r="O280" s="258"/>
      <c r="P280" s="258"/>
      <c r="Q280" s="258"/>
      <c r="R280" s="258"/>
      <c r="S280" s="258"/>
      <c r="T280" s="25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0" t="s">
        <v>152</v>
      </c>
      <c r="AU280" s="260" t="s">
        <v>87</v>
      </c>
      <c r="AV280" s="14" t="s">
        <v>87</v>
      </c>
      <c r="AW280" s="14" t="s">
        <v>33</v>
      </c>
      <c r="AX280" s="14" t="s">
        <v>78</v>
      </c>
      <c r="AY280" s="260" t="s">
        <v>142</v>
      </c>
    </row>
    <row r="281" spans="1:51" s="14" customFormat="1" ht="12">
      <c r="A281" s="14"/>
      <c r="B281" s="250"/>
      <c r="C281" s="251"/>
      <c r="D281" s="235" t="s">
        <v>152</v>
      </c>
      <c r="E281" s="252" t="s">
        <v>1</v>
      </c>
      <c r="F281" s="253" t="s">
        <v>352</v>
      </c>
      <c r="G281" s="251"/>
      <c r="H281" s="254">
        <v>1137.958</v>
      </c>
      <c r="I281" s="255"/>
      <c r="J281" s="251"/>
      <c r="K281" s="251"/>
      <c r="L281" s="256"/>
      <c r="M281" s="257"/>
      <c r="N281" s="258"/>
      <c r="O281" s="258"/>
      <c r="P281" s="258"/>
      <c r="Q281" s="258"/>
      <c r="R281" s="258"/>
      <c r="S281" s="258"/>
      <c r="T281" s="259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0" t="s">
        <v>152</v>
      </c>
      <c r="AU281" s="260" t="s">
        <v>87</v>
      </c>
      <c r="AV281" s="14" t="s">
        <v>87</v>
      </c>
      <c r="AW281" s="14" t="s">
        <v>33</v>
      </c>
      <c r="AX281" s="14" t="s">
        <v>85</v>
      </c>
      <c r="AY281" s="260" t="s">
        <v>142</v>
      </c>
    </row>
    <row r="282" spans="1:65" s="2" customFormat="1" ht="33" customHeight="1">
      <c r="A282" s="39"/>
      <c r="B282" s="40"/>
      <c r="C282" s="221" t="s">
        <v>373</v>
      </c>
      <c r="D282" s="221" t="s">
        <v>144</v>
      </c>
      <c r="E282" s="222" t="s">
        <v>354</v>
      </c>
      <c r="F282" s="223" t="s">
        <v>355</v>
      </c>
      <c r="G282" s="224" t="s">
        <v>268</v>
      </c>
      <c r="H282" s="225">
        <v>5689.788</v>
      </c>
      <c r="I282" s="226"/>
      <c r="J282" s="227">
        <f>ROUND(I282*H282,2)</f>
        <v>0</v>
      </c>
      <c r="K282" s="228"/>
      <c r="L282" s="45"/>
      <c r="M282" s="229" t="s">
        <v>1</v>
      </c>
      <c r="N282" s="230" t="s">
        <v>43</v>
      </c>
      <c r="O282" s="92"/>
      <c r="P282" s="231">
        <f>O282*H282</f>
        <v>0</v>
      </c>
      <c r="Q282" s="231">
        <v>0</v>
      </c>
      <c r="R282" s="231">
        <f>Q282*H282</f>
        <v>0</v>
      </c>
      <c r="S282" s="231">
        <v>0</v>
      </c>
      <c r="T282" s="232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3" t="s">
        <v>148</v>
      </c>
      <c r="AT282" s="233" t="s">
        <v>144</v>
      </c>
      <c r="AU282" s="233" t="s">
        <v>87</v>
      </c>
      <c r="AY282" s="18" t="s">
        <v>142</v>
      </c>
      <c r="BE282" s="234">
        <f>IF(N282="základní",J282,0)</f>
        <v>0</v>
      </c>
      <c r="BF282" s="234">
        <f>IF(N282="snížená",J282,0)</f>
        <v>0</v>
      </c>
      <c r="BG282" s="234">
        <f>IF(N282="zákl. přenesená",J282,0)</f>
        <v>0</v>
      </c>
      <c r="BH282" s="234">
        <f>IF(N282="sníž. přenesená",J282,0)</f>
        <v>0</v>
      </c>
      <c r="BI282" s="234">
        <f>IF(N282="nulová",J282,0)</f>
        <v>0</v>
      </c>
      <c r="BJ282" s="18" t="s">
        <v>85</v>
      </c>
      <c r="BK282" s="234">
        <f>ROUND(I282*H282,2)</f>
        <v>0</v>
      </c>
      <c r="BL282" s="18" t="s">
        <v>148</v>
      </c>
      <c r="BM282" s="233" t="s">
        <v>1177</v>
      </c>
    </row>
    <row r="283" spans="1:47" s="2" customFormat="1" ht="12">
      <c r="A283" s="39"/>
      <c r="B283" s="40"/>
      <c r="C283" s="41"/>
      <c r="D283" s="235" t="s">
        <v>150</v>
      </c>
      <c r="E283" s="41"/>
      <c r="F283" s="236" t="s">
        <v>357</v>
      </c>
      <c r="G283" s="41"/>
      <c r="H283" s="41"/>
      <c r="I283" s="237"/>
      <c r="J283" s="41"/>
      <c r="K283" s="41"/>
      <c r="L283" s="45"/>
      <c r="M283" s="238"/>
      <c r="N283" s="239"/>
      <c r="O283" s="92"/>
      <c r="P283" s="92"/>
      <c r="Q283" s="92"/>
      <c r="R283" s="92"/>
      <c r="S283" s="92"/>
      <c r="T283" s="93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150</v>
      </c>
      <c r="AU283" s="18" t="s">
        <v>87</v>
      </c>
    </row>
    <row r="284" spans="1:47" s="2" customFormat="1" ht="12">
      <c r="A284" s="39"/>
      <c r="B284" s="40"/>
      <c r="C284" s="41"/>
      <c r="D284" s="235" t="s">
        <v>358</v>
      </c>
      <c r="E284" s="41"/>
      <c r="F284" s="283" t="s">
        <v>359</v>
      </c>
      <c r="G284" s="41"/>
      <c r="H284" s="41"/>
      <c r="I284" s="237"/>
      <c r="J284" s="41"/>
      <c r="K284" s="41"/>
      <c r="L284" s="45"/>
      <c r="M284" s="238"/>
      <c r="N284" s="239"/>
      <c r="O284" s="92"/>
      <c r="P284" s="92"/>
      <c r="Q284" s="92"/>
      <c r="R284" s="92"/>
      <c r="S284" s="92"/>
      <c r="T284" s="93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358</v>
      </c>
      <c r="AU284" s="18" t="s">
        <v>87</v>
      </c>
    </row>
    <row r="285" spans="1:51" s="14" customFormat="1" ht="12">
      <c r="A285" s="14"/>
      <c r="B285" s="250"/>
      <c r="C285" s="251"/>
      <c r="D285" s="235" t="s">
        <v>152</v>
      </c>
      <c r="E285" s="252" t="s">
        <v>1</v>
      </c>
      <c r="F285" s="253" t="s">
        <v>360</v>
      </c>
      <c r="G285" s="251"/>
      <c r="H285" s="254">
        <v>5689.788</v>
      </c>
      <c r="I285" s="255"/>
      <c r="J285" s="251"/>
      <c r="K285" s="251"/>
      <c r="L285" s="256"/>
      <c r="M285" s="257"/>
      <c r="N285" s="258"/>
      <c r="O285" s="258"/>
      <c r="P285" s="258"/>
      <c r="Q285" s="258"/>
      <c r="R285" s="258"/>
      <c r="S285" s="258"/>
      <c r="T285" s="25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60" t="s">
        <v>152</v>
      </c>
      <c r="AU285" s="260" t="s">
        <v>87</v>
      </c>
      <c r="AV285" s="14" t="s">
        <v>87</v>
      </c>
      <c r="AW285" s="14" t="s">
        <v>33</v>
      </c>
      <c r="AX285" s="14" t="s">
        <v>85</v>
      </c>
      <c r="AY285" s="260" t="s">
        <v>142</v>
      </c>
    </row>
    <row r="286" spans="1:65" s="2" customFormat="1" ht="33" customHeight="1">
      <c r="A286" s="39"/>
      <c r="B286" s="40"/>
      <c r="C286" s="221" t="s">
        <v>377</v>
      </c>
      <c r="D286" s="221" t="s">
        <v>144</v>
      </c>
      <c r="E286" s="222" t="s">
        <v>362</v>
      </c>
      <c r="F286" s="223" t="s">
        <v>363</v>
      </c>
      <c r="G286" s="224" t="s">
        <v>268</v>
      </c>
      <c r="H286" s="225">
        <v>284.489</v>
      </c>
      <c r="I286" s="226"/>
      <c r="J286" s="227">
        <f>ROUND(I286*H286,2)</f>
        <v>0</v>
      </c>
      <c r="K286" s="228"/>
      <c r="L286" s="45"/>
      <c r="M286" s="229" t="s">
        <v>1</v>
      </c>
      <c r="N286" s="230" t="s">
        <v>43</v>
      </c>
      <c r="O286" s="92"/>
      <c r="P286" s="231">
        <f>O286*H286</f>
        <v>0</v>
      </c>
      <c r="Q286" s="231">
        <v>0</v>
      </c>
      <c r="R286" s="231">
        <f>Q286*H286</f>
        <v>0</v>
      </c>
      <c r="S286" s="231">
        <v>0</v>
      </c>
      <c r="T286" s="232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3" t="s">
        <v>148</v>
      </c>
      <c r="AT286" s="233" t="s">
        <v>144</v>
      </c>
      <c r="AU286" s="233" t="s">
        <v>87</v>
      </c>
      <c r="AY286" s="18" t="s">
        <v>142</v>
      </c>
      <c r="BE286" s="234">
        <f>IF(N286="základní",J286,0)</f>
        <v>0</v>
      </c>
      <c r="BF286" s="234">
        <f>IF(N286="snížená",J286,0)</f>
        <v>0</v>
      </c>
      <c r="BG286" s="234">
        <f>IF(N286="zákl. přenesená",J286,0)</f>
        <v>0</v>
      </c>
      <c r="BH286" s="234">
        <f>IF(N286="sníž. přenesená",J286,0)</f>
        <v>0</v>
      </c>
      <c r="BI286" s="234">
        <f>IF(N286="nulová",J286,0)</f>
        <v>0</v>
      </c>
      <c r="BJ286" s="18" t="s">
        <v>85</v>
      </c>
      <c r="BK286" s="234">
        <f>ROUND(I286*H286,2)</f>
        <v>0</v>
      </c>
      <c r="BL286" s="18" t="s">
        <v>148</v>
      </c>
      <c r="BM286" s="233" t="s">
        <v>1178</v>
      </c>
    </row>
    <row r="287" spans="1:47" s="2" customFormat="1" ht="12">
      <c r="A287" s="39"/>
      <c r="B287" s="40"/>
      <c r="C287" s="41"/>
      <c r="D287" s="235" t="s">
        <v>150</v>
      </c>
      <c r="E287" s="41"/>
      <c r="F287" s="236" t="s">
        <v>365</v>
      </c>
      <c r="G287" s="41"/>
      <c r="H287" s="41"/>
      <c r="I287" s="237"/>
      <c r="J287" s="41"/>
      <c r="K287" s="41"/>
      <c r="L287" s="45"/>
      <c r="M287" s="238"/>
      <c r="N287" s="239"/>
      <c r="O287" s="92"/>
      <c r="P287" s="92"/>
      <c r="Q287" s="92"/>
      <c r="R287" s="92"/>
      <c r="S287" s="92"/>
      <c r="T287" s="93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150</v>
      </c>
      <c r="AU287" s="18" t="s">
        <v>87</v>
      </c>
    </row>
    <row r="288" spans="1:51" s="14" customFormat="1" ht="12">
      <c r="A288" s="14"/>
      <c r="B288" s="250"/>
      <c r="C288" s="251"/>
      <c r="D288" s="235" t="s">
        <v>152</v>
      </c>
      <c r="E288" s="252" t="s">
        <v>1</v>
      </c>
      <c r="F288" s="253" t="s">
        <v>366</v>
      </c>
      <c r="G288" s="251"/>
      <c r="H288" s="254">
        <v>284.489</v>
      </c>
      <c r="I288" s="255"/>
      <c r="J288" s="251"/>
      <c r="K288" s="251"/>
      <c r="L288" s="256"/>
      <c r="M288" s="257"/>
      <c r="N288" s="258"/>
      <c r="O288" s="258"/>
      <c r="P288" s="258"/>
      <c r="Q288" s="258"/>
      <c r="R288" s="258"/>
      <c r="S288" s="258"/>
      <c r="T288" s="259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0" t="s">
        <v>152</v>
      </c>
      <c r="AU288" s="260" t="s">
        <v>87</v>
      </c>
      <c r="AV288" s="14" t="s">
        <v>87</v>
      </c>
      <c r="AW288" s="14" t="s">
        <v>33</v>
      </c>
      <c r="AX288" s="14" t="s">
        <v>85</v>
      </c>
      <c r="AY288" s="260" t="s">
        <v>142</v>
      </c>
    </row>
    <row r="289" spans="1:65" s="2" customFormat="1" ht="33" customHeight="1">
      <c r="A289" s="39"/>
      <c r="B289" s="40"/>
      <c r="C289" s="221" t="s">
        <v>383</v>
      </c>
      <c r="D289" s="221" t="s">
        <v>144</v>
      </c>
      <c r="E289" s="222" t="s">
        <v>368</v>
      </c>
      <c r="F289" s="223" t="s">
        <v>369</v>
      </c>
      <c r="G289" s="224" t="s">
        <v>268</v>
      </c>
      <c r="H289" s="225">
        <v>1422.447</v>
      </c>
      <c r="I289" s="226"/>
      <c r="J289" s="227">
        <f>ROUND(I289*H289,2)</f>
        <v>0</v>
      </c>
      <c r="K289" s="228"/>
      <c r="L289" s="45"/>
      <c r="M289" s="229" t="s">
        <v>1</v>
      </c>
      <c r="N289" s="230" t="s">
        <v>43</v>
      </c>
      <c r="O289" s="92"/>
      <c r="P289" s="231">
        <f>O289*H289</f>
        <v>0</v>
      </c>
      <c r="Q289" s="231">
        <v>0</v>
      </c>
      <c r="R289" s="231">
        <f>Q289*H289</f>
        <v>0</v>
      </c>
      <c r="S289" s="231">
        <v>0</v>
      </c>
      <c r="T289" s="232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3" t="s">
        <v>148</v>
      </c>
      <c r="AT289" s="233" t="s">
        <v>144</v>
      </c>
      <c r="AU289" s="233" t="s">
        <v>87</v>
      </c>
      <c r="AY289" s="18" t="s">
        <v>142</v>
      </c>
      <c r="BE289" s="234">
        <f>IF(N289="základní",J289,0)</f>
        <v>0</v>
      </c>
      <c r="BF289" s="234">
        <f>IF(N289="snížená",J289,0)</f>
        <v>0</v>
      </c>
      <c r="BG289" s="234">
        <f>IF(N289="zákl. přenesená",J289,0)</f>
        <v>0</v>
      </c>
      <c r="BH289" s="234">
        <f>IF(N289="sníž. přenesená",J289,0)</f>
        <v>0</v>
      </c>
      <c r="BI289" s="234">
        <f>IF(N289="nulová",J289,0)</f>
        <v>0</v>
      </c>
      <c r="BJ289" s="18" t="s">
        <v>85</v>
      </c>
      <c r="BK289" s="234">
        <f>ROUND(I289*H289,2)</f>
        <v>0</v>
      </c>
      <c r="BL289" s="18" t="s">
        <v>148</v>
      </c>
      <c r="BM289" s="233" t="s">
        <v>1179</v>
      </c>
    </row>
    <row r="290" spans="1:47" s="2" customFormat="1" ht="12">
      <c r="A290" s="39"/>
      <c r="B290" s="40"/>
      <c r="C290" s="41"/>
      <c r="D290" s="235" t="s">
        <v>150</v>
      </c>
      <c r="E290" s="41"/>
      <c r="F290" s="236" t="s">
        <v>371</v>
      </c>
      <c r="G290" s="41"/>
      <c r="H290" s="41"/>
      <c r="I290" s="237"/>
      <c r="J290" s="41"/>
      <c r="K290" s="41"/>
      <c r="L290" s="45"/>
      <c r="M290" s="238"/>
      <c r="N290" s="239"/>
      <c r="O290" s="92"/>
      <c r="P290" s="92"/>
      <c r="Q290" s="92"/>
      <c r="R290" s="92"/>
      <c r="S290" s="92"/>
      <c r="T290" s="93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150</v>
      </c>
      <c r="AU290" s="18" t="s">
        <v>87</v>
      </c>
    </row>
    <row r="291" spans="1:51" s="14" customFormat="1" ht="12">
      <c r="A291" s="14"/>
      <c r="B291" s="250"/>
      <c r="C291" s="251"/>
      <c r="D291" s="235" t="s">
        <v>152</v>
      </c>
      <c r="E291" s="252" t="s">
        <v>1</v>
      </c>
      <c r="F291" s="253" t="s">
        <v>372</v>
      </c>
      <c r="G291" s="251"/>
      <c r="H291" s="254">
        <v>1422.447</v>
      </c>
      <c r="I291" s="255"/>
      <c r="J291" s="251"/>
      <c r="K291" s="251"/>
      <c r="L291" s="256"/>
      <c r="M291" s="257"/>
      <c r="N291" s="258"/>
      <c r="O291" s="258"/>
      <c r="P291" s="258"/>
      <c r="Q291" s="258"/>
      <c r="R291" s="258"/>
      <c r="S291" s="258"/>
      <c r="T291" s="259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0" t="s">
        <v>152</v>
      </c>
      <c r="AU291" s="260" t="s">
        <v>87</v>
      </c>
      <c r="AV291" s="14" t="s">
        <v>87</v>
      </c>
      <c r="AW291" s="14" t="s">
        <v>33</v>
      </c>
      <c r="AX291" s="14" t="s">
        <v>85</v>
      </c>
      <c r="AY291" s="260" t="s">
        <v>142</v>
      </c>
    </row>
    <row r="292" spans="1:65" s="2" customFormat="1" ht="16.5" customHeight="1">
      <c r="A292" s="39"/>
      <c r="B292" s="40"/>
      <c r="C292" s="221" t="s">
        <v>392</v>
      </c>
      <c r="D292" s="221" t="s">
        <v>144</v>
      </c>
      <c r="E292" s="222" t="s">
        <v>374</v>
      </c>
      <c r="F292" s="223" t="s">
        <v>375</v>
      </c>
      <c r="G292" s="224" t="s">
        <v>268</v>
      </c>
      <c r="H292" s="225">
        <v>1422.447</v>
      </c>
      <c r="I292" s="226"/>
      <c r="J292" s="227">
        <f>ROUND(I292*H292,2)</f>
        <v>0</v>
      </c>
      <c r="K292" s="228"/>
      <c r="L292" s="45"/>
      <c r="M292" s="229" t="s">
        <v>1</v>
      </c>
      <c r="N292" s="230" t="s">
        <v>43</v>
      </c>
      <c r="O292" s="92"/>
      <c r="P292" s="231">
        <f>O292*H292</f>
        <v>0</v>
      </c>
      <c r="Q292" s="231">
        <v>0</v>
      </c>
      <c r="R292" s="231">
        <f>Q292*H292</f>
        <v>0</v>
      </c>
      <c r="S292" s="231">
        <v>0</v>
      </c>
      <c r="T292" s="232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3" t="s">
        <v>148</v>
      </c>
      <c r="AT292" s="233" t="s">
        <v>144</v>
      </c>
      <c r="AU292" s="233" t="s">
        <v>87</v>
      </c>
      <c r="AY292" s="18" t="s">
        <v>142</v>
      </c>
      <c r="BE292" s="234">
        <f>IF(N292="základní",J292,0)</f>
        <v>0</v>
      </c>
      <c r="BF292" s="234">
        <f>IF(N292="snížená",J292,0)</f>
        <v>0</v>
      </c>
      <c r="BG292" s="234">
        <f>IF(N292="zákl. přenesená",J292,0)</f>
        <v>0</v>
      </c>
      <c r="BH292" s="234">
        <f>IF(N292="sníž. přenesená",J292,0)</f>
        <v>0</v>
      </c>
      <c r="BI292" s="234">
        <f>IF(N292="nulová",J292,0)</f>
        <v>0</v>
      </c>
      <c r="BJ292" s="18" t="s">
        <v>85</v>
      </c>
      <c r="BK292" s="234">
        <f>ROUND(I292*H292,2)</f>
        <v>0</v>
      </c>
      <c r="BL292" s="18" t="s">
        <v>148</v>
      </c>
      <c r="BM292" s="233" t="s">
        <v>1180</v>
      </c>
    </row>
    <row r="293" spans="1:47" s="2" customFormat="1" ht="12">
      <c r="A293" s="39"/>
      <c r="B293" s="40"/>
      <c r="C293" s="41"/>
      <c r="D293" s="235" t="s">
        <v>150</v>
      </c>
      <c r="E293" s="41"/>
      <c r="F293" s="236" t="s">
        <v>375</v>
      </c>
      <c r="G293" s="41"/>
      <c r="H293" s="41"/>
      <c r="I293" s="237"/>
      <c r="J293" s="41"/>
      <c r="K293" s="41"/>
      <c r="L293" s="45"/>
      <c r="M293" s="238"/>
      <c r="N293" s="239"/>
      <c r="O293" s="92"/>
      <c r="P293" s="92"/>
      <c r="Q293" s="92"/>
      <c r="R293" s="92"/>
      <c r="S293" s="92"/>
      <c r="T293" s="93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150</v>
      </c>
      <c r="AU293" s="18" t="s">
        <v>87</v>
      </c>
    </row>
    <row r="294" spans="1:51" s="14" customFormat="1" ht="12">
      <c r="A294" s="14"/>
      <c r="B294" s="250"/>
      <c r="C294" s="251"/>
      <c r="D294" s="235" t="s">
        <v>152</v>
      </c>
      <c r="E294" s="252" t="s">
        <v>1</v>
      </c>
      <c r="F294" s="253" t="s">
        <v>108</v>
      </c>
      <c r="G294" s="251"/>
      <c r="H294" s="254">
        <v>1422.447</v>
      </c>
      <c r="I294" s="255"/>
      <c r="J294" s="251"/>
      <c r="K294" s="251"/>
      <c r="L294" s="256"/>
      <c r="M294" s="257"/>
      <c r="N294" s="258"/>
      <c r="O294" s="258"/>
      <c r="P294" s="258"/>
      <c r="Q294" s="258"/>
      <c r="R294" s="258"/>
      <c r="S294" s="258"/>
      <c r="T294" s="259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60" t="s">
        <v>152</v>
      </c>
      <c r="AU294" s="260" t="s">
        <v>87</v>
      </c>
      <c r="AV294" s="14" t="s">
        <v>87</v>
      </c>
      <c r="AW294" s="14" t="s">
        <v>33</v>
      </c>
      <c r="AX294" s="14" t="s">
        <v>85</v>
      </c>
      <c r="AY294" s="260" t="s">
        <v>142</v>
      </c>
    </row>
    <row r="295" spans="1:65" s="2" customFormat="1" ht="21.75" customHeight="1">
      <c r="A295" s="39"/>
      <c r="B295" s="40"/>
      <c r="C295" s="221" t="s">
        <v>399</v>
      </c>
      <c r="D295" s="221" t="s">
        <v>144</v>
      </c>
      <c r="E295" s="222" t="s">
        <v>378</v>
      </c>
      <c r="F295" s="223" t="s">
        <v>379</v>
      </c>
      <c r="G295" s="224" t="s">
        <v>268</v>
      </c>
      <c r="H295" s="225">
        <v>1154.135</v>
      </c>
      <c r="I295" s="226"/>
      <c r="J295" s="227">
        <f>ROUND(I295*H295,2)</f>
        <v>0</v>
      </c>
      <c r="K295" s="228"/>
      <c r="L295" s="45"/>
      <c r="M295" s="229" t="s">
        <v>1</v>
      </c>
      <c r="N295" s="230" t="s">
        <v>43</v>
      </c>
      <c r="O295" s="92"/>
      <c r="P295" s="231">
        <f>O295*H295</f>
        <v>0</v>
      </c>
      <c r="Q295" s="231">
        <v>0</v>
      </c>
      <c r="R295" s="231">
        <f>Q295*H295</f>
        <v>0</v>
      </c>
      <c r="S295" s="231">
        <v>0</v>
      </c>
      <c r="T295" s="232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3" t="s">
        <v>148</v>
      </c>
      <c r="AT295" s="233" t="s">
        <v>144</v>
      </c>
      <c r="AU295" s="233" t="s">
        <v>87</v>
      </c>
      <c r="AY295" s="18" t="s">
        <v>142</v>
      </c>
      <c r="BE295" s="234">
        <f>IF(N295="základní",J295,0)</f>
        <v>0</v>
      </c>
      <c r="BF295" s="234">
        <f>IF(N295="snížená",J295,0)</f>
        <v>0</v>
      </c>
      <c r="BG295" s="234">
        <f>IF(N295="zákl. přenesená",J295,0)</f>
        <v>0</v>
      </c>
      <c r="BH295" s="234">
        <f>IF(N295="sníž. přenesená",J295,0)</f>
        <v>0</v>
      </c>
      <c r="BI295" s="234">
        <f>IF(N295="nulová",J295,0)</f>
        <v>0</v>
      </c>
      <c r="BJ295" s="18" t="s">
        <v>85</v>
      </c>
      <c r="BK295" s="234">
        <f>ROUND(I295*H295,2)</f>
        <v>0</v>
      </c>
      <c r="BL295" s="18" t="s">
        <v>148</v>
      </c>
      <c r="BM295" s="233" t="s">
        <v>1181</v>
      </c>
    </row>
    <row r="296" spans="1:47" s="2" customFormat="1" ht="12">
      <c r="A296" s="39"/>
      <c r="B296" s="40"/>
      <c r="C296" s="41"/>
      <c r="D296" s="235" t="s">
        <v>150</v>
      </c>
      <c r="E296" s="41"/>
      <c r="F296" s="236" t="s">
        <v>379</v>
      </c>
      <c r="G296" s="41"/>
      <c r="H296" s="41"/>
      <c r="I296" s="237"/>
      <c r="J296" s="41"/>
      <c r="K296" s="41"/>
      <c r="L296" s="45"/>
      <c r="M296" s="238"/>
      <c r="N296" s="239"/>
      <c r="O296" s="92"/>
      <c r="P296" s="92"/>
      <c r="Q296" s="92"/>
      <c r="R296" s="92"/>
      <c r="S296" s="92"/>
      <c r="T296" s="93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150</v>
      </c>
      <c r="AU296" s="18" t="s">
        <v>87</v>
      </c>
    </row>
    <row r="297" spans="1:47" s="2" customFormat="1" ht="12">
      <c r="A297" s="39"/>
      <c r="B297" s="40"/>
      <c r="C297" s="41"/>
      <c r="D297" s="235" t="s">
        <v>358</v>
      </c>
      <c r="E297" s="41"/>
      <c r="F297" s="283" t="s">
        <v>381</v>
      </c>
      <c r="G297" s="41"/>
      <c r="H297" s="41"/>
      <c r="I297" s="237"/>
      <c r="J297" s="41"/>
      <c r="K297" s="41"/>
      <c r="L297" s="45"/>
      <c r="M297" s="238"/>
      <c r="N297" s="239"/>
      <c r="O297" s="92"/>
      <c r="P297" s="92"/>
      <c r="Q297" s="92"/>
      <c r="R297" s="92"/>
      <c r="S297" s="92"/>
      <c r="T297" s="93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358</v>
      </c>
      <c r="AU297" s="18" t="s">
        <v>87</v>
      </c>
    </row>
    <row r="298" spans="1:51" s="14" customFormat="1" ht="12">
      <c r="A298" s="14"/>
      <c r="B298" s="250"/>
      <c r="C298" s="251"/>
      <c r="D298" s="235" t="s">
        <v>152</v>
      </c>
      <c r="E298" s="252" t="s">
        <v>1</v>
      </c>
      <c r="F298" s="253" t="s">
        <v>1182</v>
      </c>
      <c r="G298" s="251"/>
      <c r="H298" s="254">
        <v>1154.135</v>
      </c>
      <c r="I298" s="255"/>
      <c r="J298" s="251"/>
      <c r="K298" s="251"/>
      <c r="L298" s="256"/>
      <c r="M298" s="257"/>
      <c r="N298" s="258"/>
      <c r="O298" s="258"/>
      <c r="P298" s="258"/>
      <c r="Q298" s="258"/>
      <c r="R298" s="258"/>
      <c r="S298" s="258"/>
      <c r="T298" s="259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60" t="s">
        <v>152</v>
      </c>
      <c r="AU298" s="260" t="s">
        <v>87</v>
      </c>
      <c r="AV298" s="14" t="s">
        <v>87</v>
      </c>
      <c r="AW298" s="14" t="s">
        <v>33</v>
      </c>
      <c r="AX298" s="14" t="s">
        <v>85</v>
      </c>
      <c r="AY298" s="260" t="s">
        <v>142</v>
      </c>
    </row>
    <row r="299" spans="1:65" s="2" customFormat="1" ht="16.5" customHeight="1">
      <c r="A299" s="39"/>
      <c r="B299" s="40"/>
      <c r="C299" s="284" t="s">
        <v>404</v>
      </c>
      <c r="D299" s="284" t="s">
        <v>384</v>
      </c>
      <c r="E299" s="285" t="s">
        <v>385</v>
      </c>
      <c r="F299" s="286" t="s">
        <v>386</v>
      </c>
      <c r="G299" s="287" t="s">
        <v>387</v>
      </c>
      <c r="H299" s="288">
        <v>1686.558</v>
      </c>
      <c r="I299" s="289"/>
      <c r="J299" s="290">
        <f>ROUND(I299*H299,2)</f>
        <v>0</v>
      </c>
      <c r="K299" s="291"/>
      <c r="L299" s="292"/>
      <c r="M299" s="293" t="s">
        <v>1</v>
      </c>
      <c r="N299" s="294" t="s">
        <v>43</v>
      </c>
      <c r="O299" s="92"/>
      <c r="P299" s="231">
        <f>O299*H299</f>
        <v>0</v>
      </c>
      <c r="Q299" s="231">
        <v>1</v>
      </c>
      <c r="R299" s="231">
        <f>Q299*H299</f>
        <v>1686.558</v>
      </c>
      <c r="S299" s="231">
        <v>0</v>
      </c>
      <c r="T299" s="232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3" t="s">
        <v>224</v>
      </c>
      <c r="AT299" s="233" t="s">
        <v>384</v>
      </c>
      <c r="AU299" s="233" t="s">
        <v>87</v>
      </c>
      <c r="AY299" s="18" t="s">
        <v>142</v>
      </c>
      <c r="BE299" s="234">
        <f>IF(N299="základní",J299,0)</f>
        <v>0</v>
      </c>
      <c r="BF299" s="234">
        <f>IF(N299="snížená",J299,0)</f>
        <v>0</v>
      </c>
      <c r="BG299" s="234">
        <f>IF(N299="zákl. přenesená",J299,0)</f>
        <v>0</v>
      </c>
      <c r="BH299" s="234">
        <f>IF(N299="sníž. přenesená",J299,0)</f>
        <v>0</v>
      </c>
      <c r="BI299" s="234">
        <f>IF(N299="nulová",J299,0)</f>
        <v>0</v>
      </c>
      <c r="BJ299" s="18" t="s">
        <v>85</v>
      </c>
      <c r="BK299" s="234">
        <f>ROUND(I299*H299,2)</f>
        <v>0</v>
      </c>
      <c r="BL299" s="18" t="s">
        <v>148</v>
      </c>
      <c r="BM299" s="233" t="s">
        <v>1183</v>
      </c>
    </row>
    <row r="300" spans="1:47" s="2" customFormat="1" ht="12">
      <c r="A300" s="39"/>
      <c r="B300" s="40"/>
      <c r="C300" s="41"/>
      <c r="D300" s="235" t="s">
        <v>150</v>
      </c>
      <c r="E300" s="41"/>
      <c r="F300" s="236" t="s">
        <v>386</v>
      </c>
      <c r="G300" s="41"/>
      <c r="H300" s="41"/>
      <c r="I300" s="237"/>
      <c r="J300" s="41"/>
      <c r="K300" s="41"/>
      <c r="L300" s="45"/>
      <c r="M300" s="238"/>
      <c r="N300" s="239"/>
      <c r="O300" s="92"/>
      <c r="P300" s="92"/>
      <c r="Q300" s="92"/>
      <c r="R300" s="92"/>
      <c r="S300" s="92"/>
      <c r="T300" s="93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150</v>
      </c>
      <c r="AU300" s="18" t="s">
        <v>87</v>
      </c>
    </row>
    <row r="301" spans="1:51" s="14" customFormat="1" ht="12">
      <c r="A301" s="14"/>
      <c r="B301" s="250"/>
      <c r="C301" s="251"/>
      <c r="D301" s="235" t="s">
        <v>152</v>
      </c>
      <c r="E301" s="252" t="s">
        <v>1</v>
      </c>
      <c r="F301" s="253" t="s">
        <v>1182</v>
      </c>
      <c r="G301" s="251"/>
      <c r="H301" s="254">
        <v>1154.135</v>
      </c>
      <c r="I301" s="255"/>
      <c r="J301" s="251"/>
      <c r="K301" s="251"/>
      <c r="L301" s="256"/>
      <c r="M301" s="257"/>
      <c r="N301" s="258"/>
      <c r="O301" s="258"/>
      <c r="P301" s="258"/>
      <c r="Q301" s="258"/>
      <c r="R301" s="258"/>
      <c r="S301" s="258"/>
      <c r="T301" s="259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60" t="s">
        <v>152</v>
      </c>
      <c r="AU301" s="260" t="s">
        <v>87</v>
      </c>
      <c r="AV301" s="14" t="s">
        <v>87</v>
      </c>
      <c r="AW301" s="14" t="s">
        <v>33</v>
      </c>
      <c r="AX301" s="14" t="s">
        <v>78</v>
      </c>
      <c r="AY301" s="260" t="s">
        <v>142</v>
      </c>
    </row>
    <row r="302" spans="1:51" s="13" customFormat="1" ht="12">
      <c r="A302" s="13"/>
      <c r="B302" s="240"/>
      <c r="C302" s="241"/>
      <c r="D302" s="235" t="s">
        <v>152</v>
      </c>
      <c r="E302" s="242" t="s">
        <v>1</v>
      </c>
      <c r="F302" s="243" t="s">
        <v>304</v>
      </c>
      <c r="G302" s="241"/>
      <c r="H302" s="242" t="s">
        <v>1</v>
      </c>
      <c r="I302" s="244"/>
      <c r="J302" s="241"/>
      <c r="K302" s="241"/>
      <c r="L302" s="245"/>
      <c r="M302" s="246"/>
      <c r="N302" s="247"/>
      <c r="O302" s="247"/>
      <c r="P302" s="247"/>
      <c r="Q302" s="247"/>
      <c r="R302" s="247"/>
      <c r="S302" s="247"/>
      <c r="T302" s="24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9" t="s">
        <v>152</v>
      </c>
      <c r="AU302" s="249" t="s">
        <v>87</v>
      </c>
      <c r="AV302" s="13" t="s">
        <v>85</v>
      </c>
      <c r="AW302" s="13" t="s">
        <v>33</v>
      </c>
      <c r="AX302" s="13" t="s">
        <v>78</v>
      </c>
      <c r="AY302" s="249" t="s">
        <v>142</v>
      </c>
    </row>
    <row r="303" spans="1:51" s="14" customFormat="1" ht="12">
      <c r="A303" s="14"/>
      <c r="B303" s="250"/>
      <c r="C303" s="251"/>
      <c r="D303" s="235" t="s">
        <v>152</v>
      </c>
      <c r="E303" s="252" t="s">
        <v>1</v>
      </c>
      <c r="F303" s="253" t="s">
        <v>1184</v>
      </c>
      <c r="G303" s="251"/>
      <c r="H303" s="254">
        <v>-310.856</v>
      </c>
      <c r="I303" s="255"/>
      <c r="J303" s="251"/>
      <c r="K303" s="251"/>
      <c r="L303" s="256"/>
      <c r="M303" s="257"/>
      <c r="N303" s="258"/>
      <c r="O303" s="258"/>
      <c r="P303" s="258"/>
      <c r="Q303" s="258"/>
      <c r="R303" s="258"/>
      <c r="S303" s="258"/>
      <c r="T303" s="25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60" t="s">
        <v>152</v>
      </c>
      <c r="AU303" s="260" t="s">
        <v>87</v>
      </c>
      <c r="AV303" s="14" t="s">
        <v>87</v>
      </c>
      <c r="AW303" s="14" t="s">
        <v>33</v>
      </c>
      <c r="AX303" s="14" t="s">
        <v>78</v>
      </c>
      <c r="AY303" s="260" t="s">
        <v>142</v>
      </c>
    </row>
    <row r="304" spans="1:51" s="15" customFormat="1" ht="12">
      <c r="A304" s="15"/>
      <c r="B304" s="261"/>
      <c r="C304" s="262"/>
      <c r="D304" s="235" t="s">
        <v>152</v>
      </c>
      <c r="E304" s="263" t="s">
        <v>1</v>
      </c>
      <c r="F304" s="264" t="s">
        <v>160</v>
      </c>
      <c r="G304" s="262"/>
      <c r="H304" s="265">
        <v>843.279</v>
      </c>
      <c r="I304" s="266"/>
      <c r="J304" s="262"/>
      <c r="K304" s="262"/>
      <c r="L304" s="267"/>
      <c r="M304" s="268"/>
      <c r="N304" s="269"/>
      <c r="O304" s="269"/>
      <c r="P304" s="269"/>
      <c r="Q304" s="269"/>
      <c r="R304" s="269"/>
      <c r="S304" s="269"/>
      <c r="T304" s="270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71" t="s">
        <v>152</v>
      </c>
      <c r="AU304" s="271" t="s">
        <v>87</v>
      </c>
      <c r="AV304" s="15" t="s">
        <v>148</v>
      </c>
      <c r="AW304" s="15" t="s">
        <v>33</v>
      </c>
      <c r="AX304" s="15" t="s">
        <v>78</v>
      </c>
      <c r="AY304" s="271" t="s">
        <v>142</v>
      </c>
    </row>
    <row r="305" spans="1:51" s="14" customFormat="1" ht="12">
      <c r="A305" s="14"/>
      <c r="B305" s="250"/>
      <c r="C305" s="251"/>
      <c r="D305" s="235" t="s">
        <v>152</v>
      </c>
      <c r="E305" s="252" t="s">
        <v>1</v>
      </c>
      <c r="F305" s="253" t="s">
        <v>1185</v>
      </c>
      <c r="G305" s="251"/>
      <c r="H305" s="254">
        <v>1686.558</v>
      </c>
      <c r="I305" s="255"/>
      <c r="J305" s="251"/>
      <c r="K305" s="251"/>
      <c r="L305" s="256"/>
      <c r="M305" s="257"/>
      <c r="N305" s="258"/>
      <c r="O305" s="258"/>
      <c r="P305" s="258"/>
      <c r="Q305" s="258"/>
      <c r="R305" s="258"/>
      <c r="S305" s="258"/>
      <c r="T305" s="259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0" t="s">
        <v>152</v>
      </c>
      <c r="AU305" s="260" t="s">
        <v>87</v>
      </c>
      <c r="AV305" s="14" t="s">
        <v>87</v>
      </c>
      <c r="AW305" s="14" t="s">
        <v>33</v>
      </c>
      <c r="AX305" s="14" t="s">
        <v>85</v>
      </c>
      <c r="AY305" s="260" t="s">
        <v>142</v>
      </c>
    </row>
    <row r="306" spans="1:65" s="2" customFormat="1" ht="21.75" customHeight="1">
      <c r="A306" s="39"/>
      <c r="B306" s="40"/>
      <c r="C306" s="221" t="s">
        <v>409</v>
      </c>
      <c r="D306" s="221" t="s">
        <v>144</v>
      </c>
      <c r="E306" s="222" t="s">
        <v>393</v>
      </c>
      <c r="F306" s="223" t="s">
        <v>394</v>
      </c>
      <c r="G306" s="224" t="s">
        <v>268</v>
      </c>
      <c r="H306" s="225">
        <v>482.64</v>
      </c>
      <c r="I306" s="226"/>
      <c r="J306" s="227">
        <f>ROUND(I306*H306,2)</f>
        <v>0</v>
      </c>
      <c r="K306" s="228"/>
      <c r="L306" s="45"/>
      <c r="M306" s="229" t="s">
        <v>1</v>
      </c>
      <c r="N306" s="230" t="s">
        <v>43</v>
      </c>
      <c r="O306" s="92"/>
      <c r="P306" s="231">
        <f>O306*H306</f>
        <v>0</v>
      </c>
      <c r="Q306" s="231">
        <v>0</v>
      </c>
      <c r="R306" s="231">
        <f>Q306*H306</f>
        <v>0</v>
      </c>
      <c r="S306" s="231">
        <v>0</v>
      </c>
      <c r="T306" s="232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3" t="s">
        <v>148</v>
      </c>
      <c r="AT306" s="233" t="s">
        <v>144</v>
      </c>
      <c r="AU306" s="233" t="s">
        <v>87</v>
      </c>
      <c r="AY306" s="18" t="s">
        <v>142</v>
      </c>
      <c r="BE306" s="234">
        <f>IF(N306="základní",J306,0)</f>
        <v>0</v>
      </c>
      <c r="BF306" s="234">
        <f>IF(N306="snížená",J306,0)</f>
        <v>0</v>
      </c>
      <c r="BG306" s="234">
        <f>IF(N306="zákl. přenesená",J306,0)</f>
        <v>0</v>
      </c>
      <c r="BH306" s="234">
        <f>IF(N306="sníž. přenesená",J306,0)</f>
        <v>0</v>
      </c>
      <c r="BI306" s="234">
        <f>IF(N306="nulová",J306,0)</f>
        <v>0</v>
      </c>
      <c r="BJ306" s="18" t="s">
        <v>85</v>
      </c>
      <c r="BK306" s="234">
        <f>ROUND(I306*H306,2)</f>
        <v>0</v>
      </c>
      <c r="BL306" s="18" t="s">
        <v>148</v>
      </c>
      <c r="BM306" s="233" t="s">
        <v>1186</v>
      </c>
    </row>
    <row r="307" spans="1:47" s="2" customFormat="1" ht="12">
      <c r="A307" s="39"/>
      <c r="B307" s="40"/>
      <c r="C307" s="41"/>
      <c r="D307" s="235" t="s">
        <v>150</v>
      </c>
      <c r="E307" s="41"/>
      <c r="F307" s="236" t="s">
        <v>396</v>
      </c>
      <c r="G307" s="41"/>
      <c r="H307" s="41"/>
      <c r="I307" s="237"/>
      <c r="J307" s="41"/>
      <c r="K307" s="41"/>
      <c r="L307" s="45"/>
      <c r="M307" s="238"/>
      <c r="N307" s="239"/>
      <c r="O307" s="92"/>
      <c r="P307" s="92"/>
      <c r="Q307" s="92"/>
      <c r="R307" s="92"/>
      <c r="S307" s="92"/>
      <c r="T307" s="93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150</v>
      </c>
      <c r="AU307" s="18" t="s">
        <v>87</v>
      </c>
    </row>
    <row r="308" spans="1:51" s="14" customFormat="1" ht="12">
      <c r="A308" s="14"/>
      <c r="B308" s="250"/>
      <c r="C308" s="251"/>
      <c r="D308" s="235" t="s">
        <v>152</v>
      </c>
      <c r="E308" s="252" t="s">
        <v>105</v>
      </c>
      <c r="F308" s="253" t="s">
        <v>1187</v>
      </c>
      <c r="G308" s="251"/>
      <c r="H308" s="254">
        <v>482.64</v>
      </c>
      <c r="I308" s="255"/>
      <c r="J308" s="251"/>
      <c r="K308" s="251"/>
      <c r="L308" s="256"/>
      <c r="M308" s="257"/>
      <c r="N308" s="258"/>
      <c r="O308" s="258"/>
      <c r="P308" s="258"/>
      <c r="Q308" s="258"/>
      <c r="R308" s="258"/>
      <c r="S308" s="258"/>
      <c r="T308" s="259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0" t="s">
        <v>152</v>
      </c>
      <c r="AU308" s="260" t="s">
        <v>87</v>
      </c>
      <c r="AV308" s="14" t="s">
        <v>87</v>
      </c>
      <c r="AW308" s="14" t="s">
        <v>33</v>
      </c>
      <c r="AX308" s="14" t="s">
        <v>85</v>
      </c>
      <c r="AY308" s="260" t="s">
        <v>142</v>
      </c>
    </row>
    <row r="309" spans="1:65" s="2" customFormat="1" ht="16.5" customHeight="1">
      <c r="A309" s="39"/>
      <c r="B309" s="40"/>
      <c r="C309" s="284" t="s">
        <v>414</v>
      </c>
      <c r="D309" s="284" t="s">
        <v>384</v>
      </c>
      <c r="E309" s="285" t="s">
        <v>400</v>
      </c>
      <c r="F309" s="286" t="s">
        <v>401</v>
      </c>
      <c r="G309" s="287" t="s">
        <v>387</v>
      </c>
      <c r="H309" s="288">
        <v>965.28</v>
      </c>
      <c r="I309" s="289"/>
      <c r="J309" s="290">
        <f>ROUND(I309*H309,2)</f>
        <v>0</v>
      </c>
      <c r="K309" s="291"/>
      <c r="L309" s="292"/>
      <c r="M309" s="293" t="s">
        <v>1</v>
      </c>
      <c r="N309" s="294" t="s">
        <v>43</v>
      </c>
      <c r="O309" s="92"/>
      <c r="P309" s="231">
        <f>O309*H309</f>
        <v>0</v>
      </c>
      <c r="Q309" s="231">
        <v>1</v>
      </c>
      <c r="R309" s="231">
        <f>Q309*H309</f>
        <v>965.28</v>
      </c>
      <c r="S309" s="231">
        <v>0</v>
      </c>
      <c r="T309" s="232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3" t="s">
        <v>224</v>
      </c>
      <c r="AT309" s="233" t="s">
        <v>384</v>
      </c>
      <c r="AU309" s="233" t="s">
        <v>87</v>
      </c>
      <c r="AY309" s="18" t="s">
        <v>142</v>
      </c>
      <c r="BE309" s="234">
        <f>IF(N309="základní",J309,0)</f>
        <v>0</v>
      </c>
      <c r="BF309" s="234">
        <f>IF(N309="snížená",J309,0)</f>
        <v>0</v>
      </c>
      <c r="BG309" s="234">
        <f>IF(N309="zákl. přenesená",J309,0)</f>
        <v>0</v>
      </c>
      <c r="BH309" s="234">
        <f>IF(N309="sníž. přenesená",J309,0)</f>
        <v>0</v>
      </c>
      <c r="BI309" s="234">
        <f>IF(N309="nulová",J309,0)</f>
        <v>0</v>
      </c>
      <c r="BJ309" s="18" t="s">
        <v>85</v>
      </c>
      <c r="BK309" s="234">
        <f>ROUND(I309*H309,2)</f>
        <v>0</v>
      </c>
      <c r="BL309" s="18" t="s">
        <v>148</v>
      </c>
      <c r="BM309" s="233" t="s">
        <v>1188</v>
      </c>
    </row>
    <row r="310" spans="1:47" s="2" customFormat="1" ht="12">
      <c r="A310" s="39"/>
      <c r="B310" s="40"/>
      <c r="C310" s="41"/>
      <c r="D310" s="235" t="s">
        <v>150</v>
      </c>
      <c r="E310" s="41"/>
      <c r="F310" s="236" t="s">
        <v>401</v>
      </c>
      <c r="G310" s="41"/>
      <c r="H310" s="41"/>
      <c r="I310" s="237"/>
      <c r="J310" s="41"/>
      <c r="K310" s="41"/>
      <c r="L310" s="45"/>
      <c r="M310" s="238"/>
      <c r="N310" s="239"/>
      <c r="O310" s="92"/>
      <c r="P310" s="92"/>
      <c r="Q310" s="92"/>
      <c r="R310" s="92"/>
      <c r="S310" s="92"/>
      <c r="T310" s="93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150</v>
      </c>
      <c r="AU310" s="18" t="s">
        <v>87</v>
      </c>
    </row>
    <row r="311" spans="1:51" s="14" customFormat="1" ht="12">
      <c r="A311" s="14"/>
      <c r="B311" s="250"/>
      <c r="C311" s="251"/>
      <c r="D311" s="235" t="s">
        <v>152</v>
      </c>
      <c r="E311" s="252" t="s">
        <v>1</v>
      </c>
      <c r="F311" s="253" t="s">
        <v>403</v>
      </c>
      <c r="G311" s="251"/>
      <c r="H311" s="254">
        <v>965.28</v>
      </c>
      <c r="I311" s="255"/>
      <c r="J311" s="251"/>
      <c r="K311" s="251"/>
      <c r="L311" s="256"/>
      <c r="M311" s="257"/>
      <c r="N311" s="258"/>
      <c r="O311" s="258"/>
      <c r="P311" s="258"/>
      <c r="Q311" s="258"/>
      <c r="R311" s="258"/>
      <c r="S311" s="258"/>
      <c r="T311" s="259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0" t="s">
        <v>152</v>
      </c>
      <c r="AU311" s="260" t="s">
        <v>87</v>
      </c>
      <c r="AV311" s="14" t="s">
        <v>87</v>
      </c>
      <c r="AW311" s="14" t="s">
        <v>33</v>
      </c>
      <c r="AX311" s="14" t="s">
        <v>85</v>
      </c>
      <c r="AY311" s="260" t="s">
        <v>142</v>
      </c>
    </row>
    <row r="312" spans="1:65" s="2" customFormat="1" ht="21.75" customHeight="1">
      <c r="A312" s="39"/>
      <c r="B312" s="40"/>
      <c r="C312" s="221" t="s">
        <v>421</v>
      </c>
      <c r="D312" s="221" t="s">
        <v>144</v>
      </c>
      <c r="E312" s="222" t="s">
        <v>1189</v>
      </c>
      <c r="F312" s="223" t="s">
        <v>1190</v>
      </c>
      <c r="G312" s="224" t="s">
        <v>147</v>
      </c>
      <c r="H312" s="225">
        <v>239.12</v>
      </c>
      <c r="I312" s="226"/>
      <c r="J312" s="227">
        <f>ROUND(I312*H312,2)</f>
        <v>0</v>
      </c>
      <c r="K312" s="228"/>
      <c r="L312" s="45"/>
      <c r="M312" s="229" t="s">
        <v>1</v>
      </c>
      <c r="N312" s="230" t="s">
        <v>43</v>
      </c>
      <c r="O312" s="92"/>
      <c r="P312" s="231">
        <f>O312*H312</f>
        <v>0</v>
      </c>
      <c r="Q312" s="231">
        <v>0</v>
      </c>
      <c r="R312" s="231">
        <f>Q312*H312</f>
        <v>0</v>
      </c>
      <c r="S312" s="231">
        <v>0</v>
      </c>
      <c r="T312" s="232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3" t="s">
        <v>148</v>
      </c>
      <c r="AT312" s="233" t="s">
        <v>144</v>
      </c>
      <c r="AU312" s="233" t="s">
        <v>87</v>
      </c>
      <c r="AY312" s="18" t="s">
        <v>142</v>
      </c>
      <c r="BE312" s="234">
        <f>IF(N312="základní",J312,0)</f>
        <v>0</v>
      </c>
      <c r="BF312" s="234">
        <f>IF(N312="snížená",J312,0)</f>
        <v>0</v>
      </c>
      <c r="BG312" s="234">
        <f>IF(N312="zákl. přenesená",J312,0)</f>
        <v>0</v>
      </c>
      <c r="BH312" s="234">
        <f>IF(N312="sníž. přenesená",J312,0)</f>
        <v>0</v>
      </c>
      <c r="BI312" s="234">
        <f>IF(N312="nulová",J312,0)</f>
        <v>0</v>
      </c>
      <c r="BJ312" s="18" t="s">
        <v>85</v>
      </c>
      <c r="BK312" s="234">
        <f>ROUND(I312*H312,2)</f>
        <v>0</v>
      </c>
      <c r="BL312" s="18" t="s">
        <v>148</v>
      </c>
      <c r="BM312" s="233" t="s">
        <v>1191</v>
      </c>
    </row>
    <row r="313" spans="1:47" s="2" customFormat="1" ht="12">
      <c r="A313" s="39"/>
      <c r="B313" s="40"/>
      <c r="C313" s="41"/>
      <c r="D313" s="235" t="s">
        <v>150</v>
      </c>
      <c r="E313" s="41"/>
      <c r="F313" s="236" t="s">
        <v>1192</v>
      </c>
      <c r="G313" s="41"/>
      <c r="H313" s="41"/>
      <c r="I313" s="237"/>
      <c r="J313" s="41"/>
      <c r="K313" s="41"/>
      <c r="L313" s="45"/>
      <c r="M313" s="238"/>
      <c r="N313" s="239"/>
      <c r="O313" s="92"/>
      <c r="P313" s="92"/>
      <c r="Q313" s="92"/>
      <c r="R313" s="92"/>
      <c r="S313" s="92"/>
      <c r="T313" s="93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150</v>
      </c>
      <c r="AU313" s="18" t="s">
        <v>87</v>
      </c>
    </row>
    <row r="314" spans="1:51" s="14" customFormat="1" ht="12">
      <c r="A314" s="14"/>
      <c r="B314" s="250"/>
      <c r="C314" s="251"/>
      <c r="D314" s="235" t="s">
        <v>152</v>
      </c>
      <c r="E314" s="252" t="s">
        <v>1</v>
      </c>
      <c r="F314" s="253" t="s">
        <v>1151</v>
      </c>
      <c r="G314" s="251"/>
      <c r="H314" s="254">
        <v>239.12</v>
      </c>
      <c r="I314" s="255"/>
      <c r="J314" s="251"/>
      <c r="K314" s="251"/>
      <c r="L314" s="256"/>
      <c r="M314" s="257"/>
      <c r="N314" s="258"/>
      <c r="O314" s="258"/>
      <c r="P314" s="258"/>
      <c r="Q314" s="258"/>
      <c r="R314" s="258"/>
      <c r="S314" s="258"/>
      <c r="T314" s="259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0" t="s">
        <v>152</v>
      </c>
      <c r="AU314" s="260" t="s">
        <v>87</v>
      </c>
      <c r="AV314" s="14" t="s">
        <v>87</v>
      </c>
      <c r="AW314" s="14" t="s">
        <v>33</v>
      </c>
      <c r="AX314" s="14" t="s">
        <v>85</v>
      </c>
      <c r="AY314" s="260" t="s">
        <v>142</v>
      </c>
    </row>
    <row r="315" spans="1:65" s="2" customFormat="1" ht="21.75" customHeight="1">
      <c r="A315" s="39"/>
      <c r="B315" s="40"/>
      <c r="C315" s="221" t="s">
        <v>429</v>
      </c>
      <c r="D315" s="221" t="s">
        <v>144</v>
      </c>
      <c r="E315" s="222" t="s">
        <v>410</v>
      </c>
      <c r="F315" s="223" t="s">
        <v>411</v>
      </c>
      <c r="G315" s="224" t="s">
        <v>147</v>
      </c>
      <c r="H315" s="225">
        <v>239.12</v>
      </c>
      <c r="I315" s="226"/>
      <c r="J315" s="227">
        <f>ROUND(I315*H315,2)</f>
        <v>0</v>
      </c>
      <c r="K315" s="228"/>
      <c r="L315" s="45"/>
      <c r="M315" s="229" t="s">
        <v>1</v>
      </c>
      <c r="N315" s="230" t="s">
        <v>43</v>
      </c>
      <c r="O315" s="92"/>
      <c r="P315" s="231">
        <f>O315*H315</f>
        <v>0</v>
      </c>
      <c r="Q315" s="231">
        <v>0</v>
      </c>
      <c r="R315" s="231">
        <f>Q315*H315</f>
        <v>0</v>
      </c>
      <c r="S315" s="231">
        <v>0</v>
      </c>
      <c r="T315" s="232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3" t="s">
        <v>148</v>
      </c>
      <c r="AT315" s="233" t="s">
        <v>144</v>
      </c>
      <c r="AU315" s="233" t="s">
        <v>87</v>
      </c>
      <c r="AY315" s="18" t="s">
        <v>142</v>
      </c>
      <c r="BE315" s="234">
        <f>IF(N315="základní",J315,0)</f>
        <v>0</v>
      </c>
      <c r="BF315" s="234">
        <f>IF(N315="snížená",J315,0)</f>
        <v>0</v>
      </c>
      <c r="BG315" s="234">
        <f>IF(N315="zákl. přenesená",J315,0)</f>
        <v>0</v>
      </c>
      <c r="BH315" s="234">
        <f>IF(N315="sníž. přenesená",J315,0)</f>
        <v>0</v>
      </c>
      <c r="BI315" s="234">
        <f>IF(N315="nulová",J315,0)</f>
        <v>0</v>
      </c>
      <c r="BJ315" s="18" t="s">
        <v>85</v>
      </c>
      <c r="BK315" s="234">
        <f>ROUND(I315*H315,2)</f>
        <v>0</v>
      </c>
      <c r="BL315" s="18" t="s">
        <v>148</v>
      </c>
      <c r="BM315" s="233" t="s">
        <v>1193</v>
      </c>
    </row>
    <row r="316" spans="1:47" s="2" customFormat="1" ht="12">
      <c r="A316" s="39"/>
      <c r="B316" s="40"/>
      <c r="C316" s="41"/>
      <c r="D316" s="235" t="s">
        <v>150</v>
      </c>
      <c r="E316" s="41"/>
      <c r="F316" s="236" t="s">
        <v>413</v>
      </c>
      <c r="G316" s="41"/>
      <c r="H316" s="41"/>
      <c r="I316" s="237"/>
      <c r="J316" s="41"/>
      <c r="K316" s="41"/>
      <c r="L316" s="45"/>
      <c r="M316" s="238"/>
      <c r="N316" s="239"/>
      <c r="O316" s="92"/>
      <c r="P316" s="92"/>
      <c r="Q316" s="92"/>
      <c r="R316" s="92"/>
      <c r="S316" s="92"/>
      <c r="T316" s="93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150</v>
      </c>
      <c r="AU316" s="18" t="s">
        <v>87</v>
      </c>
    </row>
    <row r="317" spans="1:51" s="14" customFormat="1" ht="12">
      <c r="A317" s="14"/>
      <c r="B317" s="250"/>
      <c r="C317" s="251"/>
      <c r="D317" s="235" t="s">
        <v>152</v>
      </c>
      <c r="E317" s="252" t="s">
        <v>1</v>
      </c>
      <c r="F317" s="253" t="s">
        <v>1151</v>
      </c>
      <c r="G317" s="251"/>
      <c r="H317" s="254">
        <v>239.12</v>
      </c>
      <c r="I317" s="255"/>
      <c r="J317" s="251"/>
      <c r="K317" s="251"/>
      <c r="L317" s="256"/>
      <c r="M317" s="257"/>
      <c r="N317" s="258"/>
      <c r="O317" s="258"/>
      <c r="P317" s="258"/>
      <c r="Q317" s="258"/>
      <c r="R317" s="258"/>
      <c r="S317" s="258"/>
      <c r="T317" s="25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60" t="s">
        <v>152</v>
      </c>
      <c r="AU317" s="260" t="s">
        <v>87</v>
      </c>
      <c r="AV317" s="14" t="s">
        <v>87</v>
      </c>
      <c r="AW317" s="14" t="s">
        <v>33</v>
      </c>
      <c r="AX317" s="14" t="s">
        <v>85</v>
      </c>
      <c r="AY317" s="260" t="s">
        <v>142</v>
      </c>
    </row>
    <row r="318" spans="1:65" s="2" customFormat="1" ht="16.5" customHeight="1">
      <c r="A318" s="39"/>
      <c r="B318" s="40"/>
      <c r="C318" s="284" t="s">
        <v>436</v>
      </c>
      <c r="D318" s="284" t="s">
        <v>384</v>
      </c>
      <c r="E318" s="285" t="s">
        <v>415</v>
      </c>
      <c r="F318" s="286" t="s">
        <v>416</v>
      </c>
      <c r="G318" s="287" t="s">
        <v>417</v>
      </c>
      <c r="H318" s="288">
        <v>47.824</v>
      </c>
      <c r="I318" s="289"/>
      <c r="J318" s="290">
        <f>ROUND(I318*H318,2)</f>
        <v>0</v>
      </c>
      <c r="K318" s="291"/>
      <c r="L318" s="292"/>
      <c r="M318" s="293" t="s">
        <v>1</v>
      </c>
      <c r="N318" s="294" t="s">
        <v>43</v>
      </c>
      <c r="O318" s="92"/>
      <c r="P318" s="231">
        <f>O318*H318</f>
        <v>0</v>
      </c>
      <c r="Q318" s="231">
        <v>0.001</v>
      </c>
      <c r="R318" s="231">
        <f>Q318*H318</f>
        <v>0.047824</v>
      </c>
      <c r="S318" s="231">
        <v>0</v>
      </c>
      <c r="T318" s="232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3" t="s">
        <v>224</v>
      </c>
      <c r="AT318" s="233" t="s">
        <v>384</v>
      </c>
      <c r="AU318" s="233" t="s">
        <v>87</v>
      </c>
      <c r="AY318" s="18" t="s">
        <v>142</v>
      </c>
      <c r="BE318" s="234">
        <f>IF(N318="základní",J318,0)</f>
        <v>0</v>
      </c>
      <c r="BF318" s="234">
        <f>IF(N318="snížená",J318,0)</f>
        <v>0</v>
      </c>
      <c r="BG318" s="234">
        <f>IF(N318="zákl. přenesená",J318,0)</f>
        <v>0</v>
      </c>
      <c r="BH318" s="234">
        <f>IF(N318="sníž. přenesená",J318,0)</f>
        <v>0</v>
      </c>
      <c r="BI318" s="234">
        <f>IF(N318="nulová",J318,0)</f>
        <v>0</v>
      </c>
      <c r="BJ318" s="18" t="s">
        <v>85</v>
      </c>
      <c r="BK318" s="234">
        <f>ROUND(I318*H318,2)</f>
        <v>0</v>
      </c>
      <c r="BL318" s="18" t="s">
        <v>148</v>
      </c>
      <c r="BM318" s="233" t="s">
        <v>1194</v>
      </c>
    </row>
    <row r="319" spans="1:47" s="2" customFormat="1" ht="12">
      <c r="A319" s="39"/>
      <c r="B319" s="40"/>
      <c r="C319" s="41"/>
      <c r="D319" s="235" t="s">
        <v>150</v>
      </c>
      <c r="E319" s="41"/>
      <c r="F319" s="236" t="s">
        <v>416</v>
      </c>
      <c r="G319" s="41"/>
      <c r="H319" s="41"/>
      <c r="I319" s="237"/>
      <c r="J319" s="41"/>
      <c r="K319" s="41"/>
      <c r="L319" s="45"/>
      <c r="M319" s="238"/>
      <c r="N319" s="239"/>
      <c r="O319" s="92"/>
      <c r="P319" s="92"/>
      <c r="Q319" s="92"/>
      <c r="R319" s="92"/>
      <c r="S319" s="92"/>
      <c r="T319" s="93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150</v>
      </c>
      <c r="AU319" s="18" t="s">
        <v>87</v>
      </c>
    </row>
    <row r="320" spans="1:51" s="14" customFormat="1" ht="12">
      <c r="A320" s="14"/>
      <c r="B320" s="250"/>
      <c r="C320" s="251"/>
      <c r="D320" s="235" t="s">
        <v>152</v>
      </c>
      <c r="E320" s="252" t="s">
        <v>1</v>
      </c>
      <c r="F320" s="253" t="s">
        <v>1195</v>
      </c>
      <c r="G320" s="251"/>
      <c r="H320" s="254">
        <v>47.824</v>
      </c>
      <c r="I320" s="255"/>
      <c r="J320" s="251"/>
      <c r="K320" s="251"/>
      <c r="L320" s="256"/>
      <c r="M320" s="257"/>
      <c r="N320" s="258"/>
      <c r="O320" s="258"/>
      <c r="P320" s="258"/>
      <c r="Q320" s="258"/>
      <c r="R320" s="258"/>
      <c r="S320" s="258"/>
      <c r="T320" s="259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60" t="s">
        <v>152</v>
      </c>
      <c r="AU320" s="260" t="s">
        <v>87</v>
      </c>
      <c r="AV320" s="14" t="s">
        <v>87</v>
      </c>
      <c r="AW320" s="14" t="s">
        <v>33</v>
      </c>
      <c r="AX320" s="14" t="s">
        <v>85</v>
      </c>
      <c r="AY320" s="260" t="s">
        <v>142</v>
      </c>
    </row>
    <row r="321" spans="1:63" s="12" customFormat="1" ht="22.8" customHeight="1">
      <c r="A321" s="12"/>
      <c r="B321" s="205"/>
      <c r="C321" s="206"/>
      <c r="D321" s="207" t="s">
        <v>77</v>
      </c>
      <c r="E321" s="219" t="s">
        <v>148</v>
      </c>
      <c r="F321" s="219" t="s">
        <v>428</v>
      </c>
      <c r="G321" s="206"/>
      <c r="H321" s="206"/>
      <c r="I321" s="209"/>
      <c r="J321" s="220">
        <f>BK321</f>
        <v>0</v>
      </c>
      <c r="K321" s="206"/>
      <c r="L321" s="211"/>
      <c r="M321" s="212"/>
      <c r="N321" s="213"/>
      <c r="O321" s="213"/>
      <c r="P321" s="214">
        <f>SUM(P322:P325)</f>
        <v>0</v>
      </c>
      <c r="Q321" s="213"/>
      <c r="R321" s="214">
        <f>SUM(R322:R325)</f>
        <v>0</v>
      </c>
      <c r="S321" s="213"/>
      <c r="T321" s="215">
        <f>SUM(T322:T325)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16" t="s">
        <v>85</v>
      </c>
      <c r="AT321" s="217" t="s">
        <v>77</v>
      </c>
      <c r="AU321" s="217" t="s">
        <v>85</v>
      </c>
      <c r="AY321" s="216" t="s">
        <v>142</v>
      </c>
      <c r="BK321" s="218">
        <f>SUM(BK322:BK325)</f>
        <v>0</v>
      </c>
    </row>
    <row r="322" spans="1:65" s="2" customFormat="1" ht="21.75" customHeight="1">
      <c r="A322" s="39"/>
      <c r="B322" s="40"/>
      <c r="C322" s="221" t="s">
        <v>441</v>
      </c>
      <c r="D322" s="221" t="s">
        <v>144</v>
      </c>
      <c r="E322" s="222" t="s">
        <v>430</v>
      </c>
      <c r="F322" s="223" t="s">
        <v>431</v>
      </c>
      <c r="G322" s="224" t="s">
        <v>268</v>
      </c>
      <c r="H322" s="225">
        <v>96.528</v>
      </c>
      <c r="I322" s="226"/>
      <c r="J322" s="227">
        <f>ROUND(I322*H322,2)</f>
        <v>0</v>
      </c>
      <c r="K322" s="228"/>
      <c r="L322" s="45"/>
      <c r="M322" s="229" t="s">
        <v>1</v>
      </c>
      <c r="N322" s="230" t="s">
        <v>43</v>
      </c>
      <c r="O322" s="92"/>
      <c r="P322" s="231">
        <f>O322*H322</f>
        <v>0</v>
      </c>
      <c r="Q322" s="231">
        <v>0</v>
      </c>
      <c r="R322" s="231">
        <f>Q322*H322</f>
        <v>0</v>
      </c>
      <c r="S322" s="231">
        <v>0</v>
      </c>
      <c r="T322" s="232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3" t="s">
        <v>148</v>
      </c>
      <c r="AT322" s="233" t="s">
        <v>144</v>
      </c>
      <c r="AU322" s="233" t="s">
        <v>87</v>
      </c>
      <c r="AY322" s="18" t="s">
        <v>142</v>
      </c>
      <c r="BE322" s="234">
        <f>IF(N322="základní",J322,0)</f>
        <v>0</v>
      </c>
      <c r="BF322" s="234">
        <f>IF(N322="snížená",J322,0)</f>
        <v>0</v>
      </c>
      <c r="BG322" s="234">
        <f>IF(N322="zákl. přenesená",J322,0)</f>
        <v>0</v>
      </c>
      <c r="BH322" s="234">
        <f>IF(N322="sníž. přenesená",J322,0)</f>
        <v>0</v>
      </c>
      <c r="BI322" s="234">
        <f>IF(N322="nulová",J322,0)</f>
        <v>0</v>
      </c>
      <c r="BJ322" s="18" t="s">
        <v>85</v>
      </c>
      <c r="BK322" s="234">
        <f>ROUND(I322*H322,2)</f>
        <v>0</v>
      </c>
      <c r="BL322" s="18" t="s">
        <v>148</v>
      </c>
      <c r="BM322" s="233" t="s">
        <v>1196</v>
      </c>
    </row>
    <row r="323" spans="1:47" s="2" customFormat="1" ht="12">
      <c r="A323" s="39"/>
      <c r="B323" s="40"/>
      <c r="C323" s="41"/>
      <c r="D323" s="235" t="s">
        <v>150</v>
      </c>
      <c r="E323" s="41"/>
      <c r="F323" s="236" t="s">
        <v>433</v>
      </c>
      <c r="G323" s="41"/>
      <c r="H323" s="41"/>
      <c r="I323" s="237"/>
      <c r="J323" s="41"/>
      <c r="K323" s="41"/>
      <c r="L323" s="45"/>
      <c r="M323" s="238"/>
      <c r="N323" s="239"/>
      <c r="O323" s="92"/>
      <c r="P323" s="92"/>
      <c r="Q323" s="92"/>
      <c r="R323" s="92"/>
      <c r="S323" s="92"/>
      <c r="T323" s="93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150</v>
      </c>
      <c r="AU323" s="18" t="s">
        <v>87</v>
      </c>
    </row>
    <row r="324" spans="1:51" s="14" customFormat="1" ht="12">
      <c r="A324" s="14"/>
      <c r="B324" s="250"/>
      <c r="C324" s="251"/>
      <c r="D324" s="235" t="s">
        <v>152</v>
      </c>
      <c r="E324" s="252" t="s">
        <v>1</v>
      </c>
      <c r="F324" s="253" t="s">
        <v>1197</v>
      </c>
      <c r="G324" s="251"/>
      <c r="H324" s="254">
        <v>96.528</v>
      </c>
      <c r="I324" s="255"/>
      <c r="J324" s="251"/>
      <c r="K324" s="251"/>
      <c r="L324" s="256"/>
      <c r="M324" s="257"/>
      <c r="N324" s="258"/>
      <c r="O324" s="258"/>
      <c r="P324" s="258"/>
      <c r="Q324" s="258"/>
      <c r="R324" s="258"/>
      <c r="S324" s="258"/>
      <c r="T324" s="259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60" t="s">
        <v>152</v>
      </c>
      <c r="AU324" s="260" t="s">
        <v>87</v>
      </c>
      <c r="AV324" s="14" t="s">
        <v>87</v>
      </c>
      <c r="AW324" s="14" t="s">
        <v>33</v>
      </c>
      <c r="AX324" s="14" t="s">
        <v>78</v>
      </c>
      <c r="AY324" s="260" t="s">
        <v>142</v>
      </c>
    </row>
    <row r="325" spans="1:51" s="15" customFormat="1" ht="12">
      <c r="A325" s="15"/>
      <c r="B325" s="261"/>
      <c r="C325" s="262"/>
      <c r="D325" s="235" t="s">
        <v>152</v>
      </c>
      <c r="E325" s="263" t="s">
        <v>102</v>
      </c>
      <c r="F325" s="264" t="s">
        <v>160</v>
      </c>
      <c r="G325" s="262"/>
      <c r="H325" s="265">
        <v>96.528</v>
      </c>
      <c r="I325" s="266"/>
      <c r="J325" s="262"/>
      <c r="K325" s="262"/>
      <c r="L325" s="267"/>
      <c r="M325" s="268"/>
      <c r="N325" s="269"/>
      <c r="O325" s="269"/>
      <c r="P325" s="269"/>
      <c r="Q325" s="269"/>
      <c r="R325" s="269"/>
      <c r="S325" s="269"/>
      <c r="T325" s="270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71" t="s">
        <v>152</v>
      </c>
      <c r="AU325" s="271" t="s">
        <v>87</v>
      </c>
      <c r="AV325" s="15" t="s">
        <v>148</v>
      </c>
      <c r="AW325" s="15" t="s">
        <v>33</v>
      </c>
      <c r="AX325" s="15" t="s">
        <v>85</v>
      </c>
      <c r="AY325" s="271" t="s">
        <v>142</v>
      </c>
    </row>
    <row r="326" spans="1:63" s="12" customFormat="1" ht="22.8" customHeight="1">
      <c r="A326" s="12"/>
      <c r="B326" s="205"/>
      <c r="C326" s="206"/>
      <c r="D326" s="207" t="s">
        <v>77</v>
      </c>
      <c r="E326" s="219" t="s">
        <v>193</v>
      </c>
      <c r="F326" s="219" t="s">
        <v>435</v>
      </c>
      <c r="G326" s="206"/>
      <c r="H326" s="206"/>
      <c r="I326" s="209"/>
      <c r="J326" s="220">
        <f>BK326</f>
        <v>0</v>
      </c>
      <c r="K326" s="206"/>
      <c r="L326" s="211"/>
      <c r="M326" s="212"/>
      <c r="N326" s="213"/>
      <c r="O326" s="213"/>
      <c r="P326" s="214">
        <f>SUM(P327:P427)</f>
        <v>0</v>
      </c>
      <c r="Q326" s="213"/>
      <c r="R326" s="214">
        <f>SUM(R327:R427)</f>
        <v>98.63526800000001</v>
      </c>
      <c r="S326" s="213"/>
      <c r="T326" s="215">
        <f>SUM(T327:T427)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16" t="s">
        <v>85</v>
      </c>
      <c r="AT326" s="217" t="s">
        <v>77</v>
      </c>
      <c r="AU326" s="217" t="s">
        <v>85</v>
      </c>
      <c r="AY326" s="216" t="s">
        <v>142</v>
      </c>
      <c r="BK326" s="218">
        <f>SUM(BK327:BK427)</f>
        <v>0</v>
      </c>
    </row>
    <row r="327" spans="1:65" s="2" customFormat="1" ht="21.75" customHeight="1">
      <c r="A327" s="39"/>
      <c r="B327" s="40"/>
      <c r="C327" s="221" t="s">
        <v>446</v>
      </c>
      <c r="D327" s="221" t="s">
        <v>144</v>
      </c>
      <c r="E327" s="222" t="s">
        <v>1198</v>
      </c>
      <c r="F327" s="223" t="s">
        <v>1199</v>
      </c>
      <c r="G327" s="224" t="s">
        <v>147</v>
      </c>
      <c r="H327" s="225">
        <v>3.44</v>
      </c>
      <c r="I327" s="226"/>
      <c r="J327" s="227">
        <f>ROUND(I327*H327,2)</f>
        <v>0</v>
      </c>
      <c r="K327" s="228"/>
      <c r="L327" s="45"/>
      <c r="M327" s="229" t="s">
        <v>1</v>
      </c>
      <c r="N327" s="230" t="s">
        <v>43</v>
      </c>
      <c r="O327" s="92"/>
      <c r="P327" s="231">
        <f>O327*H327</f>
        <v>0</v>
      </c>
      <c r="Q327" s="231">
        <v>0.108</v>
      </c>
      <c r="R327" s="231">
        <f>Q327*H327</f>
        <v>0.37152</v>
      </c>
      <c r="S327" s="231">
        <v>0</v>
      </c>
      <c r="T327" s="232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3" t="s">
        <v>148</v>
      </c>
      <c r="AT327" s="233" t="s">
        <v>144</v>
      </c>
      <c r="AU327" s="233" t="s">
        <v>87</v>
      </c>
      <c r="AY327" s="18" t="s">
        <v>142</v>
      </c>
      <c r="BE327" s="234">
        <f>IF(N327="základní",J327,0)</f>
        <v>0</v>
      </c>
      <c r="BF327" s="234">
        <f>IF(N327="snížená",J327,0)</f>
        <v>0</v>
      </c>
      <c r="BG327" s="234">
        <f>IF(N327="zákl. přenesená",J327,0)</f>
        <v>0</v>
      </c>
      <c r="BH327" s="234">
        <f>IF(N327="sníž. přenesená",J327,0)</f>
        <v>0</v>
      </c>
      <c r="BI327" s="234">
        <f>IF(N327="nulová",J327,0)</f>
        <v>0</v>
      </c>
      <c r="BJ327" s="18" t="s">
        <v>85</v>
      </c>
      <c r="BK327" s="234">
        <f>ROUND(I327*H327,2)</f>
        <v>0</v>
      </c>
      <c r="BL327" s="18" t="s">
        <v>148</v>
      </c>
      <c r="BM327" s="233" t="s">
        <v>1200</v>
      </c>
    </row>
    <row r="328" spans="1:47" s="2" customFormat="1" ht="12">
      <c r="A328" s="39"/>
      <c r="B328" s="40"/>
      <c r="C328" s="41"/>
      <c r="D328" s="235" t="s">
        <v>150</v>
      </c>
      <c r="E328" s="41"/>
      <c r="F328" s="236" t="s">
        <v>1201</v>
      </c>
      <c r="G328" s="41"/>
      <c r="H328" s="41"/>
      <c r="I328" s="237"/>
      <c r="J328" s="41"/>
      <c r="K328" s="41"/>
      <c r="L328" s="45"/>
      <c r="M328" s="238"/>
      <c r="N328" s="239"/>
      <c r="O328" s="92"/>
      <c r="P328" s="92"/>
      <c r="Q328" s="92"/>
      <c r="R328" s="92"/>
      <c r="S328" s="92"/>
      <c r="T328" s="93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150</v>
      </c>
      <c r="AU328" s="18" t="s">
        <v>87</v>
      </c>
    </row>
    <row r="329" spans="1:51" s="14" customFormat="1" ht="12">
      <c r="A329" s="14"/>
      <c r="B329" s="250"/>
      <c r="C329" s="251"/>
      <c r="D329" s="235" t="s">
        <v>152</v>
      </c>
      <c r="E329" s="252" t="s">
        <v>1</v>
      </c>
      <c r="F329" s="253" t="s">
        <v>1081</v>
      </c>
      <c r="G329" s="251"/>
      <c r="H329" s="254">
        <v>3.44</v>
      </c>
      <c r="I329" s="255"/>
      <c r="J329" s="251"/>
      <c r="K329" s="251"/>
      <c r="L329" s="256"/>
      <c r="M329" s="257"/>
      <c r="N329" s="258"/>
      <c r="O329" s="258"/>
      <c r="P329" s="258"/>
      <c r="Q329" s="258"/>
      <c r="R329" s="258"/>
      <c r="S329" s="258"/>
      <c r="T329" s="259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60" t="s">
        <v>152</v>
      </c>
      <c r="AU329" s="260" t="s">
        <v>87</v>
      </c>
      <c r="AV329" s="14" t="s">
        <v>87</v>
      </c>
      <c r="AW329" s="14" t="s">
        <v>33</v>
      </c>
      <c r="AX329" s="14" t="s">
        <v>85</v>
      </c>
      <c r="AY329" s="260" t="s">
        <v>142</v>
      </c>
    </row>
    <row r="330" spans="1:65" s="2" customFormat="1" ht="16.5" customHeight="1">
      <c r="A330" s="39"/>
      <c r="B330" s="40"/>
      <c r="C330" s="284" t="s">
        <v>451</v>
      </c>
      <c r="D330" s="284" t="s">
        <v>384</v>
      </c>
      <c r="E330" s="285" t="s">
        <v>1202</v>
      </c>
      <c r="F330" s="286" t="s">
        <v>1203</v>
      </c>
      <c r="G330" s="287" t="s">
        <v>540</v>
      </c>
      <c r="H330" s="288">
        <v>2</v>
      </c>
      <c r="I330" s="289"/>
      <c r="J330" s="290">
        <f>ROUND(I330*H330,2)</f>
        <v>0</v>
      </c>
      <c r="K330" s="291"/>
      <c r="L330" s="292"/>
      <c r="M330" s="293" t="s">
        <v>1</v>
      </c>
      <c r="N330" s="294" t="s">
        <v>43</v>
      </c>
      <c r="O330" s="92"/>
      <c r="P330" s="231">
        <f>O330*H330</f>
        <v>0</v>
      </c>
      <c r="Q330" s="231">
        <v>1.12</v>
      </c>
      <c r="R330" s="231">
        <f>Q330*H330</f>
        <v>2.24</v>
      </c>
      <c r="S330" s="231">
        <v>0</v>
      </c>
      <c r="T330" s="232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3" t="s">
        <v>224</v>
      </c>
      <c r="AT330" s="233" t="s">
        <v>384</v>
      </c>
      <c r="AU330" s="233" t="s">
        <v>87</v>
      </c>
      <c r="AY330" s="18" t="s">
        <v>142</v>
      </c>
      <c r="BE330" s="234">
        <f>IF(N330="základní",J330,0)</f>
        <v>0</v>
      </c>
      <c r="BF330" s="234">
        <f>IF(N330="snížená",J330,0)</f>
        <v>0</v>
      </c>
      <c r="BG330" s="234">
        <f>IF(N330="zákl. přenesená",J330,0)</f>
        <v>0</v>
      </c>
      <c r="BH330" s="234">
        <f>IF(N330="sníž. přenesená",J330,0)</f>
        <v>0</v>
      </c>
      <c r="BI330" s="234">
        <f>IF(N330="nulová",J330,0)</f>
        <v>0</v>
      </c>
      <c r="BJ330" s="18" t="s">
        <v>85</v>
      </c>
      <c r="BK330" s="234">
        <f>ROUND(I330*H330,2)</f>
        <v>0</v>
      </c>
      <c r="BL330" s="18" t="s">
        <v>148</v>
      </c>
      <c r="BM330" s="233" t="s">
        <v>1204</v>
      </c>
    </row>
    <row r="331" spans="1:47" s="2" customFormat="1" ht="12">
      <c r="A331" s="39"/>
      <c r="B331" s="40"/>
      <c r="C331" s="41"/>
      <c r="D331" s="235" t="s">
        <v>150</v>
      </c>
      <c r="E331" s="41"/>
      <c r="F331" s="236" t="s">
        <v>1203</v>
      </c>
      <c r="G331" s="41"/>
      <c r="H331" s="41"/>
      <c r="I331" s="237"/>
      <c r="J331" s="41"/>
      <c r="K331" s="41"/>
      <c r="L331" s="45"/>
      <c r="M331" s="238"/>
      <c r="N331" s="239"/>
      <c r="O331" s="92"/>
      <c r="P331" s="92"/>
      <c r="Q331" s="92"/>
      <c r="R331" s="92"/>
      <c r="S331" s="92"/>
      <c r="T331" s="93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150</v>
      </c>
      <c r="AU331" s="18" t="s">
        <v>87</v>
      </c>
    </row>
    <row r="332" spans="1:65" s="2" customFormat="1" ht="16.5" customHeight="1">
      <c r="A332" s="39"/>
      <c r="B332" s="40"/>
      <c r="C332" s="221" t="s">
        <v>456</v>
      </c>
      <c r="D332" s="221" t="s">
        <v>144</v>
      </c>
      <c r="E332" s="222" t="s">
        <v>437</v>
      </c>
      <c r="F332" s="223" t="s">
        <v>438</v>
      </c>
      <c r="G332" s="224" t="s">
        <v>147</v>
      </c>
      <c r="H332" s="225">
        <v>47.12</v>
      </c>
      <c r="I332" s="226"/>
      <c r="J332" s="227">
        <f>ROUND(I332*H332,2)</f>
        <v>0</v>
      </c>
      <c r="K332" s="228"/>
      <c r="L332" s="45"/>
      <c r="M332" s="229" t="s">
        <v>1</v>
      </c>
      <c r="N332" s="230" t="s">
        <v>43</v>
      </c>
      <c r="O332" s="92"/>
      <c r="P332" s="231">
        <f>O332*H332</f>
        <v>0</v>
      </c>
      <c r="Q332" s="231">
        <v>0</v>
      </c>
      <c r="R332" s="231">
        <f>Q332*H332</f>
        <v>0</v>
      </c>
      <c r="S332" s="231">
        <v>0</v>
      </c>
      <c r="T332" s="232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3" t="s">
        <v>148</v>
      </c>
      <c r="AT332" s="233" t="s">
        <v>144</v>
      </c>
      <c r="AU332" s="233" t="s">
        <v>87</v>
      </c>
      <c r="AY332" s="18" t="s">
        <v>142</v>
      </c>
      <c r="BE332" s="234">
        <f>IF(N332="základní",J332,0)</f>
        <v>0</v>
      </c>
      <c r="BF332" s="234">
        <f>IF(N332="snížená",J332,0)</f>
        <v>0</v>
      </c>
      <c r="BG332" s="234">
        <f>IF(N332="zákl. přenesená",J332,0)</f>
        <v>0</v>
      </c>
      <c r="BH332" s="234">
        <f>IF(N332="sníž. přenesená",J332,0)</f>
        <v>0</v>
      </c>
      <c r="BI332" s="234">
        <f>IF(N332="nulová",J332,0)</f>
        <v>0</v>
      </c>
      <c r="BJ332" s="18" t="s">
        <v>85</v>
      </c>
      <c r="BK332" s="234">
        <f>ROUND(I332*H332,2)</f>
        <v>0</v>
      </c>
      <c r="BL332" s="18" t="s">
        <v>148</v>
      </c>
      <c r="BM332" s="233" t="s">
        <v>1205</v>
      </c>
    </row>
    <row r="333" spans="1:47" s="2" customFormat="1" ht="12">
      <c r="A333" s="39"/>
      <c r="B333" s="40"/>
      <c r="C333" s="41"/>
      <c r="D333" s="235" t="s">
        <v>150</v>
      </c>
      <c r="E333" s="41"/>
      <c r="F333" s="236" t="s">
        <v>440</v>
      </c>
      <c r="G333" s="41"/>
      <c r="H333" s="41"/>
      <c r="I333" s="237"/>
      <c r="J333" s="41"/>
      <c r="K333" s="41"/>
      <c r="L333" s="45"/>
      <c r="M333" s="238"/>
      <c r="N333" s="239"/>
      <c r="O333" s="92"/>
      <c r="P333" s="92"/>
      <c r="Q333" s="92"/>
      <c r="R333" s="92"/>
      <c r="S333" s="92"/>
      <c r="T333" s="93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150</v>
      </c>
      <c r="AU333" s="18" t="s">
        <v>87</v>
      </c>
    </row>
    <row r="334" spans="1:51" s="13" customFormat="1" ht="12">
      <c r="A334" s="13"/>
      <c r="B334" s="240"/>
      <c r="C334" s="241"/>
      <c r="D334" s="235" t="s">
        <v>152</v>
      </c>
      <c r="E334" s="242" t="s">
        <v>1</v>
      </c>
      <c r="F334" s="243" t="s">
        <v>300</v>
      </c>
      <c r="G334" s="241"/>
      <c r="H334" s="242" t="s">
        <v>1</v>
      </c>
      <c r="I334" s="244"/>
      <c r="J334" s="241"/>
      <c r="K334" s="241"/>
      <c r="L334" s="245"/>
      <c r="M334" s="246"/>
      <c r="N334" s="247"/>
      <c r="O334" s="247"/>
      <c r="P334" s="247"/>
      <c r="Q334" s="247"/>
      <c r="R334" s="247"/>
      <c r="S334" s="247"/>
      <c r="T334" s="248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9" t="s">
        <v>152</v>
      </c>
      <c r="AU334" s="249" t="s">
        <v>87</v>
      </c>
      <c r="AV334" s="13" t="s">
        <v>85</v>
      </c>
      <c r="AW334" s="13" t="s">
        <v>33</v>
      </c>
      <c r="AX334" s="13" t="s">
        <v>78</v>
      </c>
      <c r="AY334" s="249" t="s">
        <v>142</v>
      </c>
    </row>
    <row r="335" spans="1:51" s="14" customFormat="1" ht="12">
      <c r="A335" s="14"/>
      <c r="B335" s="250"/>
      <c r="C335" s="251"/>
      <c r="D335" s="235" t="s">
        <v>152</v>
      </c>
      <c r="E335" s="252" t="s">
        <v>1</v>
      </c>
      <c r="F335" s="253" t="s">
        <v>1206</v>
      </c>
      <c r="G335" s="251"/>
      <c r="H335" s="254">
        <v>47.12</v>
      </c>
      <c r="I335" s="255"/>
      <c r="J335" s="251"/>
      <c r="K335" s="251"/>
      <c r="L335" s="256"/>
      <c r="M335" s="257"/>
      <c r="N335" s="258"/>
      <c r="O335" s="258"/>
      <c r="P335" s="258"/>
      <c r="Q335" s="258"/>
      <c r="R335" s="258"/>
      <c r="S335" s="258"/>
      <c r="T335" s="259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0" t="s">
        <v>152</v>
      </c>
      <c r="AU335" s="260" t="s">
        <v>87</v>
      </c>
      <c r="AV335" s="14" t="s">
        <v>87</v>
      </c>
      <c r="AW335" s="14" t="s">
        <v>33</v>
      </c>
      <c r="AX335" s="14" t="s">
        <v>78</v>
      </c>
      <c r="AY335" s="260" t="s">
        <v>142</v>
      </c>
    </row>
    <row r="336" spans="1:51" s="15" customFormat="1" ht="12">
      <c r="A336" s="15"/>
      <c r="B336" s="261"/>
      <c r="C336" s="262"/>
      <c r="D336" s="235" t="s">
        <v>152</v>
      </c>
      <c r="E336" s="263" t="s">
        <v>1</v>
      </c>
      <c r="F336" s="264" t="s">
        <v>160</v>
      </c>
      <c r="G336" s="262"/>
      <c r="H336" s="265">
        <v>47.12</v>
      </c>
      <c r="I336" s="266"/>
      <c r="J336" s="262"/>
      <c r="K336" s="262"/>
      <c r="L336" s="267"/>
      <c r="M336" s="268"/>
      <c r="N336" s="269"/>
      <c r="O336" s="269"/>
      <c r="P336" s="269"/>
      <c r="Q336" s="269"/>
      <c r="R336" s="269"/>
      <c r="S336" s="269"/>
      <c r="T336" s="270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71" t="s">
        <v>152</v>
      </c>
      <c r="AU336" s="271" t="s">
        <v>87</v>
      </c>
      <c r="AV336" s="15" t="s">
        <v>148</v>
      </c>
      <c r="AW336" s="15" t="s">
        <v>33</v>
      </c>
      <c r="AX336" s="15" t="s">
        <v>85</v>
      </c>
      <c r="AY336" s="271" t="s">
        <v>142</v>
      </c>
    </row>
    <row r="337" spans="1:65" s="2" customFormat="1" ht="16.5" customHeight="1">
      <c r="A337" s="39"/>
      <c r="B337" s="40"/>
      <c r="C337" s="221" t="s">
        <v>461</v>
      </c>
      <c r="D337" s="221" t="s">
        <v>144</v>
      </c>
      <c r="E337" s="222" t="s">
        <v>442</v>
      </c>
      <c r="F337" s="223" t="s">
        <v>443</v>
      </c>
      <c r="G337" s="224" t="s">
        <v>147</v>
      </c>
      <c r="H337" s="225">
        <v>82.24</v>
      </c>
      <c r="I337" s="226"/>
      <c r="J337" s="227">
        <f>ROUND(I337*H337,2)</f>
        <v>0</v>
      </c>
      <c r="K337" s="228"/>
      <c r="L337" s="45"/>
      <c r="M337" s="229" t="s">
        <v>1</v>
      </c>
      <c r="N337" s="230" t="s">
        <v>43</v>
      </c>
      <c r="O337" s="92"/>
      <c r="P337" s="231">
        <f>O337*H337</f>
        <v>0</v>
      </c>
      <c r="Q337" s="231">
        <v>0</v>
      </c>
      <c r="R337" s="231">
        <f>Q337*H337</f>
        <v>0</v>
      </c>
      <c r="S337" s="231">
        <v>0</v>
      </c>
      <c r="T337" s="232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3" t="s">
        <v>148</v>
      </c>
      <c r="AT337" s="233" t="s">
        <v>144</v>
      </c>
      <c r="AU337" s="233" t="s">
        <v>87</v>
      </c>
      <c r="AY337" s="18" t="s">
        <v>142</v>
      </c>
      <c r="BE337" s="234">
        <f>IF(N337="základní",J337,0)</f>
        <v>0</v>
      </c>
      <c r="BF337" s="234">
        <f>IF(N337="snížená",J337,0)</f>
        <v>0</v>
      </c>
      <c r="BG337" s="234">
        <f>IF(N337="zákl. přenesená",J337,0)</f>
        <v>0</v>
      </c>
      <c r="BH337" s="234">
        <f>IF(N337="sníž. přenesená",J337,0)</f>
        <v>0</v>
      </c>
      <c r="BI337" s="234">
        <f>IF(N337="nulová",J337,0)</f>
        <v>0</v>
      </c>
      <c r="BJ337" s="18" t="s">
        <v>85</v>
      </c>
      <c r="BK337" s="234">
        <f>ROUND(I337*H337,2)</f>
        <v>0</v>
      </c>
      <c r="BL337" s="18" t="s">
        <v>148</v>
      </c>
      <c r="BM337" s="233" t="s">
        <v>1207</v>
      </c>
    </row>
    <row r="338" spans="1:47" s="2" customFormat="1" ht="12">
      <c r="A338" s="39"/>
      <c r="B338" s="40"/>
      <c r="C338" s="41"/>
      <c r="D338" s="235" t="s">
        <v>150</v>
      </c>
      <c r="E338" s="41"/>
      <c r="F338" s="236" t="s">
        <v>445</v>
      </c>
      <c r="G338" s="41"/>
      <c r="H338" s="41"/>
      <c r="I338" s="237"/>
      <c r="J338" s="41"/>
      <c r="K338" s="41"/>
      <c r="L338" s="45"/>
      <c r="M338" s="238"/>
      <c r="N338" s="239"/>
      <c r="O338" s="92"/>
      <c r="P338" s="92"/>
      <c r="Q338" s="92"/>
      <c r="R338" s="92"/>
      <c r="S338" s="92"/>
      <c r="T338" s="93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150</v>
      </c>
      <c r="AU338" s="18" t="s">
        <v>87</v>
      </c>
    </row>
    <row r="339" spans="1:51" s="13" customFormat="1" ht="12">
      <c r="A339" s="13"/>
      <c r="B339" s="240"/>
      <c r="C339" s="241"/>
      <c r="D339" s="235" t="s">
        <v>152</v>
      </c>
      <c r="E339" s="242" t="s">
        <v>1</v>
      </c>
      <c r="F339" s="243" t="s">
        <v>300</v>
      </c>
      <c r="G339" s="241"/>
      <c r="H339" s="242" t="s">
        <v>1</v>
      </c>
      <c r="I339" s="244"/>
      <c r="J339" s="241"/>
      <c r="K339" s="241"/>
      <c r="L339" s="245"/>
      <c r="M339" s="246"/>
      <c r="N339" s="247"/>
      <c r="O339" s="247"/>
      <c r="P339" s="247"/>
      <c r="Q339" s="247"/>
      <c r="R339" s="247"/>
      <c r="S339" s="247"/>
      <c r="T339" s="248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9" t="s">
        <v>152</v>
      </c>
      <c r="AU339" s="249" t="s">
        <v>87</v>
      </c>
      <c r="AV339" s="13" t="s">
        <v>85</v>
      </c>
      <c r="AW339" s="13" t="s">
        <v>33</v>
      </c>
      <c r="AX339" s="13" t="s">
        <v>78</v>
      </c>
      <c r="AY339" s="249" t="s">
        <v>142</v>
      </c>
    </row>
    <row r="340" spans="1:51" s="14" customFormat="1" ht="12">
      <c r="A340" s="14"/>
      <c r="B340" s="250"/>
      <c r="C340" s="251"/>
      <c r="D340" s="235" t="s">
        <v>152</v>
      </c>
      <c r="E340" s="252" t="s">
        <v>1</v>
      </c>
      <c r="F340" s="253" t="s">
        <v>1208</v>
      </c>
      <c r="G340" s="251"/>
      <c r="H340" s="254">
        <v>82.24</v>
      </c>
      <c r="I340" s="255"/>
      <c r="J340" s="251"/>
      <c r="K340" s="251"/>
      <c r="L340" s="256"/>
      <c r="M340" s="257"/>
      <c r="N340" s="258"/>
      <c r="O340" s="258"/>
      <c r="P340" s="258"/>
      <c r="Q340" s="258"/>
      <c r="R340" s="258"/>
      <c r="S340" s="258"/>
      <c r="T340" s="259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60" t="s">
        <v>152</v>
      </c>
      <c r="AU340" s="260" t="s">
        <v>87</v>
      </c>
      <c r="AV340" s="14" t="s">
        <v>87</v>
      </c>
      <c r="AW340" s="14" t="s">
        <v>33</v>
      </c>
      <c r="AX340" s="14" t="s">
        <v>78</v>
      </c>
      <c r="AY340" s="260" t="s">
        <v>142</v>
      </c>
    </row>
    <row r="341" spans="1:51" s="15" customFormat="1" ht="12">
      <c r="A341" s="15"/>
      <c r="B341" s="261"/>
      <c r="C341" s="262"/>
      <c r="D341" s="235" t="s">
        <v>152</v>
      </c>
      <c r="E341" s="263" t="s">
        <v>1</v>
      </c>
      <c r="F341" s="264" t="s">
        <v>160</v>
      </c>
      <c r="G341" s="262"/>
      <c r="H341" s="265">
        <v>82.24</v>
      </c>
      <c r="I341" s="266"/>
      <c r="J341" s="262"/>
      <c r="K341" s="262"/>
      <c r="L341" s="267"/>
      <c r="M341" s="268"/>
      <c r="N341" s="269"/>
      <c r="O341" s="269"/>
      <c r="P341" s="269"/>
      <c r="Q341" s="269"/>
      <c r="R341" s="269"/>
      <c r="S341" s="269"/>
      <c r="T341" s="270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71" t="s">
        <v>152</v>
      </c>
      <c r="AU341" s="271" t="s">
        <v>87</v>
      </c>
      <c r="AV341" s="15" t="s">
        <v>148</v>
      </c>
      <c r="AW341" s="15" t="s">
        <v>33</v>
      </c>
      <c r="AX341" s="15" t="s">
        <v>85</v>
      </c>
      <c r="AY341" s="271" t="s">
        <v>142</v>
      </c>
    </row>
    <row r="342" spans="1:65" s="2" customFormat="1" ht="16.5" customHeight="1">
      <c r="A342" s="39"/>
      <c r="B342" s="40"/>
      <c r="C342" s="221" t="s">
        <v>469</v>
      </c>
      <c r="D342" s="221" t="s">
        <v>144</v>
      </c>
      <c r="E342" s="222" t="s">
        <v>447</v>
      </c>
      <c r="F342" s="223" t="s">
        <v>448</v>
      </c>
      <c r="G342" s="224" t="s">
        <v>147</v>
      </c>
      <c r="H342" s="225">
        <v>138.19</v>
      </c>
      <c r="I342" s="226"/>
      <c r="J342" s="227">
        <f>ROUND(I342*H342,2)</f>
        <v>0</v>
      </c>
      <c r="K342" s="228"/>
      <c r="L342" s="45"/>
      <c r="M342" s="229" t="s">
        <v>1</v>
      </c>
      <c r="N342" s="230" t="s">
        <v>43</v>
      </c>
      <c r="O342" s="92"/>
      <c r="P342" s="231">
        <f>O342*H342</f>
        <v>0</v>
      </c>
      <c r="Q342" s="231">
        <v>0</v>
      </c>
      <c r="R342" s="231">
        <f>Q342*H342</f>
        <v>0</v>
      </c>
      <c r="S342" s="231">
        <v>0</v>
      </c>
      <c r="T342" s="232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3" t="s">
        <v>148</v>
      </c>
      <c r="AT342" s="233" t="s">
        <v>144</v>
      </c>
      <c r="AU342" s="233" t="s">
        <v>87</v>
      </c>
      <c r="AY342" s="18" t="s">
        <v>142</v>
      </c>
      <c r="BE342" s="234">
        <f>IF(N342="základní",J342,0)</f>
        <v>0</v>
      </c>
      <c r="BF342" s="234">
        <f>IF(N342="snížená",J342,0)</f>
        <v>0</v>
      </c>
      <c r="BG342" s="234">
        <f>IF(N342="zákl. přenesená",J342,0)</f>
        <v>0</v>
      </c>
      <c r="BH342" s="234">
        <f>IF(N342="sníž. přenesená",J342,0)</f>
        <v>0</v>
      </c>
      <c r="BI342" s="234">
        <f>IF(N342="nulová",J342,0)</f>
        <v>0</v>
      </c>
      <c r="BJ342" s="18" t="s">
        <v>85</v>
      </c>
      <c r="BK342" s="234">
        <f>ROUND(I342*H342,2)</f>
        <v>0</v>
      </c>
      <c r="BL342" s="18" t="s">
        <v>148</v>
      </c>
      <c r="BM342" s="233" t="s">
        <v>1209</v>
      </c>
    </row>
    <row r="343" spans="1:47" s="2" customFormat="1" ht="12">
      <c r="A343" s="39"/>
      <c r="B343" s="40"/>
      <c r="C343" s="41"/>
      <c r="D343" s="235" t="s">
        <v>150</v>
      </c>
      <c r="E343" s="41"/>
      <c r="F343" s="236" t="s">
        <v>450</v>
      </c>
      <c r="G343" s="41"/>
      <c r="H343" s="41"/>
      <c r="I343" s="237"/>
      <c r="J343" s="41"/>
      <c r="K343" s="41"/>
      <c r="L343" s="45"/>
      <c r="M343" s="238"/>
      <c r="N343" s="239"/>
      <c r="O343" s="92"/>
      <c r="P343" s="92"/>
      <c r="Q343" s="92"/>
      <c r="R343" s="92"/>
      <c r="S343" s="92"/>
      <c r="T343" s="93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150</v>
      </c>
      <c r="AU343" s="18" t="s">
        <v>87</v>
      </c>
    </row>
    <row r="344" spans="1:51" s="13" customFormat="1" ht="12">
      <c r="A344" s="13"/>
      <c r="B344" s="240"/>
      <c r="C344" s="241"/>
      <c r="D344" s="235" t="s">
        <v>152</v>
      </c>
      <c r="E344" s="242" t="s">
        <v>1</v>
      </c>
      <c r="F344" s="243" t="s">
        <v>165</v>
      </c>
      <c r="G344" s="241"/>
      <c r="H344" s="242" t="s">
        <v>1</v>
      </c>
      <c r="I344" s="244"/>
      <c r="J344" s="241"/>
      <c r="K344" s="241"/>
      <c r="L344" s="245"/>
      <c r="M344" s="246"/>
      <c r="N344" s="247"/>
      <c r="O344" s="247"/>
      <c r="P344" s="247"/>
      <c r="Q344" s="247"/>
      <c r="R344" s="247"/>
      <c r="S344" s="247"/>
      <c r="T344" s="248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9" t="s">
        <v>152</v>
      </c>
      <c r="AU344" s="249" t="s">
        <v>87</v>
      </c>
      <c r="AV344" s="13" t="s">
        <v>85</v>
      </c>
      <c r="AW344" s="13" t="s">
        <v>33</v>
      </c>
      <c r="AX344" s="13" t="s">
        <v>78</v>
      </c>
      <c r="AY344" s="249" t="s">
        <v>142</v>
      </c>
    </row>
    <row r="345" spans="1:51" s="14" customFormat="1" ht="12">
      <c r="A345" s="14"/>
      <c r="B345" s="250"/>
      <c r="C345" s="251"/>
      <c r="D345" s="235" t="s">
        <v>152</v>
      </c>
      <c r="E345" s="252" t="s">
        <v>1</v>
      </c>
      <c r="F345" s="253" t="s">
        <v>1085</v>
      </c>
      <c r="G345" s="251"/>
      <c r="H345" s="254">
        <v>138.19</v>
      </c>
      <c r="I345" s="255"/>
      <c r="J345" s="251"/>
      <c r="K345" s="251"/>
      <c r="L345" s="256"/>
      <c r="M345" s="257"/>
      <c r="N345" s="258"/>
      <c r="O345" s="258"/>
      <c r="P345" s="258"/>
      <c r="Q345" s="258"/>
      <c r="R345" s="258"/>
      <c r="S345" s="258"/>
      <c r="T345" s="259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60" t="s">
        <v>152</v>
      </c>
      <c r="AU345" s="260" t="s">
        <v>87</v>
      </c>
      <c r="AV345" s="14" t="s">
        <v>87</v>
      </c>
      <c r="AW345" s="14" t="s">
        <v>33</v>
      </c>
      <c r="AX345" s="14" t="s">
        <v>85</v>
      </c>
      <c r="AY345" s="260" t="s">
        <v>142</v>
      </c>
    </row>
    <row r="346" spans="1:65" s="2" customFormat="1" ht="16.5" customHeight="1">
      <c r="A346" s="39"/>
      <c r="B346" s="40"/>
      <c r="C346" s="221" t="s">
        <v>474</v>
      </c>
      <c r="D346" s="221" t="s">
        <v>144</v>
      </c>
      <c r="E346" s="222" t="s">
        <v>452</v>
      </c>
      <c r="F346" s="223" t="s">
        <v>453</v>
      </c>
      <c r="G346" s="224" t="s">
        <v>147</v>
      </c>
      <c r="H346" s="225">
        <v>175.68</v>
      </c>
      <c r="I346" s="226"/>
      <c r="J346" s="227">
        <f>ROUND(I346*H346,2)</f>
        <v>0</v>
      </c>
      <c r="K346" s="228"/>
      <c r="L346" s="45"/>
      <c r="M346" s="229" t="s">
        <v>1</v>
      </c>
      <c r="N346" s="230" t="s">
        <v>43</v>
      </c>
      <c r="O346" s="92"/>
      <c r="P346" s="231">
        <f>O346*H346</f>
        <v>0</v>
      </c>
      <c r="Q346" s="231">
        <v>0</v>
      </c>
      <c r="R346" s="231">
        <f>Q346*H346</f>
        <v>0</v>
      </c>
      <c r="S346" s="231">
        <v>0</v>
      </c>
      <c r="T346" s="232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3" t="s">
        <v>148</v>
      </c>
      <c r="AT346" s="233" t="s">
        <v>144</v>
      </c>
      <c r="AU346" s="233" t="s">
        <v>87</v>
      </c>
      <c r="AY346" s="18" t="s">
        <v>142</v>
      </c>
      <c r="BE346" s="234">
        <f>IF(N346="základní",J346,0)</f>
        <v>0</v>
      </c>
      <c r="BF346" s="234">
        <f>IF(N346="snížená",J346,0)</f>
        <v>0</v>
      </c>
      <c r="BG346" s="234">
        <f>IF(N346="zákl. přenesená",J346,0)</f>
        <v>0</v>
      </c>
      <c r="BH346" s="234">
        <f>IF(N346="sníž. přenesená",J346,0)</f>
        <v>0</v>
      </c>
      <c r="BI346" s="234">
        <f>IF(N346="nulová",J346,0)</f>
        <v>0</v>
      </c>
      <c r="BJ346" s="18" t="s">
        <v>85</v>
      </c>
      <c r="BK346" s="234">
        <f>ROUND(I346*H346,2)</f>
        <v>0</v>
      </c>
      <c r="BL346" s="18" t="s">
        <v>148</v>
      </c>
      <c r="BM346" s="233" t="s">
        <v>1210</v>
      </c>
    </row>
    <row r="347" spans="1:47" s="2" customFormat="1" ht="12">
      <c r="A347" s="39"/>
      <c r="B347" s="40"/>
      <c r="C347" s="41"/>
      <c r="D347" s="235" t="s">
        <v>150</v>
      </c>
      <c r="E347" s="41"/>
      <c r="F347" s="236" t="s">
        <v>455</v>
      </c>
      <c r="G347" s="41"/>
      <c r="H347" s="41"/>
      <c r="I347" s="237"/>
      <c r="J347" s="41"/>
      <c r="K347" s="41"/>
      <c r="L347" s="45"/>
      <c r="M347" s="238"/>
      <c r="N347" s="239"/>
      <c r="O347" s="92"/>
      <c r="P347" s="92"/>
      <c r="Q347" s="92"/>
      <c r="R347" s="92"/>
      <c r="S347" s="92"/>
      <c r="T347" s="93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150</v>
      </c>
      <c r="AU347" s="18" t="s">
        <v>87</v>
      </c>
    </row>
    <row r="348" spans="1:51" s="13" customFormat="1" ht="12">
      <c r="A348" s="13"/>
      <c r="B348" s="240"/>
      <c r="C348" s="241"/>
      <c r="D348" s="235" t="s">
        <v>152</v>
      </c>
      <c r="E348" s="242" t="s">
        <v>1</v>
      </c>
      <c r="F348" s="243" t="s">
        <v>170</v>
      </c>
      <c r="G348" s="241"/>
      <c r="H348" s="242" t="s">
        <v>1</v>
      </c>
      <c r="I348" s="244"/>
      <c r="J348" s="241"/>
      <c r="K348" s="241"/>
      <c r="L348" s="245"/>
      <c r="M348" s="246"/>
      <c r="N348" s="247"/>
      <c r="O348" s="247"/>
      <c r="P348" s="247"/>
      <c r="Q348" s="247"/>
      <c r="R348" s="247"/>
      <c r="S348" s="247"/>
      <c r="T348" s="248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9" t="s">
        <v>152</v>
      </c>
      <c r="AU348" s="249" t="s">
        <v>87</v>
      </c>
      <c r="AV348" s="13" t="s">
        <v>85</v>
      </c>
      <c r="AW348" s="13" t="s">
        <v>33</v>
      </c>
      <c r="AX348" s="13" t="s">
        <v>78</v>
      </c>
      <c r="AY348" s="249" t="s">
        <v>142</v>
      </c>
    </row>
    <row r="349" spans="1:51" s="14" customFormat="1" ht="12">
      <c r="A349" s="14"/>
      <c r="B349" s="250"/>
      <c r="C349" s="251"/>
      <c r="D349" s="235" t="s">
        <v>152</v>
      </c>
      <c r="E349" s="252" t="s">
        <v>1</v>
      </c>
      <c r="F349" s="253" t="s">
        <v>1086</v>
      </c>
      <c r="G349" s="251"/>
      <c r="H349" s="254">
        <v>175.68</v>
      </c>
      <c r="I349" s="255"/>
      <c r="J349" s="251"/>
      <c r="K349" s="251"/>
      <c r="L349" s="256"/>
      <c r="M349" s="257"/>
      <c r="N349" s="258"/>
      <c r="O349" s="258"/>
      <c r="P349" s="258"/>
      <c r="Q349" s="258"/>
      <c r="R349" s="258"/>
      <c r="S349" s="258"/>
      <c r="T349" s="259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60" t="s">
        <v>152</v>
      </c>
      <c r="AU349" s="260" t="s">
        <v>87</v>
      </c>
      <c r="AV349" s="14" t="s">
        <v>87</v>
      </c>
      <c r="AW349" s="14" t="s">
        <v>33</v>
      </c>
      <c r="AX349" s="14" t="s">
        <v>85</v>
      </c>
      <c r="AY349" s="260" t="s">
        <v>142</v>
      </c>
    </row>
    <row r="350" spans="1:65" s="2" customFormat="1" ht="16.5" customHeight="1">
      <c r="A350" s="39"/>
      <c r="B350" s="40"/>
      <c r="C350" s="221" t="s">
        <v>479</v>
      </c>
      <c r="D350" s="221" t="s">
        <v>144</v>
      </c>
      <c r="E350" s="222" t="s">
        <v>1211</v>
      </c>
      <c r="F350" s="223" t="s">
        <v>1212</v>
      </c>
      <c r="G350" s="224" t="s">
        <v>147</v>
      </c>
      <c r="H350" s="225">
        <v>121.28</v>
      </c>
      <c r="I350" s="226"/>
      <c r="J350" s="227">
        <f>ROUND(I350*H350,2)</f>
        <v>0</v>
      </c>
      <c r="K350" s="228"/>
      <c r="L350" s="45"/>
      <c r="M350" s="229" t="s">
        <v>1</v>
      </c>
      <c r="N350" s="230" t="s">
        <v>43</v>
      </c>
      <c r="O350" s="92"/>
      <c r="P350" s="231">
        <f>O350*H350</f>
        <v>0</v>
      </c>
      <c r="Q350" s="231">
        <v>0</v>
      </c>
      <c r="R350" s="231">
        <f>Q350*H350</f>
        <v>0</v>
      </c>
      <c r="S350" s="231">
        <v>0</v>
      </c>
      <c r="T350" s="232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3" t="s">
        <v>148</v>
      </c>
      <c r="AT350" s="233" t="s">
        <v>144</v>
      </c>
      <c r="AU350" s="233" t="s">
        <v>87</v>
      </c>
      <c r="AY350" s="18" t="s">
        <v>142</v>
      </c>
      <c r="BE350" s="234">
        <f>IF(N350="základní",J350,0)</f>
        <v>0</v>
      </c>
      <c r="BF350" s="234">
        <f>IF(N350="snížená",J350,0)</f>
        <v>0</v>
      </c>
      <c r="BG350" s="234">
        <f>IF(N350="zákl. přenesená",J350,0)</f>
        <v>0</v>
      </c>
      <c r="BH350" s="234">
        <f>IF(N350="sníž. přenesená",J350,0)</f>
        <v>0</v>
      </c>
      <c r="BI350" s="234">
        <f>IF(N350="nulová",J350,0)</f>
        <v>0</v>
      </c>
      <c r="BJ350" s="18" t="s">
        <v>85</v>
      </c>
      <c r="BK350" s="234">
        <f>ROUND(I350*H350,2)</f>
        <v>0</v>
      </c>
      <c r="BL350" s="18" t="s">
        <v>148</v>
      </c>
      <c r="BM350" s="233" t="s">
        <v>1213</v>
      </c>
    </row>
    <row r="351" spans="1:47" s="2" customFormat="1" ht="12">
      <c r="A351" s="39"/>
      <c r="B351" s="40"/>
      <c r="C351" s="41"/>
      <c r="D351" s="235" t="s">
        <v>150</v>
      </c>
      <c r="E351" s="41"/>
      <c r="F351" s="236" t="s">
        <v>1214</v>
      </c>
      <c r="G351" s="41"/>
      <c r="H351" s="41"/>
      <c r="I351" s="237"/>
      <c r="J351" s="41"/>
      <c r="K351" s="41"/>
      <c r="L351" s="45"/>
      <c r="M351" s="238"/>
      <c r="N351" s="239"/>
      <c r="O351" s="92"/>
      <c r="P351" s="92"/>
      <c r="Q351" s="92"/>
      <c r="R351" s="92"/>
      <c r="S351" s="92"/>
      <c r="T351" s="93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150</v>
      </c>
      <c r="AU351" s="18" t="s">
        <v>87</v>
      </c>
    </row>
    <row r="352" spans="1:51" s="13" customFormat="1" ht="12">
      <c r="A352" s="13"/>
      <c r="B352" s="240"/>
      <c r="C352" s="241"/>
      <c r="D352" s="235" t="s">
        <v>152</v>
      </c>
      <c r="E352" s="242" t="s">
        <v>1</v>
      </c>
      <c r="F352" s="243" t="s">
        <v>300</v>
      </c>
      <c r="G352" s="241"/>
      <c r="H352" s="242" t="s">
        <v>1</v>
      </c>
      <c r="I352" s="244"/>
      <c r="J352" s="241"/>
      <c r="K352" s="241"/>
      <c r="L352" s="245"/>
      <c r="M352" s="246"/>
      <c r="N352" s="247"/>
      <c r="O352" s="247"/>
      <c r="P352" s="247"/>
      <c r="Q352" s="247"/>
      <c r="R352" s="247"/>
      <c r="S352" s="247"/>
      <c r="T352" s="248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9" t="s">
        <v>152</v>
      </c>
      <c r="AU352" s="249" t="s">
        <v>87</v>
      </c>
      <c r="AV352" s="13" t="s">
        <v>85</v>
      </c>
      <c r="AW352" s="13" t="s">
        <v>33</v>
      </c>
      <c r="AX352" s="13" t="s">
        <v>78</v>
      </c>
      <c r="AY352" s="249" t="s">
        <v>142</v>
      </c>
    </row>
    <row r="353" spans="1:51" s="14" customFormat="1" ht="12">
      <c r="A353" s="14"/>
      <c r="B353" s="250"/>
      <c r="C353" s="251"/>
      <c r="D353" s="235" t="s">
        <v>152</v>
      </c>
      <c r="E353" s="252" t="s">
        <v>1</v>
      </c>
      <c r="F353" s="253" t="s">
        <v>1215</v>
      </c>
      <c r="G353" s="251"/>
      <c r="H353" s="254">
        <v>121.28</v>
      </c>
      <c r="I353" s="255"/>
      <c r="J353" s="251"/>
      <c r="K353" s="251"/>
      <c r="L353" s="256"/>
      <c r="M353" s="257"/>
      <c r="N353" s="258"/>
      <c r="O353" s="258"/>
      <c r="P353" s="258"/>
      <c r="Q353" s="258"/>
      <c r="R353" s="258"/>
      <c r="S353" s="258"/>
      <c r="T353" s="259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60" t="s">
        <v>152</v>
      </c>
      <c r="AU353" s="260" t="s">
        <v>87</v>
      </c>
      <c r="AV353" s="14" t="s">
        <v>87</v>
      </c>
      <c r="AW353" s="14" t="s">
        <v>33</v>
      </c>
      <c r="AX353" s="14" t="s">
        <v>78</v>
      </c>
      <c r="AY353" s="260" t="s">
        <v>142</v>
      </c>
    </row>
    <row r="354" spans="1:51" s="15" customFormat="1" ht="12">
      <c r="A354" s="15"/>
      <c r="B354" s="261"/>
      <c r="C354" s="262"/>
      <c r="D354" s="235" t="s">
        <v>152</v>
      </c>
      <c r="E354" s="263" t="s">
        <v>1</v>
      </c>
      <c r="F354" s="264" t="s">
        <v>160</v>
      </c>
      <c r="G354" s="262"/>
      <c r="H354" s="265">
        <v>121.28</v>
      </c>
      <c r="I354" s="266"/>
      <c r="J354" s="262"/>
      <c r="K354" s="262"/>
      <c r="L354" s="267"/>
      <c r="M354" s="268"/>
      <c r="N354" s="269"/>
      <c r="O354" s="269"/>
      <c r="P354" s="269"/>
      <c r="Q354" s="269"/>
      <c r="R354" s="269"/>
      <c r="S354" s="269"/>
      <c r="T354" s="270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71" t="s">
        <v>152</v>
      </c>
      <c r="AU354" s="271" t="s">
        <v>87</v>
      </c>
      <c r="AV354" s="15" t="s">
        <v>148</v>
      </c>
      <c r="AW354" s="15" t="s">
        <v>33</v>
      </c>
      <c r="AX354" s="15" t="s">
        <v>85</v>
      </c>
      <c r="AY354" s="271" t="s">
        <v>142</v>
      </c>
    </row>
    <row r="355" spans="1:65" s="2" customFormat="1" ht="16.5" customHeight="1">
      <c r="A355" s="39"/>
      <c r="B355" s="40"/>
      <c r="C355" s="221" t="s">
        <v>486</v>
      </c>
      <c r="D355" s="221" t="s">
        <v>144</v>
      </c>
      <c r="E355" s="222" t="s">
        <v>457</v>
      </c>
      <c r="F355" s="223" t="s">
        <v>458</v>
      </c>
      <c r="G355" s="224" t="s">
        <v>147</v>
      </c>
      <c r="H355" s="225">
        <v>47.12</v>
      </c>
      <c r="I355" s="226"/>
      <c r="J355" s="227">
        <f>ROUND(I355*H355,2)</f>
        <v>0</v>
      </c>
      <c r="K355" s="228"/>
      <c r="L355" s="45"/>
      <c r="M355" s="229" t="s">
        <v>1</v>
      </c>
      <c r="N355" s="230" t="s">
        <v>43</v>
      </c>
      <c r="O355" s="92"/>
      <c r="P355" s="231">
        <f>O355*H355</f>
        <v>0</v>
      </c>
      <c r="Q355" s="231">
        <v>0</v>
      </c>
      <c r="R355" s="231">
        <f>Q355*H355</f>
        <v>0</v>
      </c>
      <c r="S355" s="231">
        <v>0</v>
      </c>
      <c r="T355" s="232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3" t="s">
        <v>148</v>
      </c>
      <c r="AT355" s="233" t="s">
        <v>144</v>
      </c>
      <c r="AU355" s="233" t="s">
        <v>87</v>
      </c>
      <c r="AY355" s="18" t="s">
        <v>142</v>
      </c>
      <c r="BE355" s="234">
        <f>IF(N355="základní",J355,0)</f>
        <v>0</v>
      </c>
      <c r="BF355" s="234">
        <f>IF(N355="snížená",J355,0)</f>
        <v>0</v>
      </c>
      <c r="BG355" s="234">
        <f>IF(N355="zákl. přenesená",J355,0)</f>
        <v>0</v>
      </c>
      <c r="BH355" s="234">
        <f>IF(N355="sníž. přenesená",J355,0)</f>
        <v>0</v>
      </c>
      <c r="BI355" s="234">
        <f>IF(N355="nulová",J355,0)</f>
        <v>0</v>
      </c>
      <c r="BJ355" s="18" t="s">
        <v>85</v>
      </c>
      <c r="BK355" s="234">
        <f>ROUND(I355*H355,2)</f>
        <v>0</v>
      </c>
      <c r="BL355" s="18" t="s">
        <v>148</v>
      </c>
      <c r="BM355" s="233" t="s">
        <v>1216</v>
      </c>
    </row>
    <row r="356" spans="1:47" s="2" customFormat="1" ht="12">
      <c r="A356" s="39"/>
      <c r="B356" s="40"/>
      <c r="C356" s="41"/>
      <c r="D356" s="235" t="s">
        <v>150</v>
      </c>
      <c r="E356" s="41"/>
      <c r="F356" s="236" t="s">
        <v>460</v>
      </c>
      <c r="G356" s="41"/>
      <c r="H356" s="41"/>
      <c r="I356" s="237"/>
      <c r="J356" s="41"/>
      <c r="K356" s="41"/>
      <c r="L356" s="45"/>
      <c r="M356" s="238"/>
      <c r="N356" s="239"/>
      <c r="O356" s="92"/>
      <c r="P356" s="92"/>
      <c r="Q356" s="92"/>
      <c r="R356" s="92"/>
      <c r="S356" s="92"/>
      <c r="T356" s="93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150</v>
      </c>
      <c r="AU356" s="18" t="s">
        <v>87</v>
      </c>
    </row>
    <row r="357" spans="1:65" s="2" customFormat="1" ht="33" customHeight="1">
      <c r="A357" s="39"/>
      <c r="B357" s="40"/>
      <c r="C357" s="221" t="s">
        <v>495</v>
      </c>
      <c r="D357" s="221" t="s">
        <v>144</v>
      </c>
      <c r="E357" s="222" t="s">
        <v>462</v>
      </c>
      <c r="F357" s="223" t="s">
        <v>463</v>
      </c>
      <c r="G357" s="224" t="s">
        <v>147</v>
      </c>
      <c r="H357" s="225">
        <v>521.76</v>
      </c>
      <c r="I357" s="226"/>
      <c r="J357" s="227">
        <f>ROUND(I357*H357,2)</f>
        <v>0</v>
      </c>
      <c r="K357" s="228"/>
      <c r="L357" s="45"/>
      <c r="M357" s="229" t="s">
        <v>1</v>
      </c>
      <c r="N357" s="230" t="s">
        <v>43</v>
      </c>
      <c r="O357" s="92"/>
      <c r="P357" s="231">
        <f>O357*H357</f>
        <v>0</v>
      </c>
      <c r="Q357" s="231">
        <v>0</v>
      </c>
      <c r="R357" s="231">
        <f>Q357*H357</f>
        <v>0</v>
      </c>
      <c r="S357" s="231">
        <v>0</v>
      </c>
      <c r="T357" s="232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3" t="s">
        <v>148</v>
      </c>
      <c r="AT357" s="233" t="s">
        <v>144</v>
      </c>
      <c r="AU357" s="233" t="s">
        <v>87</v>
      </c>
      <c r="AY357" s="18" t="s">
        <v>142</v>
      </c>
      <c r="BE357" s="234">
        <f>IF(N357="základní",J357,0)</f>
        <v>0</v>
      </c>
      <c r="BF357" s="234">
        <f>IF(N357="snížená",J357,0)</f>
        <v>0</v>
      </c>
      <c r="BG357" s="234">
        <f>IF(N357="zákl. přenesená",J357,0)</f>
        <v>0</v>
      </c>
      <c r="BH357" s="234">
        <f>IF(N357="sníž. přenesená",J357,0)</f>
        <v>0</v>
      </c>
      <c r="BI357" s="234">
        <f>IF(N357="nulová",J357,0)</f>
        <v>0</v>
      </c>
      <c r="BJ357" s="18" t="s">
        <v>85</v>
      </c>
      <c r="BK357" s="234">
        <f>ROUND(I357*H357,2)</f>
        <v>0</v>
      </c>
      <c r="BL357" s="18" t="s">
        <v>148</v>
      </c>
      <c r="BM357" s="233" t="s">
        <v>1217</v>
      </c>
    </row>
    <row r="358" spans="1:47" s="2" customFormat="1" ht="12">
      <c r="A358" s="39"/>
      <c r="B358" s="40"/>
      <c r="C358" s="41"/>
      <c r="D358" s="235" t="s">
        <v>150</v>
      </c>
      <c r="E358" s="41"/>
      <c r="F358" s="236" t="s">
        <v>465</v>
      </c>
      <c r="G358" s="41"/>
      <c r="H358" s="41"/>
      <c r="I358" s="237"/>
      <c r="J358" s="41"/>
      <c r="K358" s="41"/>
      <c r="L358" s="45"/>
      <c r="M358" s="238"/>
      <c r="N358" s="239"/>
      <c r="O358" s="92"/>
      <c r="P358" s="92"/>
      <c r="Q358" s="92"/>
      <c r="R358" s="92"/>
      <c r="S358" s="92"/>
      <c r="T358" s="93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150</v>
      </c>
      <c r="AU358" s="18" t="s">
        <v>87</v>
      </c>
    </row>
    <row r="359" spans="1:51" s="13" customFormat="1" ht="12">
      <c r="A359" s="13"/>
      <c r="B359" s="240"/>
      <c r="C359" s="241"/>
      <c r="D359" s="235" t="s">
        <v>152</v>
      </c>
      <c r="E359" s="242" t="s">
        <v>1</v>
      </c>
      <c r="F359" s="243" t="s">
        <v>170</v>
      </c>
      <c r="G359" s="241"/>
      <c r="H359" s="242" t="s">
        <v>1</v>
      </c>
      <c r="I359" s="244"/>
      <c r="J359" s="241"/>
      <c r="K359" s="241"/>
      <c r="L359" s="245"/>
      <c r="M359" s="246"/>
      <c r="N359" s="247"/>
      <c r="O359" s="247"/>
      <c r="P359" s="247"/>
      <c r="Q359" s="247"/>
      <c r="R359" s="247"/>
      <c r="S359" s="247"/>
      <c r="T359" s="248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9" t="s">
        <v>152</v>
      </c>
      <c r="AU359" s="249" t="s">
        <v>87</v>
      </c>
      <c r="AV359" s="13" t="s">
        <v>85</v>
      </c>
      <c r="AW359" s="13" t="s">
        <v>33</v>
      </c>
      <c r="AX359" s="13" t="s">
        <v>78</v>
      </c>
      <c r="AY359" s="249" t="s">
        <v>142</v>
      </c>
    </row>
    <row r="360" spans="1:51" s="14" customFormat="1" ht="12">
      <c r="A360" s="14"/>
      <c r="B360" s="250"/>
      <c r="C360" s="251"/>
      <c r="D360" s="235" t="s">
        <v>152</v>
      </c>
      <c r="E360" s="252" t="s">
        <v>1</v>
      </c>
      <c r="F360" s="253" t="s">
        <v>1218</v>
      </c>
      <c r="G360" s="251"/>
      <c r="H360" s="254">
        <v>263.52</v>
      </c>
      <c r="I360" s="255"/>
      <c r="J360" s="251"/>
      <c r="K360" s="251"/>
      <c r="L360" s="256"/>
      <c r="M360" s="257"/>
      <c r="N360" s="258"/>
      <c r="O360" s="258"/>
      <c r="P360" s="258"/>
      <c r="Q360" s="258"/>
      <c r="R360" s="258"/>
      <c r="S360" s="258"/>
      <c r="T360" s="259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60" t="s">
        <v>152</v>
      </c>
      <c r="AU360" s="260" t="s">
        <v>87</v>
      </c>
      <c r="AV360" s="14" t="s">
        <v>87</v>
      </c>
      <c r="AW360" s="14" t="s">
        <v>33</v>
      </c>
      <c r="AX360" s="14" t="s">
        <v>78</v>
      </c>
      <c r="AY360" s="260" t="s">
        <v>142</v>
      </c>
    </row>
    <row r="361" spans="1:51" s="13" customFormat="1" ht="12">
      <c r="A361" s="13"/>
      <c r="B361" s="240"/>
      <c r="C361" s="241"/>
      <c r="D361" s="235" t="s">
        <v>152</v>
      </c>
      <c r="E361" s="242" t="s">
        <v>1</v>
      </c>
      <c r="F361" s="243" t="s">
        <v>1219</v>
      </c>
      <c r="G361" s="241"/>
      <c r="H361" s="242" t="s">
        <v>1</v>
      </c>
      <c r="I361" s="244"/>
      <c r="J361" s="241"/>
      <c r="K361" s="241"/>
      <c r="L361" s="245"/>
      <c r="M361" s="246"/>
      <c r="N361" s="247"/>
      <c r="O361" s="247"/>
      <c r="P361" s="247"/>
      <c r="Q361" s="247"/>
      <c r="R361" s="247"/>
      <c r="S361" s="247"/>
      <c r="T361" s="248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9" t="s">
        <v>152</v>
      </c>
      <c r="AU361" s="249" t="s">
        <v>87</v>
      </c>
      <c r="AV361" s="13" t="s">
        <v>85</v>
      </c>
      <c r="AW361" s="13" t="s">
        <v>33</v>
      </c>
      <c r="AX361" s="13" t="s">
        <v>78</v>
      </c>
      <c r="AY361" s="249" t="s">
        <v>142</v>
      </c>
    </row>
    <row r="362" spans="1:51" s="14" customFormat="1" ht="12">
      <c r="A362" s="14"/>
      <c r="B362" s="250"/>
      <c r="C362" s="251"/>
      <c r="D362" s="235" t="s">
        <v>152</v>
      </c>
      <c r="E362" s="252" t="s">
        <v>1</v>
      </c>
      <c r="F362" s="253" t="s">
        <v>1220</v>
      </c>
      <c r="G362" s="251"/>
      <c r="H362" s="254">
        <v>258.24</v>
      </c>
      <c r="I362" s="255"/>
      <c r="J362" s="251"/>
      <c r="K362" s="251"/>
      <c r="L362" s="256"/>
      <c r="M362" s="257"/>
      <c r="N362" s="258"/>
      <c r="O362" s="258"/>
      <c r="P362" s="258"/>
      <c r="Q362" s="258"/>
      <c r="R362" s="258"/>
      <c r="S362" s="258"/>
      <c r="T362" s="259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60" t="s">
        <v>152</v>
      </c>
      <c r="AU362" s="260" t="s">
        <v>87</v>
      </c>
      <c r="AV362" s="14" t="s">
        <v>87</v>
      </c>
      <c r="AW362" s="14" t="s">
        <v>33</v>
      </c>
      <c r="AX362" s="14" t="s">
        <v>78</v>
      </c>
      <c r="AY362" s="260" t="s">
        <v>142</v>
      </c>
    </row>
    <row r="363" spans="1:51" s="15" customFormat="1" ht="12">
      <c r="A363" s="15"/>
      <c r="B363" s="261"/>
      <c r="C363" s="262"/>
      <c r="D363" s="235" t="s">
        <v>152</v>
      </c>
      <c r="E363" s="263" t="s">
        <v>1</v>
      </c>
      <c r="F363" s="264" t="s">
        <v>160</v>
      </c>
      <c r="G363" s="262"/>
      <c r="H363" s="265">
        <v>521.76</v>
      </c>
      <c r="I363" s="266"/>
      <c r="J363" s="262"/>
      <c r="K363" s="262"/>
      <c r="L363" s="267"/>
      <c r="M363" s="268"/>
      <c r="N363" s="269"/>
      <c r="O363" s="269"/>
      <c r="P363" s="269"/>
      <c r="Q363" s="269"/>
      <c r="R363" s="269"/>
      <c r="S363" s="269"/>
      <c r="T363" s="270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71" t="s">
        <v>152</v>
      </c>
      <c r="AU363" s="271" t="s">
        <v>87</v>
      </c>
      <c r="AV363" s="15" t="s">
        <v>148</v>
      </c>
      <c r="AW363" s="15" t="s">
        <v>33</v>
      </c>
      <c r="AX363" s="15" t="s">
        <v>85</v>
      </c>
      <c r="AY363" s="271" t="s">
        <v>142</v>
      </c>
    </row>
    <row r="364" spans="1:65" s="2" customFormat="1" ht="33" customHeight="1">
      <c r="A364" s="39"/>
      <c r="B364" s="40"/>
      <c r="C364" s="221" t="s">
        <v>502</v>
      </c>
      <c r="D364" s="221" t="s">
        <v>144</v>
      </c>
      <c r="E364" s="222" t="s">
        <v>470</v>
      </c>
      <c r="F364" s="223" t="s">
        <v>471</v>
      </c>
      <c r="G364" s="224" t="s">
        <v>147</v>
      </c>
      <c r="H364" s="225">
        <v>223.23</v>
      </c>
      <c r="I364" s="226"/>
      <c r="J364" s="227">
        <f>ROUND(I364*H364,2)</f>
        <v>0</v>
      </c>
      <c r="K364" s="228"/>
      <c r="L364" s="45"/>
      <c r="M364" s="229" t="s">
        <v>1</v>
      </c>
      <c r="N364" s="230" t="s">
        <v>43</v>
      </c>
      <c r="O364" s="92"/>
      <c r="P364" s="231">
        <f>O364*H364</f>
        <v>0</v>
      </c>
      <c r="Q364" s="231">
        <v>0</v>
      </c>
      <c r="R364" s="231">
        <f>Q364*H364</f>
        <v>0</v>
      </c>
      <c r="S364" s="231">
        <v>0</v>
      </c>
      <c r="T364" s="232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3" t="s">
        <v>148</v>
      </c>
      <c r="AT364" s="233" t="s">
        <v>144</v>
      </c>
      <c r="AU364" s="233" t="s">
        <v>87</v>
      </c>
      <c r="AY364" s="18" t="s">
        <v>142</v>
      </c>
      <c r="BE364" s="234">
        <f>IF(N364="základní",J364,0)</f>
        <v>0</v>
      </c>
      <c r="BF364" s="234">
        <f>IF(N364="snížená",J364,0)</f>
        <v>0</v>
      </c>
      <c r="BG364" s="234">
        <f>IF(N364="zákl. přenesená",J364,0)</f>
        <v>0</v>
      </c>
      <c r="BH364" s="234">
        <f>IF(N364="sníž. přenesená",J364,0)</f>
        <v>0</v>
      </c>
      <c r="BI364" s="234">
        <f>IF(N364="nulová",J364,0)</f>
        <v>0</v>
      </c>
      <c r="BJ364" s="18" t="s">
        <v>85</v>
      </c>
      <c r="BK364" s="234">
        <f>ROUND(I364*H364,2)</f>
        <v>0</v>
      </c>
      <c r="BL364" s="18" t="s">
        <v>148</v>
      </c>
      <c r="BM364" s="233" t="s">
        <v>1221</v>
      </c>
    </row>
    <row r="365" spans="1:47" s="2" customFormat="1" ht="12">
      <c r="A365" s="39"/>
      <c r="B365" s="40"/>
      <c r="C365" s="41"/>
      <c r="D365" s="235" t="s">
        <v>150</v>
      </c>
      <c r="E365" s="41"/>
      <c r="F365" s="236" t="s">
        <v>473</v>
      </c>
      <c r="G365" s="41"/>
      <c r="H365" s="41"/>
      <c r="I365" s="237"/>
      <c r="J365" s="41"/>
      <c r="K365" s="41"/>
      <c r="L365" s="45"/>
      <c r="M365" s="238"/>
      <c r="N365" s="239"/>
      <c r="O365" s="92"/>
      <c r="P365" s="92"/>
      <c r="Q365" s="92"/>
      <c r="R365" s="92"/>
      <c r="S365" s="92"/>
      <c r="T365" s="93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8" t="s">
        <v>150</v>
      </c>
      <c r="AU365" s="18" t="s">
        <v>87</v>
      </c>
    </row>
    <row r="366" spans="1:51" s="13" customFormat="1" ht="12">
      <c r="A366" s="13"/>
      <c r="B366" s="240"/>
      <c r="C366" s="241"/>
      <c r="D366" s="235" t="s">
        <v>152</v>
      </c>
      <c r="E366" s="242" t="s">
        <v>1</v>
      </c>
      <c r="F366" s="243" t="s">
        <v>165</v>
      </c>
      <c r="G366" s="241"/>
      <c r="H366" s="242" t="s">
        <v>1</v>
      </c>
      <c r="I366" s="244"/>
      <c r="J366" s="241"/>
      <c r="K366" s="241"/>
      <c r="L366" s="245"/>
      <c r="M366" s="246"/>
      <c r="N366" s="247"/>
      <c r="O366" s="247"/>
      <c r="P366" s="247"/>
      <c r="Q366" s="247"/>
      <c r="R366" s="247"/>
      <c r="S366" s="247"/>
      <c r="T366" s="248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9" t="s">
        <v>152</v>
      </c>
      <c r="AU366" s="249" t="s">
        <v>87</v>
      </c>
      <c r="AV366" s="13" t="s">
        <v>85</v>
      </c>
      <c r="AW366" s="13" t="s">
        <v>33</v>
      </c>
      <c r="AX366" s="13" t="s">
        <v>78</v>
      </c>
      <c r="AY366" s="249" t="s">
        <v>142</v>
      </c>
    </row>
    <row r="367" spans="1:51" s="14" customFormat="1" ht="12">
      <c r="A367" s="14"/>
      <c r="B367" s="250"/>
      <c r="C367" s="251"/>
      <c r="D367" s="235" t="s">
        <v>152</v>
      </c>
      <c r="E367" s="252" t="s">
        <v>1</v>
      </c>
      <c r="F367" s="253" t="s">
        <v>1222</v>
      </c>
      <c r="G367" s="251"/>
      <c r="H367" s="254">
        <v>223.23</v>
      </c>
      <c r="I367" s="255"/>
      <c r="J367" s="251"/>
      <c r="K367" s="251"/>
      <c r="L367" s="256"/>
      <c r="M367" s="257"/>
      <c r="N367" s="258"/>
      <c r="O367" s="258"/>
      <c r="P367" s="258"/>
      <c r="Q367" s="258"/>
      <c r="R367" s="258"/>
      <c r="S367" s="258"/>
      <c r="T367" s="259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60" t="s">
        <v>152</v>
      </c>
      <c r="AU367" s="260" t="s">
        <v>87</v>
      </c>
      <c r="AV367" s="14" t="s">
        <v>87</v>
      </c>
      <c r="AW367" s="14" t="s">
        <v>33</v>
      </c>
      <c r="AX367" s="14" t="s">
        <v>85</v>
      </c>
      <c r="AY367" s="260" t="s">
        <v>142</v>
      </c>
    </row>
    <row r="368" spans="1:65" s="2" customFormat="1" ht="21.75" customHeight="1">
      <c r="A368" s="39"/>
      <c r="B368" s="40"/>
      <c r="C368" s="221" t="s">
        <v>510</v>
      </c>
      <c r="D368" s="221" t="s">
        <v>144</v>
      </c>
      <c r="E368" s="222" t="s">
        <v>1223</v>
      </c>
      <c r="F368" s="223" t="s">
        <v>476</v>
      </c>
      <c r="G368" s="224" t="s">
        <v>147</v>
      </c>
      <c r="H368" s="225">
        <v>258.24</v>
      </c>
      <c r="I368" s="226"/>
      <c r="J368" s="227">
        <f>ROUND(I368*H368,2)</f>
        <v>0</v>
      </c>
      <c r="K368" s="228"/>
      <c r="L368" s="45"/>
      <c r="M368" s="229" t="s">
        <v>1</v>
      </c>
      <c r="N368" s="230" t="s">
        <v>43</v>
      </c>
      <c r="O368" s="92"/>
      <c r="P368" s="231">
        <f>O368*H368</f>
        <v>0</v>
      </c>
      <c r="Q368" s="231">
        <v>0</v>
      </c>
      <c r="R368" s="231">
        <f>Q368*H368</f>
        <v>0</v>
      </c>
      <c r="S368" s="231">
        <v>0</v>
      </c>
      <c r="T368" s="232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3" t="s">
        <v>148</v>
      </c>
      <c r="AT368" s="233" t="s">
        <v>144</v>
      </c>
      <c r="AU368" s="233" t="s">
        <v>87</v>
      </c>
      <c r="AY368" s="18" t="s">
        <v>142</v>
      </c>
      <c r="BE368" s="234">
        <f>IF(N368="základní",J368,0)</f>
        <v>0</v>
      </c>
      <c r="BF368" s="234">
        <f>IF(N368="snížená",J368,0)</f>
        <v>0</v>
      </c>
      <c r="BG368" s="234">
        <f>IF(N368="zákl. přenesená",J368,0)</f>
        <v>0</v>
      </c>
      <c r="BH368" s="234">
        <f>IF(N368="sníž. přenesená",J368,0)</f>
        <v>0</v>
      </c>
      <c r="BI368" s="234">
        <f>IF(N368="nulová",J368,0)</f>
        <v>0</v>
      </c>
      <c r="BJ368" s="18" t="s">
        <v>85</v>
      </c>
      <c r="BK368" s="234">
        <f>ROUND(I368*H368,2)</f>
        <v>0</v>
      </c>
      <c r="BL368" s="18" t="s">
        <v>148</v>
      </c>
      <c r="BM368" s="233" t="s">
        <v>1224</v>
      </c>
    </row>
    <row r="369" spans="1:47" s="2" customFormat="1" ht="12">
      <c r="A369" s="39"/>
      <c r="B369" s="40"/>
      <c r="C369" s="41"/>
      <c r="D369" s="235" t="s">
        <v>150</v>
      </c>
      <c r="E369" s="41"/>
      <c r="F369" s="236" t="s">
        <v>478</v>
      </c>
      <c r="G369" s="41"/>
      <c r="H369" s="41"/>
      <c r="I369" s="237"/>
      <c r="J369" s="41"/>
      <c r="K369" s="41"/>
      <c r="L369" s="45"/>
      <c r="M369" s="238"/>
      <c r="N369" s="239"/>
      <c r="O369" s="92"/>
      <c r="P369" s="92"/>
      <c r="Q369" s="92"/>
      <c r="R369" s="92"/>
      <c r="S369" s="92"/>
      <c r="T369" s="93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150</v>
      </c>
      <c r="AU369" s="18" t="s">
        <v>87</v>
      </c>
    </row>
    <row r="370" spans="1:51" s="13" customFormat="1" ht="12">
      <c r="A370" s="13"/>
      <c r="B370" s="240"/>
      <c r="C370" s="241"/>
      <c r="D370" s="235" t="s">
        <v>152</v>
      </c>
      <c r="E370" s="242" t="s">
        <v>1</v>
      </c>
      <c r="F370" s="243" t="s">
        <v>292</v>
      </c>
      <c r="G370" s="241"/>
      <c r="H370" s="242" t="s">
        <v>1</v>
      </c>
      <c r="I370" s="244"/>
      <c r="J370" s="241"/>
      <c r="K370" s="241"/>
      <c r="L370" s="245"/>
      <c r="M370" s="246"/>
      <c r="N370" s="247"/>
      <c r="O370" s="247"/>
      <c r="P370" s="247"/>
      <c r="Q370" s="247"/>
      <c r="R370" s="247"/>
      <c r="S370" s="247"/>
      <c r="T370" s="24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9" t="s">
        <v>152</v>
      </c>
      <c r="AU370" s="249" t="s">
        <v>87</v>
      </c>
      <c r="AV370" s="13" t="s">
        <v>85</v>
      </c>
      <c r="AW370" s="13" t="s">
        <v>33</v>
      </c>
      <c r="AX370" s="13" t="s">
        <v>78</v>
      </c>
      <c r="AY370" s="249" t="s">
        <v>142</v>
      </c>
    </row>
    <row r="371" spans="1:51" s="14" customFormat="1" ht="12">
      <c r="A371" s="14"/>
      <c r="B371" s="250"/>
      <c r="C371" s="251"/>
      <c r="D371" s="235" t="s">
        <v>152</v>
      </c>
      <c r="E371" s="252" t="s">
        <v>1</v>
      </c>
      <c r="F371" s="253" t="s">
        <v>1220</v>
      </c>
      <c r="G371" s="251"/>
      <c r="H371" s="254">
        <v>258.24</v>
      </c>
      <c r="I371" s="255"/>
      <c r="J371" s="251"/>
      <c r="K371" s="251"/>
      <c r="L371" s="256"/>
      <c r="M371" s="257"/>
      <c r="N371" s="258"/>
      <c r="O371" s="258"/>
      <c r="P371" s="258"/>
      <c r="Q371" s="258"/>
      <c r="R371" s="258"/>
      <c r="S371" s="258"/>
      <c r="T371" s="259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60" t="s">
        <v>152</v>
      </c>
      <c r="AU371" s="260" t="s">
        <v>87</v>
      </c>
      <c r="AV371" s="14" t="s">
        <v>87</v>
      </c>
      <c r="AW371" s="14" t="s">
        <v>33</v>
      </c>
      <c r="AX371" s="14" t="s">
        <v>85</v>
      </c>
      <c r="AY371" s="260" t="s">
        <v>142</v>
      </c>
    </row>
    <row r="372" spans="1:65" s="2" customFormat="1" ht="21.75" customHeight="1">
      <c r="A372" s="39"/>
      <c r="B372" s="40"/>
      <c r="C372" s="221" t="s">
        <v>515</v>
      </c>
      <c r="D372" s="221" t="s">
        <v>144</v>
      </c>
      <c r="E372" s="222" t="s">
        <v>1225</v>
      </c>
      <c r="F372" s="223" t="s">
        <v>1226</v>
      </c>
      <c r="G372" s="224" t="s">
        <v>147</v>
      </c>
      <c r="H372" s="225">
        <v>176.8</v>
      </c>
      <c r="I372" s="226"/>
      <c r="J372" s="227">
        <f>ROUND(I372*H372,2)</f>
        <v>0</v>
      </c>
      <c r="K372" s="228"/>
      <c r="L372" s="45"/>
      <c r="M372" s="229" t="s">
        <v>1</v>
      </c>
      <c r="N372" s="230" t="s">
        <v>43</v>
      </c>
      <c r="O372" s="92"/>
      <c r="P372" s="231">
        <f>O372*H372</f>
        <v>0</v>
      </c>
      <c r="Q372" s="231">
        <v>0.40481</v>
      </c>
      <c r="R372" s="231">
        <f>Q372*H372</f>
        <v>71.570408</v>
      </c>
      <c r="S372" s="231">
        <v>0</v>
      </c>
      <c r="T372" s="232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3" t="s">
        <v>148</v>
      </c>
      <c r="AT372" s="233" t="s">
        <v>144</v>
      </c>
      <c r="AU372" s="233" t="s">
        <v>87</v>
      </c>
      <c r="AY372" s="18" t="s">
        <v>142</v>
      </c>
      <c r="BE372" s="234">
        <f>IF(N372="základní",J372,0)</f>
        <v>0</v>
      </c>
      <c r="BF372" s="234">
        <f>IF(N372="snížená",J372,0)</f>
        <v>0</v>
      </c>
      <c r="BG372" s="234">
        <f>IF(N372="zákl. přenesená",J372,0)</f>
        <v>0</v>
      </c>
      <c r="BH372" s="234">
        <f>IF(N372="sníž. přenesená",J372,0)</f>
        <v>0</v>
      </c>
      <c r="BI372" s="234">
        <f>IF(N372="nulová",J372,0)</f>
        <v>0</v>
      </c>
      <c r="BJ372" s="18" t="s">
        <v>85</v>
      </c>
      <c r="BK372" s="234">
        <f>ROUND(I372*H372,2)</f>
        <v>0</v>
      </c>
      <c r="BL372" s="18" t="s">
        <v>148</v>
      </c>
      <c r="BM372" s="233" t="s">
        <v>1227</v>
      </c>
    </row>
    <row r="373" spans="1:47" s="2" customFormat="1" ht="12">
      <c r="A373" s="39"/>
      <c r="B373" s="40"/>
      <c r="C373" s="41"/>
      <c r="D373" s="235" t="s">
        <v>150</v>
      </c>
      <c r="E373" s="41"/>
      <c r="F373" s="236" t="s">
        <v>1228</v>
      </c>
      <c r="G373" s="41"/>
      <c r="H373" s="41"/>
      <c r="I373" s="237"/>
      <c r="J373" s="41"/>
      <c r="K373" s="41"/>
      <c r="L373" s="45"/>
      <c r="M373" s="238"/>
      <c r="N373" s="239"/>
      <c r="O373" s="92"/>
      <c r="P373" s="92"/>
      <c r="Q373" s="92"/>
      <c r="R373" s="92"/>
      <c r="S373" s="92"/>
      <c r="T373" s="93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150</v>
      </c>
      <c r="AU373" s="18" t="s">
        <v>87</v>
      </c>
    </row>
    <row r="374" spans="1:51" s="13" customFormat="1" ht="12">
      <c r="A374" s="13"/>
      <c r="B374" s="240"/>
      <c r="C374" s="241"/>
      <c r="D374" s="235" t="s">
        <v>152</v>
      </c>
      <c r="E374" s="242" t="s">
        <v>1</v>
      </c>
      <c r="F374" s="243" t="s">
        <v>1229</v>
      </c>
      <c r="G374" s="241"/>
      <c r="H374" s="242" t="s">
        <v>1</v>
      </c>
      <c r="I374" s="244"/>
      <c r="J374" s="241"/>
      <c r="K374" s="241"/>
      <c r="L374" s="245"/>
      <c r="M374" s="246"/>
      <c r="N374" s="247"/>
      <c r="O374" s="247"/>
      <c r="P374" s="247"/>
      <c r="Q374" s="247"/>
      <c r="R374" s="247"/>
      <c r="S374" s="247"/>
      <c r="T374" s="248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9" t="s">
        <v>152</v>
      </c>
      <c r="AU374" s="249" t="s">
        <v>87</v>
      </c>
      <c r="AV374" s="13" t="s">
        <v>85</v>
      </c>
      <c r="AW374" s="13" t="s">
        <v>33</v>
      </c>
      <c r="AX374" s="13" t="s">
        <v>78</v>
      </c>
      <c r="AY374" s="249" t="s">
        <v>142</v>
      </c>
    </row>
    <row r="375" spans="1:51" s="14" customFormat="1" ht="12">
      <c r="A375" s="14"/>
      <c r="B375" s="250"/>
      <c r="C375" s="251"/>
      <c r="D375" s="235" t="s">
        <v>152</v>
      </c>
      <c r="E375" s="252" t="s">
        <v>1</v>
      </c>
      <c r="F375" s="253" t="s">
        <v>1230</v>
      </c>
      <c r="G375" s="251"/>
      <c r="H375" s="254">
        <v>176.8</v>
      </c>
      <c r="I375" s="255"/>
      <c r="J375" s="251"/>
      <c r="K375" s="251"/>
      <c r="L375" s="256"/>
      <c r="M375" s="257"/>
      <c r="N375" s="258"/>
      <c r="O375" s="258"/>
      <c r="P375" s="258"/>
      <c r="Q375" s="258"/>
      <c r="R375" s="258"/>
      <c r="S375" s="258"/>
      <c r="T375" s="259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60" t="s">
        <v>152</v>
      </c>
      <c r="AU375" s="260" t="s">
        <v>87</v>
      </c>
      <c r="AV375" s="14" t="s">
        <v>87</v>
      </c>
      <c r="AW375" s="14" t="s">
        <v>33</v>
      </c>
      <c r="AX375" s="14" t="s">
        <v>85</v>
      </c>
      <c r="AY375" s="260" t="s">
        <v>142</v>
      </c>
    </row>
    <row r="376" spans="1:65" s="2" customFormat="1" ht="21.75" customHeight="1">
      <c r="A376" s="39"/>
      <c r="B376" s="40"/>
      <c r="C376" s="221" t="s">
        <v>522</v>
      </c>
      <c r="D376" s="221" t="s">
        <v>144</v>
      </c>
      <c r="E376" s="222" t="s">
        <v>480</v>
      </c>
      <c r="F376" s="223" t="s">
        <v>481</v>
      </c>
      <c r="G376" s="224" t="s">
        <v>147</v>
      </c>
      <c r="H376" s="225">
        <v>375.04</v>
      </c>
      <c r="I376" s="226"/>
      <c r="J376" s="227">
        <f>ROUND(I376*H376,2)</f>
        <v>0</v>
      </c>
      <c r="K376" s="228"/>
      <c r="L376" s="45"/>
      <c r="M376" s="229" t="s">
        <v>1</v>
      </c>
      <c r="N376" s="230" t="s">
        <v>43</v>
      </c>
      <c r="O376" s="92"/>
      <c r="P376" s="231">
        <f>O376*H376</f>
        <v>0</v>
      </c>
      <c r="Q376" s="231">
        <v>0</v>
      </c>
      <c r="R376" s="231">
        <f>Q376*H376</f>
        <v>0</v>
      </c>
      <c r="S376" s="231">
        <v>0</v>
      </c>
      <c r="T376" s="232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3" t="s">
        <v>148</v>
      </c>
      <c r="AT376" s="233" t="s">
        <v>144</v>
      </c>
      <c r="AU376" s="233" t="s">
        <v>87</v>
      </c>
      <c r="AY376" s="18" t="s">
        <v>142</v>
      </c>
      <c r="BE376" s="234">
        <f>IF(N376="základní",J376,0)</f>
        <v>0</v>
      </c>
      <c r="BF376" s="234">
        <f>IF(N376="snížená",J376,0)</f>
        <v>0</v>
      </c>
      <c r="BG376" s="234">
        <f>IF(N376="zákl. přenesená",J376,0)</f>
        <v>0</v>
      </c>
      <c r="BH376" s="234">
        <f>IF(N376="sníž. přenesená",J376,0)</f>
        <v>0</v>
      </c>
      <c r="BI376" s="234">
        <f>IF(N376="nulová",J376,0)</f>
        <v>0</v>
      </c>
      <c r="BJ376" s="18" t="s">
        <v>85</v>
      </c>
      <c r="BK376" s="234">
        <f>ROUND(I376*H376,2)</f>
        <v>0</v>
      </c>
      <c r="BL376" s="18" t="s">
        <v>148</v>
      </c>
      <c r="BM376" s="233" t="s">
        <v>1231</v>
      </c>
    </row>
    <row r="377" spans="1:47" s="2" customFormat="1" ht="12">
      <c r="A377" s="39"/>
      <c r="B377" s="40"/>
      <c r="C377" s="41"/>
      <c r="D377" s="235" t="s">
        <v>150</v>
      </c>
      <c r="E377" s="41"/>
      <c r="F377" s="236" t="s">
        <v>483</v>
      </c>
      <c r="G377" s="41"/>
      <c r="H377" s="41"/>
      <c r="I377" s="237"/>
      <c r="J377" s="41"/>
      <c r="K377" s="41"/>
      <c r="L377" s="45"/>
      <c r="M377" s="238"/>
      <c r="N377" s="239"/>
      <c r="O377" s="92"/>
      <c r="P377" s="92"/>
      <c r="Q377" s="92"/>
      <c r="R377" s="92"/>
      <c r="S377" s="92"/>
      <c r="T377" s="93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150</v>
      </c>
      <c r="AU377" s="18" t="s">
        <v>87</v>
      </c>
    </row>
    <row r="378" spans="1:51" s="13" customFormat="1" ht="12">
      <c r="A378" s="13"/>
      <c r="B378" s="240"/>
      <c r="C378" s="241"/>
      <c r="D378" s="235" t="s">
        <v>152</v>
      </c>
      <c r="E378" s="242" t="s">
        <v>1</v>
      </c>
      <c r="F378" s="243" t="s">
        <v>170</v>
      </c>
      <c r="G378" s="241"/>
      <c r="H378" s="242" t="s">
        <v>1</v>
      </c>
      <c r="I378" s="244"/>
      <c r="J378" s="241"/>
      <c r="K378" s="241"/>
      <c r="L378" s="245"/>
      <c r="M378" s="246"/>
      <c r="N378" s="247"/>
      <c r="O378" s="247"/>
      <c r="P378" s="247"/>
      <c r="Q378" s="247"/>
      <c r="R378" s="247"/>
      <c r="S378" s="247"/>
      <c r="T378" s="248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9" t="s">
        <v>152</v>
      </c>
      <c r="AU378" s="249" t="s">
        <v>87</v>
      </c>
      <c r="AV378" s="13" t="s">
        <v>85</v>
      </c>
      <c r="AW378" s="13" t="s">
        <v>33</v>
      </c>
      <c r="AX378" s="13" t="s">
        <v>78</v>
      </c>
      <c r="AY378" s="249" t="s">
        <v>142</v>
      </c>
    </row>
    <row r="379" spans="1:51" s="14" customFormat="1" ht="12">
      <c r="A379" s="14"/>
      <c r="B379" s="250"/>
      <c r="C379" s="251"/>
      <c r="D379" s="235" t="s">
        <v>152</v>
      </c>
      <c r="E379" s="252" t="s">
        <v>1</v>
      </c>
      <c r="F379" s="253" t="s">
        <v>1232</v>
      </c>
      <c r="G379" s="251"/>
      <c r="H379" s="254">
        <v>204.96</v>
      </c>
      <c r="I379" s="255"/>
      <c r="J379" s="251"/>
      <c r="K379" s="251"/>
      <c r="L379" s="256"/>
      <c r="M379" s="257"/>
      <c r="N379" s="258"/>
      <c r="O379" s="258"/>
      <c r="P379" s="258"/>
      <c r="Q379" s="258"/>
      <c r="R379" s="258"/>
      <c r="S379" s="258"/>
      <c r="T379" s="259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60" t="s">
        <v>152</v>
      </c>
      <c r="AU379" s="260" t="s">
        <v>87</v>
      </c>
      <c r="AV379" s="14" t="s">
        <v>87</v>
      </c>
      <c r="AW379" s="14" t="s">
        <v>33</v>
      </c>
      <c r="AX379" s="14" t="s">
        <v>78</v>
      </c>
      <c r="AY379" s="260" t="s">
        <v>142</v>
      </c>
    </row>
    <row r="380" spans="1:51" s="13" customFormat="1" ht="12">
      <c r="A380" s="13"/>
      <c r="B380" s="240"/>
      <c r="C380" s="241"/>
      <c r="D380" s="235" t="s">
        <v>152</v>
      </c>
      <c r="E380" s="242" t="s">
        <v>1</v>
      </c>
      <c r="F380" s="243" t="s">
        <v>165</v>
      </c>
      <c r="G380" s="241"/>
      <c r="H380" s="242" t="s">
        <v>1</v>
      </c>
      <c r="I380" s="244"/>
      <c r="J380" s="241"/>
      <c r="K380" s="241"/>
      <c r="L380" s="245"/>
      <c r="M380" s="246"/>
      <c r="N380" s="247"/>
      <c r="O380" s="247"/>
      <c r="P380" s="247"/>
      <c r="Q380" s="247"/>
      <c r="R380" s="247"/>
      <c r="S380" s="247"/>
      <c r="T380" s="24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9" t="s">
        <v>152</v>
      </c>
      <c r="AU380" s="249" t="s">
        <v>87</v>
      </c>
      <c r="AV380" s="13" t="s">
        <v>85</v>
      </c>
      <c r="AW380" s="13" t="s">
        <v>33</v>
      </c>
      <c r="AX380" s="13" t="s">
        <v>78</v>
      </c>
      <c r="AY380" s="249" t="s">
        <v>142</v>
      </c>
    </row>
    <row r="381" spans="1:51" s="14" customFormat="1" ht="12">
      <c r="A381" s="14"/>
      <c r="B381" s="250"/>
      <c r="C381" s="251"/>
      <c r="D381" s="235" t="s">
        <v>152</v>
      </c>
      <c r="E381" s="252" t="s">
        <v>1</v>
      </c>
      <c r="F381" s="253" t="s">
        <v>1233</v>
      </c>
      <c r="G381" s="251"/>
      <c r="H381" s="254">
        <v>170.08</v>
      </c>
      <c r="I381" s="255"/>
      <c r="J381" s="251"/>
      <c r="K381" s="251"/>
      <c r="L381" s="256"/>
      <c r="M381" s="257"/>
      <c r="N381" s="258"/>
      <c r="O381" s="258"/>
      <c r="P381" s="258"/>
      <c r="Q381" s="258"/>
      <c r="R381" s="258"/>
      <c r="S381" s="258"/>
      <c r="T381" s="259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60" t="s">
        <v>152</v>
      </c>
      <c r="AU381" s="260" t="s">
        <v>87</v>
      </c>
      <c r="AV381" s="14" t="s">
        <v>87</v>
      </c>
      <c r="AW381" s="14" t="s">
        <v>33</v>
      </c>
      <c r="AX381" s="14" t="s">
        <v>78</v>
      </c>
      <c r="AY381" s="260" t="s">
        <v>142</v>
      </c>
    </row>
    <row r="382" spans="1:51" s="15" customFormat="1" ht="12">
      <c r="A382" s="15"/>
      <c r="B382" s="261"/>
      <c r="C382" s="262"/>
      <c r="D382" s="235" t="s">
        <v>152</v>
      </c>
      <c r="E382" s="263" t="s">
        <v>1</v>
      </c>
      <c r="F382" s="264" t="s">
        <v>160</v>
      </c>
      <c r="G382" s="262"/>
      <c r="H382" s="265">
        <v>375.04</v>
      </c>
      <c r="I382" s="266"/>
      <c r="J382" s="262"/>
      <c r="K382" s="262"/>
      <c r="L382" s="267"/>
      <c r="M382" s="268"/>
      <c r="N382" s="269"/>
      <c r="O382" s="269"/>
      <c r="P382" s="269"/>
      <c r="Q382" s="269"/>
      <c r="R382" s="269"/>
      <c r="S382" s="269"/>
      <c r="T382" s="270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71" t="s">
        <v>152</v>
      </c>
      <c r="AU382" s="271" t="s">
        <v>87</v>
      </c>
      <c r="AV382" s="15" t="s">
        <v>148</v>
      </c>
      <c r="AW382" s="15" t="s">
        <v>33</v>
      </c>
      <c r="AX382" s="15" t="s">
        <v>85</v>
      </c>
      <c r="AY382" s="271" t="s">
        <v>142</v>
      </c>
    </row>
    <row r="383" spans="1:65" s="2" customFormat="1" ht="21.75" customHeight="1">
      <c r="A383" s="39"/>
      <c r="B383" s="40"/>
      <c r="C383" s="221" t="s">
        <v>527</v>
      </c>
      <c r="D383" s="221" t="s">
        <v>144</v>
      </c>
      <c r="E383" s="222" t="s">
        <v>487</v>
      </c>
      <c r="F383" s="223" t="s">
        <v>488</v>
      </c>
      <c r="G383" s="224" t="s">
        <v>147</v>
      </c>
      <c r="H383" s="225">
        <v>977.72</v>
      </c>
      <c r="I383" s="226"/>
      <c r="J383" s="227">
        <f>ROUND(I383*H383,2)</f>
        <v>0</v>
      </c>
      <c r="K383" s="228"/>
      <c r="L383" s="45"/>
      <c r="M383" s="229" t="s">
        <v>1</v>
      </c>
      <c r="N383" s="230" t="s">
        <v>43</v>
      </c>
      <c r="O383" s="92"/>
      <c r="P383" s="231">
        <f>O383*H383</f>
        <v>0</v>
      </c>
      <c r="Q383" s="231">
        <v>0</v>
      </c>
      <c r="R383" s="231">
        <f>Q383*H383</f>
        <v>0</v>
      </c>
      <c r="S383" s="231">
        <v>0</v>
      </c>
      <c r="T383" s="232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3" t="s">
        <v>148</v>
      </c>
      <c r="AT383" s="233" t="s">
        <v>144</v>
      </c>
      <c r="AU383" s="233" t="s">
        <v>87</v>
      </c>
      <c r="AY383" s="18" t="s">
        <v>142</v>
      </c>
      <c r="BE383" s="234">
        <f>IF(N383="základní",J383,0)</f>
        <v>0</v>
      </c>
      <c r="BF383" s="234">
        <f>IF(N383="snížená",J383,0)</f>
        <v>0</v>
      </c>
      <c r="BG383" s="234">
        <f>IF(N383="zákl. přenesená",J383,0)</f>
        <v>0</v>
      </c>
      <c r="BH383" s="234">
        <f>IF(N383="sníž. přenesená",J383,0)</f>
        <v>0</v>
      </c>
      <c r="BI383" s="234">
        <f>IF(N383="nulová",J383,0)</f>
        <v>0</v>
      </c>
      <c r="BJ383" s="18" t="s">
        <v>85</v>
      </c>
      <c r="BK383" s="234">
        <f>ROUND(I383*H383,2)</f>
        <v>0</v>
      </c>
      <c r="BL383" s="18" t="s">
        <v>148</v>
      </c>
      <c r="BM383" s="233" t="s">
        <v>1234</v>
      </c>
    </row>
    <row r="384" spans="1:47" s="2" customFormat="1" ht="12">
      <c r="A384" s="39"/>
      <c r="B384" s="40"/>
      <c r="C384" s="41"/>
      <c r="D384" s="235" t="s">
        <v>150</v>
      </c>
      <c r="E384" s="41"/>
      <c r="F384" s="236" t="s">
        <v>490</v>
      </c>
      <c r="G384" s="41"/>
      <c r="H384" s="41"/>
      <c r="I384" s="237"/>
      <c r="J384" s="41"/>
      <c r="K384" s="41"/>
      <c r="L384" s="45"/>
      <c r="M384" s="238"/>
      <c r="N384" s="239"/>
      <c r="O384" s="92"/>
      <c r="P384" s="92"/>
      <c r="Q384" s="92"/>
      <c r="R384" s="92"/>
      <c r="S384" s="92"/>
      <c r="T384" s="93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150</v>
      </c>
      <c r="AU384" s="18" t="s">
        <v>87</v>
      </c>
    </row>
    <row r="385" spans="1:51" s="13" customFormat="1" ht="12">
      <c r="A385" s="13"/>
      <c r="B385" s="240"/>
      <c r="C385" s="241"/>
      <c r="D385" s="235" t="s">
        <v>152</v>
      </c>
      <c r="E385" s="242" t="s">
        <v>1</v>
      </c>
      <c r="F385" s="243" t="s">
        <v>170</v>
      </c>
      <c r="G385" s="241"/>
      <c r="H385" s="242" t="s">
        <v>1</v>
      </c>
      <c r="I385" s="244"/>
      <c r="J385" s="241"/>
      <c r="K385" s="241"/>
      <c r="L385" s="245"/>
      <c r="M385" s="246"/>
      <c r="N385" s="247"/>
      <c r="O385" s="247"/>
      <c r="P385" s="247"/>
      <c r="Q385" s="247"/>
      <c r="R385" s="247"/>
      <c r="S385" s="247"/>
      <c r="T385" s="248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9" t="s">
        <v>152</v>
      </c>
      <c r="AU385" s="249" t="s">
        <v>87</v>
      </c>
      <c r="AV385" s="13" t="s">
        <v>85</v>
      </c>
      <c r="AW385" s="13" t="s">
        <v>33</v>
      </c>
      <c r="AX385" s="13" t="s">
        <v>78</v>
      </c>
      <c r="AY385" s="249" t="s">
        <v>142</v>
      </c>
    </row>
    <row r="386" spans="1:51" s="14" customFormat="1" ht="12">
      <c r="A386" s="14"/>
      <c r="B386" s="250"/>
      <c r="C386" s="251"/>
      <c r="D386" s="235" t="s">
        <v>152</v>
      </c>
      <c r="E386" s="252" t="s">
        <v>1</v>
      </c>
      <c r="F386" s="253" t="s">
        <v>1092</v>
      </c>
      <c r="G386" s="251"/>
      <c r="H386" s="254">
        <v>322.08</v>
      </c>
      <c r="I386" s="255"/>
      <c r="J386" s="251"/>
      <c r="K386" s="251"/>
      <c r="L386" s="256"/>
      <c r="M386" s="257"/>
      <c r="N386" s="258"/>
      <c r="O386" s="258"/>
      <c r="P386" s="258"/>
      <c r="Q386" s="258"/>
      <c r="R386" s="258"/>
      <c r="S386" s="258"/>
      <c r="T386" s="259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60" t="s">
        <v>152</v>
      </c>
      <c r="AU386" s="260" t="s">
        <v>87</v>
      </c>
      <c r="AV386" s="14" t="s">
        <v>87</v>
      </c>
      <c r="AW386" s="14" t="s">
        <v>33</v>
      </c>
      <c r="AX386" s="14" t="s">
        <v>78</v>
      </c>
      <c r="AY386" s="260" t="s">
        <v>142</v>
      </c>
    </row>
    <row r="387" spans="1:51" s="13" customFormat="1" ht="12">
      <c r="A387" s="13"/>
      <c r="B387" s="240"/>
      <c r="C387" s="241"/>
      <c r="D387" s="235" t="s">
        <v>152</v>
      </c>
      <c r="E387" s="242" t="s">
        <v>1</v>
      </c>
      <c r="F387" s="243" t="s">
        <v>165</v>
      </c>
      <c r="G387" s="241"/>
      <c r="H387" s="242" t="s">
        <v>1</v>
      </c>
      <c r="I387" s="244"/>
      <c r="J387" s="241"/>
      <c r="K387" s="241"/>
      <c r="L387" s="245"/>
      <c r="M387" s="246"/>
      <c r="N387" s="247"/>
      <c r="O387" s="247"/>
      <c r="P387" s="247"/>
      <c r="Q387" s="247"/>
      <c r="R387" s="247"/>
      <c r="S387" s="247"/>
      <c r="T387" s="248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9" t="s">
        <v>152</v>
      </c>
      <c r="AU387" s="249" t="s">
        <v>87</v>
      </c>
      <c r="AV387" s="13" t="s">
        <v>85</v>
      </c>
      <c r="AW387" s="13" t="s">
        <v>33</v>
      </c>
      <c r="AX387" s="13" t="s">
        <v>78</v>
      </c>
      <c r="AY387" s="249" t="s">
        <v>142</v>
      </c>
    </row>
    <row r="388" spans="1:51" s="14" customFormat="1" ht="12">
      <c r="A388" s="14"/>
      <c r="B388" s="250"/>
      <c r="C388" s="251"/>
      <c r="D388" s="235" t="s">
        <v>152</v>
      </c>
      <c r="E388" s="252" t="s">
        <v>1</v>
      </c>
      <c r="F388" s="253" t="s">
        <v>1235</v>
      </c>
      <c r="G388" s="251"/>
      <c r="H388" s="254">
        <v>265.75</v>
      </c>
      <c r="I388" s="255"/>
      <c r="J388" s="251"/>
      <c r="K388" s="251"/>
      <c r="L388" s="256"/>
      <c r="M388" s="257"/>
      <c r="N388" s="258"/>
      <c r="O388" s="258"/>
      <c r="P388" s="258"/>
      <c r="Q388" s="258"/>
      <c r="R388" s="258"/>
      <c r="S388" s="258"/>
      <c r="T388" s="259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60" t="s">
        <v>152</v>
      </c>
      <c r="AU388" s="260" t="s">
        <v>87</v>
      </c>
      <c r="AV388" s="14" t="s">
        <v>87</v>
      </c>
      <c r="AW388" s="14" t="s">
        <v>33</v>
      </c>
      <c r="AX388" s="14" t="s">
        <v>78</v>
      </c>
      <c r="AY388" s="260" t="s">
        <v>142</v>
      </c>
    </row>
    <row r="389" spans="1:51" s="13" customFormat="1" ht="12">
      <c r="A389" s="13"/>
      <c r="B389" s="240"/>
      <c r="C389" s="241"/>
      <c r="D389" s="235" t="s">
        <v>152</v>
      </c>
      <c r="E389" s="242" t="s">
        <v>1</v>
      </c>
      <c r="F389" s="243" t="s">
        <v>236</v>
      </c>
      <c r="G389" s="241"/>
      <c r="H389" s="242" t="s">
        <v>1</v>
      </c>
      <c r="I389" s="244"/>
      <c r="J389" s="241"/>
      <c r="K389" s="241"/>
      <c r="L389" s="245"/>
      <c r="M389" s="246"/>
      <c r="N389" s="247"/>
      <c r="O389" s="247"/>
      <c r="P389" s="247"/>
      <c r="Q389" s="247"/>
      <c r="R389" s="247"/>
      <c r="S389" s="247"/>
      <c r="T389" s="248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9" t="s">
        <v>152</v>
      </c>
      <c r="AU389" s="249" t="s">
        <v>87</v>
      </c>
      <c r="AV389" s="13" t="s">
        <v>85</v>
      </c>
      <c r="AW389" s="13" t="s">
        <v>33</v>
      </c>
      <c r="AX389" s="13" t="s">
        <v>78</v>
      </c>
      <c r="AY389" s="249" t="s">
        <v>142</v>
      </c>
    </row>
    <row r="390" spans="1:51" s="14" customFormat="1" ht="12">
      <c r="A390" s="14"/>
      <c r="B390" s="250"/>
      <c r="C390" s="251"/>
      <c r="D390" s="235" t="s">
        <v>152</v>
      </c>
      <c r="E390" s="252" t="s">
        <v>1</v>
      </c>
      <c r="F390" s="253" t="s">
        <v>1236</v>
      </c>
      <c r="G390" s="251"/>
      <c r="H390" s="254">
        <v>419.64</v>
      </c>
      <c r="I390" s="255"/>
      <c r="J390" s="251"/>
      <c r="K390" s="251"/>
      <c r="L390" s="256"/>
      <c r="M390" s="257"/>
      <c r="N390" s="258"/>
      <c r="O390" s="258"/>
      <c r="P390" s="258"/>
      <c r="Q390" s="258"/>
      <c r="R390" s="258"/>
      <c r="S390" s="258"/>
      <c r="T390" s="259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60" t="s">
        <v>152</v>
      </c>
      <c r="AU390" s="260" t="s">
        <v>87</v>
      </c>
      <c r="AV390" s="14" t="s">
        <v>87</v>
      </c>
      <c r="AW390" s="14" t="s">
        <v>33</v>
      </c>
      <c r="AX390" s="14" t="s">
        <v>78</v>
      </c>
      <c r="AY390" s="260" t="s">
        <v>142</v>
      </c>
    </row>
    <row r="391" spans="1:51" s="13" customFormat="1" ht="12">
      <c r="A391" s="13"/>
      <c r="B391" s="240"/>
      <c r="C391" s="241"/>
      <c r="D391" s="235" t="s">
        <v>152</v>
      </c>
      <c r="E391" s="242" t="s">
        <v>1</v>
      </c>
      <c r="F391" s="243" t="s">
        <v>1105</v>
      </c>
      <c r="G391" s="241"/>
      <c r="H391" s="242" t="s">
        <v>1</v>
      </c>
      <c r="I391" s="244"/>
      <c r="J391" s="241"/>
      <c r="K391" s="241"/>
      <c r="L391" s="245"/>
      <c r="M391" s="246"/>
      <c r="N391" s="247"/>
      <c r="O391" s="247"/>
      <c r="P391" s="247"/>
      <c r="Q391" s="247"/>
      <c r="R391" s="247"/>
      <c r="S391" s="247"/>
      <c r="T391" s="248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9" t="s">
        <v>152</v>
      </c>
      <c r="AU391" s="249" t="s">
        <v>87</v>
      </c>
      <c r="AV391" s="13" t="s">
        <v>85</v>
      </c>
      <c r="AW391" s="13" t="s">
        <v>33</v>
      </c>
      <c r="AX391" s="13" t="s">
        <v>78</v>
      </c>
      <c r="AY391" s="249" t="s">
        <v>142</v>
      </c>
    </row>
    <row r="392" spans="1:51" s="14" customFormat="1" ht="12">
      <c r="A392" s="14"/>
      <c r="B392" s="250"/>
      <c r="C392" s="251"/>
      <c r="D392" s="235" t="s">
        <v>152</v>
      </c>
      <c r="E392" s="252" t="s">
        <v>1</v>
      </c>
      <c r="F392" s="253" t="s">
        <v>1106</v>
      </c>
      <c r="G392" s="251"/>
      <c r="H392" s="254">
        <v>-29.75</v>
      </c>
      <c r="I392" s="255"/>
      <c r="J392" s="251"/>
      <c r="K392" s="251"/>
      <c r="L392" s="256"/>
      <c r="M392" s="257"/>
      <c r="N392" s="258"/>
      <c r="O392" s="258"/>
      <c r="P392" s="258"/>
      <c r="Q392" s="258"/>
      <c r="R392" s="258"/>
      <c r="S392" s="258"/>
      <c r="T392" s="259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60" t="s">
        <v>152</v>
      </c>
      <c r="AU392" s="260" t="s">
        <v>87</v>
      </c>
      <c r="AV392" s="14" t="s">
        <v>87</v>
      </c>
      <c r="AW392" s="14" t="s">
        <v>33</v>
      </c>
      <c r="AX392" s="14" t="s">
        <v>78</v>
      </c>
      <c r="AY392" s="260" t="s">
        <v>142</v>
      </c>
    </row>
    <row r="393" spans="1:51" s="15" customFormat="1" ht="12">
      <c r="A393" s="15"/>
      <c r="B393" s="261"/>
      <c r="C393" s="262"/>
      <c r="D393" s="235" t="s">
        <v>152</v>
      </c>
      <c r="E393" s="263" t="s">
        <v>1</v>
      </c>
      <c r="F393" s="264" t="s">
        <v>160</v>
      </c>
      <c r="G393" s="262"/>
      <c r="H393" s="265">
        <v>977.7199999999999</v>
      </c>
      <c r="I393" s="266"/>
      <c r="J393" s="262"/>
      <c r="K393" s="262"/>
      <c r="L393" s="267"/>
      <c r="M393" s="268"/>
      <c r="N393" s="269"/>
      <c r="O393" s="269"/>
      <c r="P393" s="269"/>
      <c r="Q393" s="269"/>
      <c r="R393" s="269"/>
      <c r="S393" s="269"/>
      <c r="T393" s="270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71" t="s">
        <v>152</v>
      </c>
      <c r="AU393" s="271" t="s">
        <v>87</v>
      </c>
      <c r="AV393" s="15" t="s">
        <v>148</v>
      </c>
      <c r="AW393" s="15" t="s">
        <v>33</v>
      </c>
      <c r="AX393" s="15" t="s">
        <v>85</v>
      </c>
      <c r="AY393" s="271" t="s">
        <v>142</v>
      </c>
    </row>
    <row r="394" spans="1:65" s="2" customFormat="1" ht="21.75" customHeight="1">
      <c r="A394" s="39"/>
      <c r="B394" s="40"/>
      <c r="C394" s="221" t="s">
        <v>532</v>
      </c>
      <c r="D394" s="221" t="s">
        <v>144</v>
      </c>
      <c r="E394" s="222" t="s">
        <v>496</v>
      </c>
      <c r="F394" s="223" t="s">
        <v>497</v>
      </c>
      <c r="G394" s="224" t="s">
        <v>147</v>
      </c>
      <c r="H394" s="225">
        <v>1365.663</v>
      </c>
      <c r="I394" s="226"/>
      <c r="J394" s="227">
        <f>ROUND(I394*H394,2)</f>
        <v>0</v>
      </c>
      <c r="K394" s="228"/>
      <c r="L394" s="45"/>
      <c r="M394" s="229" t="s">
        <v>1</v>
      </c>
      <c r="N394" s="230" t="s">
        <v>43</v>
      </c>
      <c r="O394" s="92"/>
      <c r="P394" s="231">
        <f>O394*H394</f>
        <v>0</v>
      </c>
      <c r="Q394" s="231">
        <v>0</v>
      </c>
      <c r="R394" s="231">
        <f>Q394*H394</f>
        <v>0</v>
      </c>
      <c r="S394" s="231">
        <v>0</v>
      </c>
      <c r="T394" s="232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33" t="s">
        <v>148</v>
      </c>
      <c r="AT394" s="233" t="s">
        <v>144</v>
      </c>
      <c r="AU394" s="233" t="s">
        <v>87</v>
      </c>
      <c r="AY394" s="18" t="s">
        <v>142</v>
      </c>
      <c r="BE394" s="234">
        <f>IF(N394="základní",J394,0)</f>
        <v>0</v>
      </c>
      <c r="BF394" s="234">
        <f>IF(N394="snížená",J394,0)</f>
        <v>0</v>
      </c>
      <c r="BG394" s="234">
        <f>IF(N394="zákl. přenesená",J394,0)</f>
        <v>0</v>
      </c>
      <c r="BH394" s="234">
        <f>IF(N394="sníž. přenesená",J394,0)</f>
        <v>0</v>
      </c>
      <c r="BI394" s="234">
        <f>IF(N394="nulová",J394,0)</f>
        <v>0</v>
      </c>
      <c r="BJ394" s="18" t="s">
        <v>85</v>
      </c>
      <c r="BK394" s="234">
        <f>ROUND(I394*H394,2)</f>
        <v>0</v>
      </c>
      <c r="BL394" s="18" t="s">
        <v>148</v>
      </c>
      <c r="BM394" s="233" t="s">
        <v>1237</v>
      </c>
    </row>
    <row r="395" spans="1:47" s="2" customFormat="1" ht="12">
      <c r="A395" s="39"/>
      <c r="B395" s="40"/>
      <c r="C395" s="41"/>
      <c r="D395" s="235" t="s">
        <v>150</v>
      </c>
      <c r="E395" s="41"/>
      <c r="F395" s="236" t="s">
        <v>499</v>
      </c>
      <c r="G395" s="41"/>
      <c r="H395" s="41"/>
      <c r="I395" s="237"/>
      <c r="J395" s="41"/>
      <c r="K395" s="41"/>
      <c r="L395" s="45"/>
      <c r="M395" s="238"/>
      <c r="N395" s="239"/>
      <c r="O395" s="92"/>
      <c r="P395" s="92"/>
      <c r="Q395" s="92"/>
      <c r="R395" s="92"/>
      <c r="S395" s="92"/>
      <c r="T395" s="93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150</v>
      </c>
      <c r="AU395" s="18" t="s">
        <v>87</v>
      </c>
    </row>
    <row r="396" spans="1:51" s="13" customFormat="1" ht="12">
      <c r="A396" s="13"/>
      <c r="B396" s="240"/>
      <c r="C396" s="241"/>
      <c r="D396" s="235" t="s">
        <v>152</v>
      </c>
      <c r="E396" s="242" t="s">
        <v>1</v>
      </c>
      <c r="F396" s="243" t="s">
        <v>1238</v>
      </c>
      <c r="G396" s="241"/>
      <c r="H396" s="242" t="s">
        <v>1</v>
      </c>
      <c r="I396" s="244"/>
      <c r="J396" s="241"/>
      <c r="K396" s="241"/>
      <c r="L396" s="245"/>
      <c r="M396" s="246"/>
      <c r="N396" s="247"/>
      <c r="O396" s="247"/>
      <c r="P396" s="247"/>
      <c r="Q396" s="247"/>
      <c r="R396" s="247"/>
      <c r="S396" s="247"/>
      <c r="T396" s="248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9" t="s">
        <v>152</v>
      </c>
      <c r="AU396" s="249" t="s">
        <v>87</v>
      </c>
      <c r="AV396" s="13" t="s">
        <v>85</v>
      </c>
      <c r="AW396" s="13" t="s">
        <v>33</v>
      </c>
      <c r="AX396" s="13" t="s">
        <v>78</v>
      </c>
      <c r="AY396" s="249" t="s">
        <v>142</v>
      </c>
    </row>
    <row r="397" spans="1:51" s="14" customFormat="1" ht="12">
      <c r="A397" s="14"/>
      <c r="B397" s="250"/>
      <c r="C397" s="251"/>
      <c r="D397" s="235" t="s">
        <v>152</v>
      </c>
      <c r="E397" s="252" t="s">
        <v>1</v>
      </c>
      <c r="F397" s="253" t="s">
        <v>1239</v>
      </c>
      <c r="G397" s="251"/>
      <c r="H397" s="254">
        <v>955.743</v>
      </c>
      <c r="I397" s="255"/>
      <c r="J397" s="251"/>
      <c r="K397" s="251"/>
      <c r="L397" s="256"/>
      <c r="M397" s="257"/>
      <c r="N397" s="258"/>
      <c r="O397" s="258"/>
      <c r="P397" s="258"/>
      <c r="Q397" s="258"/>
      <c r="R397" s="258"/>
      <c r="S397" s="258"/>
      <c r="T397" s="259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60" t="s">
        <v>152</v>
      </c>
      <c r="AU397" s="260" t="s">
        <v>87</v>
      </c>
      <c r="AV397" s="14" t="s">
        <v>87</v>
      </c>
      <c r="AW397" s="14" t="s">
        <v>33</v>
      </c>
      <c r="AX397" s="14" t="s">
        <v>78</v>
      </c>
      <c r="AY397" s="260" t="s">
        <v>142</v>
      </c>
    </row>
    <row r="398" spans="1:51" s="13" customFormat="1" ht="12">
      <c r="A398" s="13"/>
      <c r="B398" s="240"/>
      <c r="C398" s="241"/>
      <c r="D398" s="235" t="s">
        <v>152</v>
      </c>
      <c r="E398" s="242" t="s">
        <v>1</v>
      </c>
      <c r="F398" s="243" t="s">
        <v>1240</v>
      </c>
      <c r="G398" s="241"/>
      <c r="H398" s="242" t="s">
        <v>1</v>
      </c>
      <c r="I398" s="244"/>
      <c r="J398" s="241"/>
      <c r="K398" s="241"/>
      <c r="L398" s="245"/>
      <c r="M398" s="246"/>
      <c r="N398" s="247"/>
      <c r="O398" s="247"/>
      <c r="P398" s="247"/>
      <c r="Q398" s="247"/>
      <c r="R398" s="247"/>
      <c r="S398" s="247"/>
      <c r="T398" s="248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9" t="s">
        <v>152</v>
      </c>
      <c r="AU398" s="249" t="s">
        <v>87</v>
      </c>
      <c r="AV398" s="13" t="s">
        <v>85</v>
      </c>
      <c r="AW398" s="13" t="s">
        <v>33</v>
      </c>
      <c r="AX398" s="13" t="s">
        <v>78</v>
      </c>
      <c r="AY398" s="249" t="s">
        <v>142</v>
      </c>
    </row>
    <row r="399" spans="1:51" s="14" customFormat="1" ht="12">
      <c r="A399" s="14"/>
      <c r="B399" s="250"/>
      <c r="C399" s="251"/>
      <c r="D399" s="235" t="s">
        <v>152</v>
      </c>
      <c r="E399" s="252" t="s">
        <v>1</v>
      </c>
      <c r="F399" s="253" t="s">
        <v>1241</v>
      </c>
      <c r="G399" s="251"/>
      <c r="H399" s="254">
        <v>409.92</v>
      </c>
      <c r="I399" s="255"/>
      <c r="J399" s="251"/>
      <c r="K399" s="251"/>
      <c r="L399" s="256"/>
      <c r="M399" s="257"/>
      <c r="N399" s="258"/>
      <c r="O399" s="258"/>
      <c r="P399" s="258"/>
      <c r="Q399" s="258"/>
      <c r="R399" s="258"/>
      <c r="S399" s="258"/>
      <c r="T399" s="259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60" t="s">
        <v>152</v>
      </c>
      <c r="AU399" s="260" t="s">
        <v>87</v>
      </c>
      <c r="AV399" s="14" t="s">
        <v>87</v>
      </c>
      <c r="AW399" s="14" t="s">
        <v>33</v>
      </c>
      <c r="AX399" s="14" t="s">
        <v>78</v>
      </c>
      <c r="AY399" s="260" t="s">
        <v>142</v>
      </c>
    </row>
    <row r="400" spans="1:51" s="15" customFormat="1" ht="12">
      <c r="A400" s="15"/>
      <c r="B400" s="261"/>
      <c r="C400" s="262"/>
      <c r="D400" s="235" t="s">
        <v>152</v>
      </c>
      <c r="E400" s="263" t="s">
        <v>1</v>
      </c>
      <c r="F400" s="264" t="s">
        <v>160</v>
      </c>
      <c r="G400" s="262"/>
      <c r="H400" s="265">
        <v>1365.663</v>
      </c>
      <c r="I400" s="266"/>
      <c r="J400" s="262"/>
      <c r="K400" s="262"/>
      <c r="L400" s="267"/>
      <c r="M400" s="268"/>
      <c r="N400" s="269"/>
      <c r="O400" s="269"/>
      <c r="P400" s="269"/>
      <c r="Q400" s="269"/>
      <c r="R400" s="269"/>
      <c r="S400" s="269"/>
      <c r="T400" s="270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71" t="s">
        <v>152</v>
      </c>
      <c r="AU400" s="271" t="s">
        <v>87</v>
      </c>
      <c r="AV400" s="15" t="s">
        <v>148</v>
      </c>
      <c r="AW400" s="15" t="s">
        <v>33</v>
      </c>
      <c r="AX400" s="15" t="s">
        <v>85</v>
      </c>
      <c r="AY400" s="271" t="s">
        <v>142</v>
      </c>
    </row>
    <row r="401" spans="1:65" s="2" customFormat="1" ht="33" customHeight="1">
      <c r="A401" s="39"/>
      <c r="B401" s="40"/>
      <c r="C401" s="221" t="s">
        <v>537</v>
      </c>
      <c r="D401" s="221" t="s">
        <v>144</v>
      </c>
      <c r="E401" s="222" t="s">
        <v>503</v>
      </c>
      <c r="F401" s="223" t="s">
        <v>504</v>
      </c>
      <c r="G401" s="224" t="s">
        <v>147</v>
      </c>
      <c r="H401" s="225">
        <v>955.743</v>
      </c>
      <c r="I401" s="226"/>
      <c r="J401" s="227">
        <f>ROUND(I401*H401,2)</f>
        <v>0</v>
      </c>
      <c r="K401" s="228"/>
      <c r="L401" s="45"/>
      <c r="M401" s="229" t="s">
        <v>1</v>
      </c>
      <c r="N401" s="230" t="s">
        <v>43</v>
      </c>
      <c r="O401" s="92"/>
      <c r="P401" s="231">
        <f>O401*H401</f>
        <v>0</v>
      </c>
      <c r="Q401" s="231">
        <v>0</v>
      </c>
      <c r="R401" s="231">
        <f>Q401*H401</f>
        <v>0</v>
      </c>
      <c r="S401" s="231">
        <v>0</v>
      </c>
      <c r="T401" s="232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3" t="s">
        <v>148</v>
      </c>
      <c r="AT401" s="233" t="s">
        <v>144</v>
      </c>
      <c r="AU401" s="233" t="s">
        <v>87</v>
      </c>
      <c r="AY401" s="18" t="s">
        <v>142</v>
      </c>
      <c r="BE401" s="234">
        <f>IF(N401="základní",J401,0)</f>
        <v>0</v>
      </c>
      <c r="BF401" s="234">
        <f>IF(N401="snížená",J401,0)</f>
        <v>0</v>
      </c>
      <c r="BG401" s="234">
        <f>IF(N401="zákl. přenesená",J401,0)</f>
        <v>0</v>
      </c>
      <c r="BH401" s="234">
        <f>IF(N401="sníž. přenesená",J401,0)</f>
        <v>0</v>
      </c>
      <c r="BI401" s="234">
        <f>IF(N401="nulová",J401,0)</f>
        <v>0</v>
      </c>
      <c r="BJ401" s="18" t="s">
        <v>85</v>
      </c>
      <c r="BK401" s="234">
        <f>ROUND(I401*H401,2)</f>
        <v>0</v>
      </c>
      <c r="BL401" s="18" t="s">
        <v>148</v>
      </c>
      <c r="BM401" s="233" t="s">
        <v>1242</v>
      </c>
    </row>
    <row r="402" spans="1:47" s="2" customFormat="1" ht="12">
      <c r="A402" s="39"/>
      <c r="B402" s="40"/>
      <c r="C402" s="41"/>
      <c r="D402" s="235" t="s">
        <v>150</v>
      </c>
      <c r="E402" s="41"/>
      <c r="F402" s="236" t="s">
        <v>506</v>
      </c>
      <c r="G402" s="41"/>
      <c r="H402" s="41"/>
      <c r="I402" s="237"/>
      <c r="J402" s="41"/>
      <c r="K402" s="41"/>
      <c r="L402" s="45"/>
      <c r="M402" s="238"/>
      <c r="N402" s="239"/>
      <c r="O402" s="92"/>
      <c r="P402" s="92"/>
      <c r="Q402" s="92"/>
      <c r="R402" s="92"/>
      <c r="S402" s="92"/>
      <c r="T402" s="93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8" t="s">
        <v>150</v>
      </c>
      <c r="AU402" s="18" t="s">
        <v>87</v>
      </c>
    </row>
    <row r="403" spans="1:51" s="13" customFormat="1" ht="12">
      <c r="A403" s="13"/>
      <c r="B403" s="240"/>
      <c r="C403" s="241"/>
      <c r="D403" s="235" t="s">
        <v>152</v>
      </c>
      <c r="E403" s="242" t="s">
        <v>1</v>
      </c>
      <c r="F403" s="243" t="s">
        <v>1115</v>
      </c>
      <c r="G403" s="241"/>
      <c r="H403" s="242" t="s">
        <v>1</v>
      </c>
      <c r="I403" s="244"/>
      <c r="J403" s="241"/>
      <c r="K403" s="241"/>
      <c r="L403" s="245"/>
      <c r="M403" s="246"/>
      <c r="N403" s="247"/>
      <c r="O403" s="247"/>
      <c r="P403" s="247"/>
      <c r="Q403" s="247"/>
      <c r="R403" s="247"/>
      <c r="S403" s="247"/>
      <c r="T403" s="248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9" t="s">
        <v>152</v>
      </c>
      <c r="AU403" s="249" t="s">
        <v>87</v>
      </c>
      <c r="AV403" s="13" t="s">
        <v>85</v>
      </c>
      <c r="AW403" s="13" t="s">
        <v>33</v>
      </c>
      <c r="AX403" s="13" t="s">
        <v>78</v>
      </c>
      <c r="AY403" s="249" t="s">
        <v>142</v>
      </c>
    </row>
    <row r="404" spans="1:51" s="14" customFormat="1" ht="12">
      <c r="A404" s="14"/>
      <c r="B404" s="250"/>
      <c r="C404" s="251"/>
      <c r="D404" s="235" t="s">
        <v>152</v>
      </c>
      <c r="E404" s="252" t="s">
        <v>1</v>
      </c>
      <c r="F404" s="253" t="s">
        <v>1116</v>
      </c>
      <c r="G404" s="251"/>
      <c r="H404" s="254">
        <v>891.8</v>
      </c>
      <c r="I404" s="255"/>
      <c r="J404" s="251"/>
      <c r="K404" s="251"/>
      <c r="L404" s="256"/>
      <c r="M404" s="257"/>
      <c r="N404" s="258"/>
      <c r="O404" s="258"/>
      <c r="P404" s="258"/>
      <c r="Q404" s="258"/>
      <c r="R404" s="258"/>
      <c r="S404" s="258"/>
      <c r="T404" s="259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60" t="s">
        <v>152</v>
      </c>
      <c r="AU404" s="260" t="s">
        <v>87</v>
      </c>
      <c r="AV404" s="14" t="s">
        <v>87</v>
      </c>
      <c r="AW404" s="14" t="s">
        <v>33</v>
      </c>
      <c r="AX404" s="14" t="s">
        <v>78</v>
      </c>
      <c r="AY404" s="260" t="s">
        <v>142</v>
      </c>
    </row>
    <row r="405" spans="1:51" s="13" customFormat="1" ht="12">
      <c r="A405" s="13"/>
      <c r="B405" s="240"/>
      <c r="C405" s="241"/>
      <c r="D405" s="235" t="s">
        <v>152</v>
      </c>
      <c r="E405" s="242" t="s">
        <v>1</v>
      </c>
      <c r="F405" s="243" t="s">
        <v>1117</v>
      </c>
      <c r="G405" s="241"/>
      <c r="H405" s="242" t="s">
        <v>1</v>
      </c>
      <c r="I405" s="244"/>
      <c r="J405" s="241"/>
      <c r="K405" s="241"/>
      <c r="L405" s="245"/>
      <c r="M405" s="246"/>
      <c r="N405" s="247"/>
      <c r="O405" s="247"/>
      <c r="P405" s="247"/>
      <c r="Q405" s="247"/>
      <c r="R405" s="247"/>
      <c r="S405" s="247"/>
      <c r="T405" s="248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9" t="s">
        <v>152</v>
      </c>
      <c r="AU405" s="249" t="s">
        <v>87</v>
      </c>
      <c r="AV405" s="13" t="s">
        <v>85</v>
      </c>
      <c r="AW405" s="13" t="s">
        <v>33</v>
      </c>
      <c r="AX405" s="13" t="s">
        <v>78</v>
      </c>
      <c r="AY405" s="249" t="s">
        <v>142</v>
      </c>
    </row>
    <row r="406" spans="1:51" s="14" customFormat="1" ht="12">
      <c r="A406" s="14"/>
      <c r="B406" s="250"/>
      <c r="C406" s="251"/>
      <c r="D406" s="235" t="s">
        <v>152</v>
      </c>
      <c r="E406" s="252" t="s">
        <v>1</v>
      </c>
      <c r="F406" s="253" t="s">
        <v>1118</v>
      </c>
      <c r="G406" s="251"/>
      <c r="H406" s="254">
        <v>63.943</v>
      </c>
      <c r="I406" s="255"/>
      <c r="J406" s="251"/>
      <c r="K406" s="251"/>
      <c r="L406" s="256"/>
      <c r="M406" s="257"/>
      <c r="N406" s="258"/>
      <c r="O406" s="258"/>
      <c r="P406" s="258"/>
      <c r="Q406" s="258"/>
      <c r="R406" s="258"/>
      <c r="S406" s="258"/>
      <c r="T406" s="259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60" t="s">
        <v>152</v>
      </c>
      <c r="AU406" s="260" t="s">
        <v>87</v>
      </c>
      <c r="AV406" s="14" t="s">
        <v>87</v>
      </c>
      <c r="AW406" s="14" t="s">
        <v>33</v>
      </c>
      <c r="AX406" s="14" t="s">
        <v>78</v>
      </c>
      <c r="AY406" s="260" t="s">
        <v>142</v>
      </c>
    </row>
    <row r="407" spans="1:51" s="15" customFormat="1" ht="12">
      <c r="A407" s="15"/>
      <c r="B407" s="261"/>
      <c r="C407" s="262"/>
      <c r="D407" s="235" t="s">
        <v>152</v>
      </c>
      <c r="E407" s="263" t="s">
        <v>1</v>
      </c>
      <c r="F407" s="264" t="s">
        <v>160</v>
      </c>
      <c r="G407" s="262"/>
      <c r="H407" s="265">
        <v>955.7429999999999</v>
      </c>
      <c r="I407" s="266"/>
      <c r="J407" s="262"/>
      <c r="K407" s="262"/>
      <c r="L407" s="267"/>
      <c r="M407" s="268"/>
      <c r="N407" s="269"/>
      <c r="O407" s="269"/>
      <c r="P407" s="269"/>
      <c r="Q407" s="269"/>
      <c r="R407" s="269"/>
      <c r="S407" s="269"/>
      <c r="T407" s="270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71" t="s">
        <v>152</v>
      </c>
      <c r="AU407" s="271" t="s">
        <v>87</v>
      </c>
      <c r="AV407" s="15" t="s">
        <v>148</v>
      </c>
      <c r="AW407" s="15" t="s">
        <v>33</v>
      </c>
      <c r="AX407" s="15" t="s">
        <v>85</v>
      </c>
      <c r="AY407" s="271" t="s">
        <v>142</v>
      </c>
    </row>
    <row r="408" spans="1:65" s="2" customFormat="1" ht="33" customHeight="1">
      <c r="A408" s="39"/>
      <c r="B408" s="40"/>
      <c r="C408" s="221" t="s">
        <v>542</v>
      </c>
      <c r="D408" s="221" t="s">
        <v>144</v>
      </c>
      <c r="E408" s="222" t="s">
        <v>511</v>
      </c>
      <c r="F408" s="223" t="s">
        <v>512</v>
      </c>
      <c r="G408" s="224" t="s">
        <v>147</v>
      </c>
      <c r="H408" s="225">
        <v>396.94</v>
      </c>
      <c r="I408" s="226"/>
      <c r="J408" s="227">
        <f>ROUND(I408*H408,2)</f>
        <v>0</v>
      </c>
      <c r="K408" s="228"/>
      <c r="L408" s="45"/>
      <c r="M408" s="229" t="s">
        <v>1</v>
      </c>
      <c r="N408" s="230" t="s">
        <v>43</v>
      </c>
      <c r="O408" s="92"/>
      <c r="P408" s="231">
        <f>O408*H408</f>
        <v>0</v>
      </c>
      <c r="Q408" s="231">
        <v>0</v>
      </c>
      <c r="R408" s="231">
        <f>Q408*H408</f>
        <v>0</v>
      </c>
      <c r="S408" s="231">
        <v>0</v>
      </c>
      <c r="T408" s="232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33" t="s">
        <v>148</v>
      </c>
      <c r="AT408" s="233" t="s">
        <v>144</v>
      </c>
      <c r="AU408" s="233" t="s">
        <v>87</v>
      </c>
      <c r="AY408" s="18" t="s">
        <v>142</v>
      </c>
      <c r="BE408" s="234">
        <f>IF(N408="základní",J408,0)</f>
        <v>0</v>
      </c>
      <c r="BF408" s="234">
        <f>IF(N408="snížená",J408,0)</f>
        <v>0</v>
      </c>
      <c r="BG408" s="234">
        <f>IF(N408="zákl. přenesená",J408,0)</f>
        <v>0</v>
      </c>
      <c r="BH408" s="234">
        <f>IF(N408="sníž. přenesená",J408,0)</f>
        <v>0</v>
      </c>
      <c r="BI408" s="234">
        <f>IF(N408="nulová",J408,0)</f>
        <v>0</v>
      </c>
      <c r="BJ408" s="18" t="s">
        <v>85</v>
      </c>
      <c r="BK408" s="234">
        <f>ROUND(I408*H408,2)</f>
        <v>0</v>
      </c>
      <c r="BL408" s="18" t="s">
        <v>148</v>
      </c>
      <c r="BM408" s="233" t="s">
        <v>1243</v>
      </c>
    </row>
    <row r="409" spans="1:47" s="2" customFormat="1" ht="12">
      <c r="A409" s="39"/>
      <c r="B409" s="40"/>
      <c r="C409" s="41"/>
      <c r="D409" s="235" t="s">
        <v>150</v>
      </c>
      <c r="E409" s="41"/>
      <c r="F409" s="236" t="s">
        <v>514</v>
      </c>
      <c r="G409" s="41"/>
      <c r="H409" s="41"/>
      <c r="I409" s="237"/>
      <c r="J409" s="41"/>
      <c r="K409" s="41"/>
      <c r="L409" s="45"/>
      <c r="M409" s="238"/>
      <c r="N409" s="239"/>
      <c r="O409" s="92"/>
      <c r="P409" s="92"/>
      <c r="Q409" s="92"/>
      <c r="R409" s="92"/>
      <c r="S409" s="92"/>
      <c r="T409" s="93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150</v>
      </c>
      <c r="AU409" s="18" t="s">
        <v>87</v>
      </c>
    </row>
    <row r="410" spans="1:51" s="13" customFormat="1" ht="12">
      <c r="A410" s="13"/>
      <c r="B410" s="240"/>
      <c r="C410" s="241"/>
      <c r="D410" s="235" t="s">
        <v>152</v>
      </c>
      <c r="E410" s="242" t="s">
        <v>1</v>
      </c>
      <c r="F410" s="243" t="s">
        <v>292</v>
      </c>
      <c r="G410" s="241"/>
      <c r="H410" s="242" t="s">
        <v>1</v>
      </c>
      <c r="I410" s="244"/>
      <c r="J410" s="241"/>
      <c r="K410" s="241"/>
      <c r="L410" s="245"/>
      <c r="M410" s="246"/>
      <c r="N410" s="247"/>
      <c r="O410" s="247"/>
      <c r="P410" s="247"/>
      <c r="Q410" s="247"/>
      <c r="R410" s="247"/>
      <c r="S410" s="247"/>
      <c r="T410" s="248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9" t="s">
        <v>152</v>
      </c>
      <c r="AU410" s="249" t="s">
        <v>87</v>
      </c>
      <c r="AV410" s="13" t="s">
        <v>85</v>
      </c>
      <c r="AW410" s="13" t="s">
        <v>33</v>
      </c>
      <c r="AX410" s="13" t="s">
        <v>78</v>
      </c>
      <c r="AY410" s="249" t="s">
        <v>142</v>
      </c>
    </row>
    <row r="411" spans="1:51" s="14" customFormat="1" ht="12">
      <c r="A411" s="14"/>
      <c r="B411" s="250"/>
      <c r="C411" s="251"/>
      <c r="D411" s="235" t="s">
        <v>152</v>
      </c>
      <c r="E411" s="252" t="s">
        <v>1</v>
      </c>
      <c r="F411" s="253" t="s">
        <v>1220</v>
      </c>
      <c r="G411" s="251"/>
      <c r="H411" s="254">
        <v>258.24</v>
      </c>
      <c r="I411" s="255"/>
      <c r="J411" s="251"/>
      <c r="K411" s="251"/>
      <c r="L411" s="256"/>
      <c r="M411" s="257"/>
      <c r="N411" s="258"/>
      <c r="O411" s="258"/>
      <c r="P411" s="258"/>
      <c r="Q411" s="258"/>
      <c r="R411" s="258"/>
      <c r="S411" s="258"/>
      <c r="T411" s="259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60" t="s">
        <v>152</v>
      </c>
      <c r="AU411" s="260" t="s">
        <v>87</v>
      </c>
      <c r="AV411" s="14" t="s">
        <v>87</v>
      </c>
      <c r="AW411" s="14" t="s">
        <v>33</v>
      </c>
      <c r="AX411" s="14" t="s">
        <v>78</v>
      </c>
      <c r="AY411" s="260" t="s">
        <v>142</v>
      </c>
    </row>
    <row r="412" spans="1:51" s="13" customFormat="1" ht="12">
      <c r="A412" s="13"/>
      <c r="B412" s="240"/>
      <c r="C412" s="241"/>
      <c r="D412" s="235" t="s">
        <v>152</v>
      </c>
      <c r="E412" s="242" t="s">
        <v>1</v>
      </c>
      <c r="F412" s="243" t="s">
        <v>1244</v>
      </c>
      <c r="G412" s="241"/>
      <c r="H412" s="242" t="s">
        <v>1</v>
      </c>
      <c r="I412" s="244"/>
      <c r="J412" s="241"/>
      <c r="K412" s="241"/>
      <c r="L412" s="245"/>
      <c r="M412" s="246"/>
      <c r="N412" s="247"/>
      <c r="O412" s="247"/>
      <c r="P412" s="247"/>
      <c r="Q412" s="247"/>
      <c r="R412" s="247"/>
      <c r="S412" s="247"/>
      <c r="T412" s="248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9" t="s">
        <v>152</v>
      </c>
      <c r="AU412" s="249" t="s">
        <v>87</v>
      </c>
      <c r="AV412" s="13" t="s">
        <v>85</v>
      </c>
      <c r="AW412" s="13" t="s">
        <v>33</v>
      </c>
      <c r="AX412" s="13" t="s">
        <v>78</v>
      </c>
      <c r="AY412" s="249" t="s">
        <v>142</v>
      </c>
    </row>
    <row r="413" spans="1:51" s="14" customFormat="1" ht="12">
      <c r="A413" s="14"/>
      <c r="B413" s="250"/>
      <c r="C413" s="251"/>
      <c r="D413" s="235" t="s">
        <v>152</v>
      </c>
      <c r="E413" s="252" t="s">
        <v>1</v>
      </c>
      <c r="F413" s="253" t="s">
        <v>1245</v>
      </c>
      <c r="G413" s="251"/>
      <c r="H413" s="254">
        <v>138.7</v>
      </c>
      <c r="I413" s="255"/>
      <c r="J413" s="251"/>
      <c r="K413" s="251"/>
      <c r="L413" s="256"/>
      <c r="M413" s="257"/>
      <c r="N413" s="258"/>
      <c r="O413" s="258"/>
      <c r="P413" s="258"/>
      <c r="Q413" s="258"/>
      <c r="R413" s="258"/>
      <c r="S413" s="258"/>
      <c r="T413" s="259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60" t="s">
        <v>152</v>
      </c>
      <c r="AU413" s="260" t="s">
        <v>87</v>
      </c>
      <c r="AV413" s="14" t="s">
        <v>87</v>
      </c>
      <c r="AW413" s="14" t="s">
        <v>33</v>
      </c>
      <c r="AX413" s="14" t="s">
        <v>78</v>
      </c>
      <c r="AY413" s="260" t="s">
        <v>142</v>
      </c>
    </row>
    <row r="414" spans="1:51" s="15" customFormat="1" ht="12">
      <c r="A414" s="15"/>
      <c r="B414" s="261"/>
      <c r="C414" s="262"/>
      <c r="D414" s="235" t="s">
        <v>152</v>
      </c>
      <c r="E414" s="263" t="s">
        <v>1</v>
      </c>
      <c r="F414" s="264" t="s">
        <v>160</v>
      </c>
      <c r="G414" s="262"/>
      <c r="H414" s="265">
        <v>396.94</v>
      </c>
      <c r="I414" s="266"/>
      <c r="J414" s="262"/>
      <c r="K414" s="262"/>
      <c r="L414" s="267"/>
      <c r="M414" s="268"/>
      <c r="N414" s="269"/>
      <c r="O414" s="269"/>
      <c r="P414" s="269"/>
      <c r="Q414" s="269"/>
      <c r="R414" s="269"/>
      <c r="S414" s="269"/>
      <c r="T414" s="270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71" t="s">
        <v>152</v>
      </c>
      <c r="AU414" s="271" t="s">
        <v>87</v>
      </c>
      <c r="AV414" s="15" t="s">
        <v>148</v>
      </c>
      <c r="AW414" s="15" t="s">
        <v>33</v>
      </c>
      <c r="AX414" s="15" t="s">
        <v>85</v>
      </c>
      <c r="AY414" s="271" t="s">
        <v>142</v>
      </c>
    </row>
    <row r="415" spans="1:65" s="2" customFormat="1" ht="21.75" customHeight="1">
      <c r="A415" s="39"/>
      <c r="B415" s="40"/>
      <c r="C415" s="221" t="s">
        <v>547</v>
      </c>
      <c r="D415" s="221" t="s">
        <v>144</v>
      </c>
      <c r="E415" s="222" t="s">
        <v>516</v>
      </c>
      <c r="F415" s="223" t="s">
        <v>517</v>
      </c>
      <c r="G415" s="224" t="s">
        <v>147</v>
      </c>
      <c r="H415" s="225">
        <v>322.08</v>
      </c>
      <c r="I415" s="226"/>
      <c r="J415" s="227">
        <f>ROUND(I415*H415,2)</f>
        <v>0</v>
      </c>
      <c r="K415" s="228"/>
      <c r="L415" s="45"/>
      <c r="M415" s="229" t="s">
        <v>1</v>
      </c>
      <c r="N415" s="230" t="s">
        <v>43</v>
      </c>
      <c r="O415" s="92"/>
      <c r="P415" s="231">
        <f>O415*H415</f>
        <v>0</v>
      </c>
      <c r="Q415" s="231">
        <v>0</v>
      </c>
      <c r="R415" s="231">
        <f>Q415*H415</f>
        <v>0</v>
      </c>
      <c r="S415" s="231">
        <v>0</v>
      </c>
      <c r="T415" s="232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3" t="s">
        <v>148</v>
      </c>
      <c r="AT415" s="233" t="s">
        <v>144</v>
      </c>
      <c r="AU415" s="233" t="s">
        <v>87</v>
      </c>
      <c r="AY415" s="18" t="s">
        <v>142</v>
      </c>
      <c r="BE415" s="234">
        <f>IF(N415="základní",J415,0)</f>
        <v>0</v>
      </c>
      <c r="BF415" s="234">
        <f>IF(N415="snížená",J415,0)</f>
        <v>0</v>
      </c>
      <c r="BG415" s="234">
        <f>IF(N415="zákl. přenesená",J415,0)</f>
        <v>0</v>
      </c>
      <c r="BH415" s="234">
        <f>IF(N415="sníž. přenesená",J415,0)</f>
        <v>0</v>
      </c>
      <c r="BI415" s="234">
        <f>IF(N415="nulová",J415,0)</f>
        <v>0</v>
      </c>
      <c r="BJ415" s="18" t="s">
        <v>85</v>
      </c>
      <c r="BK415" s="234">
        <f>ROUND(I415*H415,2)</f>
        <v>0</v>
      </c>
      <c r="BL415" s="18" t="s">
        <v>148</v>
      </c>
      <c r="BM415" s="233" t="s">
        <v>1246</v>
      </c>
    </row>
    <row r="416" spans="1:47" s="2" customFormat="1" ht="12">
      <c r="A416" s="39"/>
      <c r="B416" s="40"/>
      <c r="C416" s="41"/>
      <c r="D416" s="235" t="s">
        <v>150</v>
      </c>
      <c r="E416" s="41"/>
      <c r="F416" s="236" t="s">
        <v>519</v>
      </c>
      <c r="G416" s="41"/>
      <c r="H416" s="41"/>
      <c r="I416" s="237"/>
      <c r="J416" s="41"/>
      <c r="K416" s="41"/>
      <c r="L416" s="45"/>
      <c r="M416" s="238"/>
      <c r="N416" s="239"/>
      <c r="O416" s="92"/>
      <c r="P416" s="92"/>
      <c r="Q416" s="92"/>
      <c r="R416" s="92"/>
      <c r="S416" s="92"/>
      <c r="T416" s="93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150</v>
      </c>
      <c r="AU416" s="18" t="s">
        <v>87</v>
      </c>
    </row>
    <row r="417" spans="1:51" s="13" customFormat="1" ht="12">
      <c r="A417" s="13"/>
      <c r="B417" s="240"/>
      <c r="C417" s="241"/>
      <c r="D417" s="235" t="s">
        <v>152</v>
      </c>
      <c r="E417" s="242" t="s">
        <v>1</v>
      </c>
      <c r="F417" s="243" t="s">
        <v>170</v>
      </c>
      <c r="G417" s="241"/>
      <c r="H417" s="242" t="s">
        <v>1</v>
      </c>
      <c r="I417" s="244"/>
      <c r="J417" s="241"/>
      <c r="K417" s="241"/>
      <c r="L417" s="245"/>
      <c r="M417" s="246"/>
      <c r="N417" s="247"/>
      <c r="O417" s="247"/>
      <c r="P417" s="247"/>
      <c r="Q417" s="247"/>
      <c r="R417" s="247"/>
      <c r="S417" s="247"/>
      <c r="T417" s="248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9" t="s">
        <v>152</v>
      </c>
      <c r="AU417" s="249" t="s">
        <v>87</v>
      </c>
      <c r="AV417" s="13" t="s">
        <v>85</v>
      </c>
      <c r="AW417" s="13" t="s">
        <v>33</v>
      </c>
      <c r="AX417" s="13" t="s">
        <v>78</v>
      </c>
      <c r="AY417" s="249" t="s">
        <v>142</v>
      </c>
    </row>
    <row r="418" spans="1:51" s="14" customFormat="1" ht="12">
      <c r="A418" s="14"/>
      <c r="B418" s="250"/>
      <c r="C418" s="251"/>
      <c r="D418" s="235" t="s">
        <v>152</v>
      </c>
      <c r="E418" s="252" t="s">
        <v>1</v>
      </c>
      <c r="F418" s="253" t="s">
        <v>1092</v>
      </c>
      <c r="G418" s="251"/>
      <c r="H418" s="254">
        <v>322.08</v>
      </c>
      <c r="I418" s="255"/>
      <c r="J418" s="251"/>
      <c r="K418" s="251"/>
      <c r="L418" s="256"/>
      <c r="M418" s="257"/>
      <c r="N418" s="258"/>
      <c r="O418" s="258"/>
      <c r="P418" s="258"/>
      <c r="Q418" s="258"/>
      <c r="R418" s="258"/>
      <c r="S418" s="258"/>
      <c r="T418" s="259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60" t="s">
        <v>152</v>
      </c>
      <c r="AU418" s="260" t="s">
        <v>87</v>
      </c>
      <c r="AV418" s="14" t="s">
        <v>87</v>
      </c>
      <c r="AW418" s="14" t="s">
        <v>33</v>
      </c>
      <c r="AX418" s="14" t="s">
        <v>85</v>
      </c>
      <c r="AY418" s="260" t="s">
        <v>142</v>
      </c>
    </row>
    <row r="419" spans="1:65" s="2" customFormat="1" ht="21.75" customHeight="1">
      <c r="A419" s="39"/>
      <c r="B419" s="40"/>
      <c r="C419" s="221" t="s">
        <v>552</v>
      </c>
      <c r="D419" s="221" t="s">
        <v>144</v>
      </c>
      <c r="E419" s="222" t="s">
        <v>1247</v>
      </c>
      <c r="F419" s="223" t="s">
        <v>1248</v>
      </c>
      <c r="G419" s="224" t="s">
        <v>147</v>
      </c>
      <c r="H419" s="225">
        <v>89.6</v>
      </c>
      <c r="I419" s="226"/>
      <c r="J419" s="227">
        <f>ROUND(I419*H419,2)</f>
        <v>0</v>
      </c>
      <c r="K419" s="228"/>
      <c r="L419" s="45"/>
      <c r="M419" s="229" t="s">
        <v>1</v>
      </c>
      <c r="N419" s="230" t="s">
        <v>43</v>
      </c>
      <c r="O419" s="92"/>
      <c r="P419" s="231">
        <f>O419*H419</f>
        <v>0</v>
      </c>
      <c r="Q419" s="231">
        <v>0.1837</v>
      </c>
      <c r="R419" s="231">
        <f>Q419*H419</f>
        <v>16.459519999999998</v>
      </c>
      <c r="S419" s="231">
        <v>0</v>
      </c>
      <c r="T419" s="232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3" t="s">
        <v>148</v>
      </c>
      <c r="AT419" s="233" t="s">
        <v>144</v>
      </c>
      <c r="AU419" s="233" t="s">
        <v>87</v>
      </c>
      <c r="AY419" s="18" t="s">
        <v>142</v>
      </c>
      <c r="BE419" s="234">
        <f>IF(N419="základní",J419,0)</f>
        <v>0</v>
      </c>
      <c r="BF419" s="234">
        <f>IF(N419="snížená",J419,0)</f>
        <v>0</v>
      </c>
      <c r="BG419" s="234">
        <f>IF(N419="zákl. přenesená",J419,0)</f>
        <v>0</v>
      </c>
      <c r="BH419" s="234">
        <f>IF(N419="sníž. přenesená",J419,0)</f>
        <v>0</v>
      </c>
      <c r="BI419" s="234">
        <f>IF(N419="nulová",J419,0)</f>
        <v>0</v>
      </c>
      <c r="BJ419" s="18" t="s">
        <v>85</v>
      </c>
      <c r="BK419" s="234">
        <f>ROUND(I419*H419,2)</f>
        <v>0</v>
      </c>
      <c r="BL419" s="18" t="s">
        <v>148</v>
      </c>
      <c r="BM419" s="233" t="s">
        <v>1249</v>
      </c>
    </row>
    <row r="420" spans="1:47" s="2" customFormat="1" ht="12">
      <c r="A420" s="39"/>
      <c r="B420" s="40"/>
      <c r="C420" s="41"/>
      <c r="D420" s="235" t="s">
        <v>150</v>
      </c>
      <c r="E420" s="41"/>
      <c r="F420" s="236" t="s">
        <v>1250</v>
      </c>
      <c r="G420" s="41"/>
      <c r="H420" s="41"/>
      <c r="I420" s="237"/>
      <c r="J420" s="41"/>
      <c r="K420" s="41"/>
      <c r="L420" s="45"/>
      <c r="M420" s="238"/>
      <c r="N420" s="239"/>
      <c r="O420" s="92"/>
      <c r="P420" s="92"/>
      <c r="Q420" s="92"/>
      <c r="R420" s="92"/>
      <c r="S420" s="92"/>
      <c r="T420" s="93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8" t="s">
        <v>150</v>
      </c>
      <c r="AU420" s="18" t="s">
        <v>87</v>
      </c>
    </row>
    <row r="421" spans="1:51" s="14" customFormat="1" ht="12">
      <c r="A421" s="14"/>
      <c r="B421" s="250"/>
      <c r="C421" s="251"/>
      <c r="D421" s="235" t="s">
        <v>152</v>
      </c>
      <c r="E421" s="252" t="s">
        <v>1</v>
      </c>
      <c r="F421" s="253" t="s">
        <v>1063</v>
      </c>
      <c r="G421" s="251"/>
      <c r="H421" s="254">
        <v>89.6</v>
      </c>
      <c r="I421" s="255"/>
      <c r="J421" s="251"/>
      <c r="K421" s="251"/>
      <c r="L421" s="256"/>
      <c r="M421" s="257"/>
      <c r="N421" s="258"/>
      <c r="O421" s="258"/>
      <c r="P421" s="258"/>
      <c r="Q421" s="258"/>
      <c r="R421" s="258"/>
      <c r="S421" s="258"/>
      <c r="T421" s="259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60" t="s">
        <v>152</v>
      </c>
      <c r="AU421" s="260" t="s">
        <v>87</v>
      </c>
      <c r="AV421" s="14" t="s">
        <v>87</v>
      </c>
      <c r="AW421" s="14" t="s">
        <v>33</v>
      </c>
      <c r="AX421" s="14" t="s">
        <v>85</v>
      </c>
      <c r="AY421" s="260" t="s">
        <v>142</v>
      </c>
    </row>
    <row r="422" spans="1:65" s="2" customFormat="1" ht="21.75" customHeight="1">
      <c r="A422" s="39"/>
      <c r="B422" s="40"/>
      <c r="C422" s="221" t="s">
        <v>557</v>
      </c>
      <c r="D422" s="221" t="s">
        <v>144</v>
      </c>
      <c r="E422" s="222" t="s">
        <v>1251</v>
      </c>
      <c r="F422" s="223" t="s">
        <v>1252</v>
      </c>
      <c r="G422" s="224" t="s">
        <v>147</v>
      </c>
      <c r="H422" s="225">
        <v>48.56</v>
      </c>
      <c r="I422" s="226"/>
      <c r="J422" s="227">
        <f>ROUND(I422*H422,2)</f>
        <v>0</v>
      </c>
      <c r="K422" s="228"/>
      <c r="L422" s="45"/>
      <c r="M422" s="229" t="s">
        <v>1</v>
      </c>
      <c r="N422" s="230" t="s">
        <v>43</v>
      </c>
      <c r="O422" s="92"/>
      <c r="P422" s="231">
        <f>O422*H422</f>
        <v>0</v>
      </c>
      <c r="Q422" s="231">
        <v>0.08425</v>
      </c>
      <c r="R422" s="231">
        <f>Q422*H422</f>
        <v>4.0911800000000005</v>
      </c>
      <c r="S422" s="231">
        <v>0</v>
      </c>
      <c r="T422" s="232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33" t="s">
        <v>148</v>
      </c>
      <c r="AT422" s="233" t="s">
        <v>144</v>
      </c>
      <c r="AU422" s="233" t="s">
        <v>87</v>
      </c>
      <c r="AY422" s="18" t="s">
        <v>142</v>
      </c>
      <c r="BE422" s="234">
        <f>IF(N422="základní",J422,0)</f>
        <v>0</v>
      </c>
      <c r="BF422" s="234">
        <f>IF(N422="snížená",J422,0)</f>
        <v>0</v>
      </c>
      <c r="BG422" s="234">
        <f>IF(N422="zákl. přenesená",J422,0)</f>
        <v>0</v>
      </c>
      <c r="BH422" s="234">
        <f>IF(N422="sníž. přenesená",J422,0)</f>
        <v>0</v>
      </c>
      <c r="BI422" s="234">
        <f>IF(N422="nulová",J422,0)</f>
        <v>0</v>
      </c>
      <c r="BJ422" s="18" t="s">
        <v>85</v>
      </c>
      <c r="BK422" s="234">
        <f>ROUND(I422*H422,2)</f>
        <v>0</v>
      </c>
      <c r="BL422" s="18" t="s">
        <v>148</v>
      </c>
      <c r="BM422" s="233" t="s">
        <v>1253</v>
      </c>
    </row>
    <row r="423" spans="1:47" s="2" customFormat="1" ht="12">
      <c r="A423" s="39"/>
      <c r="B423" s="40"/>
      <c r="C423" s="41"/>
      <c r="D423" s="235" t="s">
        <v>150</v>
      </c>
      <c r="E423" s="41"/>
      <c r="F423" s="236" t="s">
        <v>1254</v>
      </c>
      <c r="G423" s="41"/>
      <c r="H423" s="41"/>
      <c r="I423" s="237"/>
      <c r="J423" s="41"/>
      <c r="K423" s="41"/>
      <c r="L423" s="45"/>
      <c r="M423" s="238"/>
      <c r="N423" s="239"/>
      <c r="O423" s="92"/>
      <c r="P423" s="92"/>
      <c r="Q423" s="92"/>
      <c r="R423" s="92"/>
      <c r="S423" s="92"/>
      <c r="T423" s="93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T423" s="18" t="s">
        <v>150</v>
      </c>
      <c r="AU423" s="18" t="s">
        <v>87</v>
      </c>
    </row>
    <row r="424" spans="1:51" s="14" customFormat="1" ht="12">
      <c r="A424" s="14"/>
      <c r="B424" s="250"/>
      <c r="C424" s="251"/>
      <c r="D424" s="235" t="s">
        <v>152</v>
      </c>
      <c r="E424" s="252" t="s">
        <v>1</v>
      </c>
      <c r="F424" s="253" t="s">
        <v>1076</v>
      </c>
      <c r="G424" s="251"/>
      <c r="H424" s="254">
        <v>48.56</v>
      </c>
      <c r="I424" s="255"/>
      <c r="J424" s="251"/>
      <c r="K424" s="251"/>
      <c r="L424" s="256"/>
      <c r="M424" s="257"/>
      <c r="N424" s="258"/>
      <c r="O424" s="258"/>
      <c r="P424" s="258"/>
      <c r="Q424" s="258"/>
      <c r="R424" s="258"/>
      <c r="S424" s="258"/>
      <c r="T424" s="259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60" t="s">
        <v>152</v>
      </c>
      <c r="AU424" s="260" t="s">
        <v>87</v>
      </c>
      <c r="AV424" s="14" t="s">
        <v>87</v>
      </c>
      <c r="AW424" s="14" t="s">
        <v>33</v>
      </c>
      <c r="AX424" s="14" t="s">
        <v>85</v>
      </c>
      <c r="AY424" s="260" t="s">
        <v>142</v>
      </c>
    </row>
    <row r="425" spans="1:65" s="2" customFormat="1" ht="33" customHeight="1">
      <c r="A425" s="39"/>
      <c r="B425" s="40"/>
      <c r="C425" s="221" t="s">
        <v>562</v>
      </c>
      <c r="D425" s="221" t="s">
        <v>144</v>
      </c>
      <c r="E425" s="222" t="s">
        <v>1255</v>
      </c>
      <c r="F425" s="223" t="s">
        <v>1256</v>
      </c>
      <c r="G425" s="224" t="s">
        <v>147</v>
      </c>
      <c r="H425" s="225">
        <v>38.64</v>
      </c>
      <c r="I425" s="226"/>
      <c r="J425" s="227">
        <f>ROUND(I425*H425,2)</f>
        <v>0</v>
      </c>
      <c r="K425" s="228"/>
      <c r="L425" s="45"/>
      <c r="M425" s="229" t="s">
        <v>1</v>
      </c>
      <c r="N425" s="230" t="s">
        <v>43</v>
      </c>
      <c r="O425" s="92"/>
      <c r="P425" s="231">
        <f>O425*H425</f>
        <v>0</v>
      </c>
      <c r="Q425" s="231">
        <v>0.101</v>
      </c>
      <c r="R425" s="231">
        <f>Q425*H425</f>
        <v>3.9026400000000003</v>
      </c>
      <c r="S425" s="231">
        <v>0</v>
      </c>
      <c r="T425" s="232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33" t="s">
        <v>148</v>
      </c>
      <c r="AT425" s="233" t="s">
        <v>144</v>
      </c>
      <c r="AU425" s="233" t="s">
        <v>87</v>
      </c>
      <c r="AY425" s="18" t="s">
        <v>142</v>
      </c>
      <c r="BE425" s="234">
        <f>IF(N425="základní",J425,0)</f>
        <v>0</v>
      </c>
      <c r="BF425" s="234">
        <f>IF(N425="snížená",J425,0)</f>
        <v>0</v>
      </c>
      <c r="BG425" s="234">
        <f>IF(N425="zákl. přenesená",J425,0)</f>
        <v>0</v>
      </c>
      <c r="BH425" s="234">
        <f>IF(N425="sníž. přenesená",J425,0)</f>
        <v>0</v>
      </c>
      <c r="BI425" s="234">
        <f>IF(N425="nulová",J425,0)</f>
        <v>0</v>
      </c>
      <c r="BJ425" s="18" t="s">
        <v>85</v>
      </c>
      <c r="BK425" s="234">
        <f>ROUND(I425*H425,2)</f>
        <v>0</v>
      </c>
      <c r="BL425" s="18" t="s">
        <v>148</v>
      </c>
      <c r="BM425" s="233" t="s">
        <v>1257</v>
      </c>
    </row>
    <row r="426" spans="1:47" s="2" customFormat="1" ht="12">
      <c r="A426" s="39"/>
      <c r="B426" s="40"/>
      <c r="C426" s="41"/>
      <c r="D426" s="235" t="s">
        <v>150</v>
      </c>
      <c r="E426" s="41"/>
      <c r="F426" s="236" t="s">
        <v>1258</v>
      </c>
      <c r="G426" s="41"/>
      <c r="H426" s="41"/>
      <c r="I426" s="237"/>
      <c r="J426" s="41"/>
      <c r="K426" s="41"/>
      <c r="L426" s="45"/>
      <c r="M426" s="238"/>
      <c r="N426" s="239"/>
      <c r="O426" s="92"/>
      <c r="P426" s="92"/>
      <c r="Q426" s="92"/>
      <c r="R426" s="92"/>
      <c r="S426" s="92"/>
      <c r="T426" s="93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T426" s="18" t="s">
        <v>150</v>
      </c>
      <c r="AU426" s="18" t="s">
        <v>87</v>
      </c>
    </row>
    <row r="427" spans="1:51" s="14" customFormat="1" ht="12">
      <c r="A427" s="14"/>
      <c r="B427" s="250"/>
      <c r="C427" s="251"/>
      <c r="D427" s="235" t="s">
        <v>152</v>
      </c>
      <c r="E427" s="252" t="s">
        <v>1</v>
      </c>
      <c r="F427" s="253" t="s">
        <v>1075</v>
      </c>
      <c r="G427" s="251"/>
      <c r="H427" s="254">
        <v>38.64</v>
      </c>
      <c r="I427" s="255"/>
      <c r="J427" s="251"/>
      <c r="K427" s="251"/>
      <c r="L427" s="256"/>
      <c r="M427" s="257"/>
      <c r="N427" s="258"/>
      <c r="O427" s="258"/>
      <c r="P427" s="258"/>
      <c r="Q427" s="258"/>
      <c r="R427" s="258"/>
      <c r="S427" s="258"/>
      <c r="T427" s="259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60" t="s">
        <v>152</v>
      </c>
      <c r="AU427" s="260" t="s">
        <v>87</v>
      </c>
      <c r="AV427" s="14" t="s">
        <v>87</v>
      </c>
      <c r="AW427" s="14" t="s">
        <v>33</v>
      </c>
      <c r="AX427" s="14" t="s">
        <v>85</v>
      </c>
      <c r="AY427" s="260" t="s">
        <v>142</v>
      </c>
    </row>
    <row r="428" spans="1:63" s="12" customFormat="1" ht="22.8" customHeight="1">
      <c r="A428" s="12"/>
      <c r="B428" s="205"/>
      <c r="C428" s="206"/>
      <c r="D428" s="207" t="s">
        <v>77</v>
      </c>
      <c r="E428" s="219" t="s">
        <v>224</v>
      </c>
      <c r="F428" s="219" t="s">
        <v>521</v>
      </c>
      <c r="G428" s="206"/>
      <c r="H428" s="206"/>
      <c r="I428" s="209"/>
      <c r="J428" s="220">
        <f>BK428</f>
        <v>0</v>
      </c>
      <c r="K428" s="206"/>
      <c r="L428" s="211"/>
      <c r="M428" s="212"/>
      <c r="N428" s="213"/>
      <c r="O428" s="213"/>
      <c r="P428" s="214">
        <f>SUM(P429:P443)</f>
        <v>0</v>
      </c>
      <c r="Q428" s="213"/>
      <c r="R428" s="214">
        <f>SUM(R429:R443)</f>
        <v>25.740234</v>
      </c>
      <c r="S428" s="213"/>
      <c r="T428" s="215">
        <f>SUM(T429:T443)</f>
        <v>0</v>
      </c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R428" s="216" t="s">
        <v>85</v>
      </c>
      <c r="AT428" s="217" t="s">
        <v>77</v>
      </c>
      <c r="AU428" s="217" t="s">
        <v>85</v>
      </c>
      <c r="AY428" s="216" t="s">
        <v>142</v>
      </c>
      <c r="BK428" s="218">
        <f>SUM(BK429:BK443)</f>
        <v>0</v>
      </c>
    </row>
    <row r="429" spans="1:65" s="2" customFormat="1" ht="33" customHeight="1">
      <c r="A429" s="39"/>
      <c r="B429" s="40"/>
      <c r="C429" s="221" t="s">
        <v>567</v>
      </c>
      <c r="D429" s="221" t="s">
        <v>144</v>
      </c>
      <c r="E429" s="222" t="s">
        <v>1259</v>
      </c>
      <c r="F429" s="223" t="s">
        <v>1260</v>
      </c>
      <c r="G429" s="224" t="s">
        <v>254</v>
      </c>
      <c r="H429" s="225">
        <v>1206.6</v>
      </c>
      <c r="I429" s="226"/>
      <c r="J429" s="227">
        <f>ROUND(I429*H429,2)</f>
        <v>0</v>
      </c>
      <c r="K429" s="228"/>
      <c r="L429" s="45"/>
      <c r="M429" s="229" t="s">
        <v>1</v>
      </c>
      <c r="N429" s="230" t="s">
        <v>43</v>
      </c>
      <c r="O429" s="92"/>
      <c r="P429" s="231">
        <f>O429*H429</f>
        <v>0</v>
      </c>
      <c r="Q429" s="231">
        <v>1E-05</v>
      </c>
      <c r="R429" s="231">
        <f>Q429*H429</f>
        <v>0.012066</v>
      </c>
      <c r="S429" s="231">
        <v>0</v>
      </c>
      <c r="T429" s="232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33" t="s">
        <v>148</v>
      </c>
      <c r="AT429" s="233" t="s">
        <v>144</v>
      </c>
      <c r="AU429" s="233" t="s">
        <v>87</v>
      </c>
      <c r="AY429" s="18" t="s">
        <v>142</v>
      </c>
      <c r="BE429" s="234">
        <f>IF(N429="základní",J429,0)</f>
        <v>0</v>
      </c>
      <c r="BF429" s="234">
        <f>IF(N429="snížená",J429,0)</f>
        <v>0</v>
      </c>
      <c r="BG429" s="234">
        <f>IF(N429="zákl. přenesená",J429,0)</f>
        <v>0</v>
      </c>
      <c r="BH429" s="234">
        <f>IF(N429="sníž. přenesená",J429,0)</f>
        <v>0</v>
      </c>
      <c r="BI429" s="234">
        <f>IF(N429="nulová",J429,0)</f>
        <v>0</v>
      </c>
      <c r="BJ429" s="18" t="s">
        <v>85</v>
      </c>
      <c r="BK429" s="234">
        <f>ROUND(I429*H429,2)</f>
        <v>0</v>
      </c>
      <c r="BL429" s="18" t="s">
        <v>148</v>
      </c>
      <c r="BM429" s="233" t="s">
        <v>1261</v>
      </c>
    </row>
    <row r="430" spans="1:47" s="2" customFormat="1" ht="12">
      <c r="A430" s="39"/>
      <c r="B430" s="40"/>
      <c r="C430" s="41"/>
      <c r="D430" s="235" t="s">
        <v>150</v>
      </c>
      <c r="E430" s="41"/>
      <c r="F430" s="236" t="s">
        <v>1262</v>
      </c>
      <c r="G430" s="41"/>
      <c r="H430" s="41"/>
      <c r="I430" s="237"/>
      <c r="J430" s="41"/>
      <c r="K430" s="41"/>
      <c r="L430" s="45"/>
      <c r="M430" s="238"/>
      <c r="N430" s="239"/>
      <c r="O430" s="92"/>
      <c r="P430" s="92"/>
      <c r="Q430" s="92"/>
      <c r="R430" s="92"/>
      <c r="S430" s="92"/>
      <c r="T430" s="93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8" t="s">
        <v>150</v>
      </c>
      <c r="AU430" s="18" t="s">
        <v>87</v>
      </c>
    </row>
    <row r="431" spans="1:65" s="2" customFormat="1" ht="21.75" customHeight="1">
      <c r="A431" s="39"/>
      <c r="B431" s="40"/>
      <c r="C431" s="284" t="s">
        <v>572</v>
      </c>
      <c r="D431" s="284" t="s">
        <v>384</v>
      </c>
      <c r="E431" s="285" t="s">
        <v>1263</v>
      </c>
      <c r="F431" s="286" t="s">
        <v>1264</v>
      </c>
      <c r="G431" s="287" t="s">
        <v>254</v>
      </c>
      <c r="H431" s="288">
        <v>1206.6</v>
      </c>
      <c r="I431" s="289"/>
      <c r="J431" s="290">
        <f>ROUND(I431*H431,2)</f>
        <v>0</v>
      </c>
      <c r="K431" s="291"/>
      <c r="L431" s="292"/>
      <c r="M431" s="293" t="s">
        <v>1</v>
      </c>
      <c r="N431" s="294" t="s">
        <v>43</v>
      </c>
      <c r="O431" s="92"/>
      <c r="P431" s="231">
        <f>O431*H431</f>
        <v>0</v>
      </c>
      <c r="Q431" s="231">
        <v>0.00673</v>
      </c>
      <c r="R431" s="231">
        <f>Q431*H431</f>
        <v>8.120417999999999</v>
      </c>
      <c r="S431" s="231">
        <v>0</v>
      </c>
      <c r="T431" s="232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33" t="s">
        <v>224</v>
      </c>
      <c r="AT431" s="233" t="s">
        <v>384</v>
      </c>
      <c r="AU431" s="233" t="s">
        <v>87</v>
      </c>
      <c r="AY431" s="18" t="s">
        <v>142</v>
      </c>
      <c r="BE431" s="234">
        <f>IF(N431="základní",J431,0)</f>
        <v>0</v>
      </c>
      <c r="BF431" s="234">
        <f>IF(N431="snížená",J431,0)</f>
        <v>0</v>
      </c>
      <c r="BG431" s="234">
        <f>IF(N431="zákl. přenesená",J431,0)</f>
        <v>0</v>
      </c>
      <c r="BH431" s="234">
        <f>IF(N431="sníž. přenesená",J431,0)</f>
        <v>0</v>
      </c>
      <c r="BI431" s="234">
        <f>IF(N431="nulová",J431,0)</f>
        <v>0</v>
      </c>
      <c r="BJ431" s="18" t="s">
        <v>85</v>
      </c>
      <c r="BK431" s="234">
        <f>ROUND(I431*H431,2)</f>
        <v>0</v>
      </c>
      <c r="BL431" s="18" t="s">
        <v>148</v>
      </c>
      <c r="BM431" s="233" t="s">
        <v>1265</v>
      </c>
    </row>
    <row r="432" spans="1:47" s="2" customFormat="1" ht="12">
      <c r="A432" s="39"/>
      <c r="B432" s="40"/>
      <c r="C432" s="41"/>
      <c r="D432" s="235" t="s">
        <v>150</v>
      </c>
      <c r="E432" s="41"/>
      <c r="F432" s="236" t="s">
        <v>1266</v>
      </c>
      <c r="G432" s="41"/>
      <c r="H432" s="41"/>
      <c r="I432" s="237"/>
      <c r="J432" s="41"/>
      <c r="K432" s="41"/>
      <c r="L432" s="45"/>
      <c r="M432" s="238"/>
      <c r="N432" s="239"/>
      <c r="O432" s="92"/>
      <c r="P432" s="92"/>
      <c r="Q432" s="92"/>
      <c r="R432" s="92"/>
      <c r="S432" s="92"/>
      <c r="T432" s="93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8" t="s">
        <v>150</v>
      </c>
      <c r="AU432" s="18" t="s">
        <v>87</v>
      </c>
    </row>
    <row r="433" spans="1:51" s="14" customFormat="1" ht="12">
      <c r="A433" s="14"/>
      <c r="B433" s="250"/>
      <c r="C433" s="251"/>
      <c r="D433" s="235" t="s">
        <v>152</v>
      </c>
      <c r="E433" s="252" t="s">
        <v>1</v>
      </c>
      <c r="F433" s="253" t="s">
        <v>1267</v>
      </c>
      <c r="G433" s="251"/>
      <c r="H433" s="254">
        <v>1206.6</v>
      </c>
      <c r="I433" s="255"/>
      <c r="J433" s="251"/>
      <c r="K433" s="251"/>
      <c r="L433" s="256"/>
      <c r="M433" s="257"/>
      <c r="N433" s="258"/>
      <c r="O433" s="258"/>
      <c r="P433" s="258"/>
      <c r="Q433" s="258"/>
      <c r="R433" s="258"/>
      <c r="S433" s="258"/>
      <c r="T433" s="259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60" t="s">
        <v>152</v>
      </c>
      <c r="AU433" s="260" t="s">
        <v>87</v>
      </c>
      <c r="AV433" s="14" t="s">
        <v>87</v>
      </c>
      <c r="AW433" s="14" t="s">
        <v>33</v>
      </c>
      <c r="AX433" s="14" t="s">
        <v>85</v>
      </c>
      <c r="AY433" s="260" t="s">
        <v>142</v>
      </c>
    </row>
    <row r="434" spans="1:65" s="2" customFormat="1" ht="33" customHeight="1">
      <c r="A434" s="39"/>
      <c r="B434" s="40"/>
      <c r="C434" s="221" t="s">
        <v>577</v>
      </c>
      <c r="D434" s="221" t="s">
        <v>144</v>
      </c>
      <c r="E434" s="222" t="s">
        <v>1268</v>
      </c>
      <c r="F434" s="223" t="s">
        <v>1269</v>
      </c>
      <c r="G434" s="224" t="s">
        <v>540</v>
      </c>
      <c r="H434" s="225">
        <v>10</v>
      </c>
      <c r="I434" s="226"/>
      <c r="J434" s="227">
        <f>ROUND(I434*H434,2)</f>
        <v>0</v>
      </c>
      <c r="K434" s="228"/>
      <c r="L434" s="45"/>
      <c r="M434" s="229" t="s">
        <v>1</v>
      </c>
      <c r="N434" s="230" t="s">
        <v>43</v>
      </c>
      <c r="O434" s="92"/>
      <c r="P434" s="231">
        <f>O434*H434</f>
        <v>0</v>
      </c>
      <c r="Q434" s="231">
        <v>1E-05</v>
      </c>
      <c r="R434" s="231">
        <f>Q434*H434</f>
        <v>0.0001</v>
      </c>
      <c r="S434" s="231">
        <v>0</v>
      </c>
      <c r="T434" s="232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33" t="s">
        <v>148</v>
      </c>
      <c r="AT434" s="233" t="s">
        <v>144</v>
      </c>
      <c r="AU434" s="233" t="s">
        <v>87</v>
      </c>
      <c r="AY434" s="18" t="s">
        <v>142</v>
      </c>
      <c r="BE434" s="234">
        <f>IF(N434="základní",J434,0)</f>
        <v>0</v>
      </c>
      <c r="BF434" s="234">
        <f>IF(N434="snížená",J434,0)</f>
        <v>0</v>
      </c>
      <c r="BG434" s="234">
        <f>IF(N434="zákl. přenesená",J434,0)</f>
        <v>0</v>
      </c>
      <c r="BH434" s="234">
        <f>IF(N434="sníž. přenesená",J434,0)</f>
        <v>0</v>
      </c>
      <c r="BI434" s="234">
        <f>IF(N434="nulová",J434,0)</f>
        <v>0</v>
      </c>
      <c r="BJ434" s="18" t="s">
        <v>85</v>
      </c>
      <c r="BK434" s="234">
        <f>ROUND(I434*H434,2)</f>
        <v>0</v>
      </c>
      <c r="BL434" s="18" t="s">
        <v>148</v>
      </c>
      <c r="BM434" s="233" t="s">
        <v>1270</v>
      </c>
    </row>
    <row r="435" spans="1:47" s="2" customFormat="1" ht="12">
      <c r="A435" s="39"/>
      <c r="B435" s="40"/>
      <c r="C435" s="41"/>
      <c r="D435" s="235" t="s">
        <v>150</v>
      </c>
      <c r="E435" s="41"/>
      <c r="F435" s="236" t="s">
        <v>1271</v>
      </c>
      <c r="G435" s="41"/>
      <c r="H435" s="41"/>
      <c r="I435" s="237"/>
      <c r="J435" s="41"/>
      <c r="K435" s="41"/>
      <c r="L435" s="45"/>
      <c r="M435" s="238"/>
      <c r="N435" s="239"/>
      <c r="O435" s="92"/>
      <c r="P435" s="92"/>
      <c r="Q435" s="92"/>
      <c r="R435" s="92"/>
      <c r="S435" s="92"/>
      <c r="T435" s="93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T435" s="18" t="s">
        <v>150</v>
      </c>
      <c r="AU435" s="18" t="s">
        <v>87</v>
      </c>
    </row>
    <row r="436" spans="1:65" s="2" customFormat="1" ht="16.5" customHeight="1">
      <c r="A436" s="39"/>
      <c r="B436" s="40"/>
      <c r="C436" s="284" t="s">
        <v>582</v>
      </c>
      <c r="D436" s="284" t="s">
        <v>384</v>
      </c>
      <c r="E436" s="285" t="s">
        <v>1272</v>
      </c>
      <c r="F436" s="286" t="s">
        <v>1273</v>
      </c>
      <c r="G436" s="287" t="s">
        <v>540</v>
      </c>
      <c r="H436" s="288">
        <v>502</v>
      </c>
      <c r="I436" s="289"/>
      <c r="J436" s="290">
        <f>ROUND(I436*H436,2)</f>
        <v>0</v>
      </c>
      <c r="K436" s="291"/>
      <c r="L436" s="292"/>
      <c r="M436" s="293" t="s">
        <v>1</v>
      </c>
      <c r="N436" s="294" t="s">
        <v>43</v>
      </c>
      <c r="O436" s="92"/>
      <c r="P436" s="231">
        <f>O436*H436</f>
        <v>0</v>
      </c>
      <c r="Q436" s="231">
        <v>0.00125</v>
      </c>
      <c r="R436" s="231">
        <f>Q436*H436</f>
        <v>0.6275000000000001</v>
      </c>
      <c r="S436" s="231">
        <v>0</v>
      </c>
      <c r="T436" s="232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33" t="s">
        <v>224</v>
      </c>
      <c r="AT436" s="233" t="s">
        <v>384</v>
      </c>
      <c r="AU436" s="233" t="s">
        <v>87</v>
      </c>
      <c r="AY436" s="18" t="s">
        <v>142</v>
      </c>
      <c r="BE436" s="234">
        <f>IF(N436="základní",J436,0)</f>
        <v>0</v>
      </c>
      <c r="BF436" s="234">
        <f>IF(N436="snížená",J436,0)</f>
        <v>0</v>
      </c>
      <c r="BG436" s="234">
        <f>IF(N436="zákl. přenesená",J436,0)</f>
        <v>0</v>
      </c>
      <c r="BH436" s="234">
        <f>IF(N436="sníž. přenesená",J436,0)</f>
        <v>0</v>
      </c>
      <c r="BI436" s="234">
        <f>IF(N436="nulová",J436,0)</f>
        <v>0</v>
      </c>
      <c r="BJ436" s="18" t="s">
        <v>85</v>
      </c>
      <c r="BK436" s="234">
        <f>ROUND(I436*H436,2)</f>
        <v>0</v>
      </c>
      <c r="BL436" s="18" t="s">
        <v>148</v>
      </c>
      <c r="BM436" s="233" t="s">
        <v>1274</v>
      </c>
    </row>
    <row r="437" spans="1:47" s="2" customFormat="1" ht="12">
      <c r="A437" s="39"/>
      <c r="B437" s="40"/>
      <c r="C437" s="41"/>
      <c r="D437" s="235" t="s">
        <v>150</v>
      </c>
      <c r="E437" s="41"/>
      <c r="F437" s="236" t="s">
        <v>1275</v>
      </c>
      <c r="G437" s="41"/>
      <c r="H437" s="41"/>
      <c r="I437" s="237"/>
      <c r="J437" s="41"/>
      <c r="K437" s="41"/>
      <c r="L437" s="45"/>
      <c r="M437" s="238"/>
      <c r="N437" s="239"/>
      <c r="O437" s="92"/>
      <c r="P437" s="92"/>
      <c r="Q437" s="92"/>
      <c r="R437" s="92"/>
      <c r="S437" s="92"/>
      <c r="T437" s="93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18" t="s">
        <v>150</v>
      </c>
      <c r="AU437" s="18" t="s">
        <v>87</v>
      </c>
    </row>
    <row r="438" spans="1:65" s="2" customFormat="1" ht="33" customHeight="1">
      <c r="A438" s="39"/>
      <c r="B438" s="40"/>
      <c r="C438" s="221" t="s">
        <v>587</v>
      </c>
      <c r="D438" s="221" t="s">
        <v>144</v>
      </c>
      <c r="E438" s="222" t="s">
        <v>1276</v>
      </c>
      <c r="F438" s="223" t="s">
        <v>1277</v>
      </c>
      <c r="G438" s="224" t="s">
        <v>540</v>
      </c>
      <c r="H438" s="225">
        <v>251</v>
      </c>
      <c r="I438" s="226"/>
      <c r="J438" s="227">
        <f>ROUND(I438*H438,2)</f>
        <v>0</v>
      </c>
      <c r="K438" s="228"/>
      <c r="L438" s="45"/>
      <c r="M438" s="229" t="s">
        <v>1</v>
      </c>
      <c r="N438" s="230" t="s">
        <v>43</v>
      </c>
      <c r="O438" s="92"/>
      <c r="P438" s="231">
        <f>O438*H438</f>
        <v>0</v>
      </c>
      <c r="Q438" s="231">
        <v>2E-05</v>
      </c>
      <c r="R438" s="231">
        <f>Q438*H438</f>
        <v>0.00502</v>
      </c>
      <c r="S438" s="231">
        <v>0</v>
      </c>
      <c r="T438" s="232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33" t="s">
        <v>148</v>
      </c>
      <c r="AT438" s="233" t="s">
        <v>144</v>
      </c>
      <c r="AU438" s="233" t="s">
        <v>87</v>
      </c>
      <c r="AY438" s="18" t="s">
        <v>142</v>
      </c>
      <c r="BE438" s="234">
        <f>IF(N438="základní",J438,0)</f>
        <v>0</v>
      </c>
      <c r="BF438" s="234">
        <f>IF(N438="snížená",J438,0)</f>
        <v>0</v>
      </c>
      <c r="BG438" s="234">
        <f>IF(N438="zákl. přenesená",J438,0)</f>
        <v>0</v>
      </c>
      <c r="BH438" s="234">
        <f>IF(N438="sníž. přenesená",J438,0)</f>
        <v>0</v>
      </c>
      <c r="BI438" s="234">
        <f>IF(N438="nulová",J438,0)</f>
        <v>0</v>
      </c>
      <c r="BJ438" s="18" t="s">
        <v>85</v>
      </c>
      <c r="BK438" s="234">
        <f>ROUND(I438*H438,2)</f>
        <v>0</v>
      </c>
      <c r="BL438" s="18" t="s">
        <v>148</v>
      </c>
      <c r="BM438" s="233" t="s">
        <v>1278</v>
      </c>
    </row>
    <row r="439" spans="1:47" s="2" customFormat="1" ht="12">
      <c r="A439" s="39"/>
      <c r="B439" s="40"/>
      <c r="C439" s="41"/>
      <c r="D439" s="235" t="s">
        <v>150</v>
      </c>
      <c r="E439" s="41"/>
      <c r="F439" s="236" t="s">
        <v>1279</v>
      </c>
      <c r="G439" s="41"/>
      <c r="H439" s="41"/>
      <c r="I439" s="237"/>
      <c r="J439" s="41"/>
      <c r="K439" s="41"/>
      <c r="L439" s="45"/>
      <c r="M439" s="238"/>
      <c r="N439" s="239"/>
      <c r="O439" s="92"/>
      <c r="P439" s="92"/>
      <c r="Q439" s="92"/>
      <c r="R439" s="92"/>
      <c r="S439" s="92"/>
      <c r="T439" s="93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8" t="s">
        <v>150</v>
      </c>
      <c r="AU439" s="18" t="s">
        <v>87</v>
      </c>
    </row>
    <row r="440" spans="1:65" s="2" customFormat="1" ht="21.75" customHeight="1">
      <c r="A440" s="39"/>
      <c r="B440" s="40"/>
      <c r="C440" s="284" t="s">
        <v>592</v>
      </c>
      <c r="D440" s="284" t="s">
        <v>384</v>
      </c>
      <c r="E440" s="285" t="s">
        <v>1280</v>
      </c>
      <c r="F440" s="286" t="s">
        <v>1281</v>
      </c>
      <c r="G440" s="287" t="s">
        <v>540</v>
      </c>
      <c r="H440" s="288">
        <v>251</v>
      </c>
      <c r="I440" s="289"/>
      <c r="J440" s="290">
        <f>ROUND(I440*H440,2)</f>
        <v>0</v>
      </c>
      <c r="K440" s="291"/>
      <c r="L440" s="292"/>
      <c r="M440" s="293" t="s">
        <v>1</v>
      </c>
      <c r="N440" s="294" t="s">
        <v>43</v>
      </c>
      <c r="O440" s="92"/>
      <c r="P440" s="231">
        <f>O440*H440</f>
        <v>0</v>
      </c>
      <c r="Q440" s="231">
        <v>0.0085</v>
      </c>
      <c r="R440" s="231">
        <f>Q440*H440</f>
        <v>2.1335</v>
      </c>
      <c r="S440" s="231">
        <v>0</v>
      </c>
      <c r="T440" s="232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33" t="s">
        <v>224</v>
      </c>
      <c r="AT440" s="233" t="s">
        <v>384</v>
      </c>
      <c r="AU440" s="233" t="s">
        <v>87</v>
      </c>
      <c r="AY440" s="18" t="s">
        <v>142</v>
      </c>
      <c r="BE440" s="234">
        <f>IF(N440="základní",J440,0)</f>
        <v>0</v>
      </c>
      <c r="BF440" s="234">
        <f>IF(N440="snížená",J440,0)</f>
        <v>0</v>
      </c>
      <c r="BG440" s="234">
        <f>IF(N440="zákl. přenesená",J440,0)</f>
        <v>0</v>
      </c>
      <c r="BH440" s="234">
        <f>IF(N440="sníž. přenesená",J440,0)</f>
        <v>0</v>
      </c>
      <c r="BI440" s="234">
        <f>IF(N440="nulová",J440,0)</f>
        <v>0</v>
      </c>
      <c r="BJ440" s="18" t="s">
        <v>85</v>
      </c>
      <c r="BK440" s="234">
        <f>ROUND(I440*H440,2)</f>
        <v>0</v>
      </c>
      <c r="BL440" s="18" t="s">
        <v>148</v>
      </c>
      <c r="BM440" s="233" t="s">
        <v>1282</v>
      </c>
    </row>
    <row r="441" spans="1:47" s="2" customFormat="1" ht="12">
      <c r="A441" s="39"/>
      <c r="B441" s="40"/>
      <c r="C441" s="41"/>
      <c r="D441" s="235" t="s">
        <v>150</v>
      </c>
      <c r="E441" s="41"/>
      <c r="F441" s="236" t="s">
        <v>1283</v>
      </c>
      <c r="G441" s="41"/>
      <c r="H441" s="41"/>
      <c r="I441" s="237"/>
      <c r="J441" s="41"/>
      <c r="K441" s="41"/>
      <c r="L441" s="45"/>
      <c r="M441" s="238"/>
      <c r="N441" s="239"/>
      <c r="O441" s="92"/>
      <c r="P441" s="92"/>
      <c r="Q441" s="92"/>
      <c r="R441" s="92"/>
      <c r="S441" s="92"/>
      <c r="T441" s="93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T441" s="18" t="s">
        <v>150</v>
      </c>
      <c r="AU441" s="18" t="s">
        <v>87</v>
      </c>
    </row>
    <row r="442" spans="1:65" s="2" customFormat="1" ht="21.75" customHeight="1">
      <c r="A442" s="39"/>
      <c r="B442" s="40"/>
      <c r="C442" s="221" t="s">
        <v>597</v>
      </c>
      <c r="D442" s="221" t="s">
        <v>144</v>
      </c>
      <c r="E442" s="222" t="s">
        <v>1284</v>
      </c>
      <c r="F442" s="223" t="s">
        <v>1285</v>
      </c>
      <c r="G442" s="224" t="s">
        <v>540</v>
      </c>
      <c r="H442" s="225">
        <v>251</v>
      </c>
      <c r="I442" s="226"/>
      <c r="J442" s="227">
        <f>ROUND(I442*H442,2)</f>
        <v>0</v>
      </c>
      <c r="K442" s="228"/>
      <c r="L442" s="45"/>
      <c r="M442" s="229" t="s">
        <v>1</v>
      </c>
      <c r="N442" s="230" t="s">
        <v>43</v>
      </c>
      <c r="O442" s="92"/>
      <c r="P442" s="231">
        <f>O442*H442</f>
        <v>0</v>
      </c>
      <c r="Q442" s="231">
        <v>0.05913</v>
      </c>
      <c r="R442" s="231">
        <f>Q442*H442</f>
        <v>14.84163</v>
      </c>
      <c r="S442" s="231">
        <v>0</v>
      </c>
      <c r="T442" s="232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33" t="s">
        <v>148</v>
      </c>
      <c r="AT442" s="233" t="s">
        <v>144</v>
      </c>
      <c r="AU442" s="233" t="s">
        <v>87</v>
      </c>
      <c r="AY442" s="18" t="s">
        <v>142</v>
      </c>
      <c r="BE442" s="234">
        <f>IF(N442="základní",J442,0)</f>
        <v>0</v>
      </c>
      <c r="BF442" s="234">
        <f>IF(N442="snížená",J442,0)</f>
        <v>0</v>
      </c>
      <c r="BG442" s="234">
        <f>IF(N442="zákl. přenesená",J442,0)</f>
        <v>0</v>
      </c>
      <c r="BH442" s="234">
        <f>IF(N442="sníž. přenesená",J442,0)</f>
        <v>0</v>
      </c>
      <c r="BI442" s="234">
        <f>IF(N442="nulová",J442,0)</f>
        <v>0</v>
      </c>
      <c r="BJ442" s="18" t="s">
        <v>85</v>
      </c>
      <c r="BK442" s="234">
        <f>ROUND(I442*H442,2)</f>
        <v>0</v>
      </c>
      <c r="BL442" s="18" t="s">
        <v>148</v>
      </c>
      <c r="BM442" s="233" t="s">
        <v>1286</v>
      </c>
    </row>
    <row r="443" spans="1:47" s="2" customFormat="1" ht="12">
      <c r="A443" s="39"/>
      <c r="B443" s="40"/>
      <c r="C443" s="41"/>
      <c r="D443" s="235" t="s">
        <v>150</v>
      </c>
      <c r="E443" s="41"/>
      <c r="F443" s="236" t="s">
        <v>1287</v>
      </c>
      <c r="G443" s="41"/>
      <c r="H443" s="41"/>
      <c r="I443" s="237"/>
      <c r="J443" s="41"/>
      <c r="K443" s="41"/>
      <c r="L443" s="45"/>
      <c r="M443" s="238"/>
      <c r="N443" s="239"/>
      <c r="O443" s="92"/>
      <c r="P443" s="92"/>
      <c r="Q443" s="92"/>
      <c r="R443" s="92"/>
      <c r="S443" s="92"/>
      <c r="T443" s="93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150</v>
      </c>
      <c r="AU443" s="18" t="s">
        <v>87</v>
      </c>
    </row>
    <row r="444" spans="1:63" s="12" customFormat="1" ht="22.8" customHeight="1">
      <c r="A444" s="12"/>
      <c r="B444" s="205"/>
      <c r="C444" s="206"/>
      <c r="D444" s="207" t="s">
        <v>77</v>
      </c>
      <c r="E444" s="219" t="s">
        <v>231</v>
      </c>
      <c r="F444" s="219" t="s">
        <v>621</v>
      </c>
      <c r="G444" s="206"/>
      <c r="H444" s="206"/>
      <c r="I444" s="209"/>
      <c r="J444" s="220">
        <f>BK444</f>
        <v>0</v>
      </c>
      <c r="K444" s="206"/>
      <c r="L444" s="211"/>
      <c r="M444" s="212"/>
      <c r="N444" s="213"/>
      <c r="O444" s="213"/>
      <c r="P444" s="214">
        <f>P445+SUM(P446:P498)</f>
        <v>0</v>
      </c>
      <c r="Q444" s="213"/>
      <c r="R444" s="214">
        <f>R445+SUM(R446:R498)</f>
        <v>57.315160000000006</v>
      </c>
      <c r="S444" s="213"/>
      <c r="T444" s="215">
        <f>T445+SUM(T446:T498)</f>
        <v>0</v>
      </c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R444" s="216" t="s">
        <v>85</v>
      </c>
      <c r="AT444" s="217" t="s">
        <v>77</v>
      </c>
      <c r="AU444" s="217" t="s">
        <v>85</v>
      </c>
      <c r="AY444" s="216" t="s">
        <v>142</v>
      </c>
      <c r="BK444" s="218">
        <f>BK445+SUM(BK446:BK498)</f>
        <v>0</v>
      </c>
    </row>
    <row r="445" spans="1:65" s="2" customFormat="1" ht="33" customHeight="1">
      <c r="A445" s="39"/>
      <c r="B445" s="40"/>
      <c r="C445" s="221" t="s">
        <v>602</v>
      </c>
      <c r="D445" s="221" t="s">
        <v>144</v>
      </c>
      <c r="E445" s="222" t="s">
        <v>1288</v>
      </c>
      <c r="F445" s="223" t="s">
        <v>1289</v>
      </c>
      <c r="G445" s="224" t="s">
        <v>254</v>
      </c>
      <c r="H445" s="225">
        <v>285</v>
      </c>
      <c r="I445" s="226"/>
      <c r="J445" s="227">
        <f>ROUND(I445*H445,2)</f>
        <v>0</v>
      </c>
      <c r="K445" s="228"/>
      <c r="L445" s="45"/>
      <c r="M445" s="229" t="s">
        <v>1</v>
      </c>
      <c r="N445" s="230" t="s">
        <v>43</v>
      </c>
      <c r="O445" s="92"/>
      <c r="P445" s="231">
        <f>O445*H445</f>
        <v>0</v>
      </c>
      <c r="Q445" s="231">
        <v>0.1554</v>
      </c>
      <c r="R445" s="231">
        <f>Q445*H445</f>
        <v>44.289</v>
      </c>
      <c r="S445" s="231">
        <v>0</v>
      </c>
      <c r="T445" s="232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33" t="s">
        <v>148</v>
      </c>
      <c r="AT445" s="233" t="s">
        <v>144</v>
      </c>
      <c r="AU445" s="233" t="s">
        <v>87</v>
      </c>
      <c r="AY445" s="18" t="s">
        <v>142</v>
      </c>
      <c r="BE445" s="234">
        <f>IF(N445="základní",J445,0)</f>
        <v>0</v>
      </c>
      <c r="BF445" s="234">
        <f>IF(N445="snížená",J445,0)</f>
        <v>0</v>
      </c>
      <c r="BG445" s="234">
        <f>IF(N445="zákl. přenesená",J445,0)</f>
        <v>0</v>
      </c>
      <c r="BH445" s="234">
        <f>IF(N445="sníž. přenesená",J445,0)</f>
        <v>0</v>
      </c>
      <c r="BI445" s="234">
        <f>IF(N445="nulová",J445,0)</f>
        <v>0</v>
      </c>
      <c r="BJ445" s="18" t="s">
        <v>85</v>
      </c>
      <c r="BK445" s="234">
        <f>ROUND(I445*H445,2)</f>
        <v>0</v>
      </c>
      <c r="BL445" s="18" t="s">
        <v>148</v>
      </c>
      <c r="BM445" s="233" t="s">
        <v>1290</v>
      </c>
    </row>
    <row r="446" spans="1:47" s="2" customFormat="1" ht="12">
      <c r="A446" s="39"/>
      <c r="B446" s="40"/>
      <c r="C446" s="41"/>
      <c r="D446" s="235" t="s">
        <v>150</v>
      </c>
      <c r="E446" s="41"/>
      <c r="F446" s="236" t="s">
        <v>1291</v>
      </c>
      <c r="G446" s="41"/>
      <c r="H446" s="41"/>
      <c r="I446" s="237"/>
      <c r="J446" s="41"/>
      <c r="K446" s="41"/>
      <c r="L446" s="45"/>
      <c r="M446" s="238"/>
      <c r="N446" s="239"/>
      <c r="O446" s="92"/>
      <c r="P446" s="92"/>
      <c r="Q446" s="92"/>
      <c r="R446" s="92"/>
      <c r="S446" s="92"/>
      <c r="T446" s="93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T446" s="18" t="s">
        <v>150</v>
      </c>
      <c r="AU446" s="18" t="s">
        <v>87</v>
      </c>
    </row>
    <row r="447" spans="1:51" s="14" customFormat="1" ht="12">
      <c r="A447" s="14"/>
      <c r="B447" s="250"/>
      <c r="C447" s="251"/>
      <c r="D447" s="235" t="s">
        <v>152</v>
      </c>
      <c r="E447" s="252" t="s">
        <v>1</v>
      </c>
      <c r="F447" s="253" t="s">
        <v>1292</v>
      </c>
      <c r="G447" s="251"/>
      <c r="H447" s="254">
        <v>285</v>
      </c>
      <c r="I447" s="255"/>
      <c r="J447" s="251"/>
      <c r="K447" s="251"/>
      <c r="L447" s="256"/>
      <c r="M447" s="257"/>
      <c r="N447" s="258"/>
      <c r="O447" s="258"/>
      <c r="P447" s="258"/>
      <c r="Q447" s="258"/>
      <c r="R447" s="258"/>
      <c r="S447" s="258"/>
      <c r="T447" s="259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60" t="s">
        <v>152</v>
      </c>
      <c r="AU447" s="260" t="s">
        <v>87</v>
      </c>
      <c r="AV447" s="14" t="s">
        <v>87</v>
      </c>
      <c r="AW447" s="14" t="s">
        <v>33</v>
      </c>
      <c r="AX447" s="14" t="s">
        <v>85</v>
      </c>
      <c r="AY447" s="260" t="s">
        <v>142</v>
      </c>
    </row>
    <row r="448" spans="1:65" s="2" customFormat="1" ht="16.5" customHeight="1">
      <c r="A448" s="39"/>
      <c r="B448" s="40"/>
      <c r="C448" s="284" t="s">
        <v>607</v>
      </c>
      <c r="D448" s="284" t="s">
        <v>384</v>
      </c>
      <c r="E448" s="285" t="s">
        <v>1293</v>
      </c>
      <c r="F448" s="286" t="s">
        <v>1294</v>
      </c>
      <c r="G448" s="287" t="s">
        <v>254</v>
      </c>
      <c r="H448" s="288">
        <v>16.5</v>
      </c>
      <c r="I448" s="289"/>
      <c r="J448" s="290">
        <f>ROUND(I448*H448,2)</f>
        <v>0</v>
      </c>
      <c r="K448" s="291"/>
      <c r="L448" s="292"/>
      <c r="M448" s="293" t="s">
        <v>1</v>
      </c>
      <c r="N448" s="294" t="s">
        <v>43</v>
      </c>
      <c r="O448" s="92"/>
      <c r="P448" s="231">
        <f>O448*H448</f>
        <v>0</v>
      </c>
      <c r="Q448" s="231">
        <v>0.102</v>
      </c>
      <c r="R448" s="231">
        <f>Q448*H448</f>
        <v>1.6829999999999998</v>
      </c>
      <c r="S448" s="231">
        <v>0</v>
      </c>
      <c r="T448" s="232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33" t="s">
        <v>224</v>
      </c>
      <c r="AT448" s="233" t="s">
        <v>384</v>
      </c>
      <c r="AU448" s="233" t="s">
        <v>87</v>
      </c>
      <c r="AY448" s="18" t="s">
        <v>142</v>
      </c>
      <c r="BE448" s="234">
        <f>IF(N448="základní",J448,0)</f>
        <v>0</v>
      </c>
      <c r="BF448" s="234">
        <f>IF(N448="snížená",J448,0)</f>
        <v>0</v>
      </c>
      <c r="BG448" s="234">
        <f>IF(N448="zákl. přenesená",J448,0)</f>
        <v>0</v>
      </c>
      <c r="BH448" s="234">
        <f>IF(N448="sníž. přenesená",J448,0)</f>
        <v>0</v>
      </c>
      <c r="BI448" s="234">
        <f>IF(N448="nulová",J448,0)</f>
        <v>0</v>
      </c>
      <c r="BJ448" s="18" t="s">
        <v>85</v>
      </c>
      <c r="BK448" s="234">
        <f>ROUND(I448*H448,2)</f>
        <v>0</v>
      </c>
      <c r="BL448" s="18" t="s">
        <v>148</v>
      </c>
      <c r="BM448" s="233" t="s">
        <v>1295</v>
      </c>
    </row>
    <row r="449" spans="1:47" s="2" customFormat="1" ht="12">
      <c r="A449" s="39"/>
      <c r="B449" s="40"/>
      <c r="C449" s="41"/>
      <c r="D449" s="235" t="s">
        <v>150</v>
      </c>
      <c r="E449" s="41"/>
      <c r="F449" s="236" t="s">
        <v>1294</v>
      </c>
      <c r="G449" s="41"/>
      <c r="H449" s="41"/>
      <c r="I449" s="237"/>
      <c r="J449" s="41"/>
      <c r="K449" s="41"/>
      <c r="L449" s="45"/>
      <c r="M449" s="238"/>
      <c r="N449" s="239"/>
      <c r="O449" s="92"/>
      <c r="P449" s="92"/>
      <c r="Q449" s="92"/>
      <c r="R449" s="92"/>
      <c r="S449" s="92"/>
      <c r="T449" s="93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150</v>
      </c>
      <c r="AU449" s="18" t="s">
        <v>87</v>
      </c>
    </row>
    <row r="450" spans="1:51" s="13" customFormat="1" ht="12">
      <c r="A450" s="13"/>
      <c r="B450" s="240"/>
      <c r="C450" s="241"/>
      <c r="D450" s="235" t="s">
        <v>152</v>
      </c>
      <c r="E450" s="242" t="s">
        <v>1</v>
      </c>
      <c r="F450" s="243" t="s">
        <v>1296</v>
      </c>
      <c r="G450" s="241"/>
      <c r="H450" s="242" t="s">
        <v>1</v>
      </c>
      <c r="I450" s="244"/>
      <c r="J450" s="241"/>
      <c r="K450" s="241"/>
      <c r="L450" s="245"/>
      <c r="M450" s="246"/>
      <c r="N450" s="247"/>
      <c r="O450" s="247"/>
      <c r="P450" s="247"/>
      <c r="Q450" s="247"/>
      <c r="R450" s="247"/>
      <c r="S450" s="247"/>
      <c r="T450" s="248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9" t="s">
        <v>152</v>
      </c>
      <c r="AU450" s="249" t="s">
        <v>87</v>
      </c>
      <c r="AV450" s="13" t="s">
        <v>85</v>
      </c>
      <c r="AW450" s="13" t="s">
        <v>33</v>
      </c>
      <c r="AX450" s="13" t="s">
        <v>78</v>
      </c>
      <c r="AY450" s="249" t="s">
        <v>142</v>
      </c>
    </row>
    <row r="451" spans="1:51" s="14" customFormat="1" ht="12">
      <c r="A451" s="14"/>
      <c r="B451" s="250"/>
      <c r="C451" s="251"/>
      <c r="D451" s="235" t="s">
        <v>152</v>
      </c>
      <c r="E451" s="252" t="s">
        <v>1</v>
      </c>
      <c r="F451" s="253" t="s">
        <v>1127</v>
      </c>
      <c r="G451" s="251"/>
      <c r="H451" s="254">
        <v>82.5</v>
      </c>
      <c r="I451" s="255"/>
      <c r="J451" s="251"/>
      <c r="K451" s="251"/>
      <c r="L451" s="256"/>
      <c r="M451" s="257"/>
      <c r="N451" s="258"/>
      <c r="O451" s="258"/>
      <c r="P451" s="258"/>
      <c r="Q451" s="258"/>
      <c r="R451" s="258"/>
      <c r="S451" s="258"/>
      <c r="T451" s="259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60" t="s">
        <v>152</v>
      </c>
      <c r="AU451" s="260" t="s">
        <v>87</v>
      </c>
      <c r="AV451" s="14" t="s">
        <v>87</v>
      </c>
      <c r="AW451" s="14" t="s">
        <v>33</v>
      </c>
      <c r="AX451" s="14" t="s">
        <v>78</v>
      </c>
      <c r="AY451" s="260" t="s">
        <v>142</v>
      </c>
    </row>
    <row r="452" spans="1:51" s="14" customFormat="1" ht="12">
      <c r="A452" s="14"/>
      <c r="B452" s="250"/>
      <c r="C452" s="251"/>
      <c r="D452" s="235" t="s">
        <v>152</v>
      </c>
      <c r="E452" s="252" t="s">
        <v>1</v>
      </c>
      <c r="F452" s="253" t="s">
        <v>1297</v>
      </c>
      <c r="G452" s="251"/>
      <c r="H452" s="254">
        <v>16.5</v>
      </c>
      <c r="I452" s="255"/>
      <c r="J452" s="251"/>
      <c r="K452" s="251"/>
      <c r="L452" s="256"/>
      <c r="M452" s="257"/>
      <c r="N452" s="258"/>
      <c r="O452" s="258"/>
      <c r="P452" s="258"/>
      <c r="Q452" s="258"/>
      <c r="R452" s="258"/>
      <c r="S452" s="258"/>
      <c r="T452" s="259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60" t="s">
        <v>152</v>
      </c>
      <c r="AU452" s="260" t="s">
        <v>87</v>
      </c>
      <c r="AV452" s="14" t="s">
        <v>87</v>
      </c>
      <c r="AW452" s="14" t="s">
        <v>33</v>
      </c>
      <c r="AX452" s="14" t="s">
        <v>85</v>
      </c>
      <c r="AY452" s="260" t="s">
        <v>142</v>
      </c>
    </row>
    <row r="453" spans="1:65" s="2" customFormat="1" ht="16.5" customHeight="1">
      <c r="A453" s="39"/>
      <c r="B453" s="40"/>
      <c r="C453" s="284" t="s">
        <v>612</v>
      </c>
      <c r="D453" s="284" t="s">
        <v>384</v>
      </c>
      <c r="E453" s="285" t="s">
        <v>1298</v>
      </c>
      <c r="F453" s="286" t="s">
        <v>1299</v>
      </c>
      <c r="G453" s="287" t="s">
        <v>254</v>
      </c>
      <c r="H453" s="288">
        <v>20.4</v>
      </c>
      <c r="I453" s="289"/>
      <c r="J453" s="290">
        <f>ROUND(I453*H453,2)</f>
        <v>0</v>
      </c>
      <c r="K453" s="291"/>
      <c r="L453" s="292"/>
      <c r="M453" s="293" t="s">
        <v>1</v>
      </c>
      <c r="N453" s="294" t="s">
        <v>43</v>
      </c>
      <c r="O453" s="92"/>
      <c r="P453" s="231">
        <f>O453*H453</f>
        <v>0</v>
      </c>
      <c r="Q453" s="231">
        <v>0.104</v>
      </c>
      <c r="R453" s="231">
        <f>Q453*H453</f>
        <v>2.1216</v>
      </c>
      <c r="S453" s="231">
        <v>0</v>
      </c>
      <c r="T453" s="232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33" t="s">
        <v>224</v>
      </c>
      <c r="AT453" s="233" t="s">
        <v>384</v>
      </c>
      <c r="AU453" s="233" t="s">
        <v>87</v>
      </c>
      <c r="AY453" s="18" t="s">
        <v>142</v>
      </c>
      <c r="BE453" s="234">
        <f>IF(N453="základní",J453,0)</f>
        <v>0</v>
      </c>
      <c r="BF453" s="234">
        <f>IF(N453="snížená",J453,0)</f>
        <v>0</v>
      </c>
      <c r="BG453" s="234">
        <f>IF(N453="zákl. přenesená",J453,0)</f>
        <v>0</v>
      </c>
      <c r="BH453" s="234">
        <f>IF(N453="sníž. přenesená",J453,0)</f>
        <v>0</v>
      </c>
      <c r="BI453" s="234">
        <f>IF(N453="nulová",J453,0)</f>
        <v>0</v>
      </c>
      <c r="BJ453" s="18" t="s">
        <v>85</v>
      </c>
      <c r="BK453" s="234">
        <f>ROUND(I453*H453,2)</f>
        <v>0</v>
      </c>
      <c r="BL453" s="18" t="s">
        <v>148</v>
      </c>
      <c r="BM453" s="233" t="s">
        <v>1300</v>
      </c>
    </row>
    <row r="454" spans="1:47" s="2" customFormat="1" ht="12">
      <c r="A454" s="39"/>
      <c r="B454" s="40"/>
      <c r="C454" s="41"/>
      <c r="D454" s="235" t="s">
        <v>150</v>
      </c>
      <c r="E454" s="41"/>
      <c r="F454" s="236" t="s">
        <v>1299</v>
      </c>
      <c r="G454" s="41"/>
      <c r="H454" s="41"/>
      <c r="I454" s="237"/>
      <c r="J454" s="41"/>
      <c r="K454" s="41"/>
      <c r="L454" s="45"/>
      <c r="M454" s="238"/>
      <c r="N454" s="239"/>
      <c r="O454" s="92"/>
      <c r="P454" s="92"/>
      <c r="Q454" s="92"/>
      <c r="R454" s="92"/>
      <c r="S454" s="92"/>
      <c r="T454" s="93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150</v>
      </c>
      <c r="AU454" s="18" t="s">
        <v>87</v>
      </c>
    </row>
    <row r="455" spans="1:47" s="2" customFormat="1" ht="12">
      <c r="A455" s="39"/>
      <c r="B455" s="40"/>
      <c r="C455" s="41"/>
      <c r="D455" s="235" t="s">
        <v>358</v>
      </c>
      <c r="E455" s="41"/>
      <c r="F455" s="283" t="s">
        <v>1301</v>
      </c>
      <c r="G455" s="41"/>
      <c r="H455" s="41"/>
      <c r="I455" s="237"/>
      <c r="J455" s="41"/>
      <c r="K455" s="41"/>
      <c r="L455" s="45"/>
      <c r="M455" s="238"/>
      <c r="N455" s="239"/>
      <c r="O455" s="92"/>
      <c r="P455" s="92"/>
      <c r="Q455" s="92"/>
      <c r="R455" s="92"/>
      <c r="S455" s="92"/>
      <c r="T455" s="93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18" t="s">
        <v>358</v>
      </c>
      <c r="AU455" s="18" t="s">
        <v>87</v>
      </c>
    </row>
    <row r="456" spans="1:51" s="13" customFormat="1" ht="12">
      <c r="A456" s="13"/>
      <c r="B456" s="240"/>
      <c r="C456" s="241"/>
      <c r="D456" s="235" t="s">
        <v>152</v>
      </c>
      <c r="E456" s="242" t="s">
        <v>1</v>
      </c>
      <c r="F456" s="243" t="s">
        <v>1296</v>
      </c>
      <c r="G456" s="241"/>
      <c r="H456" s="242" t="s">
        <v>1</v>
      </c>
      <c r="I456" s="244"/>
      <c r="J456" s="241"/>
      <c r="K456" s="241"/>
      <c r="L456" s="245"/>
      <c r="M456" s="246"/>
      <c r="N456" s="247"/>
      <c r="O456" s="247"/>
      <c r="P456" s="247"/>
      <c r="Q456" s="247"/>
      <c r="R456" s="247"/>
      <c r="S456" s="247"/>
      <c r="T456" s="248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9" t="s">
        <v>152</v>
      </c>
      <c r="AU456" s="249" t="s">
        <v>87</v>
      </c>
      <c r="AV456" s="13" t="s">
        <v>85</v>
      </c>
      <c r="AW456" s="13" t="s">
        <v>33</v>
      </c>
      <c r="AX456" s="13" t="s">
        <v>78</v>
      </c>
      <c r="AY456" s="249" t="s">
        <v>142</v>
      </c>
    </row>
    <row r="457" spans="1:51" s="14" customFormat="1" ht="12">
      <c r="A457" s="14"/>
      <c r="B457" s="250"/>
      <c r="C457" s="251"/>
      <c r="D457" s="235" t="s">
        <v>152</v>
      </c>
      <c r="E457" s="252" t="s">
        <v>1</v>
      </c>
      <c r="F457" s="253" t="s">
        <v>1125</v>
      </c>
      <c r="G457" s="251"/>
      <c r="H457" s="254">
        <v>102</v>
      </c>
      <c r="I457" s="255"/>
      <c r="J457" s="251"/>
      <c r="K457" s="251"/>
      <c r="L457" s="256"/>
      <c r="M457" s="257"/>
      <c r="N457" s="258"/>
      <c r="O457" s="258"/>
      <c r="P457" s="258"/>
      <c r="Q457" s="258"/>
      <c r="R457" s="258"/>
      <c r="S457" s="258"/>
      <c r="T457" s="259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60" t="s">
        <v>152</v>
      </c>
      <c r="AU457" s="260" t="s">
        <v>87</v>
      </c>
      <c r="AV457" s="14" t="s">
        <v>87</v>
      </c>
      <c r="AW457" s="14" t="s">
        <v>33</v>
      </c>
      <c r="AX457" s="14" t="s">
        <v>78</v>
      </c>
      <c r="AY457" s="260" t="s">
        <v>142</v>
      </c>
    </row>
    <row r="458" spans="1:51" s="14" customFormat="1" ht="12">
      <c r="A458" s="14"/>
      <c r="B458" s="250"/>
      <c r="C458" s="251"/>
      <c r="D458" s="235" t="s">
        <v>152</v>
      </c>
      <c r="E458" s="252" t="s">
        <v>1</v>
      </c>
      <c r="F458" s="253" t="s">
        <v>1302</v>
      </c>
      <c r="G458" s="251"/>
      <c r="H458" s="254">
        <v>20.4</v>
      </c>
      <c r="I458" s="255"/>
      <c r="J458" s="251"/>
      <c r="K458" s="251"/>
      <c r="L458" s="256"/>
      <c r="M458" s="257"/>
      <c r="N458" s="258"/>
      <c r="O458" s="258"/>
      <c r="P458" s="258"/>
      <c r="Q458" s="258"/>
      <c r="R458" s="258"/>
      <c r="S458" s="258"/>
      <c r="T458" s="259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60" t="s">
        <v>152</v>
      </c>
      <c r="AU458" s="260" t="s">
        <v>87</v>
      </c>
      <c r="AV458" s="14" t="s">
        <v>87</v>
      </c>
      <c r="AW458" s="14" t="s">
        <v>33</v>
      </c>
      <c r="AX458" s="14" t="s">
        <v>85</v>
      </c>
      <c r="AY458" s="260" t="s">
        <v>142</v>
      </c>
    </row>
    <row r="459" spans="1:65" s="2" customFormat="1" ht="16.5" customHeight="1">
      <c r="A459" s="39"/>
      <c r="B459" s="40"/>
      <c r="C459" s="284" t="s">
        <v>616</v>
      </c>
      <c r="D459" s="284" t="s">
        <v>384</v>
      </c>
      <c r="E459" s="285" t="s">
        <v>1303</v>
      </c>
      <c r="F459" s="286" t="s">
        <v>1304</v>
      </c>
      <c r="G459" s="287" t="s">
        <v>254</v>
      </c>
      <c r="H459" s="288">
        <v>20.1</v>
      </c>
      <c r="I459" s="289"/>
      <c r="J459" s="290">
        <f>ROUND(I459*H459,2)</f>
        <v>0</v>
      </c>
      <c r="K459" s="291"/>
      <c r="L459" s="292"/>
      <c r="M459" s="293" t="s">
        <v>1</v>
      </c>
      <c r="N459" s="294" t="s">
        <v>43</v>
      </c>
      <c r="O459" s="92"/>
      <c r="P459" s="231">
        <f>O459*H459</f>
        <v>0</v>
      </c>
      <c r="Q459" s="231">
        <v>0.056</v>
      </c>
      <c r="R459" s="231">
        <f>Q459*H459</f>
        <v>1.1256000000000002</v>
      </c>
      <c r="S459" s="231">
        <v>0</v>
      </c>
      <c r="T459" s="232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33" t="s">
        <v>224</v>
      </c>
      <c r="AT459" s="233" t="s">
        <v>384</v>
      </c>
      <c r="AU459" s="233" t="s">
        <v>87</v>
      </c>
      <c r="AY459" s="18" t="s">
        <v>142</v>
      </c>
      <c r="BE459" s="234">
        <f>IF(N459="základní",J459,0)</f>
        <v>0</v>
      </c>
      <c r="BF459" s="234">
        <f>IF(N459="snížená",J459,0)</f>
        <v>0</v>
      </c>
      <c r="BG459" s="234">
        <f>IF(N459="zákl. přenesená",J459,0)</f>
        <v>0</v>
      </c>
      <c r="BH459" s="234">
        <f>IF(N459="sníž. přenesená",J459,0)</f>
        <v>0</v>
      </c>
      <c r="BI459" s="234">
        <f>IF(N459="nulová",J459,0)</f>
        <v>0</v>
      </c>
      <c r="BJ459" s="18" t="s">
        <v>85</v>
      </c>
      <c r="BK459" s="234">
        <f>ROUND(I459*H459,2)</f>
        <v>0</v>
      </c>
      <c r="BL459" s="18" t="s">
        <v>148</v>
      </c>
      <c r="BM459" s="233" t="s">
        <v>1305</v>
      </c>
    </row>
    <row r="460" spans="1:47" s="2" customFormat="1" ht="12">
      <c r="A460" s="39"/>
      <c r="B460" s="40"/>
      <c r="C460" s="41"/>
      <c r="D460" s="235" t="s">
        <v>150</v>
      </c>
      <c r="E460" s="41"/>
      <c r="F460" s="236" t="s">
        <v>1304</v>
      </c>
      <c r="G460" s="41"/>
      <c r="H460" s="41"/>
      <c r="I460" s="237"/>
      <c r="J460" s="41"/>
      <c r="K460" s="41"/>
      <c r="L460" s="45"/>
      <c r="M460" s="238"/>
      <c r="N460" s="239"/>
      <c r="O460" s="92"/>
      <c r="P460" s="92"/>
      <c r="Q460" s="92"/>
      <c r="R460" s="92"/>
      <c r="S460" s="92"/>
      <c r="T460" s="93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150</v>
      </c>
      <c r="AU460" s="18" t="s">
        <v>87</v>
      </c>
    </row>
    <row r="461" spans="1:51" s="13" customFormat="1" ht="12">
      <c r="A461" s="13"/>
      <c r="B461" s="240"/>
      <c r="C461" s="241"/>
      <c r="D461" s="235" t="s">
        <v>152</v>
      </c>
      <c r="E461" s="242" t="s">
        <v>1</v>
      </c>
      <c r="F461" s="243" t="s">
        <v>1306</v>
      </c>
      <c r="G461" s="241"/>
      <c r="H461" s="242" t="s">
        <v>1</v>
      </c>
      <c r="I461" s="244"/>
      <c r="J461" s="241"/>
      <c r="K461" s="241"/>
      <c r="L461" s="245"/>
      <c r="M461" s="246"/>
      <c r="N461" s="247"/>
      <c r="O461" s="247"/>
      <c r="P461" s="247"/>
      <c r="Q461" s="247"/>
      <c r="R461" s="247"/>
      <c r="S461" s="247"/>
      <c r="T461" s="248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9" t="s">
        <v>152</v>
      </c>
      <c r="AU461" s="249" t="s">
        <v>87</v>
      </c>
      <c r="AV461" s="13" t="s">
        <v>85</v>
      </c>
      <c r="AW461" s="13" t="s">
        <v>33</v>
      </c>
      <c r="AX461" s="13" t="s">
        <v>78</v>
      </c>
      <c r="AY461" s="249" t="s">
        <v>142</v>
      </c>
    </row>
    <row r="462" spans="1:51" s="14" customFormat="1" ht="12">
      <c r="A462" s="14"/>
      <c r="B462" s="250"/>
      <c r="C462" s="251"/>
      <c r="D462" s="235" t="s">
        <v>152</v>
      </c>
      <c r="E462" s="252" t="s">
        <v>1</v>
      </c>
      <c r="F462" s="253" t="s">
        <v>1307</v>
      </c>
      <c r="G462" s="251"/>
      <c r="H462" s="254">
        <v>100.5</v>
      </c>
      <c r="I462" s="255"/>
      <c r="J462" s="251"/>
      <c r="K462" s="251"/>
      <c r="L462" s="256"/>
      <c r="M462" s="257"/>
      <c r="N462" s="258"/>
      <c r="O462" s="258"/>
      <c r="P462" s="258"/>
      <c r="Q462" s="258"/>
      <c r="R462" s="258"/>
      <c r="S462" s="258"/>
      <c r="T462" s="259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60" t="s">
        <v>152</v>
      </c>
      <c r="AU462" s="260" t="s">
        <v>87</v>
      </c>
      <c r="AV462" s="14" t="s">
        <v>87</v>
      </c>
      <c r="AW462" s="14" t="s">
        <v>33</v>
      </c>
      <c r="AX462" s="14" t="s">
        <v>78</v>
      </c>
      <c r="AY462" s="260" t="s">
        <v>142</v>
      </c>
    </row>
    <row r="463" spans="1:51" s="14" customFormat="1" ht="12">
      <c r="A463" s="14"/>
      <c r="B463" s="250"/>
      <c r="C463" s="251"/>
      <c r="D463" s="235" t="s">
        <v>152</v>
      </c>
      <c r="E463" s="252" t="s">
        <v>1</v>
      </c>
      <c r="F463" s="253" t="s">
        <v>1308</v>
      </c>
      <c r="G463" s="251"/>
      <c r="H463" s="254">
        <v>20.1</v>
      </c>
      <c r="I463" s="255"/>
      <c r="J463" s="251"/>
      <c r="K463" s="251"/>
      <c r="L463" s="256"/>
      <c r="M463" s="257"/>
      <c r="N463" s="258"/>
      <c r="O463" s="258"/>
      <c r="P463" s="258"/>
      <c r="Q463" s="258"/>
      <c r="R463" s="258"/>
      <c r="S463" s="258"/>
      <c r="T463" s="259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60" t="s">
        <v>152</v>
      </c>
      <c r="AU463" s="260" t="s">
        <v>87</v>
      </c>
      <c r="AV463" s="14" t="s">
        <v>87</v>
      </c>
      <c r="AW463" s="14" t="s">
        <v>33</v>
      </c>
      <c r="AX463" s="14" t="s">
        <v>85</v>
      </c>
      <c r="AY463" s="260" t="s">
        <v>142</v>
      </c>
    </row>
    <row r="464" spans="1:65" s="2" customFormat="1" ht="33" customHeight="1">
      <c r="A464" s="39"/>
      <c r="B464" s="40"/>
      <c r="C464" s="221" t="s">
        <v>622</v>
      </c>
      <c r="D464" s="221" t="s">
        <v>144</v>
      </c>
      <c r="E464" s="222" t="s">
        <v>623</v>
      </c>
      <c r="F464" s="223" t="s">
        <v>624</v>
      </c>
      <c r="G464" s="224" t="s">
        <v>254</v>
      </c>
      <c r="H464" s="225">
        <v>1161.6</v>
      </c>
      <c r="I464" s="226"/>
      <c r="J464" s="227">
        <f>ROUND(I464*H464,2)</f>
        <v>0</v>
      </c>
      <c r="K464" s="228"/>
      <c r="L464" s="45"/>
      <c r="M464" s="229" t="s">
        <v>1</v>
      </c>
      <c r="N464" s="230" t="s">
        <v>43</v>
      </c>
      <c r="O464" s="92"/>
      <c r="P464" s="231">
        <f>O464*H464</f>
        <v>0</v>
      </c>
      <c r="Q464" s="231">
        <v>0.0006</v>
      </c>
      <c r="R464" s="231">
        <f>Q464*H464</f>
        <v>0.6969599999999999</v>
      </c>
      <c r="S464" s="231">
        <v>0</v>
      </c>
      <c r="T464" s="232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33" t="s">
        <v>148</v>
      </c>
      <c r="AT464" s="233" t="s">
        <v>144</v>
      </c>
      <c r="AU464" s="233" t="s">
        <v>87</v>
      </c>
      <c r="AY464" s="18" t="s">
        <v>142</v>
      </c>
      <c r="BE464" s="234">
        <f>IF(N464="základní",J464,0)</f>
        <v>0</v>
      </c>
      <c r="BF464" s="234">
        <f>IF(N464="snížená",J464,0)</f>
        <v>0</v>
      </c>
      <c r="BG464" s="234">
        <f>IF(N464="zákl. přenesená",J464,0)</f>
        <v>0</v>
      </c>
      <c r="BH464" s="234">
        <f>IF(N464="sníž. přenesená",J464,0)</f>
        <v>0</v>
      </c>
      <c r="BI464" s="234">
        <f>IF(N464="nulová",J464,0)</f>
        <v>0</v>
      </c>
      <c r="BJ464" s="18" t="s">
        <v>85</v>
      </c>
      <c r="BK464" s="234">
        <f>ROUND(I464*H464,2)</f>
        <v>0</v>
      </c>
      <c r="BL464" s="18" t="s">
        <v>148</v>
      </c>
      <c r="BM464" s="233" t="s">
        <v>1309</v>
      </c>
    </row>
    <row r="465" spans="1:47" s="2" customFormat="1" ht="12">
      <c r="A465" s="39"/>
      <c r="B465" s="40"/>
      <c r="C465" s="41"/>
      <c r="D465" s="235" t="s">
        <v>150</v>
      </c>
      <c r="E465" s="41"/>
      <c r="F465" s="236" t="s">
        <v>626</v>
      </c>
      <c r="G465" s="41"/>
      <c r="H465" s="41"/>
      <c r="I465" s="237"/>
      <c r="J465" s="41"/>
      <c r="K465" s="41"/>
      <c r="L465" s="45"/>
      <c r="M465" s="238"/>
      <c r="N465" s="239"/>
      <c r="O465" s="92"/>
      <c r="P465" s="92"/>
      <c r="Q465" s="92"/>
      <c r="R465" s="92"/>
      <c r="S465" s="92"/>
      <c r="T465" s="93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T465" s="18" t="s">
        <v>150</v>
      </c>
      <c r="AU465" s="18" t="s">
        <v>87</v>
      </c>
    </row>
    <row r="466" spans="1:51" s="14" customFormat="1" ht="12">
      <c r="A466" s="14"/>
      <c r="B466" s="250"/>
      <c r="C466" s="251"/>
      <c r="D466" s="235" t="s">
        <v>152</v>
      </c>
      <c r="E466" s="252" t="s">
        <v>1</v>
      </c>
      <c r="F466" s="253" t="s">
        <v>1310</v>
      </c>
      <c r="G466" s="251"/>
      <c r="H466" s="254">
        <v>1161.6</v>
      </c>
      <c r="I466" s="255"/>
      <c r="J466" s="251"/>
      <c r="K466" s="251"/>
      <c r="L466" s="256"/>
      <c r="M466" s="257"/>
      <c r="N466" s="258"/>
      <c r="O466" s="258"/>
      <c r="P466" s="258"/>
      <c r="Q466" s="258"/>
      <c r="R466" s="258"/>
      <c r="S466" s="258"/>
      <c r="T466" s="259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60" t="s">
        <v>152</v>
      </c>
      <c r="AU466" s="260" t="s">
        <v>87</v>
      </c>
      <c r="AV466" s="14" t="s">
        <v>87</v>
      </c>
      <c r="AW466" s="14" t="s">
        <v>33</v>
      </c>
      <c r="AX466" s="14" t="s">
        <v>85</v>
      </c>
      <c r="AY466" s="260" t="s">
        <v>142</v>
      </c>
    </row>
    <row r="467" spans="1:65" s="2" customFormat="1" ht="16.5" customHeight="1">
      <c r="A467" s="39"/>
      <c r="B467" s="40"/>
      <c r="C467" s="284" t="s">
        <v>628</v>
      </c>
      <c r="D467" s="284" t="s">
        <v>384</v>
      </c>
      <c r="E467" s="285" t="s">
        <v>629</v>
      </c>
      <c r="F467" s="286" t="s">
        <v>630</v>
      </c>
      <c r="G467" s="287" t="s">
        <v>387</v>
      </c>
      <c r="H467" s="288">
        <v>7.399</v>
      </c>
      <c r="I467" s="289"/>
      <c r="J467" s="290">
        <f>ROUND(I467*H467,2)</f>
        <v>0</v>
      </c>
      <c r="K467" s="291"/>
      <c r="L467" s="292"/>
      <c r="M467" s="293" t="s">
        <v>1</v>
      </c>
      <c r="N467" s="294" t="s">
        <v>43</v>
      </c>
      <c r="O467" s="92"/>
      <c r="P467" s="231">
        <f>O467*H467</f>
        <v>0</v>
      </c>
      <c r="Q467" s="231">
        <v>1</v>
      </c>
      <c r="R467" s="231">
        <f>Q467*H467</f>
        <v>7.399</v>
      </c>
      <c r="S467" s="231">
        <v>0</v>
      </c>
      <c r="T467" s="232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33" t="s">
        <v>224</v>
      </c>
      <c r="AT467" s="233" t="s">
        <v>384</v>
      </c>
      <c r="AU467" s="233" t="s">
        <v>87</v>
      </c>
      <c r="AY467" s="18" t="s">
        <v>142</v>
      </c>
      <c r="BE467" s="234">
        <f>IF(N467="základní",J467,0)</f>
        <v>0</v>
      </c>
      <c r="BF467" s="234">
        <f>IF(N467="snížená",J467,0)</f>
        <v>0</v>
      </c>
      <c r="BG467" s="234">
        <f>IF(N467="zákl. přenesená",J467,0)</f>
        <v>0</v>
      </c>
      <c r="BH467" s="234">
        <f>IF(N467="sníž. přenesená",J467,0)</f>
        <v>0</v>
      </c>
      <c r="BI467" s="234">
        <f>IF(N467="nulová",J467,0)</f>
        <v>0</v>
      </c>
      <c r="BJ467" s="18" t="s">
        <v>85</v>
      </c>
      <c r="BK467" s="234">
        <f>ROUND(I467*H467,2)</f>
        <v>0</v>
      </c>
      <c r="BL467" s="18" t="s">
        <v>148</v>
      </c>
      <c r="BM467" s="233" t="s">
        <v>1311</v>
      </c>
    </row>
    <row r="468" spans="1:47" s="2" customFormat="1" ht="12">
      <c r="A468" s="39"/>
      <c r="B468" s="40"/>
      <c r="C468" s="41"/>
      <c r="D468" s="235" t="s">
        <v>150</v>
      </c>
      <c r="E468" s="41"/>
      <c r="F468" s="236" t="s">
        <v>630</v>
      </c>
      <c r="G468" s="41"/>
      <c r="H468" s="41"/>
      <c r="I468" s="237"/>
      <c r="J468" s="41"/>
      <c r="K468" s="41"/>
      <c r="L468" s="45"/>
      <c r="M468" s="238"/>
      <c r="N468" s="239"/>
      <c r="O468" s="92"/>
      <c r="P468" s="92"/>
      <c r="Q468" s="92"/>
      <c r="R468" s="92"/>
      <c r="S468" s="92"/>
      <c r="T468" s="93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18" t="s">
        <v>150</v>
      </c>
      <c r="AU468" s="18" t="s">
        <v>87</v>
      </c>
    </row>
    <row r="469" spans="1:51" s="14" customFormat="1" ht="12">
      <c r="A469" s="14"/>
      <c r="B469" s="250"/>
      <c r="C469" s="251"/>
      <c r="D469" s="235" t="s">
        <v>152</v>
      </c>
      <c r="E469" s="252" t="s">
        <v>1</v>
      </c>
      <c r="F469" s="253" t="s">
        <v>1312</v>
      </c>
      <c r="G469" s="251"/>
      <c r="H469" s="254">
        <v>7.399</v>
      </c>
      <c r="I469" s="255"/>
      <c r="J469" s="251"/>
      <c r="K469" s="251"/>
      <c r="L469" s="256"/>
      <c r="M469" s="257"/>
      <c r="N469" s="258"/>
      <c r="O469" s="258"/>
      <c r="P469" s="258"/>
      <c r="Q469" s="258"/>
      <c r="R469" s="258"/>
      <c r="S469" s="258"/>
      <c r="T469" s="259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60" t="s">
        <v>152</v>
      </c>
      <c r="AU469" s="260" t="s">
        <v>87</v>
      </c>
      <c r="AV469" s="14" t="s">
        <v>87</v>
      </c>
      <c r="AW469" s="14" t="s">
        <v>33</v>
      </c>
      <c r="AX469" s="14" t="s">
        <v>85</v>
      </c>
      <c r="AY469" s="260" t="s">
        <v>142</v>
      </c>
    </row>
    <row r="470" spans="1:65" s="2" customFormat="1" ht="16.5" customHeight="1">
      <c r="A470" s="39"/>
      <c r="B470" s="40"/>
      <c r="C470" s="221" t="s">
        <v>633</v>
      </c>
      <c r="D470" s="221" t="s">
        <v>144</v>
      </c>
      <c r="E470" s="222" t="s">
        <v>634</v>
      </c>
      <c r="F470" s="223" t="s">
        <v>635</v>
      </c>
      <c r="G470" s="224" t="s">
        <v>254</v>
      </c>
      <c r="H470" s="225">
        <v>656.2</v>
      </c>
      <c r="I470" s="226"/>
      <c r="J470" s="227">
        <f>ROUND(I470*H470,2)</f>
        <v>0</v>
      </c>
      <c r="K470" s="228"/>
      <c r="L470" s="45"/>
      <c r="M470" s="229" t="s">
        <v>1</v>
      </c>
      <c r="N470" s="230" t="s">
        <v>43</v>
      </c>
      <c r="O470" s="92"/>
      <c r="P470" s="231">
        <f>O470*H470</f>
        <v>0</v>
      </c>
      <c r="Q470" s="231">
        <v>0</v>
      </c>
      <c r="R470" s="231">
        <f>Q470*H470</f>
        <v>0</v>
      </c>
      <c r="S470" s="231">
        <v>0</v>
      </c>
      <c r="T470" s="232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33" t="s">
        <v>148</v>
      </c>
      <c r="AT470" s="233" t="s">
        <v>144</v>
      </c>
      <c r="AU470" s="233" t="s">
        <v>87</v>
      </c>
      <c r="AY470" s="18" t="s">
        <v>142</v>
      </c>
      <c r="BE470" s="234">
        <f>IF(N470="základní",J470,0)</f>
        <v>0</v>
      </c>
      <c r="BF470" s="234">
        <f>IF(N470="snížená",J470,0)</f>
        <v>0</v>
      </c>
      <c r="BG470" s="234">
        <f>IF(N470="zákl. přenesená",J470,0)</f>
        <v>0</v>
      </c>
      <c r="BH470" s="234">
        <f>IF(N470="sníž. přenesená",J470,0)</f>
        <v>0</v>
      </c>
      <c r="BI470" s="234">
        <f>IF(N470="nulová",J470,0)</f>
        <v>0</v>
      </c>
      <c r="BJ470" s="18" t="s">
        <v>85</v>
      </c>
      <c r="BK470" s="234">
        <f>ROUND(I470*H470,2)</f>
        <v>0</v>
      </c>
      <c r="BL470" s="18" t="s">
        <v>148</v>
      </c>
      <c r="BM470" s="233" t="s">
        <v>1313</v>
      </c>
    </row>
    <row r="471" spans="1:47" s="2" customFormat="1" ht="12">
      <c r="A471" s="39"/>
      <c r="B471" s="40"/>
      <c r="C471" s="41"/>
      <c r="D471" s="235" t="s">
        <v>150</v>
      </c>
      <c r="E471" s="41"/>
      <c r="F471" s="236" t="s">
        <v>637</v>
      </c>
      <c r="G471" s="41"/>
      <c r="H471" s="41"/>
      <c r="I471" s="237"/>
      <c r="J471" s="41"/>
      <c r="K471" s="41"/>
      <c r="L471" s="45"/>
      <c r="M471" s="238"/>
      <c r="N471" s="239"/>
      <c r="O471" s="92"/>
      <c r="P471" s="92"/>
      <c r="Q471" s="92"/>
      <c r="R471" s="92"/>
      <c r="S471" s="92"/>
      <c r="T471" s="93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T471" s="18" t="s">
        <v>150</v>
      </c>
      <c r="AU471" s="18" t="s">
        <v>87</v>
      </c>
    </row>
    <row r="472" spans="1:51" s="13" customFormat="1" ht="12">
      <c r="A472" s="13"/>
      <c r="B472" s="240"/>
      <c r="C472" s="241"/>
      <c r="D472" s="235" t="s">
        <v>152</v>
      </c>
      <c r="E472" s="242" t="s">
        <v>1</v>
      </c>
      <c r="F472" s="243" t="s">
        <v>200</v>
      </c>
      <c r="G472" s="241"/>
      <c r="H472" s="242" t="s">
        <v>1</v>
      </c>
      <c r="I472" s="244"/>
      <c r="J472" s="241"/>
      <c r="K472" s="241"/>
      <c r="L472" s="245"/>
      <c r="M472" s="246"/>
      <c r="N472" s="247"/>
      <c r="O472" s="247"/>
      <c r="P472" s="247"/>
      <c r="Q472" s="247"/>
      <c r="R472" s="247"/>
      <c r="S472" s="247"/>
      <c r="T472" s="248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9" t="s">
        <v>152</v>
      </c>
      <c r="AU472" s="249" t="s">
        <v>87</v>
      </c>
      <c r="AV472" s="13" t="s">
        <v>85</v>
      </c>
      <c r="AW472" s="13" t="s">
        <v>33</v>
      </c>
      <c r="AX472" s="13" t="s">
        <v>78</v>
      </c>
      <c r="AY472" s="249" t="s">
        <v>142</v>
      </c>
    </row>
    <row r="473" spans="1:51" s="14" customFormat="1" ht="12">
      <c r="A473" s="14"/>
      <c r="B473" s="250"/>
      <c r="C473" s="251"/>
      <c r="D473" s="235" t="s">
        <v>152</v>
      </c>
      <c r="E473" s="252" t="s">
        <v>1</v>
      </c>
      <c r="F473" s="253" t="s">
        <v>1314</v>
      </c>
      <c r="G473" s="251"/>
      <c r="H473" s="254">
        <v>645.6</v>
      </c>
      <c r="I473" s="255"/>
      <c r="J473" s="251"/>
      <c r="K473" s="251"/>
      <c r="L473" s="256"/>
      <c r="M473" s="257"/>
      <c r="N473" s="258"/>
      <c r="O473" s="258"/>
      <c r="P473" s="258"/>
      <c r="Q473" s="258"/>
      <c r="R473" s="258"/>
      <c r="S473" s="258"/>
      <c r="T473" s="259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60" t="s">
        <v>152</v>
      </c>
      <c r="AU473" s="260" t="s">
        <v>87</v>
      </c>
      <c r="AV473" s="14" t="s">
        <v>87</v>
      </c>
      <c r="AW473" s="14" t="s">
        <v>33</v>
      </c>
      <c r="AX473" s="14" t="s">
        <v>78</v>
      </c>
      <c r="AY473" s="260" t="s">
        <v>142</v>
      </c>
    </row>
    <row r="474" spans="1:51" s="13" customFormat="1" ht="12">
      <c r="A474" s="13"/>
      <c r="B474" s="240"/>
      <c r="C474" s="241"/>
      <c r="D474" s="235" t="s">
        <v>152</v>
      </c>
      <c r="E474" s="242" t="s">
        <v>1</v>
      </c>
      <c r="F474" s="243" t="s">
        <v>1077</v>
      </c>
      <c r="G474" s="241"/>
      <c r="H474" s="242" t="s">
        <v>1</v>
      </c>
      <c r="I474" s="244"/>
      <c r="J474" s="241"/>
      <c r="K474" s="241"/>
      <c r="L474" s="245"/>
      <c r="M474" s="246"/>
      <c r="N474" s="247"/>
      <c r="O474" s="247"/>
      <c r="P474" s="247"/>
      <c r="Q474" s="247"/>
      <c r="R474" s="247"/>
      <c r="S474" s="247"/>
      <c r="T474" s="248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9" t="s">
        <v>152</v>
      </c>
      <c r="AU474" s="249" t="s">
        <v>87</v>
      </c>
      <c r="AV474" s="13" t="s">
        <v>85</v>
      </c>
      <c r="AW474" s="13" t="s">
        <v>33</v>
      </c>
      <c r="AX474" s="13" t="s">
        <v>78</v>
      </c>
      <c r="AY474" s="249" t="s">
        <v>142</v>
      </c>
    </row>
    <row r="475" spans="1:51" s="14" customFormat="1" ht="12">
      <c r="A475" s="14"/>
      <c r="B475" s="250"/>
      <c r="C475" s="251"/>
      <c r="D475" s="235" t="s">
        <v>152</v>
      </c>
      <c r="E475" s="252" t="s">
        <v>1</v>
      </c>
      <c r="F475" s="253" t="s">
        <v>1315</v>
      </c>
      <c r="G475" s="251"/>
      <c r="H475" s="254">
        <v>10.6</v>
      </c>
      <c r="I475" s="255"/>
      <c r="J475" s="251"/>
      <c r="K475" s="251"/>
      <c r="L475" s="256"/>
      <c r="M475" s="257"/>
      <c r="N475" s="258"/>
      <c r="O475" s="258"/>
      <c r="P475" s="258"/>
      <c r="Q475" s="258"/>
      <c r="R475" s="258"/>
      <c r="S475" s="258"/>
      <c r="T475" s="259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60" t="s">
        <v>152</v>
      </c>
      <c r="AU475" s="260" t="s">
        <v>87</v>
      </c>
      <c r="AV475" s="14" t="s">
        <v>87</v>
      </c>
      <c r="AW475" s="14" t="s">
        <v>33</v>
      </c>
      <c r="AX475" s="14" t="s">
        <v>78</v>
      </c>
      <c r="AY475" s="260" t="s">
        <v>142</v>
      </c>
    </row>
    <row r="476" spans="1:51" s="15" customFormat="1" ht="12">
      <c r="A476" s="15"/>
      <c r="B476" s="261"/>
      <c r="C476" s="262"/>
      <c r="D476" s="235" t="s">
        <v>152</v>
      </c>
      <c r="E476" s="263" t="s">
        <v>1</v>
      </c>
      <c r="F476" s="264" t="s">
        <v>160</v>
      </c>
      <c r="G476" s="262"/>
      <c r="H476" s="265">
        <v>656.2</v>
      </c>
      <c r="I476" s="266"/>
      <c r="J476" s="262"/>
      <c r="K476" s="262"/>
      <c r="L476" s="267"/>
      <c r="M476" s="268"/>
      <c r="N476" s="269"/>
      <c r="O476" s="269"/>
      <c r="P476" s="269"/>
      <c r="Q476" s="269"/>
      <c r="R476" s="269"/>
      <c r="S476" s="269"/>
      <c r="T476" s="270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71" t="s">
        <v>152</v>
      </c>
      <c r="AU476" s="271" t="s">
        <v>87</v>
      </c>
      <c r="AV476" s="15" t="s">
        <v>148</v>
      </c>
      <c r="AW476" s="15" t="s">
        <v>33</v>
      </c>
      <c r="AX476" s="15" t="s">
        <v>85</v>
      </c>
      <c r="AY476" s="271" t="s">
        <v>142</v>
      </c>
    </row>
    <row r="477" spans="1:65" s="2" customFormat="1" ht="21.75" customHeight="1">
      <c r="A477" s="39"/>
      <c r="B477" s="40"/>
      <c r="C477" s="221" t="s">
        <v>640</v>
      </c>
      <c r="D477" s="221" t="s">
        <v>144</v>
      </c>
      <c r="E477" s="222" t="s">
        <v>641</v>
      </c>
      <c r="F477" s="223" t="s">
        <v>642</v>
      </c>
      <c r="G477" s="224" t="s">
        <v>254</v>
      </c>
      <c r="H477" s="225">
        <v>505.4</v>
      </c>
      <c r="I477" s="226"/>
      <c r="J477" s="227">
        <f>ROUND(I477*H477,2)</f>
        <v>0</v>
      </c>
      <c r="K477" s="228"/>
      <c r="L477" s="45"/>
      <c r="M477" s="229" t="s">
        <v>1</v>
      </c>
      <c r="N477" s="230" t="s">
        <v>43</v>
      </c>
      <c r="O477" s="92"/>
      <c r="P477" s="231">
        <f>O477*H477</f>
        <v>0</v>
      </c>
      <c r="Q477" s="231">
        <v>0</v>
      </c>
      <c r="R477" s="231">
        <f>Q477*H477</f>
        <v>0</v>
      </c>
      <c r="S477" s="231">
        <v>0</v>
      </c>
      <c r="T477" s="232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33" t="s">
        <v>148</v>
      </c>
      <c r="AT477" s="233" t="s">
        <v>144</v>
      </c>
      <c r="AU477" s="233" t="s">
        <v>87</v>
      </c>
      <c r="AY477" s="18" t="s">
        <v>142</v>
      </c>
      <c r="BE477" s="234">
        <f>IF(N477="základní",J477,0)</f>
        <v>0</v>
      </c>
      <c r="BF477" s="234">
        <f>IF(N477="snížená",J477,0)</f>
        <v>0</v>
      </c>
      <c r="BG477" s="234">
        <f>IF(N477="zákl. přenesená",J477,0)</f>
        <v>0</v>
      </c>
      <c r="BH477" s="234">
        <f>IF(N477="sníž. přenesená",J477,0)</f>
        <v>0</v>
      </c>
      <c r="BI477" s="234">
        <f>IF(N477="nulová",J477,0)</f>
        <v>0</v>
      </c>
      <c r="BJ477" s="18" t="s">
        <v>85</v>
      </c>
      <c r="BK477" s="234">
        <f>ROUND(I477*H477,2)</f>
        <v>0</v>
      </c>
      <c r="BL477" s="18" t="s">
        <v>148</v>
      </c>
      <c r="BM477" s="233" t="s">
        <v>1316</v>
      </c>
    </row>
    <row r="478" spans="1:47" s="2" customFormat="1" ht="12">
      <c r="A478" s="39"/>
      <c r="B478" s="40"/>
      <c r="C478" s="41"/>
      <c r="D478" s="235" t="s">
        <v>150</v>
      </c>
      <c r="E478" s="41"/>
      <c r="F478" s="236" t="s">
        <v>644</v>
      </c>
      <c r="G478" s="41"/>
      <c r="H478" s="41"/>
      <c r="I478" s="237"/>
      <c r="J478" s="41"/>
      <c r="K478" s="41"/>
      <c r="L478" s="45"/>
      <c r="M478" s="238"/>
      <c r="N478" s="239"/>
      <c r="O478" s="92"/>
      <c r="P478" s="92"/>
      <c r="Q478" s="92"/>
      <c r="R478" s="92"/>
      <c r="S478" s="92"/>
      <c r="T478" s="93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T478" s="18" t="s">
        <v>150</v>
      </c>
      <c r="AU478" s="18" t="s">
        <v>87</v>
      </c>
    </row>
    <row r="479" spans="1:51" s="13" customFormat="1" ht="12">
      <c r="A479" s="13"/>
      <c r="B479" s="240"/>
      <c r="C479" s="241"/>
      <c r="D479" s="235" t="s">
        <v>152</v>
      </c>
      <c r="E479" s="242" t="s">
        <v>1</v>
      </c>
      <c r="F479" s="243" t="s">
        <v>165</v>
      </c>
      <c r="G479" s="241"/>
      <c r="H479" s="242" t="s">
        <v>1</v>
      </c>
      <c r="I479" s="244"/>
      <c r="J479" s="241"/>
      <c r="K479" s="241"/>
      <c r="L479" s="245"/>
      <c r="M479" s="246"/>
      <c r="N479" s="247"/>
      <c r="O479" s="247"/>
      <c r="P479" s="247"/>
      <c r="Q479" s="247"/>
      <c r="R479" s="247"/>
      <c r="S479" s="247"/>
      <c r="T479" s="248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9" t="s">
        <v>152</v>
      </c>
      <c r="AU479" s="249" t="s">
        <v>87</v>
      </c>
      <c r="AV479" s="13" t="s">
        <v>85</v>
      </c>
      <c r="AW479" s="13" t="s">
        <v>33</v>
      </c>
      <c r="AX479" s="13" t="s">
        <v>78</v>
      </c>
      <c r="AY479" s="249" t="s">
        <v>142</v>
      </c>
    </row>
    <row r="480" spans="1:51" s="14" customFormat="1" ht="12">
      <c r="A480" s="14"/>
      <c r="B480" s="250"/>
      <c r="C480" s="251"/>
      <c r="D480" s="235" t="s">
        <v>152</v>
      </c>
      <c r="E480" s="252" t="s">
        <v>1</v>
      </c>
      <c r="F480" s="253" t="s">
        <v>1091</v>
      </c>
      <c r="G480" s="251"/>
      <c r="H480" s="254">
        <v>212.6</v>
      </c>
      <c r="I480" s="255"/>
      <c r="J480" s="251"/>
      <c r="K480" s="251"/>
      <c r="L480" s="256"/>
      <c r="M480" s="257"/>
      <c r="N480" s="258"/>
      <c r="O480" s="258"/>
      <c r="P480" s="258"/>
      <c r="Q480" s="258"/>
      <c r="R480" s="258"/>
      <c r="S480" s="258"/>
      <c r="T480" s="259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60" t="s">
        <v>152</v>
      </c>
      <c r="AU480" s="260" t="s">
        <v>87</v>
      </c>
      <c r="AV480" s="14" t="s">
        <v>87</v>
      </c>
      <c r="AW480" s="14" t="s">
        <v>33</v>
      </c>
      <c r="AX480" s="14" t="s">
        <v>78</v>
      </c>
      <c r="AY480" s="260" t="s">
        <v>142</v>
      </c>
    </row>
    <row r="481" spans="1:51" s="13" customFormat="1" ht="12">
      <c r="A481" s="13"/>
      <c r="B481" s="240"/>
      <c r="C481" s="241"/>
      <c r="D481" s="235" t="s">
        <v>152</v>
      </c>
      <c r="E481" s="242" t="s">
        <v>1</v>
      </c>
      <c r="F481" s="243" t="s">
        <v>170</v>
      </c>
      <c r="G481" s="241"/>
      <c r="H481" s="242" t="s">
        <v>1</v>
      </c>
      <c r="I481" s="244"/>
      <c r="J481" s="241"/>
      <c r="K481" s="241"/>
      <c r="L481" s="245"/>
      <c r="M481" s="246"/>
      <c r="N481" s="247"/>
      <c r="O481" s="247"/>
      <c r="P481" s="247"/>
      <c r="Q481" s="247"/>
      <c r="R481" s="247"/>
      <c r="S481" s="247"/>
      <c r="T481" s="248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9" t="s">
        <v>152</v>
      </c>
      <c r="AU481" s="249" t="s">
        <v>87</v>
      </c>
      <c r="AV481" s="13" t="s">
        <v>85</v>
      </c>
      <c r="AW481" s="13" t="s">
        <v>33</v>
      </c>
      <c r="AX481" s="13" t="s">
        <v>78</v>
      </c>
      <c r="AY481" s="249" t="s">
        <v>142</v>
      </c>
    </row>
    <row r="482" spans="1:51" s="14" customFormat="1" ht="12">
      <c r="A482" s="14"/>
      <c r="B482" s="250"/>
      <c r="C482" s="251"/>
      <c r="D482" s="235" t="s">
        <v>152</v>
      </c>
      <c r="E482" s="252" t="s">
        <v>1</v>
      </c>
      <c r="F482" s="253" t="s">
        <v>1317</v>
      </c>
      <c r="G482" s="251"/>
      <c r="H482" s="254">
        <v>292.8</v>
      </c>
      <c r="I482" s="255"/>
      <c r="J482" s="251"/>
      <c r="K482" s="251"/>
      <c r="L482" s="256"/>
      <c r="M482" s="257"/>
      <c r="N482" s="258"/>
      <c r="O482" s="258"/>
      <c r="P482" s="258"/>
      <c r="Q482" s="258"/>
      <c r="R482" s="258"/>
      <c r="S482" s="258"/>
      <c r="T482" s="259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60" t="s">
        <v>152</v>
      </c>
      <c r="AU482" s="260" t="s">
        <v>87</v>
      </c>
      <c r="AV482" s="14" t="s">
        <v>87</v>
      </c>
      <c r="AW482" s="14" t="s">
        <v>33</v>
      </c>
      <c r="AX482" s="14" t="s">
        <v>78</v>
      </c>
      <c r="AY482" s="260" t="s">
        <v>142</v>
      </c>
    </row>
    <row r="483" spans="1:51" s="15" customFormat="1" ht="12">
      <c r="A483" s="15"/>
      <c r="B483" s="261"/>
      <c r="C483" s="262"/>
      <c r="D483" s="235" t="s">
        <v>152</v>
      </c>
      <c r="E483" s="263" t="s">
        <v>1</v>
      </c>
      <c r="F483" s="264" t="s">
        <v>160</v>
      </c>
      <c r="G483" s="262"/>
      <c r="H483" s="265">
        <v>505.4</v>
      </c>
      <c r="I483" s="266"/>
      <c r="J483" s="262"/>
      <c r="K483" s="262"/>
      <c r="L483" s="267"/>
      <c r="M483" s="268"/>
      <c r="N483" s="269"/>
      <c r="O483" s="269"/>
      <c r="P483" s="269"/>
      <c r="Q483" s="269"/>
      <c r="R483" s="269"/>
      <c r="S483" s="269"/>
      <c r="T483" s="270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T483" s="271" t="s">
        <v>152</v>
      </c>
      <c r="AU483" s="271" t="s">
        <v>87</v>
      </c>
      <c r="AV483" s="15" t="s">
        <v>148</v>
      </c>
      <c r="AW483" s="15" t="s">
        <v>33</v>
      </c>
      <c r="AX483" s="15" t="s">
        <v>85</v>
      </c>
      <c r="AY483" s="271" t="s">
        <v>142</v>
      </c>
    </row>
    <row r="484" spans="1:65" s="2" customFormat="1" ht="21.75" customHeight="1">
      <c r="A484" s="39"/>
      <c r="B484" s="40"/>
      <c r="C484" s="221" t="s">
        <v>649</v>
      </c>
      <c r="D484" s="221" t="s">
        <v>144</v>
      </c>
      <c r="E484" s="222" t="s">
        <v>1318</v>
      </c>
      <c r="F484" s="223" t="s">
        <v>1319</v>
      </c>
      <c r="G484" s="224" t="s">
        <v>147</v>
      </c>
      <c r="H484" s="225">
        <v>128.24</v>
      </c>
      <c r="I484" s="226"/>
      <c r="J484" s="227">
        <f>ROUND(I484*H484,2)</f>
        <v>0</v>
      </c>
      <c r="K484" s="228"/>
      <c r="L484" s="45"/>
      <c r="M484" s="229" t="s">
        <v>1</v>
      </c>
      <c r="N484" s="230" t="s">
        <v>43</v>
      </c>
      <c r="O484" s="92"/>
      <c r="P484" s="231">
        <f>O484*H484</f>
        <v>0</v>
      </c>
      <c r="Q484" s="231">
        <v>0</v>
      </c>
      <c r="R484" s="231">
        <f>Q484*H484</f>
        <v>0</v>
      </c>
      <c r="S484" s="231">
        <v>0</v>
      </c>
      <c r="T484" s="232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33" t="s">
        <v>148</v>
      </c>
      <c r="AT484" s="233" t="s">
        <v>144</v>
      </c>
      <c r="AU484" s="233" t="s">
        <v>87</v>
      </c>
      <c r="AY484" s="18" t="s">
        <v>142</v>
      </c>
      <c r="BE484" s="234">
        <f>IF(N484="základní",J484,0)</f>
        <v>0</v>
      </c>
      <c r="BF484" s="234">
        <f>IF(N484="snížená",J484,0)</f>
        <v>0</v>
      </c>
      <c r="BG484" s="234">
        <f>IF(N484="zákl. přenesená",J484,0)</f>
        <v>0</v>
      </c>
      <c r="BH484" s="234">
        <f>IF(N484="sníž. přenesená",J484,0)</f>
        <v>0</v>
      </c>
      <c r="BI484" s="234">
        <f>IF(N484="nulová",J484,0)</f>
        <v>0</v>
      </c>
      <c r="BJ484" s="18" t="s">
        <v>85</v>
      </c>
      <c r="BK484" s="234">
        <f>ROUND(I484*H484,2)</f>
        <v>0</v>
      </c>
      <c r="BL484" s="18" t="s">
        <v>148</v>
      </c>
      <c r="BM484" s="233" t="s">
        <v>1320</v>
      </c>
    </row>
    <row r="485" spans="1:47" s="2" customFormat="1" ht="12">
      <c r="A485" s="39"/>
      <c r="B485" s="40"/>
      <c r="C485" s="41"/>
      <c r="D485" s="235" t="s">
        <v>150</v>
      </c>
      <c r="E485" s="41"/>
      <c r="F485" s="236" t="s">
        <v>1321</v>
      </c>
      <c r="G485" s="41"/>
      <c r="H485" s="41"/>
      <c r="I485" s="237"/>
      <c r="J485" s="41"/>
      <c r="K485" s="41"/>
      <c r="L485" s="45"/>
      <c r="M485" s="238"/>
      <c r="N485" s="239"/>
      <c r="O485" s="92"/>
      <c r="P485" s="92"/>
      <c r="Q485" s="92"/>
      <c r="R485" s="92"/>
      <c r="S485" s="92"/>
      <c r="T485" s="93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T485" s="18" t="s">
        <v>150</v>
      </c>
      <c r="AU485" s="18" t="s">
        <v>87</v>
      </c>
    </row>
    <row r="486" spans="1:51" s="14" customFormat="1" ht="12">
      <c r="A486" s="14"/>
      <c r="B486" s="250"/>
      <c r="C486" s="251"/>
      <c r="D486" s="235" t="s">
        <v>152</v>
      </c>
      <c r="E486" s="252" t="s">
        <v>1</v>
      </c>
      <c r="F486" s="253" t="s">
        <v>1322</v>
      </c>
      <c r="G486" s="251"/>
      <c r="H486" s="254">
        <v>128.24</v>
      </c>
      <c r="I486" s="255"/>
      <c r="J486" s="251"/>
      <c r="K486" s="251"/>
      <c r="L486" s="256"/>
      <c r="M486" s="257"/>
      <c r="N486" s="258"/>
      <c r="O486" s="258"/>
      <c r="P486" s="258"/>
      <c r="Q486" s="258"/>
      <c r="R486" s="258"/>
      <c r="S486" s="258"/>
      <c r="T486" s="259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60" t="s">
        <v>152</v>
      </c>
      <c r="AU486" s="260" t="s">
        <v>87</v>
      </c>
      <c r="AV486" s="14" t="s">
        <v>87</v>
      </c>
      <c r="AW486" s="14" t="s">
        <v>33</v>
      </c>
      <c r="AX486" s="14" t="s">
        <v>85</v>
      </c>
      <c r="AY486" s="260" t="s">
        <v>142</v>
      </c>
    </row>
    <row r="487" spans="1:65" s="2" customFormat="1" ht="21.75" customHeight="1">
      <c r="A487" s="39"/>
      <c r="B487" s="40"/>
      <c r="C487" s="221" t="s">
        <v>655</v>
      </c>
      <c r="D487" s="221" t="s">
        <v>144</v>
      </c>
      <c r="E487" s="222" t="s">
        <v>1323</v>
      </c>
      <c r="F487" s="223" t="s">
        <v>1324</v>
      </c>
      <c r="G487" s="224" t="s">
        <v>254</v>
      </c>
      <c r="H487" s="225">
        <v>285</v>
      </c>
      <c r="I487" s="226"/>
      <c r="J487" s="227">
        <f>ROUND(I487*H487,2)</f>
        <v>0</v>
      </c>
      <c r="K487" s="228"/>
      <c r="L487" s="45"/>
      <c r="M487" s="229" t="s">
        <v>1</v>
      </c>
      <c r="N487" s="230" t="s">
        <v>43</v>
      </c>
      <c r="O487" s="92"/>
      <c r="P487" s="231">
        <f>O487*H487</f>
        <v>0</v>
      </c>
      <c r="Q487" s="231">
        <v>0</v>
      </c>
      <c r="R487" s="231">
        <f>Q487*H487</f>
        <v>0</v>
      </c>
      <c r="S487" s="231">
        <v>0</v>
      </c>
      <c r="T487" s="232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33" t="s">
        <v>148</v>
      </c>
      <c r="AT487" s="233" t="s">
        <v>144</v>
      </c>
      <c r="AU487" s="233" t="s">
        <v>87</v>
      </c>
      <c r="AY487" s="18" t="s">
        <v>142</v>
      </c>
      <c r="BE487" s="234">
        <f>IF(N487="základní",J487,0)</f>
        <v>0</v>
      </c>
      <c r="BF487" s="234">
        <f>IF(N487="snížená",J487,0)</f>
        <v>0</v>
      </c>
      <c r="BG487" s="234">
        <f>IF(N487="zákl. přenesená",J487,0)</f>
        <v>0</v>
      </c>
      <c r="BH487" s="234">
        <f>IF(N487="sníž. přenesená",J487,0)</f>
        <v>0</v>
      </c>
      <c r="BI487" s="234">
        <f>IF(N487="nulová",J487,0)</f>
        <v>0</v>
      </c>
      <c r="BJ487" s="18" t="s">
        <v>85</v>
      </c>
      <c r="BK487" s="234">
        <f>ROUND(I487*H487,2)</f>
        <v>0</v>
      </c>
      <c r="BL487" s="18" t="s">
        <v>148</v>
      </c>
      <c r="BM487" s="233" t="s">
        <v>1325</v>
      </c>
    </row>
    <row r="488" spans="1:47" s="2" customFormat="1" ht="12">
      <c r="A488" s="39"/>
      <c r="B488" s="40"/>
      <c r="C488" s="41"/>
      <c r="D488" s="235" t="s">
        <v>150</v>
      </c>
      <c r="E488" s="41"/>
      <c r="F488" s="236" t="s">
        <v>1326</v>
      </c>
      <c r="G488" s="41"/>
      <c r="H488" s="41"/>
      <c r="I488" s="237"/>
      <c r="J488" s="41"/>
      <c r="K488" s="41"/>
      <c r="L488" s="45"/>
      <c r="M488" s="238"/>
      <c r="N488" s="239"/>
      <c r="O488" s="92"/>
      <c r="P488" s="92"/>
      <c r="Q488" s="92"/>
      <c r="R488" s="92"/>
      <c r="S488" s="92"/>
      <c r="T488" s="93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T488" s="18" t="s">
        <v>150</v>
      </c>
      <c r="AU488" s="18" t="s">
        <v>87</v>
      </c>
    </row>
    <row r="489" spans="1:65" s="2" customFormat="1" ht="33" customHeight="1">
      <c r="A489" s="39"/>
      <c r="B489" s="40"/>
      <c r="C489" s="221" t="s">
        <v>660</v>
      </c>
      <c r="D489" s="221" t="s">
        <v>144</v>
      </c>
      <c r="E489" s="222" t="s">
        <v>1327</v>
      </c>
      <c r="F489" s="223" t="s">
        <v>1328</v>
      </c>
      <c r="G489" s="224" t="s">
        <v>147</v>
      </c>
      <c r="H489" s="225">
        <v>48.56</v>
      </c>
      <c r="I489" s="226"/>
      <c r="J489" s="227">
        <f>ROUND(I489*H489,2)</f>
        <v>0</v>
      </c>
      <c r="K489" s="228"/>
      <c r="L489" s="45"/>
      <c r="M489" s="229" t="s">
        <v>1</v>
      </c>
      <c r="N489" s="230" t="s">
        <v>43</v>
      </c>
      <c r="O489" s="92"/>
      <c r="P489" s="231">
        <f>O489*H489</f>
        <v>0</v>
      </c>
      <c r="Q489" s="231">
        <v>0</v>
      </c>
      <c r="R489" s="231">
        <f>Q489*H489</f>
        <v>0</v>
      </c>
      <c r="S489" s="231">
        <v>0</v>
      </c>
      <c r="T489" s="232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33" t="s">
        <v>148</v>
      </c>
      <c r="AT489" s="233" t="s">
        <v>144</v>
      </c>
      <c r="AU489" s="233" t="s">
        <v>87</v>
      </c>
      <c r="AY489" s="18" t="s">
        <v>142</v>
      </c>
      <c r="BE489" s="234">
        <f>IF(N489="základní",J489,0)</f>
        <v>0</v>
      </c>
      <c r="BF489" s="234">
        <f>IF(N489="snížená",J489,0)</f>
        <v>0</v>
      </c>
      <c r="BG489" s="234">
        <f>IF(N489="zákl. přenesená",J489,0)</f>
        <v>0</v>
      </c>
      <c r="BH489" s="234">
        <f>IF(N489="sníž. přenesená",J489,0)</f>
        <v>0</v>
      </c>
      <c r="BI489" s="234">
        <f>IF(N489="nulová",J489,0)</f>
        <v>0</v>
      </c>
      <c r="BJ489" s="18" t="s">
        <v>85</v>
      </c>
      <c r="BK489" s="234">
        <f>ROUND(I489*H489,2)</f>
        <v>0</v>
      </c>
      <c r="BL489" s="18" t="s">
        <v>148</v>
      </c>
      <c r="BM489" s="233" t="s">
        <v>1329</v>
      </c>
    </row>
    <row r="490" spans="1:47" s="2" customFormat="1" ht="12">
      <c r="A490" s="39"/>
      <c r="B490" s="40"/>
      <c r="C490" s="41"/>
      <c r="D490" s="235" t="s">
        <v>150</v>
      </c>
      <c r="E490" s="41"/>
      <c r="F490" s="236" t="s">
        <v>1330</v>
      </c>
      <c r="G490" s="41"/>
      <c r="H490" s="41"/>
      <c r="I490" s="237"/>
      <c r="J490" s="41"/>
      <c r="K490" s="41"/>
      <c r="L490" s="45"/>
      <c r="M490" s="238"/>
      <c r="N490" s="239"/>
      <c r="O490" s="92"/>
      <c r="P490" s="92"/>
      <c r="Q490" s="92"/>
      <c r="R490" s="92"/>
      <c r="S490" s="92"/>
      <c r="T490" s="93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T490" s="18" t="s">
        <v>150</v>
      </c>
      <c r="AU490" s="18" t="s">
        <v>87</v>
      </c>
    </row>
    <row r="491" spans="1:51" s="14" customFormat="1" ht="12">
      <c r="A491" s="14"/>
      <c r="B491" s="250"/>
      <c r="C491" s="251"/>
      <c r="D491" s="235" t="s">
        <v>152</v>
      </c>
      <c r="E491" s="252" t="s">
        <v>1</v>
      </c>
      <c r="F491" s="253" t="s">
        <v>1076</v>
      </c>
      <c r="G491" s="251"/>
      <c r="H491" s="254">
        <v>48.56</v>
      </c>
      <c r="I491" s="255"/>
      <c r="J491" s="251"/>
      <c r="K491" s="251"/>
      <c r="L491" s="256"/>
      <c r="M491" s="257"/>
      <c r="N491" s="258"/>
      <c r="O491" s="258"/>
      <c r="P491" s="258"/>
      <c r="Q491" s="258"/>
      <c r="R491" s="258"/>
      <c r="S491" s="258"/>
      <c r="T491" s="259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60" t="s">
        <v>152</v>
      </c>
      <c r="AU491" s="260" t="s">
        <v>87</v>
      </c>
      <c r="AV491" s="14" t="s">
        <v>87</v>
      </c>
      <c r="AW491" s="14" t="s">
        <v>33</v>
      </c>
      <c r="AX491" s="14" t="s">
        <v>85</v>
      </c>
      <c r="AY491" s="260" t="s">
        <v>142</v>
      </c>
    </row>
    <row r="492" spans="1:65" s="2" customFormat="1" ht="21.75" customHeight="1">
      <c r="A492" s="39"/>
      <c r="B492" s="40"/>
      <c r="C492" s="221" t="s">
        <v>666</v>
      </c>
      <c r="D492" s="221" t="s">
        <v>144</v>
      </c>
      <c r="E492" s="222" t="s">
        <v>1331</v>
      </c>
      <c r="F492" s="223" t="s">
        <v>1332</v>
      </c>
      <c r="G492" s="224" t="s">
        <v>147</v>
      </c>
      <c r="H492" s="225">
        <v>89.6</v>
      </c>
      <c r="I492" s="226"/>
      <c r="J492" s="227">
        <f>ROUND(I492*H492,2)</f>
        <v>0</v>
      </c>
      <c r="K492" s="228"/>
      <c r="L492" s="45"/>
      <c r="M492" s="229" t="s">
        <v>1</v>
      </c>
      <c r="N492" s="230" t="s">
        <v>43</v>
      </c>
      <c r="O492" s="92"/>
      <c r="P492" s="231">
        <f>O492*H492</f>
        <v>0</v>
      </c>
      <c r="Q492" s="231">
        <v>0</v>
      </c>
      <c r="R492" s="231">
        <f>Q492*H492</f>
        <v>0</v>
      </c>
      <c r="S492" s="231">
        <v>0</v>
      </c>
      <c r="T492" s="232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33" t="s">
        <v>148</v>
      </c>
      <c r="AT492" s="233" t="s">
        <v>144</v>
      </c>
      <c r="AU492" s="233" t="s">
        <v>87</v>
      </c>
      <c r="AY492" s="18" t="s">
        <v>142</v>
      </c>
      <c r="BE492" s="234">
        <f>IF(N492="základní",J492,0)</f>
        <v>0</v>
      </c>
      <c r="BF492" s="234">
        <f>IF(N492="snížená",J492,0)</f>
        <v>0</v>
      </c>
      <c r="BG492" s="234">
        <f>IF(N492="zákl. přenesená",J492,0)</f>
        <v>0</v>
      </c>
      <c r="BH492" s="234">
        <f>IF(N492="sníž. přenesená",J492,0)</f>
        <v>0</v>
      </c>
      <c r="BI492" s="234">
        <f>IF(N492="nulová",J492,0)</f>
        <v>0</v>
      </c>
      <c r="BJ492" s="18" t="s">
        <v>85</v>
      </c>
      <c r="BK492" s="234">
        <f>ROUND(I492*H492,2)</f>
        <v>0</v>
      </c>
      <c r="BL492" s="18" t="s">
        <v>148</v>
      </c>
      <c r="BM492" s="233" t="s">
        <v>1333</v>
      </c>
    </row>
    <row r="493" spans="1:47" s="2" customFormat="1" ht="12">
      <c r="A493" s="39"/>
      <c r="B493" s="40"/>
      <c r="C493" s="41"/>
      <c r="D493" s="235" t="s">
        <v>150</v>
      </c>
      <c r="E493" s="41"/>
      <c r="F493" s="236" t="s">
        <v>1334</v>
      </c>
      <c r="G493" s="41"/>
      <c r="H493" s="41"/>
      <c r="I493" s="237"/>
      <c r="J493" s="41"/>
      <c r="K493" s="41"/>
      <c r="L493" s="45"/>
      <c r="M493" s="238"/>
      <c r="N493" s="239"/>
      <c r="O493" s="92"/>
      <c r="P493" s="92"/>
      <c r="Q493" s="92"/>
      <c r="R493" s="92"/>
      <c r="S493" s="92"/>
      <c r="T493" s="93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T493" s="18" t="s">
        <v>150</v>
      </c>
      <c r="AU493" s="18" t="s">
        <v>87</v>
      </c>
    </row>
    <row r="494" spans="1:51" s="14" customFormat="1" ht="12">
      <c r="A494" s="14"/>
      <c r="B494" s="250"/>
      <c r="C494" s="251"/>
      <c r="D494" s="235" t="s">
        <v>152</v>
      </c>
      <c r="E494" s="252" t="s">
        <v>1</v>
      </c>
      <c r="F494" s="253" t="s">
        <v>1063</v>
      </c>
      <c r="G494" s="251"/>
      <c r="H494" s="254">
        <v>89.6</v>
      </c>
      <c r="I494" s="255"/>
      <c r="J494" s="251"/>
      <c r="K494" s="251"/>
      <c r="L494" s="256"/>
      <c r="M494" s="257"/>
      <c r="N494" s="258"/>
      <c r="O494" s="258"/>
      <c r="P494" s="258"/>
      <c r="Q494" s="258"/>
      <c r="R494" s="258"/>
      <c r="S494" s="258"/>
      <c r="T494" s="259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60" t="s">
        <v>152</v>
      </c>
      <c r="AU494" s="260" t="s">
        <v>87</v>
      </c>
      <c r="AV494" s="14" t="s">
        <v>87</v>
      </c>
      <c r="AW494" s="14" t="s">
        <v>33</v>
      </c>
      <c r="AX494" s="14" t="s">
        <v>85</v>
      </c>
      <c r="AY494" s="260" t="s">
        <v>142</v>
      </c>
    </row>
    <row r="495" spans="1:65" s="2" customFormat="1" ht="21.75" customHeight="1">
      <c r="A495" s="39"/>
      <c r="B495" s="40"/>
      <c r="C495" s="221" t="s">
        <v>672</v>
      </c>
      <c r="D495" s="221" t="s">
        <v>144</v>
      </c>
      <c r="E495" s="222" t="s">
        <v>1335</v>
      </c>
      <c r="F495" s="223" t="s">
        <v>1336</v>
      </c>
      <c r="G495" s="224" t="s">
        <v>147</v>
      </c>
      <c r="H495" s="225">
        <v>4</v>
      </c>
      <c r="I495" s="226"/>
      <c r="J495" s="227">
        <f>ROUND(I495*H495,2)</f>
        <v>0</v>
      </c>
      <c r="K495" s="228"/>
      <c r="L495" s="45"/>
      <c r="M495" s="229" t="s">
        <v>1</v>
      </c>
      <c r="N495" s="230" t="s">
        <v>43</v>
      </c>
      <c r="O495" s="92"/>
      <c r="P495" s="231">
        <f>O495*H495</f>
        <v>0</v>
      </c>
      <c r="Q495" s="231">
        <v>0</v>
      </c>
      <c r="R495" s="231">
        <f>Q495*H495</f>
        <v>0</v>
      </c>
      <c r="S495" s="231">
        <v>0</v>
      </c>
      <c r="T495" s="232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33" t="s">
        <v>148</v>
      </c>
      <c r="AT495" s="233" t="s">
        <v>144</v>
      </c>
      <c r="AU495" s="233" t="s">
        <v>87</v>
      </c>
      <c r="AY495" s="18" t="s">
        <v>142</v>
      </c>
      <c r="BE495" s="234">
        <f>IF(N495="základní",J495,0)</f>
        <v>0</v>
      </c>
      <c r="BF495" s="234">
        <f>IF(N495="snížená",J495,0)</f>
        <v>0</v>
      </c>
      <c r="BG495" s="234">
        <f>IF(N495="zákl. přenesená",J495,0)</f>
        <v>0</v>
      </c>
      <c r="BH495" s="234">
        <f>IF(N495="sníž. přenesená",J495,0)</f>
        <v>0</v>
      </c>
      <c r="BI495" s="234">
        <f>IF(N495="nulová",J495,0)</f>
        <v>0</v>
      </c>
      <c r="BJ495" s="18" t="s">
        <v>85</v>
      </c>
      <c r="BK495" s="234">
        <f>ROUND(I495*H495,2)</f>
        <v>0</v>
      </c>
      <c r="BL495" s="18" t="s">
        <v>148</v>
      </c>
      <c r="BM495" s="233" t="s">
        <v>1337</v>
      </c>
    </row>
    <row r="496" spans="1:47" s="2" customFormat="1" ht="12">
      <c r="A496" s="39"/>
      <c r="B496" s="40"/>
      <c r="C496" s="41"/>
      <c r="D496" s="235" t="s">
        <v>150</v>
      </c>
      <c r="E496" s="41"/>
      <c r="F496" s="236" t="s">
        <v>1338</v>
      </c>
      <c r="G496" s="41"/>
      <c r="H496" s="41"/>
      <c r="I496" s="237"/>
      <c r="J496" s="41"/>
      <c r="K496" s="41"/>
      <c r="L496" s="45"/>
      <c r="M496" s="238"/>
      <c r="N496" s="239"/>
      <c r="O496" s="92"/>
      <c r="P496" s="92"/>
      <c r="Q496" s="92"/>
      <c r="R496" s="92"/>
      <c r="S496" s="92"/>
      <c r="T496" s="93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T496" s="18" t="s">
        <v>150</v>
      </c>
      <c r="AU496" s="18" t="s">
        <v>87</v>
      </c>
    </row>
    <row r="497" spans="1:51" s="14" customFormat="1" ht="12">
      <c r="A497" s="14"/>
      <c r="B497" s="250"/>
      <c r="C497" s="251"/>
      <c r="D497" s="235" t="s">
        <v>152</v>
      </c>
      <c r="E497" s="252" t="s">
        <v>1</v>
      </c>
      <c r="F497" s="253" t="s">
        <v>148</v>
      </c>
      <c r="G497" s="251"/>
      <c r="H497" s="254">
        <v>4</v>
      </c>
      <c r="I497" s="255"/>
      <c r="J497" s="251"/>
      <c r="K497" s="251"/>
      <c r="L497" s="256"/>
      <c r="M497" s="257"/>
      <c r="N497" s="258"/>
      <c r="O497" s="258"/>
      <c r="P497" s="258"/>
      <c r="Q497" s="258"/>
      <c r="R497" s="258"/>
      <c r="S497" s="258"/>
      <c r="T497" s="259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60" t="s">
        <v>152</v>
      </c>
      <c r="AU497" s="260" t="s">
        <v>87</v>
      </c>
      <c r="AV497" s="14" t="s">
        <v>87</v>
      </c>
      <c r="AW497" s="14" t="s">
        <v>33</v>
      </c>
      <c r="AX497" s="14" t="s">
        <v>85</v>
      </c>
      <c r="AY497" s="260" t="s">
        <v>142</v>
      </c>
    </row>
    <row r="498" spans="1:63" s="12" customFormat="1" ht="20.85" customHeight="1">
      <c r="A498" s="12"/>
      <c r="B498" s="205"/>
      <c r="C498" s="206"/>
      <c r="D498" s="207" t="s">
        <v>77</v>
      </c>
      <c r="E498" s="219" t="s">
        <v>647</v>
      </c>
      <c r="F498" s="219" t="s">
        <v>648</v>
      </c>
      <c r="G498" s="206"/>
      <c r="H498" s="206"/>
      <c r="I498" s="209"/>
      <c r="J498" s="220">
        <f>BK498</f>
        <v>0</v>
      </c>
      <c r="K498" s="206"/>
      <c r="L498" s="211"/>
      <c r="M498" s="212"/>
      <c r="N498" s="213"/>
      <c r="O498" s="213"/>
      <c r="P498" s="214">
        <f>SUM(P499:P500)</f>
        <v>0</v>
      </c>
      <c r="Q498" s="213"/>
      <c r="R498" s="214">
        <f>SUM(R499:R500)</f>
        <v>0</v>
      </c>
      <c r="S498" s="213"/>
      <c r="T498" s="215">
        <f>SUM(T499:T500)</f>
        <v>0</v>
      </c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R498" s="216" t="s">
        <v>85</v>
      </c>
      <c r="AT498" s="217" t="s">
        <v>77</v>
      </c>
      <c r="AU498" s="217" t="s">
        <v>87</v>
      </c>
      <c r="AY498" s="216" t="s">
        <v>142</v>
      </c>
      <c r="BK498" s="218">
        <f>SUM(BK499:BK500)</f>
        <v>0</v>
      </c>
    </row>
    <row r="499" spans="1:65" s="2" customFormat="1" ht="21.75" customHeight="1">
      <c r="A499" s="39"/>
      <c r="B499" s="40"/>
      <c r="C499" s="221" t="s">
        <v>681</v>
      </c>
      <c r="D499" s="221" t="s">
        <v>144</v>
      </c>
      <c r="E499" s="222" t="s">
        <v>650</v>
      </c>
      <c r="F499" s="223" t="s">
        <v>651</v>
      </c>
      <c r="G499" s="224" t="s">
        <v>387</v>
      </c>
      <c r="H499" s="225">
        <v>2849.903</v>
      </c>
      <c r="I499" s="226"/>
      <c r="J499" s="227">
        <f>ROUND(I499*H499,2)</f>
        <v>0</v>
      </c>
      <c r="K499" s="228"/>
      <c r="L499" s="45"/>
      <c r="M499" s="229" t="s">
        <v>1</v>
      </c>
      <c r="N499" s="230" t="s">
        <v>43</v>
      </c>
      <c r="O499" s="92"/>
      <c r="P499" s="231">
        <f>O499*H499</f>
        <v>0</v>
      </c>
      <c r="Q499" s="231">
        <v>0</v>
      </c>
      <c r="R499" s="231">
        <f>Q499*H499</f>
        <v>0</v>
      </c>
      <c r="S499" s="231">
        <v>0</v>
      </c>
      <c r="T499" s="232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33" t="s">
        <v>148</v>
      </c>
      <c r="AT499" s="233" t="s">
        <v>144</v>
      </c>
      <c r="AU499" s="233" t="s">
        <v>169</v>
      </c>
      <c r="AY499" s="18" t="s">
        <v>142</v>
      </c>
      <c r="BE499" s="234">
        <f>IF(N499="základní",J499,0)</f>
        <v>0</v>
      </c>
      <c r="BF499" s="234">
        <f>IF(N499="snížená",J499,0)</f>
        <v>0</v>
      </c>
      <c r="BG499" s="234">
        <f>IF(N499="zákl. přenesená",J499,0)</f>
        <v>0</v>
      </c>
      <c r="BH499" s="234">
        <f>IF(N499="sníž. přenesená",J499,0)</f>
        <v>0</v>
      </c>
      <c r="BI499" s="234">
        <f>IF(N499="nulová",J499,0)</f>
        <v>0</v>
      </c>
      <c r="BJ499" s="18" t="s">
        <v>85</v>
      </c>
      <c r="BK499" s="234">
        <f>ROUND(I499*H499,2)</f>
        <v>0</v>
      </c>
      <c r="BL499" s="18" t="s">
        <v>148</v>
      </c>
      <c r="BM499" s="233" t="s">
        <v>1339</v>
      </c>
    </row>
    <row r="500" spans="1:47" s="2" customFormat="1" ht="12">
      <c r="A500" s="39"/>
      <c r="B500" s="40"/>
      <c r="C500" s="41"/>
      <c r="D500" s="235" t="s">
        <v>150</v>
      </c>
      <c r="E500" s="41"/>
      <c r="F500" s="236" t="s">
        <v>651</v>
      </c>
      <c r="G500" s="41"/>
      <c r="H500" s="41"/>
      <c r="I500" s="237"/>
      <c r="J500" s="41"/>
      <c r="K500" s="41"/>
      <c r="L500" s="45"/>
      <c r="M500" s="238"/>
      <c r="N500" s="239"/>
      <c r="O500" s="92"/>
      <c r="P500" s="92"/>
      <c r="Q500" s="92"/>
      <c r="R500" s="92"/>
      <c r="S500" s="92"/>
      <c r="T500" s="93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T500" s="18" t="s">
        <v>150</v>
      </c>
      <c r="AU500" s="18" t="s">
        <v>169</v>
      </c>
    </row>
    <row r="501" spans="1:63" s="12" customFormat="1" ht="22.8" customHeight="1">
      <c r="A501" s="12"/>
      <c r="B501" s="205"/>
      <c r="C501" s="206"/>
      <c r="D501" s="207" t="s">
        <v>77</v>
      </c>
      <c r="E501" s="219" t="s">
        <v>653</v>
      </c>
      <c r="F501" s="219" t="s">
        <v>654</v>
      </c>
      <c r="G501" s="206"/>
      <c r="H501" s="206"/>
      <c r="I501" s="209"/>
      <c r="J501" s="220">
        <f>BK501</f>
        <v>0</v>
      </c>
      <c r="K501" s="206"/>
      <c r="L501" s="211"/>
      <c r="M501" s="212"/>
      <c r="N501" s="213"/>
      <c r="O501" s="213"/>
      <c r="P501" s="214">
        <f>SUM(P502:P525)</f>
        <v>0</v>
      </c>
      <c r="Q501" s="213"/>
      <c r="R501" s="214">
        <f>SUM(R502:R525)</f>
        <v>0</v>
      </c>
      <c r="S501" s="213"/>
      <c r="T501" s="215">
        <f>SUM(T502:T525)</f>
        <v>0</v>
      </c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R501" s="216" t="s">
        <v>85</v>
      </c>
      <c r="AT501" s="217" t="s">
        <v>77</v>
      </c>
      <c r="AU501" s="217" t="s">
        <v>85</v>
      </c>
      <c r="AY501" s="216" t="s">
        <v>142</v>
      </c>
      <c r="BK501" s="218">
        <f>SUM(BK502:BK525)</f>
        <v>0</v>
      </c>
    </row>
    <row r="502" spans="1:65" s="2" customFormat="1" ht="33" customHeight="1">
      <c r="A502" s="39"/>
      <c r="B502" s="40"/>
      <c r="C502" s="221" t="s">
        <v>927</v>
      </c>
      <c r="D502" s="221" t="s">
        <v>144</v>
      </c>
      <c r="E502" s="222" t="s">
        <v>1340</v>
      </c>
      <c r="F502" s="223" t="s">
        <v>1341</v>
      </c>
      <c r="G502" s="224" t="s">
        <v>387</v>
      </c>
      <c r="H502" s="225">
        <v>84.149</v>
      </c>
      <c r="I502" s="226"/>
      <c r="J502" s="227">
        <f>ROUND(I502*H502,2)</f>
        <v>0</v>
      </c>
      <c r="K502" s="228"/>
      <c r="L502" s="45"/>
      <c r="M502" s="229" t="s">
        <v>1</v>
      </c>
      <c r="N502" s="230" t="s">
        <v>43</v>
      </c>
      <c r="O502" s="92"/>
      <c r="P502" s="231">
        <f>O502*H502</f>
        <v>0</v>
      </c>
      <c r="Q502" s="231">
        <v>0</v>
      </c>
      <c r="R502" s="231">
        <f>Q502*H502</f>
        <v>0</v>
      </c>
      <c r="S502" s="231">
        <v>0</v>
      </c>
      <c r="T502" s="232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33" t="s">
        <v>148</v>
      </c>
      <c r="AT502" s="233" t="s">
        <v>144</v>
      </c>
      <c r="AU502" s="233" t="s">
        <v>87</v>
      </c>
      <c r="AY502" s="18" t="s">
        <v>142</v>
      </c>
      <c r="BE502" s="234">
        <f>IF(N502="základní",J502,0)</f>
        <v>0</v>
      </c>
      <c r="BF502" s="234">
        <f>IF(N502="snížená",J502,0)</f>
        <v>0</v>
      </c>
      <c r="BG502" s="234">
        <f>IF(N502="zákl. přenesená",J502,0)</f>
        <v>0</v>
      </c>
      <c r="BH502" s="234">
        <f>IF(N502="sníž. přenesená",J502,0)</f>
        <v>0</v>
      </c>
      <c r="BI502" s="234">
        <f>IF(N502="nulová",J502,0)</f>
        <v>0</v>
      </c>
      <c r="BJ502" s="18" t="s">
        <v>85</v>
      </c>
      <c r="BK502" s="234">
        <f>ROUND(I502*H502,2)</f>
        <v>0</v>
      </c>
      <c r="BL502" s="18" t="s">
        <v>148</v>
      </c>
      <c r="BM502" s="233" t="s">
        <v>1342</v>
      </c>
    </row>
    <row r="503" spans="1:47" s="2" customFormat="1" ht="12">
      <c r="A503" s="39"/>
      <c r="B503" s="40"/>
      <c r="C503" s="41"/>
      <c r="D503" s="235" t="s">
        <v>150</v>
      </c>
      <c r="E503" s="41"/>
      <c r="F503" s="236" t="s">
        <v>1343</v>
      </c>
      <c r="G503" s="41"/>
      <c r="H503" s="41"/>
      <c r="I503" s="237"/>
      <c r="J503" s="41"/>
      <c r="K503" s="41"/>
      <c r="L503" s="45"/>
      <c r="M503" s="238"/>
      <c r="N503" s="239"/>
      <c r="O503" s="92"/>
      <c r="P503" s="92"/>
      <c r="Q503" s="92"/>
      <c r="R503" s="92"/>
      <c r="S503" s="92"/>
      <c r="T503" s="93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T503" s="18" t="s">
        <v>150</v>
      </c>
      <c r="AU503" s="18" t="s">
        <v>87</v>
      </c>
    </row>
    <row r="504" spans="1:51" s="14" customFormat="1" ht="12">
      <c r="A504" s="14"/>
      <c r="B504" s="250"/>
      <c r="C504" s="251"/>
      <c r="D504" s="235" t="s">
        <v>152</v>
      </c>
      <c r="E504" s="252" t="s">
        <v>1</v>
      </c>
      <c r="F504" s="253" t="s">
        <v>1344</v>
      </c>
      <c r="G504" s="251"/>
      <c r="H504" s="254">
        <v>84.149</v>
      </c>
      <c r="I504" s="255"/>
      <c r="J504" s="251"/>
      <c r="K504" s="251"/>
      <c r="L504" s="256"/>
      <c r="M504" s="257"/>
      <c r="N504" s="258"/>
      <c r="O504" s="258"/>
      <c r="P504" s="258"/>
      <c r="Q504" s="258"/>
      <c r="R504" s="258"/>
      <c r="S504" s="258"/>
      <c r="T504" s="259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60" t="s">
        <v>152</v>
      </c>
      <c r="AU504" s="260" t="s">
        <v>87</v>
      </c>
      <c r="AV504" s="14" t="s">
        <v>87</v>
      </c>
      <c r="AW504" s="14" t="s">
        <v>33</v>
      </c>
      <c r="AX504" s="14" t="s">
        <v>85</v>
      </c>
      <c r="AY504" s="260" t="s">
        <v>142</v>
      </c>
    </row>
    <row r="505" spans="1:65" s="2" customFormat="1" ht="33" customHeight="1">
      <c r="A505" s="39"/>
      <c r="B505" s="40"/>
      <c r="C505" s="221" t="s">
        <v>932</v>
      </c>
      <c r="D505" s="221" t="s">
        <v>144</v>
      </c>
      <c r="E505" s="222" t="s">
        <v>1345</v>
      </c>
      <c r="F505" s="223" t="s">
        <v>1346</v>
      </c>
      <c r="G505" s="224" t="s">
        <v>387</v>
      </c>
      <c r="H505" s="225">
        <v>1.42</v>
      </c>
      <c r="I505" s="226"/>
      <c r="J505" s="227">
        <f>ROUND(I505*H505,2)</f>
        <v>0</v>
      </c>
      <c r="K505" s="228"/>
      <c r="L505" s="45"/>
      <c r="M505" s="229" t="s">
        <v>1</v>
      </c>
      <c r="N505" s="230" t="s">
        <v>43</v>
      </c>
      <c r="O505" s="92"/>
      <c r="P505" s="231">
        <f>O505*H505</f>
        <v>0</v>
      </c>
      <c r="Q505" s="231">
        <v>0</v>
      </c>
      <c r="R505" s="231">
        <f>Q505*H505</f>
        <v>0</v>
      </c>
      <c r="S505" s="231">
        <v>0</v>
      </c>
      <c r="T505" s="232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33" t="s">
        <v>148</v>
      </c>
      <c r="AT505" s="233" t="s">
        <v>144</v>
      </c>
      <c r="AU505" s="233" t="s">
        <v>87</v>
      </c>
      <c r="AY505" s="18" t="s">
        <v>142</v>
      </c>
      <c r="BE505" s="234">
        <f>IF(N505="základní",J505,0)</f>
        <v>0</v>
      </c>
      <c r="BF505" s="234">
        <f>IF(N505="snížená",J505,0)</f>
        <v>0</v>
      </c>
      <c r="BG505" s="234">
        <f>IF(N505="zákl. přenesená",J505,0)</f>
        <v>0</v>
      </c>
      <c r="BH505" s="234">
        <f>IF(N505="sníž. přenesená",J505,0)</f>
        <v>0</v>
      </c>
      <c r="BI505" s="234">
        <f>IF(N505="nulová",J505,0)</f>
        <v>0</v>
      </c>
      <c r="BJ505" s="18" t="s">
        <v>85</v>
      </c>
      <c r="BK505" s="234">
        <f>ROUND(I505*H505,2)</f>
        <v>0</v>
      </c>
      <c r="BL505" s="18" t="s">
        <v>148</v>
      </c>
      <c r="BM505" s="233" t="s">
        <v>1347</v>
      </c>
    </row>
    <row r="506" spans="1:47" s="2" customFormat="1" ht="12">
      <c r="A506" s="39"/>
      <c r="B506" s="40"/>
      <c r="C506" s="41"/>
      <c r="D506" s="235" t="s">
        <v>150</v>
      </c>
      <c r="E506" s="41"/>
      <c r="F506" s="236" t="s">
        <v>1348</v>
      </c>
      <c r="G506" s="41"/>
      <c r="H506" s="41"/>
      <c r="I506" s="237"/>
      <c r="J506" s="41"/>
      <c r="K506" s="41"/>
      <c r="L506" s="45"/>
      <c r="M506" s="238"/>
      <c r="N506" s="239"/>
      <c r="O506" s="92"/>
      <c r="P506" s="92"/>
      <c r="Q506" s="92"/>
      <c r="R506" s="92"/>
      <c r="S506" s="92"/>
      <c r="T506" s="93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T506" s="18" t="s">
        <v>150</v>
      </c>
      <c r="AU506" s="18" t="s">
        <v>87</v>
      </c>
    </row>
    <row r="507" spans="1:51" s="14" customFormat="1" ht="12">
      <c r="A507" s="14"/>
      <c r="B507" s="250"/>
      <c r="C507" s="251"/>
      <c r="D507" s="235" t="s">
        <v>152</v>
      </c>
      <c r="E507" s="252" t="s">
        <v>1</v>
      </c>
      <c r="F507" s="253" t="s">
        <v>1349</v>
      </c>
      <c r="G507" s="251"/>
      <c r="H507" s="254">
        <v>1.42</v>
      </c>
      <c r="I507" s="255"/>
      <c r="J507" s="251"/>
      <c r="K507" s="251"/>
      <c r="L507" s="256"/>
      <c r="M507" s="257"/>
      <c r="N507" s="258"/>
      <c r="O507" s="258"/>
      <c r="P507" s="258"/>
      <c r="Q507" s="258"/>
      <c r="R507" s="258"/>
      <c r="S507" s="258"/>
      <c r="T507" s="259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60" t="s">
        <v>152</v>
      </c>
      <c r="AU507" s="260" t="s">
        <v>87</v>
      </c>
      <c r="AV507" s="14" t="s">
        <v>87</v>
      </c>
      <c r="AW507" s="14" t="s">
        <v>33</v>
      </c>
      <c r="AX507" s="14" t="s">
        <v>85</v>
      </c>
      <c r="AY507" s="260" t="s">
        <v>142</v>
      </c>
    </row>
    <row r="508" spans="1:65" s="2" customFormat="1" ht="33" customHeight="1">
      <c r="A508" s="39"/>
      <c r="B508" s="40"/>
      <c r="C508" s="221" t="s">
        <v>936</v>
      </c>
      <c r="D508" s="221" t="s">
        <v>144</v>
      </c>
      <c r="E508" s="222" t="s">
        <v>1350</v>
      </c>
      <c r="F508" s="223" t="s">
        <v>668</v>
      </c>
      <c r="G508" s="224" t="s">
        <v>387</v>
      </c>
      <c r="H508" s="225">
        <v>195.348</v>
      </c>
      <c r="I508" s="226"/>
      <c r="J508" s="227">
        <f>ROUND(I508*H508,2)</f>
        <v>0</v>
      </c>
      <c r="K508" s="228"/>
      <c r="L508" s="45"/>
      <c r="M508" s="229" t="s">
        <v>1</v>
      </c>
      <c r="N508" s="230" t="s">
        <v>43</v>
      </c>
      <c r="O508" s="92"/>
      <c r="P508" s="231">
        <f>O508*H508</f>
        <v>0</v>
      </c>
      <c r="Q508" s="231">
        <v>0</v>
      </c>
      <c r="R508" s="231">
        <f>Q508*H508</f>
        <v>0</v>
      </c>
      <c r="S508" s="231">
        <v>0</v>
      </c>
      <c r="T508" s="232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33" t="s">
        <v>148</v>
      </c>
      <c r="AT508" s="233" t="s">
        <v>144</v>
      </c>
      <c r="AU508" s="233" t="s">
        <v>87</v>
      </c>
      <c r="AY508" s="18" t="s">
        <v>142</v>
      </c>
      <c r="BE508" s="234">
        <f>IF(N508="základní",J508,0)</f>
        <v>0</v>
      </c>
      <c r="BF508" s="234">
        <f>IF(N508="snížená",J508,0)</f>
        <v>0</v>
      </c>
      <c r="BG508" s="234">
        <f>IF(N508="zákl. přenesená",J508,0)</f>
        <v>0</v>
      </c>
      <c r="BH508" s="234">
        <f>IF(N508="sníž. přenesená",J508,0)</f>
        <v>0</v>
      </c>
      <c r="BI508" s="234">
        <f>IF(N508="nulová",J508,0)</f>
        <v>0</v>
      </c>
      <c r="BJ508" s="18" t="s">
        <v>85</v>
      </c>
      <c r="BK508" s="234">
        <f>ROUND(I508*H508,2)</f>
        <v>0</v>
      </c>
      <c r="BL508" s="18" t="s">
        <v>148</v>
      </c>
      <c r="BM508" s="233" t="s">
        <v>1351</v>
      </c>
    </row>
    <row r="509" spans="1:47" s="2" customFormat="1" ht="12">
      <c r="A509" s="39"/>
      <c r="B509" s="40"/>
      <c r="C509" s="41"/>
      <c r="D509" s="235" t="s">
        <v>150</v>
      </c>
      <c r="E509" s="41"/>
      <c r="F509" s="236" t="s">
        <v>670</v>
      </c>
      <c r="G509" s="41"/>
      <c r="H509" s="41"/>
      <c r="I509" s="237"/>
      <c r="J509" s="41"/>
      <c r="K509" s="41"/>
      <c r="L509" s="45"/>
      <c r="M509" s="238"/>
      <c r="N509" s="239"/>
      <c r="O509" s="92"/>
      <c r="P509" s="92"/>
      <c r="Q509" s="92"/>
      <c r="R509" s="92"/>
      <c r="S509" s="92"/>
      <c r="T509" s="93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T509" s="18" t="s">
        <v>150</v>
      </c>
      <c r="AU509" s="18" t="s">
        <v>87</v>
      </c>
    </row>
    <row r="510" spans="1:51" s="14" customFormat="1" ht="12">
      <c r="A510" s="14"/>
      <c r="B510" s="250"/>
      <c r="C510" s="251"/>
      <c r="D510" s="235" t="s">
        <v>152</v>
      </c>
      <c r="E510" s="252" t="s">
        <v>1</v>
      </c>
      <c r="F510" s="253" t="s">
        <v>1352</v>
      </c>
      <c r="G510" s="251"/>
      <c r="H510" s="254">
        <v>195.348</v>
      </c>
      <c r="I510" s="255"/>
      <c r="J510" s="251"/>
      <c r="K510" s="251"/>
      <c r="L510" s="256"/>
      <c r="M510" s="257"/>
      <c r="N510" s="258"/>
      <c r="O510" s="258"/>
      <c r="P510" s="258"/>
      <c r="Q510" s="258"/>
      <c r="R510" s="258"/>
      <c r="S510" s="258"/>
      <c r="T510" s="259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60" t="s">
        <v>152</v>
      </c>
      <c r="AU510" s="260" t="s">
        <v>87</v>
      </c>
      <c r="AV510" s="14" t="s">
        <v>87</v>
      </c>
      <c r="AW510" s="14" t="s">
        <v>33</v>
      </c>
      <c r="AX510" s="14" t="s">
        <v>85</v>
      </c>
      <c r="AY510" s="260" t="s">
        <v>142</v>
      </c>
    </row>
    <row r="511" spans="1:65" s="2" customFormat="1" ht="21.75" customHeight="1">
      <c r="A511" s="39"/>
      <c r="B511" s="40"/>
      <c r="C511" s="221" t="s">
        <v>941</v>
      </c>
      <c r="D511" s="221" t="s">
        <v>144</v>
      </c>
      <c r="E511" s="222" t="s">
        <v>1353</v>
      </c>
      <c r="F511" s="223" t="s">
        <v>674</v>
      </c>
      <c r="G511" s="224" t="s">
        <v>387</v>
      </c>
      <c r="H511" s="225">
        <v>3352.302</v>
      </c>
      <c r="I511" s="226"/>
      <c r="J511" s="227">
        <f>ROUND(I511*H511,2)</f>
        <v>0</v>
      </c>
      <c r="K511" s="228"/>
      <c r="L511" s="45"/>
      <c r="M511" s="229" t="s">
        <v>1</v>
      </c>
      <c r="N511" s="230" t="s">
        <v>43</v>
      </c>
      <c r="O511" s="92"/>
      <c r="P511" s="231">
        <f>O511*H511</f>
        <v>0</v>
      </c>
      <c r="Q511" s="231">
        <v>0</v>
      </c>
      <c r="R511" s="231">
        <f>Q511*H511</f>
        <v>0</v>
      </c>
      <c r="S511" s="231">
        <v>0</v>
      </c>
      <c r="T511" s="232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33" t="s">
        <v>148</v>
      </c>
      <c r="AT511" s="233" t="s">
        <v>144</v>
      </c>
      <c r="AU511" s="233" t="s">
        <v>87</v>
      </c>
      <c r="AY511" s="18" t="s">
        <v>142</v>
      </c>
      <c r="BE511" s="234">
        <f>IF(N511="základní",J511,0)</f>
        <v>0</v>
      </c>
      <c r="BF511" s="234">
        <f>IF(N511="snížená",J511,0)</f>
        <v>0</v>
      </c>
      <c r="BG511" s="234">
        <f>IF(N511="zákl. přenesená",J511,0)</f>
        <v>0</v>
      </c>
      <c r="BH511" s="234">
        <f>IF(N511="sníž. přenesená",J511,0)</f>
        <v>0</v>
      </c>
      <c r="BI511" s="234">
        <f>IF(N511="nulová",J511,0)</f>
        <v>0</v>
      </c>
      <c r="BJ511" s="18" t="s">
        <v>85</v>
      </c>
      <c r="BK511" s="234">
        <f>ROUND(I511*H511,2)</f>
        <v>0</v>
      </c>
      <c r="BL511" s="18" t="s">
        <v>148</v>
      </c>
      <c r="BM511" s="233" t="s">
        <v>1354</v>
      </c>
    </row>
    <row r="512" spans="1:47" s="2" customFormat="1" ht="12">
      <c r="A512" s="39"/>
      <c r="B512" s="40"/>
      <c r="C512" s="41"/>
      <c r="D512" s="235" t="s">
        <v>150</v>
      </c>
      <c r="E512" s="41"/>
      <c r="F512" s="236" t="s">
        <v>676</v>
      </c>
      <c r="G512" s="41"/>
      <c r="H512" s="41"/>
      <c r="I512" s="237"/>
      <c r="J512" s="41"/>
      <c r="K512" s="41"/>
      <c r="L512" s="45"/>
      <c r="M512" s="238"/>
      <c r="N512" s="239"/>
      <c r="O512" s="92"/>
      <c r="P512" s="92"/>
      <c r="Q512" s="92"/>
      <c r="R512" s="92"/>
      <c r="S512" s="92"/>
      <c r="T512" s="93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T512" s="18" t="s">
        <v>150</v>
      </c>
      <c r="AU512" s="18" t="s">
        <v>87</v>
      </c>
    </row>
    <row r="513" spans="1:51" s="13" customFormat="1" ht="12">
      <c r="A513" s="13"/>
      <c r="B513" s="240"/>
      <c r="C513" s="241"/>
      <c r="D513" s="235" t="s">
        <v>152</v>
      </c>
      <c r="E513" s="242" t="s">
        <v>1</v>
      </c>
      <c r="F513" s="243" t="s">
        <v>679</v>
      </c>
      <c r="G513" s="241"/>
      <c r="H513" s="242" t="s">
        <v>1</v>
      </c>
      <c r="I513" s="244"/>
      <c r="J513" s="241"/>
      <c r="K513" s="241"/>
      <c r="L513" s="245"/>
      <c r="M513" s="246"/>
      <c r="N513" s="247"/>
      <c r="O513" s="247"/>
      <c r="P513" s="247"/>
      <c r="Q513" s="247"/>
      <c r="R513" s="247"/>
      <c r="S513" s="247"/>
      <c r="T513" s="248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9" t="s">
        <v>152</v>
      </c>
      <c r="AU513" s="249" t="s">
        <v>87</v>
      </c>
      <c r="AV513" s="13" t="s">
        <v>85</v>
      </c>
      <c r="AW513" s="13" t="s">
        <v>33</v>
      </c>
      <c r="AX513" s="13" t="s">
        <v>78</v>
      </c>
      <c r="AY513" s="249" t="s">
        <v>142</v>
      </c>
    </row>
    <row r="514" spans="1:51" s="14" customFormat="1" ht="12">
      <c r="A514" s="14"/>
      <c r="B514" s="250"/>
      <c r="C514" s="251"/>
      <c r="D514" s="235" t="s">
        <v>152</v>
      </c>
      <c r="E514" s="252" t="s">
        <v>1</v>
      </c>
      <c r="F514" s="253" t="s">
        <v>1355</v>
      </c>
      <c r="G514" s="251"/>
      <c r="H514" s="254">
        <v>507.408</v>
      </c>
      <c r="I514" s="255"/>
      <c r="J514" s="251"/>
      <c r="K514" s="251"/>
      <c r="L514" s="256"/>
      <c r="M514" s="257"/>
      <c r="N514" s="258"/>
      <c r="O514" s="258"/>
      <c r="P514" s="258"/>
      <c r="Q514" s="258"/>
      <c r="R514" s="258"/>
      <c r="S514" s="258"/>
      <c r="T514" s="259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60" t="s">
        <v>152</v>
      </c>
      <c r="AU514" s="260" t="s">
        <v>87</v>
      </c>
      <c r="AV514" s="14" t="s">
        <v>87</v>
      </c>
      <c r="AW514" s="14" t="s">
        <v>33</v>
      </c>
      <c r="AX514" s="14" t="s">
        <v>78</v>
      </c>
      <c r="AY514" s="260" t="s">
        <v>142</v>
      </c>
    </row>
    <row r="515" spans="1:51" s="13" customFormat="1" ht="12">
      <c r="A515" s="13"/>
      <c r="B515" s="240"/>
      <c r="C515" s="241"/>
      <c r="D515" s="235" t="s">
        <v>152</v>
      </c>
      <c r="E515" s="242" t="s">
        <v>1</v>
      </c>
      <c r="F515" s="243" t="s">
        <v>677</v>
      </c>
      <c r="G515" s="241"/>
      <c r="H515" s="242" t="s">
        <v>1</v>
      </c>
      <c r="I515" s="244"/>
      <c r="J515" s="241"/>
      <c r="K515" s="241"/>
      <c r="L515" s="245"/>
      <c r="M515" s="246"/>
      <c r="N515" s="247"/>
      <c r="O515" s="247"/>
      <c r="P515" s="247"/>
      <c r="Q515" s="247"/>
      <c r="R515" s="247"/>
      <c r="S515" s="247"/>
      <c r="T515" s="248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9" t="s">
        <v>152</v>
      </c>
      <c r="AU515" s="249" t="s">
        <v>87</v>
      </c>
      <c r="AV515" s="13" t="s">
        <v>85</v>
      </c>
      <c r="AW515" s="13" t="s">
        <v>33</v>
      </c>
      <c r="AX515" s="13" t="s">
        <v>78</v>
      </c>
      <c r="AY515" s="249" t="s">
        <v>142</v>
      </c>
    </row>
    <row r="516" spans="1:51" s="14" customFormat="1" ht="12">
      <c r="A516" s="14"/>
      <c r="B516" s="250"/>
      <c r="C516" s="251"/>
      <c r="D516" s="235" t="s">
        <v>152</v>
      </c>
      <c r="E516" s="252" t="s">
        <v>1</v>
      </c>
      <c r="F516" s="253" t="s">
        <v>678</v>
      </c>
      <c r="G516" s="251"/>
      <c r="H516" s="254">
        <v>2844.894</v>
      </c>
      <c r="I516" s="255"/>
      <c r="J516" s="251"/>
      <c r="K516" s="251"/>
      <c r="L516" s="256"/>
      <c r="M516" s="257"/>
      <c r="N516" s="258"/>
      <c r="O516" s="258"/>
      <c r="P516" s="258"/>
      <c r="Q516" s="258"/>
      <c r="R516" s="258"/>
      <c r="S516" s="258"/>
      <c r="T516" s="259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60" t="s">
        <v>152</v>
      </c>
      <c r="AU516" s="260" t="s">
        <v>87</v>
      </c>
      <c r="AV516" s="14" t="s">
        <v>87</v>
      </c>
      <c r="AW516" s="14" t="s">
        <v>33</v>
      </c>
      <c r="AX516" s="14" t="s">
        <v>78</v>
      </c>
      <c r="AY516" s="260" t="s">
        <v>142</v>
      </c>
    </row>
    <row r="517" spans="1:51" s="15" customFormat="1" ht="12">
      <c r="A517" s="15"/>
      <c r="B517" s="261"/>
      <c r="C517" s="262"/>
      <c r="D517" s="235" t="s">
        <v>152</v>
      </c>
      <c r="E517" s="263" t="s">
        <v>1</v>
      </c>
      <c r="F517" s="264" t="s">
        <v>160</v>
      </c>
      <c r="G517" s="262"/>
      <c r="H517" s="265">
        <v>3352.3019999999997</v>
      </c>
      <c r="I517" s="266"/>
      <c r="J517" s="262"/>
      <c r="K517" s="262"/>
      <c r="L517" s="267"/>
      <c r="M517" s="268"/>
      <c r="N517" s="269"/>
      <c r="O517" s="269"/>
      <c r="P517" s="269"/>
      <c r="Q517" s="269"/>
      <c r="R517" s="269"/>
      <c r="S517" s="269"/>
      <c r="T517" s="270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T517" s="271" t="s">
        <v>152</v>
      </c>
      <c r="AU517" s="271" t="s">
        <v>87</v>
      </c>
      <c r="AV517" s="15" t="s">
        <v>148</v>
      </c>
      <c r="AW517" s="15" t="s">
        <v>33</v>
      </c>
      <c r="AX517" s="15" t="s">
        <v>85</v>
      </c>
      <c r="AY517" s="271" t="s">
        <v>142</v>
      </c>
    </row>
    <row r="518" spans="1:65" s="2" customFormat="1" ht="44.25" customHeight="1">
      <c r="A518" s="39"/>
      <c r="B518" s="40"/>
      <c r="C518" s="221" t="s">
        <v>945</v>
      </c>
      <c r="D518" s="221" t="s">
        <v>144</v>
      </c>
      <c r="E518" s="222" t="s">
        <v>1356</v>
      </c>
      <c r="F518" s="223" t="s">
        <v>683</v>
      </c>
      <c r="G518" s="224" t="s">
        <v>387</v>
      </c>
      <c r="H518" s="225">
        <v>160.091</v>
      </c>
      <c r="I518" s="226"/>
      <c r="J518" s="227">
        <f>ROUND(I518*H518,2)</f>
        <v>0</v>
      </c>
      <c r="K518" s="228"/>
      <c r="L518" s="45"/>
      <c r="M518" s="229" t="s">
        <v>1</v>
      </c>
      <c r="N518" s="230" t="s">
        <v>43</v>
      </c>
      <c r="O518" s="92"/>
      <c r="P518" s="231">
        <f>O518*H518</f>
        <v>0</v>
      </c>
      <c r="Q518" s="231">
        <v>0</v>
      </c>
      <c r="R518" s="231">
        <f>Q518*H518</f>
        <v>0</v>
      </c>
      <c r="S518" s="231">
        <v>0</v>
      </c>
      <c r="T518" s="232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33" t="s">
        <v>148</v>
      </c>
      <c r="AT518" s="233" t="s">
        <v>144</v>
      </c>
      <c r="AU518" s="233" t="s">
        <v>87</v>
      </c>
      <c r="AY518" s="18" t="s">
        <v>142</v>
      </c>
      <c r="BE518" s="234">
        <f>IF(N518="základní",J518,0)</f>
        <v>0</v>
      </c>
      <c r="BF518" s="234">
        <f>IF(N518="snížená",J518,0)</f>
        <v>0</v>
      </c>
      <c r="BG518" s="234">
        <f>IF(N518="zákl. přenesená",J518,0)</f>
        <v>0</v>
      </c>
      <c r="BH518" s="234">
        <f>IF(N518="sníž. přenesená",J518,0)</f>
        <v>0</v>
      </c>
      <c r="BI518" s="234">
        <f>IF(N518="nulová",J518,0)</f>
        <v>0</v>
      </c>
      <c r="BJ518" s="18" t="s">
        <v>85</v>
      </c>
      <c r="BK518" s="234">
        <f>ROUND(I518*H518,2)</f>
        <v>0</v>
      </c>
      <c r="BL518" s="18" t="s">
        <v>148</v>
      </c>
      <c r="BM518" s="233" t="s">
        <v>1357</v>
      </c>
    </row>
    <row r="519" spans="1:47" s="2" customFormat="1" ht="12">
      <c r="A519" s="39"/>
      <c r="B519" s="40"/>
      <c r="C519" s="41"/>
      <c r="D519" s="235" t="s">
        <v>150</v>
      </c>
      <c r="E519" s="41"/>
      <c r="F519" s="236" t="s">
        <v>683</v>
      </c>
      <c r="G519" s="41"/>
      <c r="H519" s="41"/>
      <c r="I519" s="237"/>
      <c r="J519" s="41"/>
      <c r="K519" s="41"/>
      <c r="L519" s="45"/>
      <c r="M519" s="238"/>
      <c r="N519" s="239"/>
      <c r="O519" s="92"/>
      <c r="P519" s="92"/>
      <c r="Q519" s="92"/>
      <c r="R519" s="92"/>
      <c r="S519" s="92"/>
      <c r="T519" s="93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T519" s="18" t="s">
        <v>150</v>
      </c>
      <c r="AU519" s="18" t="s">
        <v>87</v>
      </c>
    </row>
    <row r="520" spans="1:51" s="14" customFormat="1" ht="12">
      <c r="A520" s="14"/>
      <c r="B520" s="250"/>
      <c r="C520" s="251"/>
      <c r="D520" s="235" t="s">
        <v>152</v>
      </c>
      <c r="E520" s="252" t="s">
        <v>1</v>
      </c>
      <c r="F520" s="253" t="s">
        <v>1358</v>
      </c>
      <c r="G520" s="251"/>
      <c r="H520" s="254">
        <v>160.091</v>
      </c>
      <c r="I520" s="255"/>
      <c r="J520" s="251"/>
      <c r="K520" s="251"/>
      <c r="L520" s="256"/>
      <c r="M520" s="257"/>
      <c r="N520" s="258"/>
      <c r="O520" s="258"/>
      <c r="P520" s="258"/>
      <c r="Q520" s="258"/>
      <c r="R520" s="258"/>
      <c r="S520" s="258"/>
      <c r="T520" s="259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60" t="s">
        <v>152</v>
      </c>
      <c r="AU520" s="260" t="s">
        <v>87</v>
      </c>
      <c r="AV520" s="14" t="s">
        <v>87</v>
      </c>
      <c r="AW520" s="14" t="s">
        <v>33</v>
      </c>
      <c r="AX520" s="14" t="s">
        <v>85</v>
      </c>
      <c r="AY520" s="260" t="s">
        <v>142</v>
      </c>
    </row>
    <row r="521" spans="1:65" s="2" customFormat="1" ht="21.75" customHeight="1">
      <c r="A521" s="39"/>
      <c r="B521" s="40"/>
      <c r="C521" s="221" t="s">
        <v>949</v>
      </c>
      <c r="D521" s="221" t="s">
        <v>144</v>
      </c>
      <c r="E521" s="222" t="s">
        <v>656</v>
      </c>
      <c r="F521" s="223" t="s">
        <v>657</v>
      </c>
      <c r="G521" s="224" t="s">
        <v>387</v>
      </c>
      <c r="H521" s="225">
        <v>948.417</v>
      </c>
      <c r="I521" s="226"/>
      <c r="J521" s="227">
        <f>ROUND(I521*H521,2)</f>
        <v>0</v>
      </c>
      <c r="K521" s="228"/>
      <c r="L521" s="45"/>
      <c r="M521" s="229" t="s">
        <v>1</v>
      </c>
      <c r="N521" s="230" t="s">
        <v>43</v>
      </c>
      <c r="O521" s="92"/>
      <c r="P521" s="231">
        <f>O521*H521</f>
        <v>0</v>
      </c>
      <c r="Q521" s="231">
        <v>0</v>
      </c>
      <c r="R521" s="231">
        <f>Q521*H521</f>
        <v>0</v>
      </c>
      <c r="S521" s="231">
        <v>0</v>
      </c>
      <c r="T521" s="232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33" t="s">
        <v>148</v>
      </c>
      <c r="AT521" s="233" t="s">
        <v>144</v>
      </c>
      <c r="AU521" s="233" t="s">
        <v>87</v>
      </c>
      <c r="AY521" s="18" t="s">
        <v>142</v>
      </c>
      <c r="BE521" s="234">
        <f>IF(N521="základní",J521,0)</f>
        <v>0</v>
      </c>
      <c r="BF521" s="234">
        <f>IF(N521="snížená",J521,0)</f>
        <v>0</v>
      </c>
      <c r="BG521" s="234">
        <f>IF(N521="zákl. přenesená",J521,0)</f>
        <v>0</v>
      </c>
      <c r="BH521" s="234">
        <f>IF(N521="sníž. přenesená",J521,0)</f>
        <v>0</v>
      </c>
      <c r="BI521" s="234">
        <f>IF(N521="nulová",J521,0)</f>
        <v>0</v>
      </c>
      <c r="BJ521" s="18" t="s">
        <v>85</v>
      </c>
      <c r="BK521" s="234">
        <f>ROUND(I521*H521,2)</f>
        <v>0</v>
      </c>
      <c r="BL521" s="18" t="s">
        <v>148</v>
      </c>
      <c r="BM521" s="233" t="s">
        <v>1359</v>
      </c>
    </row>
    <row r="522" spans="1:47" s="2" customFormat="1" ht="12">
      <c r="A522" s="39"/>
      <c r="B522" s="40"/>
      <c r="C522" s="41"/>
      <c r="D522" s="235" t="s">
        <v>150</v>
      </c>
      <c r="E522" s="41"/>
      <c r="F522" s="236" t="s">
        <v>659</v>
      </c>
      <c r="G522" s="41"/>
      <c r="H522" s="41"/>
      <c r="I522" s="237"/>
      <c r="J522" s="41"/>
      <c r="K522" s="41"/>
      <c r="L522" s="45"/>
      <c r="M522" s="238"/>
      <c r="N522" s="239"/>
      <c r="O522" s="92"/>
      <c r="P522" s="92"/>
      <c r="Q522" s="92"/>
      <c r="R522" s="92"/>
      <c r="S522" s="92"/>
      <c r="T522" s="93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T522" s="18" t="s">
        <v>150</v>
      </c>
      <c r="AU522" s="18" t="s">
        <v>87</v>
      </c>
    </row>
    <row r="523" spans="1:65" s="2" customFormat="1" ht="16.5" customHeight="1">
      <c r="A523" s="39"/>
      <c r="B523" s="40"/>
      <c r="C523" s="221" t="s">
        <v>954</v>
      </c>
      <c r="D523" s="221" t="s">
        <v>144</v>
      </c>
      <c r="E523" s="222" t="s">
        <v>661</v>
      </c>
      <c r="F523" s="223" t="s">
        <v>662</v>
      </c>
      <c r="G523" s="224" t="s">
        <v>387</v>
      </c>
      <c r="H523" s="225">
        <v>15174.672</v>
      </c>
      <c r="I523" s="226"/>
      <c r="J523" s="227">
        <f>ROUND(I523*H523,2)</f>
        <v>0</v>
      </c>
      <c r="K523" s="228"/>
      <c r="L523" s="45"/>
      <c r="M523" s="229" t="s">
        <v>1</v>
      </c>
      <c r="N523" s="230" t="s">
        <v>43</v>
      </c>
      <c r="O523" s="92"/>
      <c r="P523" s="231">
        <f>O523*H523</f>
        <v>0</v>
      </c>
      <c r="Q523" s="231">
        <v>0</v>
      </c>
      <c r="R523" s="231">
        <f>Q523*H523</f>
        <v>0</v>
      </c>
      <c r="S523" s="231">
        <v>0</v>
      </c>
      <c r="T523" s="232">
        <f>S523*H523</f>
        <v>0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33" t="s">
        <v>148</v>
      </c>
      <c r="AT523" s="233" t="s">
        <v>144</v>
      </c>
      <c r="AU523" s="233" t="s">
        <v>87</v>
      </c>
      <c r="AY523" s="18" t="s">
        <v>142</v>
      </c>
      <c r="BE523" s="234">
        <f>IF(N523="základní",J523,0)</f>
        <v>0</v>
      </c>
      <c r="BF523" s="234">
        <f>IF(N523="snížená",J523,0)</f>
        <v>0</v>
      </c>
      <c r="BG523" s="234">
        <f>IF(N523="zákl. přenesená",J523,0)</f>
        <v>0</v>
      </c>
      <c r="BH523" s="234">
        <f>IF(N523="sníž. přenesená",J523,0)</f>
        <v>0</v>
      </c>
      <c r="BI523" s="234">
        <f>IF(N523="nulová",J523,0)</f>
        <v>0</v>
      </c>
      <c r="BJ523" s="18" t="s">
        <v>85</v>
      </c>
      <c r="BK523" s="234">
        <f>ROUND(I523*H523,2)</f>
        <v>0</v>
      </c>
      <c r="BL523" s="18" t="s">
        <v>148</v>
      </c>
      <c r="BM523" s="233" t="s">
        <v>1360</v>
      </c>
    </row>
    <row r="524" spans="1:47" s="2" customFormat="1" ht="12">
      <c r="A524" s="39"/>
      <c r="B524" s="40"/>
      <c r="C524" s="41"/>
      <c r="D524" s="235" t="s">
        <v>150</v>
      </c>
      <c r="E524" s="41"/>
      <c r="F524" s="236" t="s">
        <v>664</v>
      </c>
      <c r="G524" s="41"/>
      <c r="H524" s="41"/>
      <c r="I524" s="237"/>
      <c r="J524" s="41"/>
      <c r="K524" s="41"/>
      <c r="L524" s="45"/>
      <c r="M524" s="238"/>
      <c r="N524" s="239"/>
      <c r="O524" s="92"/>
      <c r="P524" s="92"/>
      <c r="Q524" s="92"/>
      <c r="R524" s="92"/>
      <c r="S524" s="92"/>
      <c r="T524" s="93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T524" s="18" t="s">
        <v>150</v>
      </c>
      <c r="AU524" s="18" t="s">
        <v>87</v>
      </c>
    </row>
    <row r="525" spans="1:51" s="14" customFormat="1" ht="12">
      <c r="A525" s="14"/>
      <c r="B525" s="250"/>
      <c r="C525" s="251"/>
      <c r="D525" s="235" t="s">
        <v>152</v>
      </c>
      <c r="E525" s="252" t="s">
        <v>1</v>
      </c>
      <c r="F525" s="253" t="s">
        <v>1361</v>
      </c>
      <c r="G525" s="251"/>
      <c r="H525" s="254">
        <v>15174.672</v>
      </c>
      <c r="I525" s="255"/>
      <c r="J525" s="251"/>
      <c r="K525" s="251"/>
      <c r="L525" s="256"/>
      <c r="M525" s="295"/>
      <c r="N525" s="296"/>
      <c r="O525" s="296"/>
      <c r="P525" s="296"/>
      <c r="Q525" s="296"/>
      <c r="R525" s="296"/>
      <c r="S525" s="296"/>
      <c r="T525" s="297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60" t="s">
        <v>152</v>
      </c>
      <c r="AU525" s="260" t="s">
        <v>87</v>
      </c>
      <c r="AV525" s="14" t="s">
        <v>87</v>
      </c>
      <c r="AW525" s="14" t="s">
        <v>33</v>
      </c>
      <c r="AX525" s="14" t="s">
        <v>85</v>
      </c>
      <c r="AY525" s="260" t="s">
        <v>142</v>
      </c>
    </row>
    <row r="526" spans="1:31" s="2" customFormat="1" ht="6.95" customHeight="1">
      <c r="A526" s="39"/>
      <c r="B526" s="67"/>
      <c r="C526" s="68"/>
      <c r="D526" s="68"/>
      <c r="E526" s="68"/>
      <c r="F526" s="68"/>
      <c r="G526" s="68"/>
      <c r="H526" s="68"/>
      <c r="I526" s="68"/>
      <c r="J526" s="68"/>
      <c r="K526" s="68"/>
      <c r="L526" s="45"/>
      <c r="M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</row>
  </sheetData>
  <sheetProtection password="CC35" sheet="1" objects="1" scenarios="1" formatColumns="0" formatRows="0" autoFilter="0"/>
  <autoFilter ref="C123:K525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87</v>
      </c>
    </row>
    <row r="4" spans="2:46" s="1" customFormat="1" ht="24.95" customHeight="1">
      <c r="B4" s="21"/>
      <c r="D4" s="140" t="s">
        <v>101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Medlešice - splašková kanalizace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111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1362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19</v>
      </c>
      <c r="G11" s="39"/>
      <c r="H11" s="39"/>
      <c r="I11" s="142" t="s">
        <v>20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21</v>
      </c>
      <c r="E12" s="39"/>
      <c r="F12" s="145" t="s">
        <v>22</v>
      </c>
      <c r="G12" s="39"/>
      <c r="H12" s="39"/>
      <c r="I12" s="142" t="s">
        <v>23</v>
      </c>
      <c r="J12" s="146" t="str">
        <f>'Rekapitulace stavby'!AN8</f>
        <v>29. 3. 2021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25</v>
      </c>
      <c r="E14" s="39"/>
      <c r="F14" s="39"/>
      <c r="G14" s="39"/>
      <c r="H14" s="39"/>
      <c r="I14" s="142" t="s">
        <v>26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27</v>
      </c>
      <c r="F15" s="39"/>
      <c r="G15" s="39"/>
      <c r="H15" s="39"/>
      <c r="I15" s="142" t="s">
        <v>28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29</v>
      </c>
      <c r="E17" s="39"/>
      <c r="F17" s="39"/>
      <c r="G17" s="39"/>
      <c r="H17" s="39"/>
      <c r="I17" s="142" t="s">
        <v>26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31</v>
      </c>
      <c r="E20" s="39"/>
      <c r="F20" s="39"/>
      <c r="G20" s="39"/>
      <c r="H20" s="39"/>
      <c r="I20" s="142" t="s">
        <v>26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32</v>
      </c>
      <c r="F21" s="39"/>
      <c r="G21" s="39"/>
      <c r="H21" s="39"/>
      <c r="I21" s="142" t="s">
        <v>28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34</v>
      </c>
      <c r="E23" s="39"/>
      <c r="F23" s="39"/>
      <c r="G23" s="39"/>
      <c r="H23" s="39"/>
      <c r="I23" s="142" t="s">
        <v>26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">
        <v>35</v>
      </c>
      <c r="F24" s="39"/>
      <c r="G24" s="39"/>
      <c r="H24" s="39"/>
      <c r="I24" s="142" t="s">
        <v>28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38</v>
      </c>
      <c r="E30" s="39"/>
      <c r="F30" s="39"/>
      <c r="G30" s="39"/>
      <c r="H30" s="39"/>
      <c r="I30" s="39"/>
      <c r="J30" s="153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40</v>
      </c>
      <c r="G32" s="39"/>
      <c r="H32" s="39"/>
      <c r="I32" s="154" t="s">
        <v>39</v>
      </c>
      <c r="J32" s="154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42</v>
      </c>
      <c r="E33" s="142" t="s">
        <v>43</v>
      </c>
      <c r="F33" s="156">
        <f>ROUND((SUM(BE121:BE201)),2)</f>
        <v>0</v>
      </c>
      <c r="G33" s="39"/>
      <c r="H33" s="39"/>
      <c r="I33" s="157">
        <v>0.21</v>
      </c>
      <c r="J33" s="156">
        <f>ROUND(((SUM(BE121:BE201))*I33),2)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44</v>
      </c>
      <c r="F34" s="156">
        <f>ROUND((SUM(BF121:BF201)),2)</f>
        <v>0</v>
      </c>
      <c r="G34" s="39"/>
      <c r="H34" s="39"/>
      <c r="I34" s="157">
        <v>0.15</v>
      </c>
      <c r="J34" s="156">
        <f>ROUND(((SUM(BF121:BF201))*I34),2)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45</v>
      </c>
      <c r="F35" s="156">
        <f>ROUND((SUM(BG121:BG201)),2)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46</v>
      </c>
      <c r="F36" s="156">
        <f>ROUND((SUM(BH121:BH201)),2)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47</v>
      </c>
      <c r="F37" s="156">
        <f>ROUND((SUM(BI121:BI201)),2)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51</v>
      </c>
      <c r="E50" s="166"/>
      <c r="F50" s="166"/>
      <c r="G50" s="165" t="s">
        <v>52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53</v>
      </c>
      <c r="E61" s="168"/>
      <c r="F61" s="169" t="s">
        <v>54</v>
      </c>
      <c r="G61" s="167" t="s">
        <v>53</v>
      </c>
      <c r="H61" s="168"/>
      <c r="I61" s="168"/>
      <c r="J61" s="170" t="s">
        <v>54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55</v>
      </c>
      <c r="E65" s="171"/>
      <c r="F65" s="171"/>
      <c r="G65" s="165" t="s">
        <v>56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53</v>
      </c>
      <c r="E76" s="168"/>
      <c r="F76" s="169" t="s">
        <v>54</v>
      </c>
      <c r="G76" s="167" t="s">
        <v>53</v>
      </c>
      <c r="H76" s="168"/>
      <c r="I76" s="168"/>
      <c r="J76" s="170" t="s">
        <v>54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Medlešice - splašková kanalizace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VONMedlSplKam - Medlešice - splašková kanalizace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21</v>
      </c>
      <c r="D89" s="41"/>
      <c r="E89" s="41"/>
      <c r="F89" s="28" t="str">
        <f>F12</f>
        <v>Medlešice</v>
      </c>
      <c r="G89" s="41"/>
      <c r="H89" s="41"/>
      <c r="I89" s="33" t="s">
        <v>23</v>
      </c>
      <c r="J89" s="80" t="str">
        <f>IF(J12="","",J12)</f>
        <v>29. 3. 2021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25</v>
      </c>
      <c r="D91" s="41"/>
      <c r="E91" s="41"/>
      <c r="F91" s="28" t="str">
        <f>E15</f>
        <v>Město Chrudim</v>
      </c>
      <c r="G91" s="41"/>
      <c r="H91" s="41"/>
      <c r="I91" s="33" t="s">
        <v>31</v>
      </c>
      <c r="J91" s="37" t="str">
        <f>E21</f>
        <v>Vodárenská společnost Chrudim, a.s.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Roman Pešek, DiS.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114</v>
      </c>
      <c r="D94" s="178"/>
      <c r="E94" s="178"/>
      <c r="F94" s="178"/>
      <c r="G94" s="178"/>
      <c r="H94" s="178"/>
      <c r="I94" s="178"/>
      <c r="J94" s="179" t="s">
        <v>115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116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117</v>
      </c>
    </row>
    <row r="97" spans="1:31" s="9" customFormat="1" ht="24.95" customHeight="1">
      <c r="A97" s="9"/>
      <c r="B97" s="181"/>
      <c r="C97" s="182"/>
      <c r="D97" s="183" t="s">
        <v>1363</v>
      </c>
      <c r="E97" s="184"/>
      <c r="F97" s="184"/>
      <c r="G97" s="184"/>
      <c r="H97" s="184"/>
      <c r="I97" s="184"/>
      <c r="J97" s="185">
        <f>J122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1364</v>
      </c>
      <c r="E98" s="190"/>
      <c r="F98" s="190"/>
      <c r="G98" s="190"/>
      <c r="H98" s="190"/>
      <c r="I98" s="190"/>
      <c r="J98" s="191">
        <f>J123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1365</v>
      </c>
      <c r="E99" s="190"/>
      <c r="F99" s="190"/>
      <c r="G99" s="190"/>
      <c r="H99" s="190"/>
      <c r="I99" s="190"/>
      <c r="J99" s="191">
        <f>J185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1366</v>
      </c>
      <c r="E100" s="190"/>
      <c r="F100" s="190"/>
      <c r="G100" s="190"/>
      <c r="H100" s="190"/>
      <c r="I100" s="190"/>
      <c r="J100" s="191">
        <f>J193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1367</v>
      </c>
      <c r="E101" s="190"/>
      <c r="F101" s="190"/>
      <c r="G101" s="190"/>
      <c r="H101" s="190"/>
      <c r="I101" s="190"/>
      <c r="J101" s="191">
        <f>J196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127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6" t="str">
        <f>E7</f>
        <v>Medlešice - splašková kanalizace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111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VONMedlSplKam - Medlešice - splašková kanalizace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21</v>
      </c>
      <c r="D115" s="41"/>
      <c r="E115" s="41"/>
      <c r="F115" s="28" t="str">
        <f>F12</f>
        <v>Medlešice</v>
      </c>
      <c r="G115" s="41"/>
      <c r="H115" s="41"/>
      <c r="I115" s="33" t="s">
        <v>23</v>
      </c>
      <c r="J115" s="80" t="str">
        <f>IF(J12="","",J12)</f>
        <v>29. 3. 2021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40.05" customHeight="1">
      <c r="A117" s="39"/>
      <c r="B117" s="40"/>
      <c r="C117" s="33" t="s">
        <v>25</v>
      </c>
      <c r="D117" s="41"/>
      <c r="E117" s="41"/>
      <c r="F117" s="28" t="str">
        <f>E15</f>
        <v>Město Chrudim</v>
      </c>
      <c r="G117" s="41"/>
      <c r="H117" s="41"/>
      <c r="I117" s="33" t="s">
        <v>31</v>
      </c>
      <c r="J117" s="37" t="str">
        <f>E21</f>
        <v>Vodárenská společnost Chrudim, a.s.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29</v>
      </c>
      <c r="D118" s="41"/>
      <c r="E118" s="41"/>
      <c r="F118" s="28" t="str">
        <f>IF(E18="","",E18)</f>
        <v>Vyplň údaj</v>
      </c>
      <c r="G118" s="41"/>
      <c r="H118" s="41"/>
      <c r="I118" s="33" t="s">
        <v>34</v>
      </c>
      <c r="J118" s="37" t="str">
        <f>E24</f>
        <v>Roman Pešek, DiS.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3"/>
      <c r="B120" s="194"/>
      <c r="C120" s="195" t="s">
        <v>128</v>
      </c>
      <c r="D120" s="196" t="s">
        <v>63</v>
      </c>
      <c r="E120" s="196" t="s">
        <v>59</v>
      </c>
      <c r="F120" s="196" t="s">
        <v>60</v>
      </c>
      <c r="G120" s="196" t="s">
        <v>129</v>
      </c>
      <c r="H120" s="196" t="s">
        <v>130</v>
      </c>
      <c r="I120" s="196" t="s">
        <v>131</v>
      </c>
      <c r="J120" s="197" t="s">
        <v>115</v>
      </c>
      <c r="K120" s="198" t="s">
        <v>132</v>
      </c>
      <c r="L120" s="199"/>
      <c r="M120" s="101" t="s">
        <v>1</v>
      </c>
      <c r="N120" s="102" t="s">
        <v>42</v>
      </c>
      <c r="O120" s="102" t="s">
        <v>133</v>
      </c>
      <c r="P120" s="102" t="s">
        <v>134</v>
      </c>
      <c r="Q120" s="102" t="s">
        <v>135</v>
      </c>
      <c r="R120" s="102" t="s">
        <v>136</v>
      </c>
      <c r="S120" s="102" t="s">
        <v>137</v>
      </c>
      <c r="T120" s="103" t="s">
        <v>138</v>
      </c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</row>
    <row r="121" spans="1:63" s="2" customFormat="1" ht="22.8" customHeight="1">
      <c r="A121" s="39"/>
      <c r="B121" s="40"/>
      <c r="C121" s="108" t="s">
        <v>139</v>
      </c>
      <c r="D121" s="41"/>
      <c r="E121" s="41"/>
      <c r="F121" s="41"/>
      <c r="G121" s="41"/>
      <c r="H121" s="41"/>
      <c r="I121" s="41"/>
      <c r="J121" s="200">
        <f>BK121</f>
        <v>0</v>
      </c>
      <c r="K121" s="41"/>
      <c r="L121" s="45"/>
      <c r="M121" s="104"/>
      <c r="N121" s="201"/>
      <c r="O121" s="105"/>
      <c r="P121" s="202">
        <f>P122</f>
        <v>0</v>
      </c>
      <c r="Q121" s="105"/>
      <c r="R121" s="202">
        <f>R122</f>
        <v>0</v>
      </c>
      <c r="S121" s="105"/>
      <c r="T121" s="203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77</v>
      </c>
      <c r="AU121" s="18" t="s">
        <v>117</v>
      </c>
      <c r="BK121" s="204">
        <f>BK122</f>
        <v>0</v>
      </c>
    </row>
    <row r="122" spans="1:63" s="12" customFormat="1" ht="25.9" customHeight="1">
      <c r="A122" s="12"/>
      <c r="B122" s="205"/>
      <c r="C122" s="206"/>
      <c r="D122" s="207" t="s">
        <v>77</v>
      </c>
      <c r="E122" s="208" t="s">
        <v>1368</v>
      </c>
      <c r="F122" s="208" t="s">
        <v>1369</v>
      </c>
      <c r="G122" s="206"/>
      <c r="H122" s="206"/>
      <c r="I122" s="209"/>
      <c r="J122" s="210">
        <f>BK122</f>
        <v>0</v>
      </c>
      <c r="K122" s="206"/>
      <c r="L122" s="211"/>
      <c r="M122" s="212"/>
      <c r="N122" s="213"/>
      <c r="O122" s="213"/>
      <c r="P122" s="214">
        <f>P123+P185+P193+P196</f>
        <v>0</v>
      </c>
      <c r="Q122" s="213"/>
      <c r="R122" s="214">
        <f>R123+R185+R193+R196</f>
        <v>0</v>
      </c>
      <c r="S122" s="213"/>
      <c r="T122" s="215">
        <f>T123+T185+T193+T196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6" t="s">
        <v>193</v>
      </c>
      <c r="AT122" s="217" t="s">
        <v>77</v>
      </c>
      <c r="AU122" s="217" t="s">
        <v>78</v>
      </c>
      <c r="AY122" s="216" t="s">
        <v>142</v>
      </c>
      <c r="BK122" s="218">
        <f>BK123+BK185+BK193+BK196</f>
        <v>0</v>
      </c>
    </row>
    <row r="123" spans="1:63" s="12" customFormat="1" ht="22.8" customHeight="1">
      <c r="A123" s="12"/>
      <c r="B123" s="205"/>
      <c r="C123" s="206"/>
      <c r="D123" s="207" t="s">
        <v>77</v>
      </c>
      <c r="E123" s="219" t="s">
        <v>1370</v>
      </c>
      <c r="F123" s="219" t="s">
        <v>1371</v>
      </c>
      <c r="G123" s="206"/>
      <c r="H123" s="206"/>
      <c r="I123" s="209"/>
      <c r="J123" s="220">
        <f>BK123</f>
        <v>0</v>
      </c>
      <c r="K123" s="206"/>
      <c r="L123" s="211"/>
      <c r="M123" s="212"/>
      <c r="N123" s="213"/>
      <c r="O123" s="213"/>
      <c r="P123" s="214">
        <f>SUM(P124:P184)</f>
        <v>0</v>
      </c>
      <c r="Q123" s="213"/>
      <c r="R123" s="214">
        <f>SUM(R124:R184)</f>
        <v>0</v>
      </c>
      <c r="S123" s="213"/>
      <c r="T123" s="215">
        <f>SUM(T124:T184)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6" t="s">
        <v>193</v>
      </c>
      <c r="AT123" s="217" t="s">
        <v>77</v>
      </c>
      <c r="AU123" s="217" t="s">
        <v>85</v>
      </c>
      <c r="AY123" s="216" t="s">
        <v>142</v>
      </c>
      <c r="BK123" s="218">
        <f>SUM(BK124:BK184)</f>
        <v>0</v>
      </c>
    </row>
    <row r="124" spans="1:65" s="2" customFormat="1" ht="16.5" customHeight="1">
      <c r="A124" s="39"/>
      <c r="B124" s="40"/>
      <c r="C124" s="221" t="s">
        <v>85</v>
      </c>
      <c r="D124" s="221" t="s">
        <v>144</v>
      </c>
      <c r="E124" s="222" t="s">
        <v>1372</v>
      </c>
      <c r="F124" s="223" t="s">
        <v>1373</v>
      </c>
      <c r="G124" s="224" t="s">
        <v>1374</v>
      </c>
      <c r="H124" s="225">
        <v>1</v>
      </c>
      <c r="I124" s="226"/>
      <c r="J124" s="227">
        <f>ROUND(I124*H124,2)</f>
        <v>0</v>
      </c>
      <c r="K124" s="228"/>
      <c r="L124" s="45"/>
      <c r="M124" s="229" t="s">
        <v>1</v>
      </c>
      <c r="N124" s="230" t="s">
        <v>43</v>
      </c>
      <c r="O124" s="92"/>
      <c r="P124" s="231">
        <f>O124*H124</f>
        <v>0</v>
      </c>
      <c r="Q124" s="231">
        <v>0</v>
      </c>
      <c r="R124" s="231">
        <f>Q124*H124</f>
        <v>0</v>
      </c>
      <c r="S124" s="231">
        <v>0</v>
      </c>
      <c r="T124" s="232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3" t="s">
        <v>1375</v>
      </c>
      <c r="AT124" s="233" t="s">
        <v>144</v>
      </c>
      <c r="AU124" s="233" t="s">
        <v>87</v>
      </c>
      <c r="AY124" s="18" t="s">
        <v>142</v>
      </c>
      <c r="BE124" s="234">
        <f>IF(N124="základní",J124,0)</f>
        <v>0</v>
      </c>
      <c r="BF124" s="234">
        <f>IF(N124="snížená",J124,0)</f>
        <v>0</v>
      </c>
      <c r="BG124" s="234">
        <f>IF(N124="zákl. přenesená",J124,0)</f>
        <v>0</v>
      </c>
      <c r="BH124" s="234">
        <f>IF(N124="sníž. přenesená",J124,0)</f>
        <v>0</v>
      </c>
      <c r="BI124" s="234">
        <f>IF(N124="nulová",J124,0)</f>
        <v>0</v>
      </c>
      <c r="BJ124" s="18" t="s">
        <v>85</v>
      </c>
      <c r="BK124" s="234">
        <f>ROUND(I124*H124,2)</f>
        <v>0</v>
      </c>
      <c r="BL124" s="18" t="s">
        <v>1375</v>
      </c>
      <c r="BM124" s="233" t="s">
        <v>1376</v>
      </c>
    </row>
    <row r="125" spans="1:47" s="2" customFormat="1" ht="12">
      <c r="A125" s="39"/>
      <c r="B125" s="40"/>
      <c r="C125" s="41"/>
      <c r="D125" s="235" t="s">
        <v>150</v>
      </c>
      <c r="E125" s="41"/>
      <c r="F125" s="236" t="s">
        <v>1373</v>
      </c>
      <c r="G125" s="41"/>
      <c r="H125" s="41"/>
      <c r="I125" s="237"/>
      <c r="J125" s="41"/>
      <c r="K125" s="41"/>
      <c r="L125" s="45"/>
      <c r="M125" s="238"/>
      <c r="N125" s="239"/>
      <c r="O125" s="92"/>
      <c r="P125" s="92"/>
      <c r="Q125" s="92"/>
      <c r="R125" s="92"/>
      <c r="S125" s="92"/>
      <c r="T125" s="93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150</v>
      </c>
      <c r="AU125" s="18" t="s">
        <v>87</v>
      </c>
    </row>
    <row r="126" spans="1:65" s="2" customFormat="1" ht="21.75" customHeight="1">
      <c r="A126" s="39"/>
      <c r="B126" s="40"/>
      <c r="C126" s="221" t="s">
        <v>87</v>
      </c>
      <c r="D126" s="221" t="s">
        <v>144</v>
      </c>
      <c r="E126" s="222" t="s">
        <v>1377</v>
      </c>
      <c r="F126" s="223" t="s">
        <v>1378</v>
      </c>
      <c r="G126" s="224" t="s">
        <v>1374</v>
      </c>
      <c r="H126" s="225">
        <v>1</v>
      </c>
      <c r="I126" s="226"/>
      <c r="J126" s="227">
        <f>ROUND(I126*H126,2)</f>
        <v>0</v>
      </c>
      <c r="K126" s="228"/>
      <c r="L126" s="45"/>
      <c r="M126" s="229" t="s">
        <v>1</v>
      </c>
      <c r="N126" s="230" t="s">
        <v>43</v>
      </c>
      <c r="O126" s="92"/>
      <c r="P126" s="231">
        <f>O126*H126</f>
        <v>0</v>
      </c>
      <c r="Q126" s="231">
        <v>0</v>
      </c>
      <c r="R126" s="231">
        <f>Q126*H126</f>
        <v>0</v>
      </c>
      <c r="S126" s="231">
        <v>0</v>
      </c>
      <c r="T126" s="232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3" t="s">
        <v>1375</v>
      </c>
      <c r="AT126" s="233" t="s">
        <v>144</v>
      </c>
      <c r="AU126" s="233" t="s">
        <v>87</v>
      </c>
      <c r="AY126" s="18" t="s">
        <v>142</v>
      </c>
      <c r="BE126" s="234">
        <f>IF(N126="základní",J126,0)</f>
        <v>0</v>
      </c>
      <c r="BF126" s="234">
        <f>IF(N126="snížená",J126,0)</f>
        <v>0</v>
      </c>
      <c r="BG126" s="234">
        <f>IF(N126="zákl. přenesená",J126,0)</f>
        <v>0</v>
      </c>
      <c r="BH126" s="234">
        <f>IF(N126="sníž. přenesená",J126,0)</f>
        <v>0</v>
      </c>
      <c r="BI126" s="234">
        <f>IF(N126="nulová",J126,0)</f>
        <v>0</v>
      </c>
      <c r="BJ126" s="18" t="s">
        <v>85</v>
      </c>
      <c r="BK126" s="234">
        <f>ROUND(I126*H126,2)</f>
        <v>0</v>
      </c>
      <c r="BL126" s="18" t="s">
        <v>1375</v>
      </c>
      <c r="BM126" s="233" t="s">
        <v>1379</v>
      </c>
    </row>
    <row r="127" spans="1:65" s="2" customFormat="1" ht="33" customHeight="1">
      <c r="A127" s="39"/>
      <c r="B127" s="40"/>
      <c r="C127" s="221" t="s">
        <v>169</v>
      </c>
      <c r="D127" s="221" t="s">
        <v>144</v>
      </c>
      <c r="E127" s="222" t="s">
        <v>1380</v>
      </c>
      <c r="F127" s="223" t="s">
        <v>1381</v>
      </c>
      <c r="G127" s="224" t="s">
        <v>1374</v>
      </c>
      <c r="H127" s="225">
        <v>1</v>
      </c>
      <c r="I127" s="226"/>
      <c r="J127" s="227">
        <f>ROUND(I127*H127,2)</f>
        <v>0</v>
      </c>
      <c r="K127" s="228"/>
      <c r="L127" s="45"/>
      <c r="M127" s="229" t="s">
        <v>1</v>
      </c>
      <c r="N127" s="230" t="s">
        <v>43</v>
      </c>
      <c r="O127" s="92"/>
      <c r="P127" s="231">
        <f>O127*H127</f>
        <v>0</v>
      </c>
      <c r="Q127" s="231">
        <v>0</v>
      </c>
      <c r="R127" s="231">
        <f>Q127*H127</f>
        <v>0</v>
      </c>
      <c r="S127" s="231">
        <v>0</v>
      </c>
      <c r="T127" s="232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3" t="s">
        <v>1375</v>
      </c>
      <c r="AT127" s="233" t="s">
        <v>144</v>
      </c>
      <c r="AU127" s="233" t="s">
        <v>87</v>
      </c>
      <c r="AY127" s="18" t="s">
        <v>142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8" t="s">
        <v>85</v>
      </c>
      <c r="BK127" s="234">
        <f>ROUND(I127*H127,2)</f>
        <v>0</v>
      </c>
      <c r="BL127" s="18" t="s">
        <v>1375</v>
      </c>
      <c r="BM127" s="233" t="s">
        <v>1382</v>
      </c>
    </row>
    <row r="128" spans="1:65" s="2" customFormat="1" ht="21.75" customHeight="1">
      <c r="A128" s="39"/>
      <c r="B128" s="40"/>
      <c r="C128" s="221" t="s">
        <v>148</v>
      </c>
      <c r="D128" s="221" t="s">
        <v>144</v>
      </c>
      <c r="E128" s="222" t="s">
        <v>1383</v>
      </c>
      <c r="F128" s="223" t="s">
        <v>1384</v>
      </c>
      <c r="G128" s="224" t="s">
        <v>1374</v>
      </c>
      <c r="H128" s="225">
        <v>1</v>
      </c>
      <c r="I128" s="226"/>
      <c r="J128" s="227">
        <f>ROUND(I128*H128,2)</f>
        <v>0</v>
      </c>
      <c r="K128" s="228"/>
      <c r="L128" s="45"/>
      <c r="M128" s="229" t="s">
        <v>1</v>
      </c>
      <c r="N128" s="230" t="s">
        <v>43</v>
      </c>
      <c r="O128" s="92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3" t="s">
        <v>1375</v>
      </c>
      <c r="AT128" s="233" t="s">
        <v>144</v>
      </c>
      <c r="AU128" s="233" t="s">
        <v>87</v>
      </c>
      <c r="AY128" s="18" t="s">
        <v>142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8" t="s">
        <v>85</v>
      </c>
      <c r="BK128" s="234">
        <f>ROUND(I128*H128,2)</f>
        <v>0</v>
      </c>
      <c r="BL128" s="18" t="s">
        <v>1375</v>
      </c>
      <c r="BM128" s="233" t="s">
        <v>1385</v>
      </c>
    </row>
    <row r="129" spans="1:65" s="2" customFormat="1" ht="16.5" customHeight="1">
      <c r="A129" s="39"/>
      <c r="B129" s="40"/>
      <c r="C129" s="221" t="s">
        <v>193</v>
      </c>
      <c r="D129" s="221" t="s">
        <v>144</v>
      </c>
      <c r="E129" s="222" t="s">
        <v>1386</v>
      </c>
      <c r="F129" s="223" t="s">
        <v>1387</v>
      </c>
      <c r="G129" s="224" t="s">
        <v>1374</v>
      </c>
      <c r="H129" s="225">
        <v>1</v>
      </c>
      <c r="I129" s="226"/>
      <c r="J129" s="227">
        <f>ROUND(I129*H129,2)</f>
        <v>0</v>
      </c>
      <c r="K129" s="228"/>
      <c r="L129" s="45"/>
      <c r="M129" s="229" t="s">
        <v>1</v>
      </c>
      <c r="N129" s="230" t="s">
        <v>43</v>
      </c>
      <c r="O129" s="92"/>
      <c r="P129" s="231">
        <f>O129*H129</f>
        <v>0</v>
      </c>
      <c r="Q129" s="231">
        <v>0</v>
      </c>
      <c r="R129" s="231">
        <f>Q129*H129</f>
        <v>0</v>
      </c>
      <c r="S129" s="231">
        <v>0</v>
      </c>
      <c r="T129" s="232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3" t="s">
        <v>1375</v>
      </c>
      <c r="AT129" s="233" t="s">
        <v>144</v>
      </c>
      <c r="AU129" s="233" t="s">
        <v>87</v>
      </c>
      <c r="AY129" s="18" t="s">
        <v>142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8" t="s">
        <v>85</v>
      </c>
      <c r="BK129" s="234">
        <f>ROUND(I129*H129,2)</f>
        <v>0</v>
      </c>
      <c r="BL129" s="18" t="s">
        <v>1375</v>
      </c>
      <c r="BM129" s="233" t="s">
        <v>1388</v>
      </c>
    </row>
    <row r="130" spans="1:47" s="2" customFormat="1" ht="12">
      <c r="A130" s="39"/>
      <c r="B130" s="40"/>
      <c r="C130" s="41"/>
      <c r="D130" s="235" t="s">
        <v>358</v>
      </c>
      <c r="E130" s="41"/>
      <c r="F130" s="283" t="s">
        <v>1389</v>
      </c>
      <c r="G130" s="41"/>
      <c r="H130" s="41"/>
      <c r="I130" s="237"/>
      <c r="J130" s="41"/>
      <c r="K130" s="41"/>
      <c r="L130" s="45"/>
      <c r="M130" s="238"/>
      <c r="N130" s="239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358</v>
      </c>
      <c r="AU130" s="18" t="s">
        <v>87</v>
      </c>
    </row>
    <row r="131" spans="1:65" s="2" customFormat="1" ht="44.25" customHeight="1">
      <c r="A131" s="39"/>
      <c r="B131" s="40"/>
      <c r="C131" s="221" t="s">
        <v>202</v>
      </c>
      <c r="D131" s="221" t="s">
        <v>144</v>
      </c>
      <c r="E131" s="222" t="s">
        <v>1390</v>
      </c>
      <c r="F131" s="223" t="s">
        <v>1391</v>
      </c>
      <c r="G131" s="224" t="s">
        <v>1374</v>
      </c>
      <c r="H131" s="225">
        <v>1</v>
      </c>
      <c r="I131" s="226"/>
      <c r="J131" s="227">
        <f>ROUND(I131*H131,2)</f>
        <v>0</v>
      </c>
      <c r="K131" s="228"/>
      <c r="L131" s="45"/>
      <c r="M131" s="229" t="s">
        <v>1</v>
      </c>
      <c r="N131" s="230" t="s">
        <v>43</v>
      </c>
      <c r="O131" s="92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3" t="s">
        <v>1375</v>
      </c>
      <c r="AT131" s="233" t="s">
        <v>144</v>
      </c>
      <c r="AU131" s="233" t="s">
        <v>87</v>
      </c>
      <c r="AY131" s="18" t="s">
        <v>142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8" t="s">
        <v>85</v>
      </c>
      <c r="BK131" s="234">
        <f>ROUND(I131*H131,2)</f>
        <v>0</v>
      </c>
      <c r="BL131" s="18" t="s">
        <v>1375</v>
      </c>
      <c r="BM131" s="233" t="s">
        <v>1392</v>
      </c>
    </row>
    <row r="132" spans="1:47" s="2" customFormat="1" ht="12">
      <c r="A132" s="39"/>
      <c r="B132" s="40"/>
      <c r="C132" s="41"/>
      <c r="D132" s="235" t="s">
        <v>358</v>
      </c>
      <c r="E132" s="41"/>
      <c r="F132" s="283" t="s">
        <v>1393</v>
      </c>
      <c r="G132" s="41"/>
      <c r="H132" s="41"/>
      <c r="I132" s="237"/>
      <c r="J132" s="41"/>
      <c r="K132" s="41"/>
      <c r="L132" s="45"/>
      <c r="M132" s="238"/>
      <c r="N132" s="239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358</v>
      </c>
      <c r="AU132" s="18" t="s">
        <v>87</v>
      </c>
    </row>
    <row r="133" spans="1:65" s="2" customFormat="1" ht="33" customHeight="1">
      <c r="A133" s="39"/>
      <c r="B133" s="40"/>
      <c r="C133" s="221" t="s">
        <v>214</v>
      </c>
      <c r="D133" s="221" t="s">
        <v>144</v>
      </c>
      <c r="E133" s="222" t="s">
        <v>1394</v>
      </c>
      <c r="F133" s="223" t="s">
        <v>1395</v>
      </c>
      <c r="G133" s="224" t="s">
        <v>1374</v>
      </c>
      <c r="H133" s="225">
        <v>1</v>
      </c>
      <c r="I133" s="226"/>
      <c r="J133" s="227">
        <f>ROUND(I133*H133,2)</f>
        <v>0</v>
      </c>
      <c r="K133" s="228"/>
      <c r="L133" s="45"/>
      <c r="M133" s="229" t="s">
        <v>1</v>
      </c>
      <c r="N133" s="230" t="s">
        <v>43</v>
      </c>
      <c r="O133" s="92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3" t="s">
        <v>1375</v>
      </c>
      <c r="AT133" s="233" t="s">
        <v>144</v>
      </c>
      <c r="AU133" s="233" t="s">
        <v>87</v>
      </c>
      <c r="AY133" s="18" t="s">
        <v>142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8" t="s">
        <v>85</v>
      </c>
      <c r="BK133" s="234">
        <f>ROUND(I133*H133,2)</f>
        <v>0</v>
      </c>
      <c r="BL133" s="18" t="s">
        <v>1375</v>
      </c>
      <c r="BM133" s="233" t="s">
        <v>1396</v>
      </c>
    </row>
    <row r="134" spans="1:47" s="2" customFormat="1" ht="12">
      <c r="A134" s="39"/>
      <c r="B134" s="40"/>
      <c r="C134" s="41"/>
      <c r="D134" s="235" t="s">
        <v>358</v>
      </c>
      <c r="E134" s="41"/>
      <c r="F134" s="283" t="s">
        <v>1397</v>
      </c>
      <c r="G134" s="41"/>
      <c r="H134" s="41"/>
      <c r="I134" s="237"/>
      <c r="J134" s="41"/>
      <c r="K134" s="41"/>
      <c r="L134" s="45"/>
      <c r="M134" s="238"/>
      <c r="N134" s="239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358</v>
      </c>
      <c r="AU134" s="18" t="s">
        <v>87</v>
      </c>
    </row>
    <row r="135" spans="1:65" s="2" customFormat="1" ht="44.25" customHeight="1">
      <c r="A135" s="39"/>
      <c r="B135" s="40"/>
      <c r="C135" s="221" t="s">
        <v>224</v>
      </c>
      <c r="D135" s="221" t="s">
        <v>144</v>
      </c>
      <c r="E135" s="222" t="s">
        <v>1398</v>
      </c>
      <c r="F135" s="223" t="s">
        <v>1399</v>
      </c>
      <c r="G135" s="224" t="s">
        <v>1374</v>
      </c>
      <c r="H135" s="225">
        <v>1</v>
      </c>
      <c r="I135" s="226"/>
      <c r="J135" s="227">
        <f>ROUND(I135*H135,2)</f>
        <v>0</v>
      </c>
      <c r="K135" s="228"/>
      <c r="L135" s="45"/>
      <c r="M135" s="229" t="s">
        <v>1</v>
      </c>
      <c r="N135" s="230" t="s">
        <v>43</v>
      </c>
      <c r="O135" s="92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3" t="s">
        <v>1375</v>
      </c>
      <c r="AT135" s="233" t="s">
        <v>144</v>
      </c>
      <c r="AU135" s="233" t="s">
        <v>87</v>
      </c>
      <c r="AY135" s="18" t="s">
        <v>142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8" t="s">
        <v>85</v>
      </c>
      <c r="BK135" s="234">
        <f>ROUND(I135*H135,2)</f>
        <v>0</v>
      </c>
      <c r="BL135" s="18" t="s">
        <v>1375</v>
      </c>
      <c r="BM135" s="233" t="s">
        <v>1400</v>
      </c>
    </row>
    <row r="136" spans="1:47" s="2" customFormat="1" ht="12">
      <c r="A136" s="39"/>
      <c r="B136" s="40"/>
      <c r="C136" s="41"/>
      <c r="D136" s="235" t="s">
        <v>150</v>
      </c>
      <c r="E136" s="41"/>
      <c r="F136" s="236" t="s">
        <v>1399</v>
      </c>
      <c r="G136" s="41"/>
      <c r="H136" s="41"/>
      <c r="I136" s="237"/>
      <c r="J136" s="41"/>
      <c r="K136" s="41"/>
      <c r="L136" s="45"/>
      <c r="M136" s="238"/>
      <c r="N136" s="239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150</v>
      </c>
      <c r="AU136" s="18" t="s">
        <v>87</v>
      </c>
    </row>
    <row r="137" spans="1:65" s="2" customFormat="1" ht="33" customHeight="1">
      <c r="A137" s="39"/>
      <c r="B137" s="40"/>
      <c r="C137" s="221" t="s">
        <v>231</v>
      </c>
      <c r="D137" s="221" t="s">
        <v>144</v>
      </c>
      <c r="E137" s="222" t="s">
        <v>1401</v>
      </c>
      <c r="F137" s="223" t="s">
        <v>1402</v>
      </c>
      <c r="G137" s="224" t="s">
        <v>1374</v>
      </c>
      <c r="H137" s="225">
        <v>1</v>
      </c>
      <c r="I137" s="226"/>
      <c r="J137" s="227">
        <f>ROUND(I137*H137,2)</f>
        <v>0</v>
      </c>
      <c r="K137" s="228"/>
      <c r="L137" s="45"/>
      <c r="M137" s="229" t="s">
        <v>1</v>
      </c>
      <c r="N137" s="230" t="s">
        <v>43</v>
      </c>
      <c r="O137" s="92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3" t="s">
        <v>1375</v>
      </c>
      <c r="AT137" s="233" t="s">
        <v>144</v>
      </c>
      <c r="AU137" s="233" t="s">
        <v>87</v>
      </c>
      <c r="AY137" s="18" t="s">
        <v>142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8" t="s">
        <v>85</v>
      </c>
      <c r="BK137" s="234">
        <f>ROUND(I137*H137,2)</f>
        <v>0</v>
      </c>
      <c r="BL137" s="18" t="s">
        <v>1375</v>
      </c>
      <c r="BM137" s="233" t="s">
        <v>1403</v>
      </c>
    </row>
    <row r="138" spans="1:47" s="2" customFormat="1" ht="12">
      <c r="A138" s="39"/>
      <c r="B138" s="40"/>
      <c r="C138" s="41"/>
      <c r="D138" s="235" t="s">
        <v>150</v>
      </c>
      <c r="E138" s="41"/>
      <c r="F138" s="236" t="s">
        <v>1402</v>
      </c>
      <c r="G138" s="41"/>
      <c r="H138" s="41"/>
      <c r="I138" s="237"/>
      <c r="J138" s="41"/>
      <c r="K138" s="41"/>
      <c r="L138" s="45"/>
      <c r="M138" s="238"/>
      <c r="N138" s="239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150</v>
      </c>
      <c r="AU138" s="18" t="s">
        <v>87</v>
      </c>
    </row>
    <row r="139" spans="1:65" s="2" customFormat="1" ht="44.25" customHeight="1">
      <c r="A139" s="39"/>
      <c r="B139" s="40"/>
      <c r="C139" s="221" t="s">
        <v>240</v>
      </c>
      <c r="D139" s="221" t="s">
        <v>144</v>
      </c>
      <c r="E139" s="222" t="s">
        <v>1404</v>
      </c>
      <c r="F139" s="223" t="s">
        <v>1405</v>
      </c>
      <c r="G139" s="224" t="s">
        <v>1374</v>
      </c>
      <c r="H139" s="225">
        <v>1</v>
      </c>
      <c r="I139" s="226"/>
      <c r="J139" s="227">
        <f>ROUND(I139*H139,2)</f>
        <v>0</v>
      </c>
      <c r="K139" s="228"/>
      <c r="L139" s="45"/>
      <c r="M139" s="229" t="s">
        <v>1</v>
      </c>
      <c r="N139" s="230" t="s">
        <v>43</v>
      </c>
      <c r="O139" s="92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3" t="s">
        <v>1375</v>
      </c>
      <c r="AT139" s="233" t="s">
        <v>144</v>
      </c>
      <c r="AU139" s="233" t="s">
        <v>87</v>
      </c>
      <c r="AY139" s="18" t="s">
        <v>142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8" t="s">
        <v>85</v>
      </c>
      <c r="BK139" s="234">
        <f>ROUND(I139*H139,2)</f>
        <v>0</v>
      </c>
      <c r="BL139" s="18" t="s">
        <v>1375</v>
      </c>
      <c r="BM139" s="233" t="s">
        <v>1406</v>
      </c>
    </row>
    <row r="140" spans="1:47" s="2" customFormat="1" ht="12">
      <c r="A140" s="39"/>
      <c r="B140" s="40"/>
      <c r="C140" s="41"/>
      <c r="D140" s="235" t="s">
        <v>150</v>
      </c>
      <c r="E140" s="41"/>
      <c r="F140" s="236" t="s">
        <v>1405</v>
      </c>
      <c r="G140" s="41"/>
      <c r="H140" s="41"/>
      <c r="I140" s="237"/>
      <c r="J140" s="41"/>
      <c r="K140" s="41"/>
      <c r="L140" s="45"/>
      <c r="M140" s="238"/>
      <c r="N140" s="239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150</v>
      </c>
      <c r="AU140" s="18" t="s">
        <v>87</v>
      </c>
    </row>
    <row r="141" spans="1:65" s="2" customFormat="1" ht="16.5" customHeight="1">
      <c r="A141" s="39"/>
      <c r="B141" s="40"/>
      <c r="C141" s="221" t="s">
        <v>246</v>
      </c>
      <c r="D141" s="221" t="s">
        <v>144</v>
      </c>
      <c r="E141" s="222" t="s">
        <v>1407</v>
      </c>
      <c r="F141" s="223" t="s">
        <v>1408</v>
      </c>
      <c r="G141" s="224" t="s">
        <v>1374</v>
      </c>
      <c r="H141" s="225">
        <v>1</v>
      </c>
      <c r="I141" s="226"/>
      <c r="J141" s="227">
        <f>ROUND(I141*H141,2)</f>
        <v>0</v>
      </c>
      <c r="K141" s="228"/>
      <c r="L141" s="45"/>
      <c r="M141" s="229" t="s">
        <v>1</v>
      </c>
      <c r="N141" s="230" t="s">
        <v>43</v>
      </c>
      <c r="O141" s="92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3" t="s">
        <v>1375</v>
      </c>
      <c r="AT141" s="233" t="s">
        <v>144</v>
      </c>
      <c r="AU141" s="233" t="s">
        <v>87</v>
      </c>
      <c r="AY141" s="18" t="s">
        <v>142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8" t="s">
        <v>85</v>
      </c>
      <c r="BK141" s="234">
        <f>ROUND(I141*H141,2)</f>
        <v>0</v>
      </c>
      <c r="BL141" s="18" t="s">
        <v>1375</v>
      </c>
      <c r="BM141" s="233" t="s">
        <v>1409</v>
      </c>
    </row>
    <row r="142" spans="1:47" s="2" customFormat="1" ht="12">
      <c r="A142" s="39"/>
      <c r="B142" s="40"/>
      <c r="C142" s="41"/>
      <c r="D142" s="235" t="s">
        <v>150</v>
      </c>
      <c r="E142" s="41"/>
      <c r="F142" s="236" t="s">
        <v>1408</v>
      </c>
      <c r="G142" s="41"/>
      <c r="H142" s="41"/>
      <c r="I142" s="237"/>
      <c r="J142" s="41"/>
      <c r="K142" s="41"/>
      <c r="L142" s="45"/>
      <c r="M142" s="238"/>
      <c r="N142" s="239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150</v>
      </c>
      <c r="AU142" s="18" t="s">
        <v>87</v>
      </c>
    </row>
    <row r="143" spans="1:47" s="2" customFormat="1" ht="12">
      <c r="A143" s="39"/>
      <c r="B143" s="40"/>
      <c r="C143" s="41"/>
      <c r="D143" s="235" t="s">
        <v>358</v>
      </c>
      <c r="E143" s="41"/>
      <c r="F143" s="283" t="s">
        <v>1410</v>
      </c>
      <c r="G143" s="41"/>
      <c r="H143" s="41"/>
      <c r="I143" s="237"/>
      <c r="J143" s="41"/>
      <c r="K143" s="41"/>
      <c r="L143" s="45"/>
      <c r="M143" s="238"/>
      <c r="N143" s="239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358</v>
      </c>
      <c r="AU143" s="18" t="s">
        <v>87</v>
      </c>
    </row>
    <row r="144" spans="1:65" s="2" customFormat="1" ht="21.75" customHeight="1">
      <c r="A144" s="39"/>
      <c r="B144" s="40"/>
      <c r="C144" s="221" t="s">
        <v>251</v>
      </c>
      <c r="D144" s="221" t="s">
        <v>144</v>
      </c>
      <c r="E144" s="222" t="s">
        <v>1411</v>
      </c>
      <c r="F144" s="223" t="s">
        <v>1412</v>
      </c>
      <c r="G144" s="224" t="s">
        <v>1374</v>
      </c>
      <c r="H144" s="225">
        <v>1</v>
      </c>
      <c r="I144" s="226"/>
      <c r="J144" s="227">
        <f>ROUND(I144*H144,2)</f>
        <v>0</v>
      </c>
      <c r="K144" s="228"/>
      <c r="L144" s="45"/>
      <c r="M144" s="229" t="s">
        <v>1</v>
      </c>
      <c r="N144" s="230" t="s">
        <v>43</v>
      </c>
      <c r="O144" s="92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3" t="s">
        <v>1375</v>
      </c>
      <c r="AT144" s="233" t="s">
        <v>144</v>
      </c>
      <c r="AU144" s="233" t="s">
        <v>87</v>
      </c>
      <c r="AY144" s="18" t="s">
        <v>142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8" t="s">
        <v>85</v>
      </c>
      <c r="BK144" s="234">
        <f>ROUND(I144*H144,2)</f>
        <v>0</v>
      </c>
      <c r="BL144" s="18" t="s">
        <v>1375</v>
      </c>
      <c r="BM144" s="233" t="s">
        <v>1413</v>
      </c>
    </row>
    <row r="145" spans="1:47" s="2" customFormat="1" ht="12">
      <c r="A145" s="39"/>
      <c r="B145" s="40"/>
      <c r="C145" s="41"/>
      <c r="D145" s="235" t="s">
        <v>150</v>
      </c>
      <c r="E145" s="41"/>
      <c r="F145" s="236" t="s">
        <v>1412</v>
      </c>
      <c r="G145" s="41"/>
      <c r="H145" s="41"/>
      <c r="I145" s="237"/>
      <c r="J145" s="41"/>
      <c r="K145" s="41"/>
      <c r="L145" s="45"/>
      <c r="M145" s="238"/>
      <c r="N145" s="239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150</v>
      </c>
      <c r="AU145" s="18" t="s">
        <v>87</v>
      </c>
    </row>
    <row r="146" spans="1:47" s="2" customFormat="1" ht="12">
      <c r="A146" s="39"/>
      <c r="B146" s="40"/>
      <c r="C146" s="41"/>
      <c r="D146" s="235" t="s">
        <v>358</v>
      </c>
      <c r="E146" s="41"/>
      <c r="F146" s="283" t="s">
        <v>1414</v>
      </c>
      <c r="G146" s="41"/>
      <c r="H146" s="41"/>
      <c r="I146" s="237"/>
      <c r="J146" s="41"/>
      <c r="K146" s="41"/>
      <c r="L146" s="45"/>
      <c r="M146" s="238"/>
      <c r="N146" s="239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358</v>
      </c>
      <c r="AU146" s="18" t="s">
        <v>87</v>
      </c>
    </row>
    <row r="147" spans="1:65" s="2" customFormat="1" ht="16.5" customHeight="1">
      <c r="A147" s="39"/>
      <c r="B147" s="40"/>
      <c r="C147" s="221" t="s">
        <v>258</v>
      </c>
      <c r="D147" s="221" t="s">
        <v>144</v>
      </c>
      <c r="E147" s="222" t="s">
        <v>1415</v>
      </c>
      <c r="F147" s="223" t="s">
        <v>1416</v>
      </c>
      <c r="G147" s="224" t="s">
        <v>1374</v>
      </c>
      <c r="H147" s="225">
        <v>1</v>
      </c>
      <c r="I147" s="226"/>
      <c r="J147" s="227">
        <f>ROUND(I147*H147,2)</f>
        <v>0</v>
      </c>
      <c r="K147" s="228"/>
      <c r="L147" s="45"/>
      <c r="M147" s="229" t="s">
        <v>1</v>
      </c>
      <c r="N147" s="230" t="s">
        <v>43</v>
      </c>
      <c r="O147" s="92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3" t="s">
        <v>1375</v>
      </c>
      <c r="AT147" s="233" t="s">
        <v>144</v>
      </c>
      <c r="AU147" s="233" t="s">
        <v>87</v>
      </c>
      <c r="AY147" s="18" t="s">
        <v>142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8" t="s">
        <v>85</v>
      </c>
      <c r="BK147" s="234">
        <f>ROUND(I147*H147,2)</f>
        <v>0</v>
      </c>
      <c r="BL147" s="18" t="s">
        <v>1375</v>
      </c>
      <c r="BM147" s="233" t="s">
        <v>1417</v>
      </c>
    </row>
    <row r="148" spans="1:47" s="2" customFormat="1" ht="12">
      <c r="A148" s="39"/>
      <c r="B148" s="40"/>
      <c r="C148" s="41"/>
      <c r="D148" s="235" t="s">
        <v>150</v>
      </c>
      <c r="E148" s="41"/>
      <c r="F148" s="236" t="s">
        <v>1416</v>
      </c>
      <c r="G148" s="41"/>
      <c r="H148" s="41"/>
      <c r="I148" s="237"/>
      <c r="J148" s="41"/>
      <c r="K148" s="41"/>
      <c r="L148" s="45"/>
      <c r="M148" s="238"/>
      <c r="N148" s="239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150</v>
      </c>
      <c r="AU148" s="18" t="s">
        <v>87</v>
      </c>
    </row>
    <row r="149" spans="1:47" s="2" customFormat="1" ht="12">
      <c r="A149" s="39"/>
      <c r="B149" s="40"/>
      <c r="C149" s="41"/>
      <c r="D149" s="235" t="s">
        <v>358</v>
      </c>
      <c r="E149" s="41"/>
      <c r="F149" s="283" t="s">
        <v>1414</v>
      </c>
      <c r="G149" s="41"/>
      <c r="H149" s="41"/>
      <c r="I149" s="237"/>
      <c r="J149" s="41"/>
      <c r="K149" s="41"/>
      <c r="L149" s="45"/>
      <c r="M149" s="238"/>
      <c r="N149" s="239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358</v>
      </c>
      <c r="AU149" s="18" t="s">
        <v>87</v>
      </c>
    </row>
    <row r="150" spans="1:65" s="2" customFormat="1" ht="21.75" customHeight="1">
      <c r="A150" s="39"/>
      <c r="B150" s="40"/>
      <c r="C150" s="221" t="s">
        <v>265</v>
      </c>
      <c r="D150" s="221" t="s">
        <v>144</v>
      </c>
      <c r="E150" s="222" t="s">
        <v>1418</v>
      </c>
      <c r="F150" s="223" t="s">
        <v>1419</v>
      </c>
      <c r="G150" s="224" t="s">
        <v>1374</v>
      </c>
      <c r="H150" s="225">
        <v>1</v>
      </c>
      <c r="I150" s="226"/>
      <c r="J150" s="227">
        <f>ROUND(I150*H150,2)</f>
        <v>0</v>
      </c>
      <c r="K150" s="228"/>
      <c r="L150" s="45"/>
      <c r="M150" s="229" t="s">
        <v>1</v>
      </c>
      <c r="N150" s="230" t="s">
        <v>43</v>
      </c>
      <c r="O150" s="92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3" t="s">
        <v>1375</v>
      </c>
      <c r="AT150" s="233" t="s">
        <v>144</v>
      </c>
      <c r="AU150" s="233" t="s">
        <v>87</v>
      </c>
      <c r="AY150" s="18" t="s">
        <v>142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8" t="s">
        <v>85</v>
      </c>
      <c r="BK150" s="234">
        <f>ROUND(I150*H150,2)</f>
        <v>0</v>
      </c>
      <c r="BL150" s="18" t="s">
        <v>1375</v>
      </c>
      <c r="BM150" s="233" t="s">
        <v>1420</v>
      </c>
    </row>
    <row r="151" spans="1:47" s="2" customFormat="1" ht="12">
      <c r="A151" s="39"/>
      <c r="B151" s="40"/>
      <c r="C151" s="41"/>
      <c r="D151" s="235" t="s">
        <v>150</v>
      </c>
      <c r="E151" s="41"/>
      <c r="F151" s="236" t="s">
        <v>1419</v>
      </c>
      <c r="G151" s="41"/>
      <c r="H151" s="41"/>
      <c r="I151" s="237"/>
      <c r="J151" s="41"/>
      <c r="K151" s="41"/>
      <c r="L151" s="45"/>
      <c r="M151" s="238"/>
      <c r="N151" s="239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150</v>
      </c>
      <c r="AU151" s="18" t="s">
        <v>87</v>
      </c>
    </row>
    <row r="152" spans="1:47" s="2" customFormat="1" ht="12">
      <c r="A152" s="39"/>
      <c r="B152" s="40"/>
      <c r="C152" s="41"/>
      <c r="D152" s="235" t="s">
        <v>358</v>
      </c>
      <c r="E152" s="41"/>
      <c r="F152" s="283" t="s">
        <v>1421</v>
      </c>
      <c r="G152" s="41"/>
      <c r="H152" s="41"/>
      <c r="I152" s="237"/>
      <c r="J152" s="41"/>
      <c r="K152" s="41"/>
      <c r="L152" s="45"/>
      <c r="M152" s="238"/>
      <c r="N152" s="239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358</v>
      </c>
      <c r="AU152" s="18" t="s">
        <v>87</v>
      </c>
    </row>
    <row r="153" spans="1:65" s="2" customFormat="1" ht="16.5" customHeight="1">
      <c r="A153" s="39"/>
      <c r="B153" s="40"/>
      <c r="C153" s="221" t="s">
        <v>8</v>
      </c>
      <c r="D153" s="221" t="s">
        <v>144</v>
      </c>
      <c r="E153" s="222" t="s">
        <v>1422</v>
      </c>
      <c r="F153" s="223" t="s">
        <v>1423</v>
      </c>
      <c r="G153" s="224" t="s">
        <v>1424</v>
      </c>
      <c r="H153" s="225">
        <v>1</v>
      </c>
      <c r="I153" s="226"/>
      <c r="J153" s="227">
        <f>ROUND(I153*H153,2)</f>
        <v>0</v>
      </c>
      <c r="K153" s="228"/>
      <c r="L153" s="45"/>
      <c r="M153" s="229" t="s">
        <v>1</v>
      </c>
      <c r="N153" s="230" t="s">
        <v>43</v>
      </c>
      <c r="O153" s="92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3" t="s">
        <v>1375</v>
      </c>
      <c r="AT153" s="233" t="s">
        <v>144</v>
      </c>
      <c r="AU153" s="233" t="s">
        <v>87</v>
      </c>
      <c r="AY153" s="18" t="s">
        <v>142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8" t="s">
        <v>85</v>
      </c>
      <c r="BK153" s="234">
        <f>ROUND(I153*H153,2)</f>
        <v>0</v>
      </c>
      <c r="BL153" s="18" t="s">
        <v>1375</v>
      </c>
      <c r="BM153" s="233" t="s">
        <v>1425</v>
      </c>
    </row>
    <row r="154" spans="1:47" s="2" customFormat="1" ht="12">
      <c r="A154" s="39"/>
      <c r="B154" s="40"/>
      <c r="C154" s="41"/>
      <c r="D154" s="235" t="s">
        <v>150</v>
      </c>
      <c r="E154" s="41"/>
      <c r="F154" s="236" t="s">
        <v>1423</v>
      </c>
      <c r="G154" s="41"/>
      <c r="H154" s="41"/>
      <c r="I154" s="237"/>
      <c r="J154" s="41"/>
      <c r="K154" s="41"/>
      <c r="L154" s="45"/>
      <c r="M154" s="238"/>
      <c r="N154" s="239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150</v>
      </c>
      <c r="AU154" s="18" t="s">
        <v>87</v>
      </c>
    </row>
    <row r="155" spans="1:47" s="2" customFormat="1" ht="12">
      <c r="A155" s="39"/>
      <c r="B155" s="40"/>
      <c r="C155" s="41"/>
      <c r="D155" s="235" t="s">
        <v>358</v>
      </c>
      <c r="E155" s="41"/>
      <c r="F155" s="283" t="s">
        <v>1426</v>
      </c>
      <c r="G155" s="41"/>
      <c r="H155" s="41"/>
      <c r="I155" s="237"/>
      <c r="J155" s="41"/>
      <c r="K155" s="41"/>
      <c r="L155" s="45"/>
      <c r="M155" s="238"/>
      <c r="N155" s="239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358</v>
      </c>
      <c r="AU155" s="18" t="s">
        <v>87</v>
      </c>
    </row>
    <row r="156" spans="1:65" s="2" customFormat="1" ht="21.75" customHeight="1">
      <c r="A156" s="39"/>
      <c r="B156" s="40"/>
      <c r="C156" s="221" t="s">
        <v>286</v>
      </c>
      <c r="D156" s="221" t="s">
        <v>144</v>
      </c>
      <c r="E156" s="222" t="s">
        <v>1427</v>
      </c>
      <c r="F156" s="223" t="s">
        <v>1428</v>
      </c>
      <c r="G156" s="224" t="s">
        <v>1374</v>
      </c>
      <c r="H156" s="225">
        <v>1</v>
      </c>
      <c r="I156" s="226"/>
      <c r="J156" s="227">
        <f>ROUND(I156*H156,2)</f>
        <v>0</v>
      </c>
      <c r="K156" s="228"/>
      <c r="L156" s="45"/>
      <c r="M156" s="229" t="s">
        <v>1</v>
      </c>
      <c r="N156" s="230" t="s">
        <v>43</v>
      </c>
      <c r="O156" s="92"/>
      <c r="P156" s="231">
        <f>O156*H156</f>
        <v>0</v>
      </c>
      <c r="Q156" s="231">
        <v>0</v>
      </c>
      <c r="R156" s="231">
        <f>Q156*H156</f>
        <v>0</v>
      </c>
      <c r="S156" s="231">
        <v>0</v>
      </c>
      <c r="T156" s="232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3" t="s">
        <v>1375</v>
      </c>
      <c r="AT156" s="233" t="s">
        <v>144</v>
      </c>
      <c r="AU156" s="233" t="s">
        <v>87</v>
      </c>
      <c r="AY156" s="18" t="s">
        <v>142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8" t="s">
        <v>85</v>
      </c>
      <c r="BK156" s="234">
        <f>ROUND(I156*H156,2)</f>
        <v>0</v>
      </c>
      <c r="BL156" s="18" t="s">
        <v>1375</v>
      </c>
      <c r="BM156" s="233" t="s">
        <v>1429</v>
      </c>
    </row>
    <row r="157" spans="1:47" s="2" customFormat="1" ht="12">
      <c r="A157" s="39"/>
      <c r="B157" s="40"/>
      <c r="C157" s="41"/>
      <c r="D157" s="235" t="s">
        <v>150</v>
      </c>
      <c r="E157" s="41"/>
      <c r="F157" s="236" t="s">
        <v>1430</v>
      </c>
      <c r="G157" s="41"/>
      <c r="H157" s="41"/>
      <c r="I157" s="237"/>
      <c r="J157" s="41"/>
      <c r="K157" s="41"/>
      <c r="L157" s="45"/>
      <c r="M157" s="238"/>
      <c r="N157" s="239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150</v>
      </c>
      <c r="AU157" s="18" t="s">
        <v>87</v>
      </c>
    </row>
    <row r="158" spans="1:65" s="2" customFormat="1" ht="33" customHeight="1">
      <c r="A158" s="39"/>
      <c r="B158" s="40"/>
      <c r="C158" s="221" t="s">
        <v>318</v>
      </c>
      <c r="D158" s="221" t="s">
        <v>144</v>
      </c>
      <c r="E158" s="222" t="s">
        <v>1431</v>
      </c>
      <c r="F158" s="223" t="s">
        <v>1432</v>
      </c>
      <c r="G158" s="224" t="s">
        <v>1374</v>
      </c>
      <c r="H158" s="225">
        <v>1</v>
      </c>
      <c r="I158" s="226"/>
      <c r="J158" s="227">
        <f>ROUND(I158*H158,2)</f>
        <v>0</v>
      </c>
      <c r="K158" s="228"/>
      <c r="L158" s="45"/>
      <c r="M158" s="229" t="s">
        <v>1</v>
      </c>
      <c r="N158" s="230" t="s">
        <v>43</v>
      </c>
      <c r="O158" s="92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3" t="s">
        <v>1375</v>
      </c>
      <c r="AT158" s="233" t="s">
        <v>144</v>
      </c>
      <c r="AU158" s="233" t="s">
        <v>87</v>
      </c>
      <c r="AY158" s="18" t="s">
        <v>142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8" t="s">
        <v>85</v>
      </c>
      <c r="BK158" s="234">
        <f>ROUND(I158*H158,2)</f>
        <v>0</v>
      </c>
      <c r="BL158" s="18" t="s">
        <v>1375</v>
      </c>
      <c r="BM158" s="233" t="s">
        <v>1433</v>
      </c>
    </row>
    <row r="159" spans="1:47" s="2" customFormat="1" ht="12">
      <c r="A159" s="39"/>
      <c r="B159" s="40"/>
      <c r="C159" s="41"/>
      <c r="D159" s="235" t="s">
        <v>150</v>
      </c>
      <c r="E159" s="41"/>
      <c r="F159" s="236" t="s">
        <v>1432</v>
      </c>
      <c r="G159" s="41"/>
      <c r="H159" s="41"/>
      <c r="I159" s="237"/>
      <c r="J159" s="41"/>
      <c r="K159" s="41"/>
      <c r="L159" s="45"/>
      <c r="M159" s="238"/>
      <c r="N159" s="239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150</v>
      </c>
      <c r="AU159" s="18" t="s">
        <v>87</v>
      </c>
    </row>
    <row r="160" spans="1:47" s="2" customFormat="1" ht="12">
      <c r="A160" s="39"/>
      <c r="B160" s="40"/>
      <c r="C160" s="41"/>
      <c r="D160" s="235" t="s">
        <v>358</v>
      </c>
      <c r="E160" s="41"/>
      <c r="F160" s="283" t="s">
        <v>1434</v>
      </c>
      <c r="G160" s="41"/>
      <c r="H160" s="41"/>
      <c r="I160" s="237"/>
      <c r="J160" s="41"/>
      <c r="K160" s="41"/>
      <c r="L160" s="45"/>
      <c r="M160" s="238"/>
      <c r="N160" s="239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358</v>
      </c>
      <c r="AU160" s="18" t="s">
        <v>87</v>
      </c>
    </row>
    <row r="161" spans="1:65" s="2" customFormat="1" ht="21.75" customHeight="1">
      <c r="A161" s="39"/>
      <c r="B161" s="40"/>
      <c r="C161" s="221" t="s">
        <v>324</v>
      </c>
      <c r="D161" s="221" t="s">
        <v>144</v>
      </c>
      <c r="E161" s="222" t="s">
        <v>1435</v>
      </c>
      <c r="F161" s="223" t="s">
        <v>1436</v>
      </c>
      <c r="G161" s="224" t="s">
        <v>1374</v>
      </c>
      <c r="H161" s="225">
        <v>1</v>
      </c>
      <c r="I161" s="226"/>
      <c r="J161" s="227">
        <f>ROUND(I161*H161,2)</f>
        <v>0</v>
      </c>
      <c r="K161" s="228"/>
      <c r="L161" s="45"/>
      <c r="M161" s="229" t="s">
        <v>1</v>
      </c>
      <c r="N161" s="230" t="s">
        <v>43</v>
      </c>
      <c r="O161" s="92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3" t="s">
        <v>1375</v>
      </c>
      <c r="AT161" s="233" t="s">
        <v>144</v>
      </c>
      <c r="AU161" s="233" t="s">
        <v>87</v>
      </c>
      <c r="AY161" s="18" t="s">
        <v>142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8" t="s">
        <v>85</v>
      </c>
      <c r="BK161" s="234">
        <f>ROUND(I161*H161,2)</f>
        <v>0</v>
      </c>
      <c r="BL161" s="18" t="s">
        <v>1375</v>
      </c>
      <c r="BM161" s="233" t="s">
        <v>1437</v>
      </c>
    </row>
    <row r="162" spans="1:47" s="2" customFormat="1" ht="12">
      <c r="A162" s="39"/>
      <c r="B162" s="40"/>
      <c r="C162" s="41"/>
      <c r="D162" s="235" t="s">
        <v>150</v>
      </c>
      <c r="E162" s="41"/>
      <c r="F162" s="236" t="s">
        <v>1436</v>
      </c>
      <c r="G162" s="41"/>
      <c r="H162" s="41"/>
      <c r="I162" s="237"/>
      <c r="J162" s="41"/>
      <c r="K162" s="41"/>
      <c r="L162" s="45"/>
      <c r="M162" s="238"/>
      <c r="N162" s="239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150</v>
      </c>
      <c r="AU162" s="18" t="s">
        <v>87</v>
      </c>
    </row>
    <row r="163" spans="1:47" s="2" customFormat="1" ht="12">
      <c r="A163" s="39"/>
      <c r="B163" s="40"/>
      <c r="C163" s="41"/>
      <c r="D163" s="235" t="s">
        <v>358</v>
      </c>
      <c r="E163" s="41"/>
      <c r="F163" s="283" t="s">
        <v>1438</v>
      </c>
      <c r="G163" s="41"/>
      <c r="H163" s="41"/>
      <c r="I163" s="237"/>
      <c r="J163" s="41"/>
      <c r="K163" s="41"/>
      <c r="L163" s="45"/>
      <c r="M163" s="238"/>
      <c r="N163" s="239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358</v>
      </c>
      <c r="AU163" s="18" t="s">
        <v>87</v>
      </c>
    </row>
    <row r="164" spans="1:65" s="2" customFormat="1" ht="16.5" customHeight="1">
      <c r="A164" s="39"/>
      <c r="B164" s="40"/>
      <c r="C164" s="221" t="s">
        <v>330</v>
      </c>
      <c r="D164" s="221" t="s">
        <v>144</v>
      </c>
      <c r="E164" s="222" t="s">
        <v>1439</v>
      </c>
      <c r="F164" s="223" t="s">
        <v>1440</v>
      </c>
      <c r="G164" s="224" t="s">
        <v>1374</v>
      </c>
      <c r="H164" s="225">
        <v>1</v>
      </c>
      <c r="I164" s="226"/>
      <c r="J164" s="227">
        <f>ROUND(I164*H164,2)</f>
        <v>0</v>
      </c>
      <c r="K164" s="228"/>
      <c r="L164" s="45"/>
      <c r="M164" s="229" t="s">
        <v>1</v>
      </c>
      <c r="N164" s="230" t="s">
        <v>43</v>
      </c>
      <c r="O164" s="92"/>
      <c r="P164" s="231">
        <f>O164*H164</f>
        <v>0</v>
      </c>
      <c r="Q164" s="231">
        <v>0</v>
      </c>
      <c r="R164" s="231">
        <f>Q164*H164</f>
        <v>0</v>
      </c>
      <c r="S164" s="231">
        <v>0</v>
      </c>
      <c r="T164" s="232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3" t="s">
        <v>1375</v>
      </c>
      <c r="AT164" s="233" t="s">
        <v>144</v>
      </c>
      <c r="AU164" s="233" t="s">
        <v>87</v>
      </c>
      <c r="AY164" s="18" t="s">
        <v>142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8" t="s">
        <v>85</v>
      </c>
      <c r="BK164" s="234">
        <f>ROUND(I164*H164,2)</f>
        <v>0</v>
      </c>
      <c r="BL164" s="18" t="s">
        <v>1375</v>
      </c>
      <c r="BM164" s="233" t="s">
        <v>1441</v>
      </c>
    </row>
    <row r="165" spans="1:47" s="2" customFormat="1" ht="12">
      <c r="A165" s="39"/>
      <c r="B165" s="40"/>
      <c r="C165" s="41"/>
      <c r="D165" s="235" t="s">
        <v>150</v>
      </c>
      <c r="E165" s="41"/>
      <c r="F165" s="236" t="s">
        <v>1440</v>
      </c>
      <c r="G165" s="41"/>
      <c r="H165" s="41"/>
      <c r="I165" s="237"/>
      <c r="J165" s="41"/>
      <c r="K165" s="41"/>
      <c r="L165" s="45"/>
      <c r="M165" s="238"/>
      <c r="N165" s="239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150</v>
      </c>
      <c r="AU165" s="18" t="s">
        <v>87</v>
      </c>
    </row>
    <row r="166" spans="1:65" s="2" customFormat="1" ht="16.5" customHeight="1">
      <c r="A166" s="39"/>
      <c r="B166" s="40"/>
      <c r="C166" s="221" t="s">
        <v>342</v>
      </c>
      <c r="D166" s="221" t="s">
        <v>144</v>
      </c>
      <c r="E166" s="222" t="s">
        <v>1442</v>
      </c>
      <c r="F166" s="223" t="s">
        <v>1443</v>
      </c>
      <c r="G166" s="224" t="s">
        <v>1374</v>
      </c>
      <c r="H166" s="225">
        <v>1</v>
      </c>
      <c r="I166" s="226"/>
      <c r="J166" s="227">
        <f>ROUND(I166*H166,2)</f>
        <v>0</v>
      </c>
      <c r="K166" s="228"/>
      <c r="L166" s="45"/>
      <c r="M166" s="229" t="s">
        <v>1</v>
      </c>
      <c r="N166" s="230" t="s">
        <v>43</v>
      </c>
      <c r="O166" s="92"/>
      <c r="P166" s="231">
        <f>O166*H166</f>
        <v>0</v>
      </c>
      <c r="Q166" s="231">
        <v>0</v>
      </c>
      <c r="R166" s="231">
        <f>Q166*H166</f>
        <v>0</v>
      </c>
      <c r="S166" s="231">
        <v>0</v>
      </c>
      <c r="T166" s="232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3" t="s">
        <v>1375</v>
      </c>
      <c r="AT166" s="233" t="s">
        <v>144</v>
      </c>
      <c r="AU166" s="233" t="s">
        <v>87</v>
      </c>
      <c r="AY166" s="18" t="s">
        <v>142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8" t="s">
        <v>85</v>
      </c>
      <c r="BK166" s="234">
        <f>ROUND(I166*H166,2)</f>
        <v>0</v>
      </c>
      <c r="BL166" s="18" t="s">
        <v>1375</v>
      </c>
      <c r="BM166" s="233" t="s">
        <v>1444</v>
      </c>
    </row>
    <row r="167" spans="1:47" s="2" customFormat="1" ht="12">
      <c r="A167" s="39"/>
      <c r="B167" s="40"/>
      <c r="C167" s="41"/>
      <c r="D167" s="235" t="s">
        <v>150</v>
      </c>
      <c r="E167" s="41"/>
      <c r="F167" s="236" t="s">
        <v>1443</v>
      </c>
      <c r="G167" s="41"/>
      <c r="H167" s="41"/>
      <c r="I167" s="237"/>
      <c r="J167" s="41"/>
      <c r="K167" s="41"/>
      <c r="L167" s="45"/>
      <c r="M167" s="238"/>
      <c r="N167" s="239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150</v>
      </c>
      <c r="AU167" s="18" t="s">
        <v>87</v>
      </c>
    </row>
    <row r="168" spans="1:47" s="2" customFormat="1" ht="12">
      <c r="A168" s="39"/>
      <c r="B168" s="40"/>
      <c r="C168" s="41"/>
      <c r="D168" s="235" t="s">
        <v>358</v>
      </c>
      <c r="E168" s="41"/>
      <c r="F168" s="283" t="s">
        <v>1445</v>
      </c>
      <c r="G168" s="41"/>
      <c r="H168" s="41"/>
      <c r="I168" s="237"/>
      <c r="J168" s="41"/>
      <c r="K168" s="41"/>
      <c r="L168" s="45"/>
      <c r="M168" s="238"/>
      <c r="N168" s="239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358</v>
      </c>
      <c r="AU168" s="18" t="s">
        <v>87</v>
      </c>
    </row>
    <row r="169" spans="1:65" s="2" customFormat="1" ht="33" customHeight="1">
      <c r="A169" s="39"/>
      <c r="B169" s="40"/>
      <c r="C169" s="221" t="s">
        <v>7</v>
      </c>
      <c r="D169" s="221" t="s">
        <v>144</v>
      </c>
      <c r="E169" s="222" t="s">
        <v>1446</v>
      </c>
      <c r="F169" s="223" t="s">
        <v>1447</v>
      </c>
      <c r="G169" s="224" t="s">
        <v>1374</v>
      </c>
      <c r="H169" s="225">
        <v>1</v>
      </c>
      <c r="I169" s="226"/>
      <c r="J169" s="227">
        <f>ROUND(I169*H169,2)</f>
        <v>0</v>
      </c>
      <c r="K169" s="228"/>
      <c r="L169" s="45"/>
      <c r="M169" s="229" t="s">
        <v>1</v>
      </c>
      <c r="N169" s="230" t="s">
        <v>43</v>
      </c>
      <c r="O169" s="92"/>
      <c r="P169" s="231">
        <f>O169*H169</f>
        <v>0</v>
      </c>
      <c r="Q169" s="231">
        <v>0</v>
      </c>
      <c r="R169" s="231">
        <f>Q169*H169</f>
        <v>0</v>
      </c>
      <c r="S169" s="231">
        <v>0</v>
      </c>
      <c r="T169" s="232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3" t="s">
        <v>1375</v>
      </c>
      <c r="AT169" s="233" t="s">
        <v>144</v>
      </c>
      <c r="AU169" s="233" t="s">
        <v>87</v>
      </c>
      <c r="AY169" s="18" t="s">
        <v>142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8" t="s">
        <v>85</v>
      </c>
      <c r="BK169" s="234">
        <f>ROUND(I169*H169,2)</f>
        <v>0</v>
      </c>
      <c r="BL169" s="18" t="s">
        <v>1375</v>
      </c>
      <c r="BM169" s="233" t="s">
        <v>1448</v>
      </c>
    </row>
    <row r="170" spans="1:47" s="2" customFormat="1" ht="12">
      <c r="A170" s="39"/>
      <c r="B170" s="40"/>
      <c r="C170" s="41"/>
      <c r="D170" s="235" t="s">
        <v>150</v>
      </c>
      <c r="E170" s="41"/>
      <c r="F170" s="236" t="s">
        <v>1447</v>
      </c>
      <c r="G170" s="41"/>
      <c r="H170" s="41"/>
      <c r="I170" s="237"/>
      <c r="J170" s="41"/>
      <c r="K170" s="41"/>
      <c r="L170" s="45"/>
      <c r="M170" s="238"/>
      <c r="N170" s="239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150</v>
      </c>
      <c r="AU170" s="18" t="s">
        <v>87</v>
      </c>
    </row>
    <row r="171" spans="1:47" s="2" customFormat="1" ht="12">
      <c r="A171" s="39"/>
      <c r="B171" s="40"/>
      <c r="C171" s="41"/>
      <c r="D171" s="235" t="s">
        <v>358</v>
      </c>
      <c r="E171" s="41"/>
      <c r="F171" s="283" t="s">
        <v>1449</v>
      </c>
      <c r="G171" s="41"/>
      <c r="H171" s="41"/>
      <c r="I171" s="237"/>
      <c r="J171" s="41"/>
      <c r="K171" s="41"/>
      <c r="L171" s="45"/>
      <c r="M171" s="238"/>
      <c r="N171" s="239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358</v>
      </c>
      <c r="AU171" s="18" t="s">
        <v>87</v>
      </c>
    </row>
    <row r="172" spans="1:65" s="2" customFormat="1" ht="21.75" customHeight="1">
      <c r="A172" s="39"/>
      <c r="B172" s="40"/>
      <c r="C172" s="221" t="s">
        <v>353</v>
      </c>
      <c r="D172" s="221" t="s">
        <v>144</v>
      </c>
      <c r="E172" s="222" t="s">
        <v>1450</v>
      </c>
      <c r="F172" s="223" t="s">
        <v>1451</v>
      </c>
      <c r="G172" s="224" t="s">
        <v>1374</v>
      </c>
      <c r="H172" s="225">
        <v>1</v>
      </c>
      <c r="I172" s="226"/>
      <c r="J172" s="227">
        <f>ROUND(I172*H172,2)</f>
        <v>0</v>
      </c>
      <c r="K172" s="228"/>
      <c r="L172" s="45"/>
      <c r="M172" s="229" t="s">
        <v>1</v>
      </c>
      <c r="N172" s="230" t="s">
        <v>43</v>
      </c>
      <c r="O172" s="92"/>
      <c r="P172" s="231">
        <f>O172*H172</f>
        <v>0</v>
      </c>
      <c r="Q172" s="231">
        <v>0</v>
      </c>
      <c r="R172" s="231">
        <f>Q172*H172</f>
        <v>0</v>
      </c>
      <c r="S172" s="231">
        <v>0</v>
      </c>
      <c r="T172" s="232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3" t="s">
        <v>1375</v>
      </c>
      <c r="AT172" s="233" t="s">
        <v>144</v>
      </c>
      <c r="AU172" s="233" t="s">
        <v>87</v>
      </c>
      <c r="AY172" s="18" t="s">
        <v>142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8" t="s">
        <v>85</v>
      </c>
      <c r="BK172" s="234">
        <f>ROUND(I172*H172,2)</f>
        <v>0</v>
      </c>
      <c r="BL172" s="18" t="s">
        <v>1375</v>
      </c>
      <c r="BM172" s="233" t="s">
        <v>1452</v>
      </c>
    </row>
    <row r="173" spans="1:47" s="2" customFormat="1" ht="12">
      <c r="A173" s="39"/>
      <c r="B173" s="40"/>
      <c r="C173" s="41"/>
      <c r="D173" s="235" t="s">
        <v>150</v>
      </c>
      <c r="E173" s="41"/>
      <c r="F173" s="236" t="s">
        <v>1451</v>
      </c>
      <c r="G173" s="41"/>
      <c r="H173" s="41"/>
      <c r="I173" s="237"/>
      <c r="J173" s="41"/>
      <c r="K173" s="41"/>
      <c r="L173" s="45"/>
      <c r="M173" s="238"/>
      <c r="N173" s="239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150</v>
      </c>
      <c r="AU173" s="18" t="s">
        <v>87</v>
      </c>
    </row>
    <row r="174" spans="1:47" s="2" customFormat="1" ht="12">
      <c r="A174" s="39"/>
      <c r="B174" s="40"/>
      <c r="C174" s="41"/>
      <c r="D174" s="235" t="s">
        <v>358</v>
      </c>
      <c r="E174" s="41"/>
      <c r="F174" s="283" t="s">
        <v>1453</v>
      </c>
      <c r="G174" s="41"/>
      <c r="H174" s="41"/>
      <c r="I174" s="237"/>
      <c r="J174" s="41"/>
      <c r="K174" s="41"/>
      <c r="L174" s="45"/>
      <c r="M174" s="238"/>
      <c r="N174" s="239"/>
      <c r="O174" s="92"/>
      <c r="P174" s="92"/>
      <c r="Q174" s="92"/>
      <c r="R174" s="92"/>
      <c r="S174" s="92"/>
      <c r="T174" s="93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358</v>
      </c>
      <c r="AU174" s="18" t="s">
        <v>87</v>
      </c>
    </row>
    <row r="175" spans="1:65" s="2" customFormat="1" ht="21.75" customHeight="1">
      <c r="A175" s="39"/>
      <c r="B175" s="40"/>
      <c r="C175" s="221" t="s">
        <v>361</v>
      </c>
      <c r="D175" s="221" t="s">
        <v>144</v>
      </c>
      <c r="E175" s="222" t="s">
        <v>1454</v>
      </c>
      <c r="F175" s="223" t="s">
        <v>1455</v>
      </c>
      <c r="G175" s="224" t="s">
        <v>1374</v>
      </c>
      <c r="H175" s="225">
        <v>1</v>
      </c>
      <c r="I175" s="226"/>
      <c r="J175" s="227">
        <f>ROUND(I175*H175,2)</f>
        <v>0</v>
      </c>
      <c r="K175" s="228"/>
      <c r="L175" s="45"/>
      <c r="M175" s="229" t="s">
        <v>1</v>
      </c>
      <c r="N175" s="230" t="s">
        <v>43</v>
      </c>
      <c r="O175" s="92"/>
      <c r="P175" s="231">
        <f>O175*H175</f>
        <v>0</v>
      </c>
      <c r="Q175" s="231">
        <v>0</v>
      </c>
      <c r="R175" s="231">
        <f>Q175*H175</f>
        <v>0</v>
      </c>
      <c r="S175" s="231">
        <v>0</v>
      </c>
      <c r="T175" s="232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3" t="s">
        <v>1375</v>
      </c>
      <c r="AT175" s="233" t="s">
        <v>144</v>
      </c>
      <c r="AU175" s="233" t="s">
        <v>87</v>
      </c>
      <c r="AY175" s="18" t="s">
        <v>142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8" t="s">
        <v>85</v>
      </c>
      <c r="BK175" s="234">
        <f>ROUND(I175*H175,2)</f>
        <v>0</v>
      </c>
      <c r="BL175" s="18" t="s">
        <v>1375</v>
      </c>
      <c r="BM175" s="233" t="s">
        <v>1456</v>
      </c>
    </row>
    <row r="176" spans="1:47" s="2" customFormat="1" ht="12">
      <c r="A176" s="39"/>
      <c r="B176" s="40"/>
      <c r="C176" s="41"/>
      <c r="D176" s="235" t="s">
        <v>150</v>
      </c>
      <c r="E176" s="41"/>
      <c r="F176" s="236" t="s">
        <v>1457</v>
      </c>
      <c r="G176" s="41"/>
      <c r="H176" s="41"/>
      <c r="I176" s="237"/>
      <c r="J176" s="41"/>
      <c r="K176" s="41"/>
      <c r="L176" s="45"/>
      <c r="M176" s="238"/>
      <c r="N176" s="239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150</v>
      </c>
      <c r="AU176" s="18" t="s">
        <v>87</v>
      </c>
    </row>
    <row r="177" spans="1:65" s="2" customFormat="1" ht="16.5" customHeight="1">
      <c r="A177" s="39"/>
      <c r="B177" s="40"/>
      <c r="C177" s="221" t="s">
        <v>367</v>
      </c>
      <c r="D177" s="221" t="s">
        <v>144</v>
      </c>
      <c r="E177" s="222" t="s">
        <v>1458</v>
      </c>
      <c r="F177" s="223" t="s">
        <v>1459</v>
      </c>
      <c r="G177" s="224" t="s">
        <v>1374</v>
      </c>
      <c r="H177" s="225">
        <v>1</v>
      </c>
      <c r="I177" s="226"/>
      <c r="J177" s="227">
        <f>ROUND(I177*H177,2)</f>
        <v>0</v>
      </c>
      <c r="K177" s="228"/>
      <c r="L177" s="45"/>
      <c r="M177" s="229" t="s">
        <v>1</v>
      </c>
      <c r="N177" s="230" t="s">
        <v>43</v>
      </c>
      <c r="O177" s="92"/>
      <c r="P177" s="231">
        <f>O177*H177</f>
        <v>0</v>
      </c>
      <c r="Q177" s="231">
        <v>0</v>
      </c>
      <c r="R177" s="231">
        <f>Q177*H177</f>
        <v>0</v>
      </c>
      <c r="S177" s="231">
        <v>0</v>
      </c>
      <c r="T177" s="232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3" t="s">
        <v>1375</v>
      </c>
      <c r="AT177" s="233" t="s">
        <v>144</v>
      </c>
      <c r="AU177" s="233" t="s">
        <v>87</v>
      </c>
      <c r="AY177" s="18" t="s">
        <v>142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8" t="s">
        <v>85</v>
      </c>
      <c r="BK177" s="234">
        <f>ROUND(I177*H177,2)</f>
        <v>0</v>
      </c>
      <c r="BL177" s="18" t="s">
        <v>1375</v>
      </c>
      <c r="BM177" s="233" t="s">
        <v>1460</v>
      </c>
    </row>
    <row r="178" spans="1:47" s="2" customFormat="1" ht="12">
      <c r="A178" s="39"/>
      <c r="B178" s="40"/>
      <c r="C178" s="41"/>
      <c r="D178" s="235" t="s">
        <v>150</v>
      </c>
      <c r="E178" s="41"/>
      <c r="F178" s="236" t="s">
        <v>1459</v>
      </c>
      <c r="G178" s="41"/>
      <c r="H178" s="41"/>
      <c r="I178" s="237"/>
      <c r="J178" s="41"/>
      <c r="K178" s="41"/>
      <c r="L178" s="45"/>
      <c r="M178" s="238"/>
      <c r="N178" s="239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150</v>
      </c>
      <c r="AU178" s="18" t="s">
        <v>87</v>
      </c>
    </row>
    <row r="179" spans="1:47" s="2" customFormat="1" ht="12">
      <c r="A179" s="39"/>
      <c r="B179" s="40"/>
      <c r="C179" s="41"/>
      <c r="D179" s="235" t="s">
        <v>358</v>
      </c>
      <c r="E179" s="41"/>
      <c r="F179" s="283" t="s">
        <v>1461</v>
      </c>
      <c r="G179" s="41"/>
      <c r="H179" s="41"/>
      <c r="I179" s="237"/>
      <c r="J179" s="41"/>
      <c r="K179" s="41"/>
      <c r="L179" s="45"/>
      <c r="M179" s="238"/>
      <c r="N179" s="239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358</v>
      </c>
      <c r="AU179" s="18" t="s">
        <v>87</v>
      </c>
    </row>
    <row r="180" spans="1:65" s="2" customFormat="1" ht="16.5" customHeight="1">
      <c r="A180" s="39"/>
      <c r="B180" s="40"/>
      <c r="C180" s="221" t="s">
        <v>373</v>
      </c>
      <c r="D180" s="221" t="s">
        <v>144</v>
      </c>
      <c r="E180" s="222" t="s">
        <v>1462</v>
      </c>
      <c r="F180" s="223" t="s">
        <v>1463</v>
      </c>
      <c r="G180" s="224" t="s">
        <v>1374</v>
      </c>
      <c r="H180" s="225">
        <v>1</v>
      </c>
      <c r="I180" s="226"/>
      <c r="J180" s="227">
        <f>ROUND(I180*H180,2)</f>
        <v>0</v>
      </c>
      <c r="K180" s="228"/>
      <c r="L180" s="45"/>
      <c r="M180" s="229" t="s">
        <v>1</v>
      </c>
      <c r="N180" s="230" t="s">
        <v>43</v>
      </c>
      <c r="O180" s="92"/>
      <c r="P180" s="231">
        <f>O180*H180</f>
        <v>0</v>
      </c>
      <c r="Q180" s="231">
        <v>0</v>
      </c>
      <c r="R180" s="231">
        <f>Q180*H180</f>
        <v>0</v>
      </c>
      <c r="S180" s="231">
        <v>0</v>
      </c>
      <c r="T180" s="232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3" t="s">
        <v>1375</v>
      </c>
      <c r="AT180" s="233" t="s">
        <v>144</v>
      </c>
      <c r="AU180" s="233" t="s">
        <v>87</v>
      </c>
      <c r="AY180" s="18" t="s">
        <v>142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8" t="s">
        <v>85</v>
      </c>
      <c r="BK180" s="234">
        <f>ROUND(I180*H180,2)</f>
        <v>0</v>
      </c>
      <c r="BL180" s="18" t="s">
        <v>1375</v>
      </c>
      <c r="BM180" s="233" t="s">
        <v>1464</v>
      </c>
    </row>
    <row r="181" spans="1:47" s="2" customFormat="1" ht="12">
      <c r="A181" s="39"/>
      <c r="B181" s="40"/>
      <c r="C181" s="41"/>
      <c r="D181" s="235" t="s">
        <v>150</v>
      </c>
      <c r="E181" s="41"/>
      <c r="F181" s="236" t="s">
        <v>1463</v>
      </c>
      <c r="G181" s="41"/>
      <c r="H181" s="41"/>
      <c r="I181" s="237"/>
      <c r="J181" s="41"/>
      <c r="K181" s="41"/>
      <c r="L181" s="45"/>
      <c r="M181" s="238"/>
      <c r="N181" s="239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150</v>
      </c>
      <c r="AU181" s="18" t="s">
        <v>87</v>
      </c>
    </row>
    <row r="182" spans="1:47" s="2" customFormat="1" ht="12">
      <c r="A182" s="39"/>
      <c r="B182" s="40"/>
      <c r="C182" s="41"/>
      <c r="D182" s="235" t="s">
        <v>358</v>
      </c>
      <c r="E182" s="41"/>
      <c r="F182" s="283" t="s">
        <v>1465</v>
      </c>
      <c r="G182" s="41"/>
      <c r="H182" s="41"/>
      <c r="I182" s="237"/>
      <c r="J182" s="41"/>
      <c r="K182" s="41"/>
      <c r="L182" s="45"/>
      <c r="M182" s="238"/>
      <c r="N182" s="239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358</v>
      </c>
      <c r="AU182" s="18" t="s">
        <v>87</v>
      </c>
    </row>
    <row r="183" spans="1:65" s="2" customFormat="1" ht="21.75" customHeight="1">
      <c r="A183" s="39"/>
      <c r="B183" s="40"/>
      <c r="C183" s="221" t="s">
        <v>377</v>
      </c>
      <c r="D183" s="221" t="s">
        <v>144</v>
      </c>
      <c r="E183" s="222" t="s">
        <v>1466</v>
      </c>
      <c r="F183" s="223" t="s">
        <v>1467</v>
      </c>
      <c r="G183" s="224" t="s">
        <v>1374</v>
      </c>
      <c r="H183" s="225">
        <v>1</v>
      </c>
      <c r="I183" s="226"/>
      <c r="J183" s="227">
        <f>ROUND(I183*H183,2)</f>
        <v>0</v>
      </c>
      <c r="K183" s="228"/>
      <c r="L183" s="45"/>
      <c r="M183" s="229" t="s">
        <v>1</v>
      </c>
      <c r="N183" s="230" t="s">
        <v>43</v>
      </c>
      <c r="O183" s="92"/>
      <c r="P183" s="231">
        <f>O183*H183</f>
        <v>0</v>
      </c>
      <c r="Q183" s="231">
        <v>0</v>
      </c>
      <c r="R183" s="231">
        <f>Q183*H183</f>
        <v>0</v>
      </c>
      <c r="S183" s="231">
        <v>0</v>
      </c>
      <c r="T183" s="232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3" t="s">
        <v>1375</v>
      </c>
      <c r="AT183" s="233" t="s">
        <v>144</v>
      </c>
      <c r="AU183" s="233" t="s">
        <v>87</v>
      </c>
      <c r="AY183" s="18" t="s">
        <v>142</v>
      </c>
      <c r="BE183" s="234">
        <f>IF(N183="základní",J183,0)</f>
        <v>0</v>
      </c>
      <c r="BF183" s="234">
        <f>IF(N183="snížená",J183,0)</f>
        <v>0</v>
      </c>
      <c r="BG183" s="234">
        <f>IF(N183="zákl. přenesená",J183,0)</f>
        <v>0</v>
      </c>
      <c r="BH183" s="234">
        <f>IF(N183="sníž. přenesená",J183,0)</f>
        <v>0</v>
      </c>
      <c r="BI183" s="234">
        <f>IF(N183="nulová",J183,0)</f>
        <v>0</v>
      </c>
      <c r="BJ183" s="18" t="s">
        <v>85</v>
      </c>
      <c r="BK183" s="234">
        <f>ROUND(I183*H183,2)</f>
        <v>0</v>
      </c>
      <c r="BL183" s="18" t="s">
        <v>1375</v>
      </c>
      <c r="BM183" s="233" t="s">
        <v>1468</v>
      </c>
    </row>
    <row r="184" spans="1:65" s="2" customFormat="1" ht="21.75" customHeight="1">
      <c r="A184" s="39"/>
      <c r="B184" s="40"/>
      <c r="C184" s="221" t="s">
        <v>383</v>
      </c>
      <c r="D184" s="221" t="s">
        <v>144</v>
      </c>
      <c r="E184" s="222" t="s">
        <v>1469</v>
      </c>
      <c r="F184" s="223" t="s">
        <v>1470</v>
      </c>
      <c r="G184" s="224" t="s">
        <v>1374</v>
      </c>
      <c r="H184" s="225">
        <v>1</v>
      </c>
      <c r="I184" s="226"/>
      <c r="J184" s="227">
        <f>ROUND(I184*H184,2)</f>
        <v>0</v>
      </c>
      <c r="K184" s="228"/>
      <c r="L184" s="45"/>
      <c r="M184" s="229" t="s">
        <v>1</v>
      </c>
      <c r="N184" s="230" t="s">
        <v>43</v>
      </c>
      <c r="O184" s="92"/>
      <c r="P184" s="231">
        <f>O184*H184</f>
        <v>0</v>
      </c>
      <c r="Q184" s="231">
        <v>0</v>
      </c>
      <c r="R184" s="231">
        <f>Q184*H184</f>
        <v>0</v>
      </c>
      <c r="S184" s="231">
        <v>0</v>
      </c>
      <c r="T184" s="232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3" t="s">
        <v>1375</v>
      </c>
      <c r="AT184" s="233" t="s">
        <v>144</v>
      </c>
      <c r="AU184" s="233" t="s">
        <v>87</v>
      </c>
      <c r="AY184" s="18" t="s">
        <v>142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8" t="s">
        <v>85</v>
      </c>
      <c r="BK184" s="234">
        <f>ROUND(I184*H184,2)</f>
        <v>0</v>
      </c>
      <c r="BL184" s="18" t="s">
        <v>1375</v>
      </c>
      <c r="BM184" s="233" t="s">
        <v>1471</v>
      </c>
    </row>
    <row r="185" spans="1:63" s="12" customFormat="1" ht="22.8" customHeight="1">
      <c r="A185" s="12"/>
      <c r="B185" s="205"/>
      <c r="C185" s="206"/>
      <c r="D185" s="207" t="s">
        <v>77</v>
      </c>
      <c r="E185" s="219" t="s">
        <v>1472</v>
      </c>
      <c r="F185" s="219" t="s">
        <v>1473</v>
      </c>
      <c r="G185" s="206"/>
      <c r="H185" s="206"/>
      <c r="I185" s="209"/>
      <c r="J185" s="220">
        <f>BK185</f>
        <v>0</v>
      </c>
      <c r="K185" s="206"/>
      <c r="L185" s="211"/>
      <c r="M185" s="212"/>
      <c r="N185" s="213"/>
      <c r="O185" s="213"/>
      <c r="P185" s="214">
        <f>SUM(P186:P192)</f>
        <v>0</v>
      </c>
      <c r="Q185" s="213"/>
      <c r="R185" s="214">
        <f>SUM(R186:R192)</f>
        <v>0</v>
      </c>
      <c r="S185" s="213"/>
      <c r="T185" s="215">
        <f>SUM(T186:T192)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6" t="s">
        <v>193</v>
      </c>
      <c r="AT185" s="217" t="s">
        <v>77</v>
      </c>
      <c r="AU185" s="217" t="s">
        <v>85</v>
      </c>
      <c r="AY185" s="216" t="s">
        <v>142</v>
      </c>
      <c r="BK185" s="218">
        <f>SUM(BK186:BK192)</f>
        <v>0</v>
      </c>
    </row>
    <row r="186" spans="1:65" s="2" customFormat="1" ht="21.75" customHeight="1">
      <c r="A186" s="39"/>
      <c r="B186" s="40"/>
      <c r="C186" s="221" t="s">
        <v>392</v>
      </c>
      <c r="D186" s="221" t="s">
        <v>144</v>
      </c>
      <c r="E186" s="222" t="s">
        <v>1474</v>
      </c>
      <c r="F186" s="223" t="s">
        <v>1475</v>
      </c>
      <c r="G186" s="224" t="s">
        <v>1374</v>
      </c>
      <c r="H186" s="225">
        <v>1</v>
      </c>
      <c r="I186" s="226"/>
      <c r="J186" s="227">
        <f>ROUND(I186*H186,2)</f>
        <v>0</v>
      </c>
      <c r="K186" s="228"/>
      <c r="L186" s="45"/>
      <c r="M186" s="229" t="s">
        <v>1</v>
      </c>
      <c r="N186" s="230" t="s">
        <v>43</v>
      </c>
      <c r="O186" s="92"/>
      <c r="P186" s="231">
        <f>O186*H186</f>
        <v>0</v>
      </c>
      <c r="Q186" s="231">
        <v>0</v>
      </c>
      <c r="R186" s="231">
        <f>Q186*H186</f>
        <v>0</v>
      </c>
      <c r="S186" s="231">
        <v>0</v>
      </c>
      <c r="T186" s="232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3" t="s">
        <v>1375</v>
      </c>
      <c r="AT186" s="233" t="s">
        <v>144</v>
      </c>
      <c r="AU186" s="233" t="s">
        <v>87</v>
      </c>
      <c r="AY186" s="18" t="s">
        <v>142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8" t="s">
        <v>85</v>
      </c>
      <c r="BK186" s="234">
        <f>ROUND(I186*H186,2)</f>
        <v>0</v>
      </c>
      <c r="BL186" s="18" t="s">
        <v>1375</v>
      </c>
      <c r="BM186" s="233" t="s">
        <v>1476</v>
      </c>
    </row>
    <row r="187" spans="1:47" s="2" customFormat="1" ht="12">
      <c r="A187" s="39"/>
      <c r="B187" s="40"/>
      <c r="C187" s="41"/>
      <c r="D187" s="235" t="s">
        <v>150</v>
      </c>
      <c r="E187" s="41"/>
      <c r="F187" s="236" t="s">
        <v>1475</v>
      </c>
      <c r="G187" s="41"/>
      <c r="H187" s="41"/>
      <c r="I187" s="237"/>
      <c r="J187" s="41"/>
      <c r="K187" s="41"/>
      <c r="L187" s="45"/>
      <c r="M187" s="238"/>
      <c r="N187" s="239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150</v>
      </c>
      <c r="AU187" s="18" t="s">
        <v>87</v>
      </c>
    </row>
    <row r="188" spans="1:65" s="2" customFormat="1" ht="21.75" customHeight="1">
      <c r="A188" s="39"/>
      <c r="B188" s="40"/>
      <c r="C188" s="221" t="s">
        <v>399</v>
      </c>
      <c r="D188" s="221" t="s">
        <v>144</v>
      </c>
      <c r="E188" s="222" t="s">
        <v>1477</v>
      </c>
      <c r="F188" s="223" t="s">
        <v>1478</v>
      </c>
      <c r="G188" s="224" t="s">
        <v>1374</v>
      </c>
      <c r="H188" s="225">
        <v>1</v>
      </c>
      <c r="I188" s="226"/>
      <c r="J188" s="227">
        <f>ROUND(I188*H188,2)</f>
        <v>0</v>
      </c>
      <c r="K188" s="228"/>
      <c r="L188" s="45"/>
      <c r="M188" s="229" t="s">
        <v>1</v>
      </c>
      <c r="N188" s="230" t="s">
        <v>43</v>
      </c>
      <c r="O188" s="92"/>
      <c r="P188" s="231">
        <f>O188*H188</f>
        <v>0</v>
      </c>
      <c r="Q188" s="231">
        <v>0</v>
      </c>
      <c r="R188" s="231">
        <f>Q188*H188</f>
        <v>0</v>
      </c>
      <c r="S188" s="231">
        <v>0</v>
      </c>
      <c r="T188" s="232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3" t="s">
        <v>1375</v>
      </c>
      <c r="AT188" s="233" t="s">
        <v>144</v>
      </c>
      <c r="AU188" s="233" t="s">
        <v>87</v>
      </c>
      <c r="AY188" s="18" t="s">
        <v>142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8" t="s">
        <v>85</v>
      </c>
      <c r="BK188" s="234">
        <f>ROUND(I188*H188,2)</f>
        <v>0</v>
      </c>
      <c r="BL188" s="18" t="s">
        <v>1375</v>
      </c>
      <c r="BM188" s="233" t="s">
        <v>1479</v>
      </c>
    </row>
    <row r="189" spans="1:47" s="2" customFormat="1" ht="12">
      <c r="A189" s="39"/>
      <c r="B189" s="40"/>
      <c r="C189" s="41"/>
      <c r="D189" s="235" t="s">
        <v>150</v>
      </c>
      <c r="E189" s="41"/>
      <c r="F189" s="236" t="s">
        <v>1478</v>
      </c>
      <c r="G189" s="41"/>
      <c r="H189" s="41"/>
      <c r="I189" s="237"/>
      <c r="J189" s="41"/>
      <c r="K189" s="41"/>
      <c r="L189" s="45"/>
      <c r="M189" s="238"/>
      <c r="N189" s="239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150</v>
      </c>
      <c r="AU189" s="18" t="s">
        <v>87</v>
      </c>
    </row>
    <row r="190" spans="1:47" s="2" customFormat="1" ht="12">
      <c r="A190" s="39"/>
      <c r="B190" s="40"/>
      <c r="C190" s="41"/>
      <c r="D190" s="235" t="s">
        <v>358</v>
      </c>
      <c r="E190" s="41"/>
      <c r="F190" s="283" t="s">
        <v>1480</v>
      </c>
      <c r="G190" s="41"/>
      <c r="H190" s="41"/>
      <c r="I190" s="237"/>
      <c r="J190" s="41"/>
      <c r="K190" s="41"/>
      <c r="L190" s="45"/>
      <c r="M190" s="238"/>
      <c r="N190" s="239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358</v>
      </c>
      <c r="AU190" s="18" t="s">
        <v>87</v>
      </c>
    </row>
    <row r="191" spans="1:65" s="2" customFormat="1" ht="55.5" customHeight="1">
      <c r="A191" s="39"/>
      <c r="B191" s="40"/>
      <c r="C191" s="221" t="s">
        <v>404</v>
      </c>
      <c r="D191" s="221" t="s">
        <v>144</v>
      </c>
      <c r="E191" s="222" t="s">
        <v>1481</v>
      </c>
      <c r="F191" s="223" t="s">
        <v>1482</v>
      </c>
      <c r="G191" s="224" t="s">
        <v>1374</v>
      </c>
      <c r="H191" s="225">
        <v>1</v>
      </c>
      <c r="I191" s="226"/>
      <c r="J191" s="227">
        <f>ROUND(I191*H191,2)</f>
        <v>0</v>
      </c>
      <c r="K191" s="228"/>
      <c r="L191" s="45"/>
      <c r="M191" s="229" t="s">
        <v>1</v>
      </c>
      <c r="N191" s="230" t="s">
        <v>43</v>
      </c>
      <c r="O191" s="92"/>
      <c r="P191" s="231">
        <f>O191*H191</f>
        <v>0</v>
      </c>
      <c r="Q191" s="231">
        <v>0</v>
      </c>
      <c r="R191" s="231">
        <f>Q191*H191</f>
        <v>0</v>
      </c>
      <c r="S191" s="231">
        <v>0</v>
      </c>
      <c r="T191" s="232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3" t="s">
        <v>1375</v>
      </c>
      <c r="AT191" s="233" t="s">
        <v>144</v>
      </c>
      <c r="AU191" s="233" t="s">
        <v>87</v>
      </c>
      <c r="AY191" s="18" t="s">
        <v>142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8" t="s">
        <v>85</v>
      </c>
      <c r="BK191" s="234">
        <f>ROUND(I191*H191,2)</f>
        <v>0</v>
      </c>
      <c r="BL191" s="18" t="s">
        <v>1375</v>
      </c>
      <c r="BM191" s="233" t="s">
        <v>1483</v>
      </c>
    </row>
    <row r="192" spans="1:47" s="2" customFormat="1" ht="12">
      <c r="A192" s="39"/>
      <c r="B192" s="40"/>
      <c r="C192" s="41"/>
      <c r="D192" s="235" t="s">
        <v>150</v>
      </c>
      <c r="E192" s="41"/>
      <c r="F192" s="236" t="s">
        <v>1482</v>
      </c>
      <c r="G192" s="41"/>
      <c r="H192" s="41"/>
      <c r="I192" s="237"/>
      <c r="J192" s="41"/>
      <c r="K192" s="41"/>
      <c r="L192" s="45"/>
      <c r="M192" s="238"/>
      <c r="N192" s="239"/>
      <c r="O192" s="92"/>
      <c r="P192" s="92"/>
      <c r="Q192" s="92"/>
      <c r="R192" s="92"/>
      <c r="S192" s="92"/>
      <c r="T192" s="93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150</v>
      </c>
      <c r="AU192" s="18" t="s">
        <v>87</v>
      </c>
    </row>
    <row r="193" spans="1:63" s="12" customFormat="1" ht="22.8" customHeight="1">
      <c r="A193" s="12"/>
      <c r="B193" s="205"/>
      <c r="C193" s="206"/>
      <c r="D193" s="207" t="s">
        <v>77</v>
      </c>
      <c r="E193" s="219" t="s">
        <v>1484</v>
      </c>
      <c r="F193" s="219" t="s">
        <v>1485</v>
      </c>
      <c r="G193" s="206"/>
      <c r="H193" s="206"/>
      <c r="I193" s="209"/>
      <c r="J193" s="220">
        <f>BK193</f>
        <v>0</v>
      </c>
      <c r="K193" s="206"/>
      <c r="L193" s="211"/>
      <c r="M193" s="212"/>
      <c r="N193" s="213"/>
      <c r="O193" s="213"/>
      <c r="P193" s="214">
        <f>SUM(P194:P195)</f>
        <v>0</v>
      </c>
      <c r="Q193" s="213"/>
      <c r="R193" s="214">
        <f>SUM(R194:R195)</f>
        <v>0</v>
      </c>
      <c r="S193" s="213"/>
      <c r="T193" s="215">
        <f>SUM(T194:T195)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6" t="s">
        <v>193</v>
      </c>
      <c r="AT193" s="217" t="s">
        <v>77</v>
      </c>
      <c r="AU193" s="217" t="s">
        <v>85</v>
      </c>
      <c r="AY193" s="216" t="s">
        <v>142</v>
      </c>
      <c r="BK193" s="218">
        <f>SUM(BK194:BK195)</f>
        <v>0</v>
      </c>
    </row>
    <row r="194" spans="1:65" s="2" customFormat="1" ht="16.5" customHeight="1">
      <c r="A194" s="39"/>
      <c r="B194" s="40"/>
      <c r="C194" s="221" t="s">
        <v>409</v>
      </c>
      <c r="D194" s="221" t="s">
        <v>144</v>
      </c>
      <c r="E194" s="222" t="s">
        <v>1486</v>
      </c>
      <c r="F194" s="223" t="s">
        <v>1485</v>
      </c>
      <c r="G194" s="224" t="s">
        <v>1374</v>
      </c>
      <c r="H194" s="225">
        <v>1</v>
      </c>
      <c r="I194" s="226"/>
      <c r="J194" s="227">
        <f>ROUND(I194*H194,2)</f>
        <v>0</v>
      </c>
      <c r="K194" s="228"/>
      <c r="L194" s="45"/>
      <c r="M194" s="229" t="s">
        <v>1</v>
      </c>
      <c r="N194" s="230" t="s">
        <v>43</v>
      </c>
      <c r="O194" s="92"/>
      <c r="P194" s="231">
        <f>O194*H194</f>
        <v>0</v>
      </c>
      <c r="Q194" s="231">
        <v>0</v>
      </c>
      <c r="R194" s="231">
        <f>Q194*H194</f>
        <v>0</v>
      </c>
      <c r="S194" s="231">
        <v>0</v>
      </c>
      <c r="T194" s="232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3" t="s">
        <v>1375</v>
      </c>
      <c r="AT194" s="233" t="s">
        <v>144</v>
      </c>
      <c r="AU194" s="233" t="s">
        <v>87</v>
      </c>
      <c r="AY194" s="18" t="s">
        <v>142</v>
      </c>
      <c r="BE194" s="234">
        <f>IF(N194="základní",J194,0)</f>
        <v>0</v>
      </c>
      <c r="BF194" s="234">
        <f>IF(N194="snížená",J194,0)</f>
        <v>0</v>
      </c>
      <c r="BG194" s="234">
        <f>IF(N194="zákl. přenesená",J194,0)</f>
        <v>0</v>
      </c>
      <c r="BH194" s="234">
        <f>IF(N194="sníž. přenesená",J194,0)</f>
        <v>0</v>
      </c>
      <c r="BI194" s="234">
        <f>IF(N194="nulová",J194,0)</f>
        <v>0</v>
      </c>
      <c r="BJ194" s="18" t="s">
        <v>85</v>
      </c>
      <c r="BK194" s="234">
        <f>ROUND(I194*H194,2)</f>
        <v>0</v>
      </c>
      <c r="BL194" s="18" t="s">
        <v>1375</v>
      </c>
      <c r="BM194" s="233" t="s">
        <v>1487</v>
      </c>
    </row>
    <row r="195" spans="1:47" s="2" customFormat="1" ht="12">
      <c r="A195" s="39"/>
      <c r="B195" s="40"/>
      <c r="C195" s="41"/>
      <c r="D195" s="235" t="s">
        <v>150</v>
      </c>
      <c r="E195" s="41"/>
      <c r="F195" s="236" t="s">
        <v>1485</v>
      </c>
      <c r="G195" s="41"/>
      <c r="H195" s="41"/>
      <c r="I195" s="237"/>
      <c r="J195" s="41"/>
      <c r="K195" s="41"/>
      <c r="L195" s="45"/>
      <c r="M195" s="238"/>
      <c r="N195" s="239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150</v>
      </c>
      <c r="AU195" s="18" t="s">
        <v>87</v>
      </c>
    </row>
    <row r="196" spans="1:63" s="12" customFormat="1" ht="22.8" customHeight="1">
      <c r="A196" s="12"/>
      <c r="B196" s="205"/>
      <c r="C196" s="206"/>
      <c r="D196" s="207" t="s">
        <v>77</v>
      </c>
      <c r="E196" s="219" t="s">
        <v>1488</v>
      </c>
      <c r="F196" s="219" t="s">
        <v>1489</v>
      </c>
      <c r="G196" s="206"/>
      <c r="H196" s="206"/>
      <c r="I196" s="209"/>
      <c r="J196" s="220">
        <f>BK196</f>
        <v>0</v>
      </c>
      <c r="K196" s="206"/>
      <c r="L196" s="211"/>
      <c r="M196" s="212"/>
      <c r="N196" s="213"/>
      <c r="O196" s="213"/>
      <c r="P196" s="214">
        <f>SUM(P197:P201)</f>
        <v>0</v>
      </c>
      <c r="Q196" s="213"/>
      <c r="R196" s="214">
        <f>SUM(R197:R201)</f>
        <v>0</v>
      </c>
      <c r="S196" s="213"/>
      <c r="T196" s="215">
        <f>SUM(T197:T201)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6" t="s">
        <v>193</v>
      </c>
      <c r="AT196" s="217" t="s">
        <v>77</v>
      </c>
      <c r="AU196" s="217" t="s">
        <v>85</v>
      </c>
      <c r="AY196" s="216" t="s">
        <v>142</v>
      </c>
      <c r="BK196" s="218">
        <f>SUM(BK197:BK201)</f>
        <v>0</v>
      </c>
    </row>
    <row r="197" spans="1:65" s="2" customFormat="1" ht="16.5" customHeight="1">
      <c r="A197" s="39"/>
      <c r="B197" s="40"/>
      <c r="C197" s="221" t="s">
        <v>414</v>
      </c>
      <c r="D197" s="221" t="s">
        <v>144</v>
      </c>
      <c r="E197" s="222" t="s">
        <v>1490</v>
      </c>
      <c r="F197" s="223" t="s">
        <v>1491</v>
      </c>
      <c r="G197" s="224" t="s">
        <v>1374</v>
      </c>
      <c r="H197" s="225">
        <v>1</v>
      </c>
      <c r="I197" s="226"/>
      <c r="J197" s="227">
        <f>ROUND(I197*H197,2)</f>
        <v>0</v>
      </c>
      <c r="K197" s="228"/>
      <c r="L197" s="45"/>
      <c r="M197" s="229" t="s">
        <v>1</v>
      </c>
      <c r="N197" s="230" t="s">
        <v>43</v>
      </c>
      <c r="O197" s="92"/>
      <c r="P197" s="231">
        <f>O197*H197</f>
        <v>0</v>
      </c>
      <c r="Q197" s="231">
        <v>0</v>
      </c>
      <c r="R197" s="231">
        <f>Q197*H197</f>
        <v>0</v>
      </c>
      <c r="S197" s="231">
        <v>0</v>
      </c>
      <c r="T197" s="232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3" t="s">
        <v>1375</v>
      </c>
      <c r="AT197" s="233" t="s">
        <v>144</v>
      </c>
      <c r="AU197" s="233" t="s">
        <v>87</v>
      </c>
      <c r="AY197" s="18" t="s">
        <v>142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8" t="s">
        <v>85</v>
      </c>
      <c r="BK197" s="234">
        <f>ROUND(I197*H197,2)</f>
        <v>0</v>
      </c>
      <c r="BL197" s="18" t="s">
        <v>1375</v>
      </c>
      <c r="BM197" s="233" t="s">
        <v>1492</v>
      </c>
    </row>
    <row r="198" spans="1:47" s="2" customFormat="1" ht="12">
      <c r="A198" s="39"/>
      <c r="B198" s="40"/>
      <c r="C198" s="41"/>
      <c r="D198" s="235" t="s">
        <v>150</v>
      </c>
      <c r="E198" s="41"/>
      <c r="F198" s="236" t="s">
        <v>1491</v>
      </c>
      <c r="G198" s="41"/>
      <c r="H198" s="41"/>
      <c r="I198" s="237"/>
      <c r="J198" s="41"/>
      <c r="K198" s="41"/>
      <c r="L198" s="45"/>
      <c r="M198" s="238"/>
      <c r="N198" s="239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150</v>
      </c>
      <c r="AU198" s="18" t="s">
        <v>87</v>
      </c>
    </row>
    <row r="199" spans="1:65" s="2" customFormat="1" ht="21.75" customHeight="1">
      <c r="A199" s="39"/>
      <c r="B199" s="40"/>
      <c r="C199" s="221" t="s">
        <v>421</v>
      </c>
      <c r="D199" s="221" t="s">
        <v>144</v>
      </c>
      <c r="E199" s="222" t="s">
        <v>1493</v>
      </c>
      <c r="F199" s="223" t="s">
        <v>1494</v>
      </c>
      <c r="G199" s="224" t="s">
        <v>1424</v>
      </c>
      <c r="H199" s="225">
        <v>1</v>
      </c>
      <c r="I199" s="226"/>
      <c r="J199" s="227">
        <f>ROUND(I199*H199,2)</f>
        <v>0</v>
      </c>
      <c r="K199" s="228"/>
      <c r="L199" s="45"/>
      <c r="M199" s="229" t="s">
        <v>1</v>
      </c>
      <c r="N199" s="230" t="s">
        <v>43</v>
      </c>
      <c r="O199" s="92"/>
      <c r="P199" s="231">
        <f>O199*H199</f>
        <v>0</v>
      </c>
      <c r="Q199" s="231">
        <v>0</v>
      </c>
      <c r="R199" s="231">
        <f>Q199*H199</f>
        <v>0</v>
      </c>
      <c r="S199" s="231">
        <v>0</v>
      </c>
      <c r="T199" s="232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3" t="s">
        <v>1375</v>
      </c>
      <c r="AT199" s="233" t="s">
        <v>144</v>
      </c>
      <c r="AU199" s="233" t="s">
        <v>87</v>
      </c>
      <c r="AY199" s="18" t="s">
        <v>142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8" t="s">
        <v>85</v>
      </c>
      <c r="BK199" s="234">
        <f>ROUND(I199*H199,2)</f>
        <v>0</v>
      </c>
      <c r="BL199" s="18" t="s">
        <v>1375</v>
      </c>
      <c r="BM199" s="233" t="s">
        <v>1495</v>
      </c>
    </row>
    <row r="200" spans="1:47" s="2" customFormat="1" ht="12">
      <c r="A200" s="39"/>
      <c r="B200" s="40"/>
      <c r="C200" s="41"/>
      <c r="D200" s="235" t="s">
        <v>150</v>
      </c>
      <c r="E200" s="41"/>
      <c r="F200" s="236" t="s">
        <v>1494</v>
      </c>
      <c r="G200" s="41"/>
      <c r="H200" s="41"/>
      <c r="I200" s="237"/>
      <c r="J200" s="41"/>
      <c r="K200" s="41"/>
      <c r="L200" s="45"/>
      <c r="M200" s="238"/>
      <c r="N200" s="239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150</v>
      </c>
      <c r="AU200" s="18" t="s">
        <v>87</v>
      </c>
    </row>
    <row r="201" spans="1:47" s="2" customFormat="1" ht="12">
      <c r="A201" s="39"/>
      <c r="B201" s="40"/>
      <c r="C201" s="41"/>
      <c r="D201" s="235" t="s">
        <v>358</v>
      </c>
      <c r="E201" s="41"/>
      <c r="F201" s="283" t="s">
        <v>1496</v>
      </c>
      <c r="G201" s="41"/>
      <c r="H201" s="41"/>
      <c r="I201" s="237"/>
      <c r="J201" s="41"/>
      <c r="K201" s="41"/>
      <c r="L201" s="45"/>
      <c r="M201" s="298"/>
      <c r="N201" s="299"/>
      <c r="O201" s="300"/>
      <c r="P201" s="300"/>
      <c r="Q201" s="300"/>
      <c r="R201" s="300"/>
      <c r="S201" s="300"/>
      <c r="T201" s="301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358</v>
      </c>
      <c r="AU201" s="18" t="s">
        <v>87</v>
      </c>
    </row>
    <row r="202" spans="1:31" s="2" customFormat="1" ht="6.95" customHeight="1">
      <c r="A202" s="39"/>
      <c r="B202" s="67"/>
      <c r="C202" s="68"/>
      <c r="D202" s="68"/>
      <c r="E202" s="68"/>
      <c r="F202" s="68"/>
      <c r="G202" s="68"/>
      <c r="H202" s="68"/>
      <c r="I202" s="68"/>
      <c r="J202" s="68"/>
      <c r="K202" s="68"/>
      <c r="L202" s="45"/>
      <c r="M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</row>
  </sheetData>
  <sheetProtection password="CC35" sheet="1" objects="1" scenarios="1" formatColumns="0" formatRows="0" autoFilter="0"/>
  <autoFilter ref="C120:K201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8"/>
      <c r="C3" s="139"/>
      <c r="D3" s="139"/>
      <c r="E3" s="139"/>
      <c r="F3" s="139"/>
      <c r="G3" s="139"/>
      <c r="H3" s="21"/>
    </row>
    <row r="4" spans="2:8" s="1" customFormat="1" ht="24.95" customHeight="1">
      <c r="B4" s="21"/>
      <c r="C4" s="140" t="s">
        <v>1497</v>
      </c>
      <c r="H4" s="21"/>
    </row>
    <row r="5" spans="2:8" s="1" customFormat="1" ht="12" customHeight="1">
      <c r="B5" s="21"/>
      <c r="C5" s="302" t="s">
        <v>13</v>
      </c>
      <c r="D5" s="149" t="s">
        <v>14</v>
      </c>
      <c r="E5" s="1"/>
      <c r="F5" s="1"/>
      <c r="H5" s="21"/>
    </row>
    <row r="6" spans="2:8" s="1" customFormat="1" ht="36.95" customHeight="1">
      <c r="B6" s="21"/>
      <c r="C6" s="303" t="s">
        <v>16</v>
      </c>
      <c r="D6" s="304" t="s">
        <v>17</v>
      </c>
      <c r="E6" s="1"/>
      <c r="F6" s="1"/>
      <c r="H6" s="21"/>
    </row>
    <row r="7" spans="2:8" s="1" customFormat="1" ht="16.5" customHeight="1">
      <c r="B7" s="21"/>
      <c r="C7" s="142" t="s">
        <v>23</v>
      </c>
      <c r="D7" s="146" t="str">
        <f>'Rekapitulace stavby'!AN8</f>
        <v>29. 3. 2021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193"/>
      <c r="B9" s="305"/>
      <c r="C9" s="306" t="s">
        <v>59</v>
      </c>
      <c r="D9" s="307" t="s">
        <v>60</v>
      </c>
      <c r="E9" s="307" t="s">
        <v>129</v>
      </c>
      <c r="F9" s="308" t="s">
        <v>1498</v>
      </c>
      <c r="G9" s="193"/>
      <c r="H9" s="305"/>
    </row>
    <row r="10" spans="1:8" s="2" customFormat="1" ht="26.4" customHeight="1">
      <c r="A10" s="39"/>
      <c r="B10" s="45"/>
      <c r="C10" s="309" t="s">
        <v>1499</v>
      </c>
      <c r="D10" s="309" t="s">
        <v>17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310" t="s">
        <v>1500</v>
      </c>
      <c r="D11" s="311" t="s">
        <v>1501</v>
      </c>
      <c r="E11" s="312" t="s">
        <v>1</v>
      </c>
      <c r="F11" s="313">
        <v>3.438</v>
      </c>
      <c r="G11" s="39"/>
      <c r="H11" s="45"/>
    </row>
    <row r="12" spans="1:8" s="2" customFormat="1" ht="16.8" customHeight="1">
      <c r="A12" s="39"/>
      <c r="B12" s="45"/>
      <c r="C12" s="314" t="s">
        <v>1</v>
      </c>
      <c r="D12" s="314" t="s">
        <v>1502</v>
      </c>
      <c r="E12" s="18" t="s">
        <v>1</v>
      </c>
      <c r="F12" s="315">
        <v>0</v>
      </c>
      <c r="G12" s="39"/>
      <c r="H12" s="45"/>
    </row>
    <row r="13" spans="1:8" s="2" customFormat="1" ht="16.8" customHeight="1">
      <c r="A13" s="39"/>
      <c r="B13" s="45"/>
      <c r="C13" s="314" t="s">
        <v>1500</v>
      </c>
      <c r="D13" s="314" t="s">
        <v>1503</v>
      </c>
      <c r="E13" s="18" t="s">
        <v>1</v>
      </c>
      <c r="F13" s="315">
        <v>3.438</v>
      </c>
      <c r="G13" s="39"/>
      <c r="H13" s="45"/>
    </row>
    <row r="14" spans="1:8" s="2" customFormat="1" ht="16.8" customHeight="1">
      <c r="A14" s="39"/>
      <c r="B14" s="45"/>
      <c r="C14" s="310" t="s">
        <v>95</v>
      </c>
      <c r="D14" s="311" t="s">
        <v>96</v>
      </c>
      <c r="E14" s="312" t="s">
        <v>1</v>
      </c>
      <c r="F14" s="313">
        <v>211.663</v>
      </c>
      <c r="G14" s="39"/>
      <c r="H14" s="45"/>
    </row>
    <row r="15" spans="1:8" s="2" customFormat="1" ht="16.8" customHeight="1">
      <c r="A15" s="39"/>
      <c r="B15" s="45"/>
      <c r="C15" s="314" t="s">
        <v>1</v>
      </c>
      <c r="D15" s="314" t="s">
        <v>1504</v>
      </c>
      <c r="E15" s="18" t="s">
        <v>1</v>
      </c>
      <c r="F15" s="315">
        <v>0</v>
      </c>
      <c r="G15" s="39"/>
      <c r="H15" s="45"/>
    </row>
    <row r="16" spans="1:8" s="2" customFormat="1" ht="16.8" customHeight="1">
      <c r="A16" s="39"/>
      <c r="B16" s="45"/>
      <c r="C16" s="314" t="s">
        <v>1</v>
      </c>
      <c r="D16" s="314" t="s">
        <v>1505</v>
      </c>
      <c r="E16" s="18" t="s">
        <v>1</v>
      </c>
      <c r="F16" s="315">
        <v>79.625</v>
      </c>
      <c r="G16" s="39"/>
      <c r="H16" s="45"/>
    </row>
    <row r="17" spans="1:8" s="2" customFormat="1" ht="16.8" customHeight="1">
      <c r="A17" s="39"/>
      <c r="B17" s="45"/>
      <c r="C17" s="314" t="s">
        <v>1</v>
      </c>
      <c r="D17" s="314" t="s">
        <v>1506</v>
      </c>
      <c r="E17" s="18" t="s">
        <v>1</v>
      </c>
      <c r="F17" s="315">
        <v>0</v>
      </c>
      <c r="G17" s="39"/>
      <c r="H17" s="45"/>
    </row>
    <row r="18" spans="1:8" s="2" customFormat="1" ht="16.8" customHeight="1">
      <c r="A18" s="39"/>
      <c r="B18" s="45"/>
      <c r="C18" s="314" t="s">
        <v>1</v>
      </c>
      <c r="D18" s="314" t="s">
        <v>1507</v>
      </c>
      <c r="E18" s="18" t="s">
        <v>1</v>
      </c>
      <c r="F18" s="315">
        <v>20.625</v>
      </c>
      <c r="G18" s="39"/>
      <c r="H18" s="45"/>
    </row>
    <row r="19" spans="1:8" s="2" customFormat="1" ht="16.8" customHeight="1">
      <c r="A19" s="39"/>
      <c r="B19" s="45"/>
      <c r="C19" s="314" t="s">
        <v>1</v>
      </c>
      <c r="D19" s="314" t="s">
        <v>1508</v>
      </c>
      <c r="E19" s="18" t="s">
        <v>1</v>
      </c>
      <c r="F19" s="315">
        <v>0</v>
      </c>
      <c r="G19" s="39"/>
      <c r="H19" s="45"/>
    </row>
    <row r="20" spans="1:8" s="2" customFormat="1" ht="16.8" customHeight="1">
      <c r="A20" s="39"/>
      <c r="B20" s="45"/>
      <c r="C20" s="314" t="s">
        <v>1</v>
      </c>
      <c r="D20" s="314" t="s">
        <v>1509</v>
      </c>
      <c r="E20" s="18" t="s">
        <v>1</v>
      </c>
      <c r="F20" s="315">
        <v>36.9</v>
      </c>
      <c r="G20" s="39"/>
      <c r="H20" s="45"/>
    </row>
    <row r="21" spans="1:8" s="2" customFormat="1" ht="16.8" customHeight="1">
      <c r="A21" s="39"/>
      <c r="B21" s="45"/>
      <c r="C21" s="314" t="s">
        <v>1</v>
      </c>
      <c r="D21" s="314" t="s">
        <v>1510</v>
      </c>
      <c r="E21" s="18" t="s">
        <v>1</v>
      </c>
      <c r="F21" s="315">
        <v>0</v>
      </c>
      <c r="G21" s="39"/>
      <c r="H21" s="45"/>
    </row>
    <row r="22" spans="1:8" s="2" customFormat="1" ht="16.8" customHeight="1">
      <c r="A22" s="39"/>
      <c r="B22" s="45"/>
      <c r="C22" s="314" t="s">
        <v>1</v>
      </c>
      <c r="D22" s="314" t="s">
        <v>1511</v>
      </c>
      <c r="E22" s="18" t="s">
        <v>1</v>
      </c>
      <c r="F22" s="315">
        <v>21.563</v>
      </c>
      <c r="G22" s="39"/>
      <c r="H22" s="45"/>
    </row>
    <row r="23" spans="1:8" s="2" customFormat="1" ht="16.8" customHeight="1">
      <c r="A23" s="39"/>
      <c r="B23" s="45"/>
      <c r="C23" s="314" t="s">
        <v>1</v>
      </c>
      <c r="D23" s="314" t="s">
        <v>1512</v>
      </c>
      <c r="E23" s="18" t="s">
        <v>1</v>
      </c>
      <c r="F23" s="315">
        <v>0</v>
      </c>
      <c r="G23" s="39"/>
      <c r="H23" s="45"/>
    </row>
    <row r="24" spans="1:8" s="2" customFormat="1" ht="16.8" customHeight="1">
      <c r="A24" s="39"/>
      <c r="B24" s="45"/>
      <c r="C24" s="314" t="s">
        <v>1</v>
      </c>
      <c r="D24" s="314" t="s">
        <v>1513</v>
      </c>
      <c r="E24" s="18" t="s">
        <v>1</v>
      </c>
      <c r="F24" s="315">
        <v>18.75</v>
      </c>
      <c r="G24" s="39"/>
      <c r="H24" s="45"/>
    </row>
    <row r="25" spans="1:8" s="2" customFormat="1" ht="16.8" customHeight="1">
      <c r="A25" s="39"/>
      <c r="B25" s="45"/>
      <c r="C25" s="314" t="s">
        <v>1</v>
      </c>
      <c r="D25" s="314" t="s">
        <v>1514</v>
      </c>
      <c r="E25" s="18" t="s">
        <v>1</v>
      </c>
      <c r="F25" s="315">
        <v>0</v>
      </c>
      <c r="G25" s="39"/>
      <c r="H25" s="45"/>
    </row>
    <row r="26" spans="1:8" s="2" customFormat="1" ht="16.8" customHeight="1">
      <c r="A26" s="39"/>
      <c r="B26" s="45"/>
      <c r="C26" s="314" t="s">
        <v>1</v>
      </c>
      <c r="D26" s="314" t="s">
        <v>1515</v>
      </c>
      <c r="E26" s="18" t="s">
        <v>1</v>
      </c>
      <c r="F26" s="315">
        <v>34.2</v>
      </c>
      <c r="G26" s="39"/>
      <c r="H26" s="45"/>
    </row>
    <row r="27" spans="1:8" s="2" customFormat="1" ht="16.8" customHeight="1">
      <c r="A27" s="39"/>
      <c r="B27" s="45"/>
      <c r="C27" s="314" t="s">
        <v>95</v>
      </c>
      <c r="D27" s="314" t="s">
        <v>160</v>
      </c>
      <c r="E27" s="18" t="s">
        <v>1</v>
      </c>
      <c r="F27" s="315">
        <v>211.663</v>
      </c>
      <c r="G27" s="39"/>
      <c r="H27" s="45"/>
    </row>
    <row r="28" spans="1:8" s="2" customFormat="1" ht="16.8" customHeight="1">
      <c r="A28" s="39"/>
      <c r="B28" s="45"/>
      <c r="C28" s="316" t="s">
        <v>1516</v>
      </c>
      <c r="D28" s="39"/>
      <c r="E28" s="39"/>
      <c r="F28" s="39"/>
      <c r="G28" s="39"/>
      <c r="H28" s="45"/>
    </row>
    <row r="29" spans="1:8" s="2" customFormat="1" ht="16.8" customHeight="1">
      <c r="A29" s="39"/>
      <c r="B29" s="45"/>
      <c r="C29" s="314" t="s">
        <v>378</v>
      </c>
      <c r="D29" s="314" t="s">
        <v>379</v>
      </c>
      <c r="E29" s="18" t="s">
        <v>268</v>
      </c>
      <c r="F29" s="315">
        <v>964.176</v>
      </c>
      <c r="G29" s="39"/>
      <c r="H29" s="45"/>
    </row>
    <row r="30" spans="1:8" s="2" customFormat="1" ht="16.8" customHeight="1">
      <c r="A30" s="39"/>
      <c r="B30" s="45"/>
      <c r="C30" s="314" t="s">
        <v>385</v>
      </c>
      <c r="D30" s="314" t="s">
        <v>386</v>
      </c>
      <c r="E30" s="18" t="s">
        <v>387</v>
      </c>
      <c r="F30" s="315">
        <v>1626.292</v>
      </c>
      <c r="G30" s="39"/>
      <c r="H30" s="45"/>
    </row>
    <row r="31" spans="1:8" s="2" customFormat="1" ht="16.8" customHeight="1">
      <c r="A31" s="39"/>
      <c r="B31" s="45"/>
      <c r="C31" s="310" t="s">
        <v>98</v>
      </c>
      <c r="D31" s="311" t="s">
        <v>99</v>
      </c>
      <c r="E31" s="312" t="s">
        <v>1</v>
      </c>
      <c r="F31" s="313">
        <v>1093.893</v>
      </c>
      <c r="G31" s="39"/>
      <c r="H31" s="45"/>
    </row>
    <row r="32" spans="1:8" s="2" customFormat="1" ht="16.8" customHeight="1">
      <c r="A32" s="39"/>
      <c r="B32" s="45"/>
      <c r="C32" s="314" t="s">
        <v>1</v>
      </c>
      <c r="D32" s="314" t="s">
        <v>291</v>
      </c>
      <c r="E32" s="18" t="s">
        <v>1</v>
      </c>
      <c r="F32" s="315">
        <v>0</v>
      </c>
      <c r="G32" s="39"/>
      <c r="H32" s="45"/>
    </row>
    <row r="33" spans="1:8" s="2" customFormat="1" ht="16.8" customHeight="1">
      <c r="A33" s="39"/>
      <c r="B33" s="45"/>
      <c r="C33" s="314" t="s">
        <v>1</v>
      </c>
      <c r="D33" s="314" t="s">
        <v>292</v>
      </c>
      <c r="E33" s="18" t="s">
        <v>1</v>
      </c>
      <c r="F33" s="315">
        <v>0</v>
      </c>
      <c r="G33" s="39"/>
      <c r="H33" s="45"/>
    </row>
    <row r="34" spans="1:8" s="2" customFormat="1" ht="16.8" customHeight="1">
      <c r="A34" s="39"/>
      <c r="B34" s="45"/>
      <c r="C34" s="314" t="s">
        <v>1</v>
      </c>
      <c r="D34" s="314" t="s">
        <v>293</v>
      </c>
      <c r="E34" s="18" t="s">
        <v>1</v>
      </c>
      <c r="F34" s="315">
        <v>79.1</v>
      </c>
      <c r="G34" s="39"/>
      <c r="H34" s="45"/>
    </row>
    <row r="35" spans="1:8" s="2" customFormat="1" ht="16.8" customHeight="1">
      <c r="A35" s="39"/>
      <c r="B35" s="45"/>
      <c r="C35" s="314" t="s">
        <v>1</v>
      </c>
      <c r="D35" s="314" t="s">
        <v>294</v>
      </c>
      <c r="E35" s="18" t="s">
        <v>1</v>
      </c>
      <c r="F35" s="315">
        <v>0</v>
      </c>
      <c r="G35" s="39"/>
      <c r="H35" s="45"/>
    </row>
    <row r="36" spans="1:8" s="2" customFormat="1" ht="16.8" customHeight="1">
      <c r="A36" s="39"/>
      <c r="B36" s="45"/>
      <c r="C36" s="314" t="s">
        <v>1</v>
      </c>
      <c r="D36" s="314" t="s">
        <v>295</v>
      </c>
      <c r="E36" s="18" t="s">
        <v>1</v>
      </c>
      <c r="F36" s="315">
        <v>3.197</v>
      </c>
      <c r="G36" s="39"/>
      <c r="H36" s="45"/>
    </row>
    <row r="37" spans="1:8" s="2" customFormat="1" ht="16.8" customHeight="1">
      <c r="A37" s="39"/>
      <c r="B37" s="45"/>
      <c r="C37" s="314" t="s">
        <v>1</v>
      </c>
      <c r="D37" s="314" t="s">
        <v>166</v>
      </c>
      <c r="E37" s="18" t="s">
        <v>1</v>
      </c>
      <c r="F37" s="315">
        <v>0</v>
      </c>
      <c r="G37" s="39"/>
      <c r="H37" s="45"/>
    </row>
    <row r="38" spans="1:8" s="2" customFormat="1" ht="16.8" customHeight="1">
      <c r="A38" s="39"/>
      <c r="B38" s="45"/>
      <c r="C38" s="314" t="s">
        <v>1</v>
      </c>
      <c r="D38" s="314" t="s">
        <v>296</v>
      </c>
      <c r="E38" s="18" t="s">
        <v>1</v>
      </c>
      <c r="F38" s="315">
        <v>0</v>
      </c>
      <c r="G38" s="39"/>
      <c r="H38" s="45"/>
    </row>
    <row r="39" spans="1:8" s="2" customFormat="1" ht="16.8" customHeight="1">
      <c r="A39" s="39"/>
      <c r="B39" s="45"/>
      <c r="C39" s="314" t="s">
        <v>1</v>
      </c>
      <c r="D39" s="314" t="s">
        <v>297</v>
      </c>
      <c r="E39" s="18" t="s">
        <v>1</v>
      </c>
      <c r="F39" s="315">
        <v>294.124</v>
      </c>
      <c r="G39" s="39"/>
      <c r="H39" s="45"/>
    </row>
    <row r="40" spans="1:8" s="2" customFormat="1" ht="16.8" customHeight="1">
      <c r="A40" s="39"/>
      <c r="B40" s="45"/>
      <c r="C40" s="314" t="s">
        <v>1</v>
      </c>
      <c r="D40" s="314" t="s">
        <v>294</v>
      </c>
      <c r="E40" s="18" t="s">
        <v>1</v>
      </c>
      <c r="F40" s="315">
        <v>0</v>
      </c>
      <c r="G40" s="39"/>
      <c r="H40" s="45"/>
    </row>
    <row r="41" spans="1:8" s="2" customFormat="1" ht="16.8" customHeight="1">
      <c r="A41" s="39"/>
      <c r="B41" s="45"/>
      <c r="C41" s="314" t="s">
        <v>1</v>
      </c>
      <c r="D41" s="314" t="s">
        <v>298</v>
      </c>
      <c r="E41" s="18" t="s">
        <v>1</v>
      </c>
      <c r="F41" s="315">
        <v>11.405</v>
      </c>
      <c r="G41" s="39"/>
      <c r="H41" s="45"/>
    </row>
    <row r="42" spans="1:8" s="2" customFormat="1" ht="16.8" customHeight="1">
      <c r="A42" s="39"/>
      <c r="B42" s="45"/>
      <c r="C42" s="314" t="s">
        <v>1</v>
      </c>
      <c r="D42" s="314" t="s">
        <v>299</v>
      </c>
      <c r="E42" s="18" t="s">
        <v>1</v>
      </c>
      <c r="F42" s="315">
        <v>0</v>
      </c>
      <c r="G42" s="39"/>
      <c r="H42" s="45"/>
    </row>
    <row r="43" spans="1:8" s="2" customFormat="1" ht="16.8" customHeight="1">
      <c r="A43" s="39"/>
      <c r="B43" s="45"/>
      <c r="C43" s="314" t="s">
        <v>1</v>
      </c>
      <c r="D43" s="314" t="s">
        <v>300</v>
      </c>
      <c r="E43" s="18" t="s">
        <v>1</v>
      </c>
      <c r="F43" s="315">
        <v>0</v>
      </c>
      <c r="G43" s="39"/>
      <c r="H43" s="45"/>
    </row>
    <row r="44" spans="1:8" s="2" customFormat="1" ht="16.8" customHeight="1">
      <c r="A44" s="39"/>
      <c r="B44" s="45"/>
      <c r="C44" s="314" t="s">
        <v>1</v>
      </c>
      <c r="D44" s="314" t="s">
        <v>301</v>
      </c>
      <c r="E44" s="18" t="s">
        <v>1</v>
      </c>
      <c r="F44" s="315">
        <v>156.513</v>
      </c>
      <c r="G44" s="39"/>
      <c r="H44" s="45"/>
    </row>
    <row r="45" spans="1:8" s="2" customFormat="1" ht="16.8" customHeight="1">
      <c r="A45" s="39"/>
      <c r="B45" s="45"/>
      <c r="C45" s="314" t="s">
        <v>1</v>
      </c>
      <c r="D45" s="314" t="s">
        <v>302</v>
      </c>
      <c r="E45" s="18" t="s">
        <v>1</v>
      </c>
      <c r="F45" s="315">
        <v>6.134</v>
      </c>
      <c r="G45" s="39"/>
      <c r="H45" s="45"/>
    </row>
    <row r="46" spans="1:8" s="2" customFormat="1" ht="16.8" customHeight="1">
      <c r="A46" s="39"/>
      <c r="B46" s="45"/>
      <c r="C46" s="314" t="s">
        <v>1</v>
      </c>
      <c r="D46" s="314" t="s">
        <v>282</v>
      </c>
      <c r="E46" s="18" t="s">
        <v>1</v>
      </c>
      <c r="F46" s="315">
        <v>0</v>
      </c>
      <c r="G46" s="39"/>
      <c r="H46" s="45"/>
    </row>
    <row r="47" spans="1:8" s="2" customFormat="1" ht="16.8" customHeight="1">
      <c r="A47" s="39"/>
      <c r="B47" s="45"/>
      <c r="C47" s="314" t="s">
        <v>1</v>
      </c>
      <c r="D47" s="314" t="s">
        <v>300</v>
      </c>
      <c r="E47" s="18" t="s">
        <v>1</v>
      </c>
      <c r="F47" s="315">
        <v>0</v>
      </c>
      <c r="G47" s="39"/>
      <c r="H47" s="45"/>
    </row>
    <row r="48" spans="1:8" s="2" customFormat="1" ht="16.8" customHeight="1">
      <c r="A48" s="39"/>
      <c r="B48" s="45"/>
      <c r="C48" s="314" t="s">
        <v>1</v>
      </c>
      <c r="D48" s="314" t="s">
        <v>303</v>
      </c>
      <c r="E48" s="18" t="s">
        <v>1</v>
      </c>
      <c r="F48" s="315">
        <v>65.52</v>
      </c>
      <c r="G48" s="39"/>
      <c r="H48" s="45"/>
    </row>
    <row r="49" spans="1:8" s="2" customFormat="1" ht="16.8" customHeight="1">
      <c r="A49" s="39"/>
      <c r="B49" s="45"/>
      <c r="C49" s="314" t="s">
        <v>1</v>
      </c>
      <c r="D49" s="314" t="s">
        <v>304</v>
      </c>
      <c r="E49" s="18" t="s">
        <v>1</v>
      </c>
      <c r="F49" s="315">
        <v>0</v>
      </c>
      <c r="G49" s="39"/>
      <c r="H49" s="45"/>
    </row>
    <row r="50" spans="1:8" s="2" customFormat="1" ht="16.8" customHeight="1">
      <c r="A50" s="39"/>
      <c r="B50" s="45"/>
      <c r="C50" s="314" t="s">
        <v>1</v>
      </c>
      <c r="D50" s="314" t="s">
        <v>305</v>
      </c>
      <c r="E50" s="18" t="s">
        <v>1</v>
      </c>
      <c r="F50" s="315">
        <v>173.223</v>
      </c>
      <c r="G50" s="39"/>
      <c r="H50" s="45"/>
    </row>
    <row r="51" spans="1:8" s="2" customFormat="1" ht="16.8" customHeight="1">
      <c r="A51" s="39"/>
      <c r="B51" s="45"/>
      <c r="C51" s="314" t="s">
        <v>1</v>
      </c>
      <c r="D51" s="314" t="s">
        <v>306</v>
      </c>
      <c r="E51" s="18" t="s">
        <v>1</v>
      </c>
      <c r="F51" s="315">
        <v>8.64</v>
      </c>
      <c r="G51" s="39"/>
      <c r="H51" s="45"/>
    </row>
    <row r="52" spans="1:8" s="2" customFormat="1" ht="16.8" customHeight="1">
      <c r="A52" s="39"/>
      <c r="B52" s="45"/>
      <c r="C52" s="314" t="s">
        <v>1</v>
      </c>
      <c r="D52" s="314" t="s">
        <v>307</v>
      </c>
      <c r="E52" s="18" t="s">
        <v>1</v>
      </c>
      <c r="F52" s="315">
        <v>0</v>
      </c>
      <c r="G52" s="39"/>
      <c r="H52" s="45"/>
    </row>
    <row r="53" spans="1:8" s="2" customFormat="1" ht="16.8" customHeight="1">
      <c r="A53" s="39"/>
      <c r="B53" s="45"/>
      <c r="C53" s="314" t="s">
        <v>1</v>
      </c>
      <c r="D53" s="314" t="s">
        <v>300</v>
      </c>
      <c r="E53" s="18" t="s">
        <v>1</v>
      </c>
      <c r="F53" s="315">
        <v>0</v>
      </c>
      <c r="G53" s="39"/>
      <c r="H53" s="45"/>
    </row>
    <row r="54" spans="1:8" s="2" customFormat="1" ht="16.8" customHeight="1">
      <c r="A54" s="39"/>
      <c r="B54" s="45"/>
      <c r="C54" s="314" t="s">
        <v>1</v>
      </c>
      <c r="D54" s="314" t="s">
        <v>308</v>
      </c>
      <c r="E54" s="18" t="s">
        <v>1</v>
      </c>
      <c r="F54" s="315">
        <v>171.508</v>
      </c>
      <c r="G54" s="39"/>
      <c r="H54" s="45"/>
    </row>
    <row r="55" spans="1:8" s="2" customFormat="1" ht="16.8" customHeight="1">
      <c r="A55" s="39"/>
      <c r="B55" s="45"/>
      <c r="C55" s="314" t="s">
        <v>1</v>
      </c>
      <c r="D55" s="314" t="s">
        <v>309</v>
      </c>
      <c r="E55" s="18" t="s">
        <v>1</v>
      </c>
      <c r="F55" s="315">
        <v>8.726</v>
      </c>
      <c r="G55" s="39"/>
      <c r="H55" s="45"/>
    </row>
    <row r="56" spans="1:8" s="2" customFormat="1" ht="16.8" customHeight="1">
      <c r="A56" s="39"/>
      <c r="B56" s="45"/>
      <c r="C56" s="314" t="s">
        <v>1</v>
      </c>
      <c r="D56" s="314" t="s">
        <v>157</v>
      </c>
      <c r="E56" s="18" t="s">
        <v>1</v>
      </c>
      <c r="F56" s="315">
        <v>0</v>
      </c>
      <c r="G56" s="39"/>
      <c r="H56" s="45"/>
    </row>
    <row r="57" spans="1:8" s="2" customFormat="1" ht="16.8" customHeight="1">
      <c r="A57" s="39"/>
      <c r="B57" s="45"/>
      <c r="C57" s="314" t="s">
        <v>1</v>
      </c>
      <c r="D57" s="314" t="s">
        <v>200</v>
      </c>
      <c r="E57" s="18" t="s">
        <v>1</v>
      </c>
      <c r="F57" s="315">
        <v>0</v>
      </c>
      <c r="G57" s="39"/>
      <c r="H57" s="45"/>
    </row>
    <row r="58" spans="1:8" s="2" customFormat="1" ht="16.8" customHeight="1">
      <c r="A58" s="39"/>
      <c r="B58" s="45"/>
      <c r="C58" s="314" t="s">
        <v>1</v>
      </c>
      <c r="D58" s="314" t="s">
        <v>310</v>
      </c>
      <c r="E58" s="18" t="s">
        <v>1</v>
      </c>
      <c r="F58" s="315">
        <v>13.298</v>
      </c>
      <c r="G58" s="39"/>
      <c r="H58" s="45"/>
    </row>
    <row r="59" spans="1:8" s="2" customFormat="1" ht="16.8" customHeight="1">
      <c r="A59" s="39"/>
      <c r="B59" s="45"/>
      <c r="C59" s="314" t="s">
        <v>1</v>
      </c>
      <c r="D59" s="314" t="s">
        <v>311</v>
      </c>
      <c r="E59" s="18" t="s">
        <v>1</v>
      </c>
      <c r="F59" s="315">
        <v>28.372</v>
      </c>
      <c r="G59" s="39"/>
      <c r="H59" s="45"/>
    </row>
    <row r="60" spans="1:8" s="2" customFormat="1" ht="16.8" customHeight="1">
      <c r="A60" s="39"/>
      <c r="B60" s="45"/>
      <c r="C60" s="314" t="s">
        <v>1</v>
      </c>
      <c r="D60" s="314" t="s">
        <v>304</v>
      </c>
      <c r="E60" s="18" t="s">
        <v>1</v>
      </c>
      <c r="F60" s="315">
        <v>0</v>
      </c>
      <c r="G60" s="39"/>
      <c r="H60" s="45"/>
    </row>
    <row r="61" spans="1:8" s="2" customFormat="1" ht="16.8" customHeight="1">
      <c r="A61" s="39"/>
      <c r="B61" s="45"/>
      <c r="C61" s="314" t="s">
        <v>1</v>
      </c>
      <c r="D61" s="314" t="s">
        <v>312</v>
      </c>
      <c r="E61" s="18" t="s">
        <v>1</v>
      </c>
      <c r="F61" s="315">
        <v>29.512</v>
      </c>
      <c r="G61" s="39"/>
      <c r="H61" s="45"/>
    </row>
    <row r="62" spans="1:8" s="2" customFormat="1" ht="16.8" customHeight="1">
      <c r="A62" s="39"/>
      <c r="B62" s="45"/>
      <c r="C62" s="314" t="s">
        <v>1</v>
      </c>
      <c r="D62" s="314" t="s">
        <v>313</v>
      </c>
      <c r="E62" s="18" t="s">
        <v>1</v>
      </c>
      <c r="F62" s="315">
        <v>2.074</v>
      </c>
      <c r="G62" s="39"/>
      <c r="H62" s="45"/>
    </row>
    <row r="63" spans="1:8" s="2" customFormat="1" ht="16.8" customHeight="1">
      <c r="A63" s="39"/>
      <c r="B63" s="45"/>
      <c r="C63" s="314" t="s">
        <v>1</v>
      </c>
      <c r="D63" s="314" t="s">
        <v>171</v>
      </c>
      <c r="E63" s="18" t="s">
        <v>1</v>
      </c>
      <c r="F63" s="315">
        <v>0</v>
      </c>
      <c r="G63" s="39"/>
      <c r="H63" s="45"/>
    </row>
    <row r="64" spans="1:8" s="2" customFormat="1" ht="16.8" customHeight="1">
      <c r="A64" s="39"/>
      <c r="B64" s="45"/>
      <c r="C64" s="314" t="s">
        <v>1</v>
      </c>
      <c r="D64" s="314" t="s">
        <v>314</v>
      </c>
      <c r="E64" s="18" t="s">
        <v>1</v>
      </c>
      <c r="F64" s="315">
        <v>0</v>
      </c>
      <c r="G64" s="39"/>
      <c r="H64" s="45"/>
    </row>
    <row r="65" spans="1:8" s="2" customFormat="1" ht="16.8" customHeight="1">
      <c r="A65" s="39"/>
      <c r="B65" s="45"/>
      <c r="C65" s="314" t="s">
        <v>1</v>
      </c>
      <c r="D65" s="314" t="s">
        <v>315</v>
      </c>
      <c r="E65" s="18" t="s">
        <v>1</v>
      </c>
      <c r="F65" s="315">
        <v>39.494</v>
      </c>
      <c r="G65" s="39"/>
      <c r="H65" s="45"/>
    </row>
    <row r="66" spans="1:8" s="2" customFormat="1" ht="16.8" customHeight="1">
      <c r="A66" s="39"/>
      <c r="B66" s="45"/>
      <c r="C66" s="314" t="s">
        <v>1</v>
      </c>
      <c r="D66" s="314" t="s">
        <v>316</v>
      </c>
      <c r="E66" s="18" t="s">
        <v>1</v>
      </c>
      <c r="F66" s="315">
        <v>3.053</v>
      </c>
      <c r="G66" s="39"/>
      <c r="H66" s="45"/>
    </row>
    <row r="67" spans="1:8" s="2" customFormat="1" ht="16.8" customHeight="1">
      <c r="A67" s="39"/>
      <c r="B67" s="45"/>
      <c r="C67" s="314" t="s">
        <v>98</v>
      </c>
      <c r="D67" s="314" t="s">
        <v>160</v>
      </c>
      <c r="E67" s="18" t="s">
        <v>1</v>
      </c>
      <c r="F67" s="315">
        <v>1093.893</v>
      </c>
      <c r="G67" s="39"/>
      <c r="H67" s="45"/>
    </row>
    <row r="68" spans="1:8" s="2" customFormat="1" ht="16.8" customHeight="1">
      <c r="A68" s="39"/>
      <c r="B68" s="45"/>
      <c r="C68" s="316" t="s">
        <v>1516</v>
      </c>
      <c r="D68" s="39"/>
      <c r="E68" s="39"/>
      <c r="F68" s="39"/>
      <c r="G68" s="39"/>
      <c r="H68" s="45"/>
    </row>
    <row r="69" spans="1:8" s="2" customFormat="1" ht="12">
      <c r="A69" s="39"/>
      <c r="B69" s="45"/>
      <c r="C69" s="314" t="s">
        <v>287</v>
      </c>
      <c r="D69" s="314" t="s">
        <v>288</v>
      </c>
      <c r="E69" s="18" t="s">
        <v>268</v>
      </c>
      <c r="F69" s="315">
        <v>546.947</v>
      </c>
      <c r="G69" s="39"/>
      <c r="H69" s="45"/>
    </row>
    <row r="70" spans="1:8" s="2" customFormat="1" ht="12">
      <c r="A70" s="39"/>
      <c r="B70" s="45"/>
      <c r="C70" s="314" t="s">
        <v>319</v>
      </c>
      <c r="D70" s="314" t="s">
        <v>320</v>
      </c>
      <c r="E70" s="18" t="s">
        <v>268</v>
      </c>
      <c r="F70" s="315">
        <v>328.168</v>
      </c>
      <c r="G70" s="39"/>
      <c r="H70" s="45"/>
    </row>
    <row r="71" spans="1:8" s="2" customFormat="1" ht="12">
      <c r="A71" s="39"/>
      <c r="B71" s="45"/>
      <c r="C71" s="314" t="s">
        <v>325</v>
      </c>
      <c r="D71" s="314" t="s">
        <v>326</v>
      </c>
      <c r="E71" s="18" t="s">
        <v>268</v>
      </c>
      <c r="F71" s="315">
        <v>218.779</v>
      </c>
      <c r="G71" s="39"/>
      <c r="H71" s="45"/>
    </row>
    <row r="72" spans="1:8" s="2" customFormat="1" ht="12">
      <c r="A72" s="39"/>
      <c r="B72" s="45"/>
      <c r="C72" s="314" t="s">
        <v>347</v>
      </c>
      <c r="D72" s="314" t="s">
        <v>348</v>
      </c>
      <c r="E72" s="18" t="s">
        <v>268</v>
      </c>
      <c r="F72" s="315">
        <v>754.29</v>
      </c>
      <c r="G72" s="39"/>
      <c r="H72" s="45"/>
    </row>
    <row r="73" spans="1:8" s="2" customFormat="1" ht="16.8" customHeight="1">
      <c r="A73" s="39"/>
      <c r="B73" s="45"/>
      <c r="C73" s="314" t="s">
        <v>378</v>
      </c>
      <c r="D73" s="314" t="s">
        <v>379</v>
      </c>
      <c r="E73" s="18" t="s">
        <v>268</v>
      </c>
      <c r="F73" s="315">
        <v>964.176</v>
      </c>
      <c r="G73" s="39"/>
      <c r="H73" s="45"/>
    </row>
    <row r="74" spans="1:8" s="2" customFormat="1" ht="16.8" customHeight="1">
      <c r="A74" s="39"/>
      <c r="B74" s="45"/>
      <c r="C74" s="314" t="s">
        <v>385</v>
      </c>
      <c r="D74" s="314" t="s">
        <v>386</v>
      </c>
      <c r="E74" s="18" t="s">
        <v>387</v>
      </c>
      <c r="F74" s="315">
        <v>1626.292</v>
      </c>
      <c r="G74" s="39"/>
      <c r="H74" s="45"/>
    </row>
    <row r="75" spans="1:8" s="2" customFormat="1" ht="16.8" customHeight="1">
      <c r="A75" s="39"/>
      <c r="B75" s="45"/>
      <c r="C75" s="310" t="s">
        <v>102</v>
      </c>
      <c r="D75" s="311" t="s">
        <v>103</v>
      </c>
      <c r="E75" s="312" t="s">
        <v>1</v>
      </c>
      <c r="F75" s="313">
        <v>52.52</v>
      </c>
      <c r="G75" s="39"/>
      <c r="H75" s="45"/>
    </row>
    <row r="76" spans="1:8" s="2" customFormat="1" ht="16.8" customHeight="1">
      <c r="A76" s="39"/>
      <c r="B76" s="45"/>
      <c r="C76" s="314" t="s">
        <v>1</v>
      </c>
      <c r="D76" s="314" t="s">
        <v>397</v>
      </c>
      <c r="E76" s="18" t="s">
        <v>1</v>
      </c>
      <c r="F76" s="315">
        <v>0</v>
      </c>
      <c r="G76" s="39"/>
      <c r="H76" s="45"/>
    </row>
    <row r="77" spans="1:8" s="2" customFormat="1" ht="16.8" customHeight="1">
      <c r="A77" s="39"/>
      <c r="B77" s="45"/>
      <c r="C77" s="314" t="s">
        <v>1</v>
      </c>
      <c r="D77" s="314" t="s">
        <v>434</v>
      </c>
      <c r="E77" s="18" t="s">
        <v>1</v>
      </c>
      <c r="F77" s="315">
        <v>52.52</v>
      </c>
      <c r="G77" s="39"/>
      <c r="H77" s="45"/>
    </row>
    <row r="78" spans="1:8" s="2" customFormat="1" ht="16.8" customHeight="1">
      <c r="A78" s="39"/>
      <c r="B78" s="45"/>
      <c r="C78" s="314" t="s">
        <v>102</v>
      </c>
      <c r="D78" s="314" t="s">
        <v>160</v>
      </c>
      <c r="E78" s="18" t="s">
        <v>1</v>
      </c>
      <c r="F78" s="315">
        <v>52.52</v>
      </c>
      <c r="G78" s="39"/>
      <c r="H78" s="45"/>
    </row>
    <row r="79" spans="1:8" s="2" customFormat="1" ht="16.8" customHeight="1">
      <c r="A79" s="39"/>
      <c r="B79" s="45"/>
      <c r="C79" s="316" t="s">
        <v>1516</v>
      </c>
      <c r="D79" s="39"/>
      <c r="E79" s="39"/>
      <c r="F79" s="39"/>
      <c r="G79" s="39"/>
      <c r="H79" s="45"/>
    </row>
    <row r="80" spans="1:8" s="2" customFormat="1" ht="16.8" customHeight="1">
      <c r="A80" s="39"/>
      <c r="B80" s="45"/>
      <c r="C80" s="314" t="s">
        <v>430</v>
      </c>
      <c r="D80" s="314" t="s">
        <v>431</v>
      </c>
      <c r="E80" s="18" t="s">
        <v>268</v>
      </c>
      <c r="F80" s="315">
        <v>52.52</v>
      </c>
      <c r="G80" s="39"/>
      <c r="H80" s="45"/>
    </row>
    <row r="81" spans="1:8" s="2" customFormat="1" ht="16.8" customHeight="1">
      <c r="A81" s="39"/>
      <c r="B81" s="45"/>
      <c r="C81" s="314" t="s">
        <v>378</v>
      </c>
      <c r="D81" s="314" t="s">
        <v>379</v>
      </c>
      <c r="E81" s="18" t="s">
        <v>268</v>
      </c>
      <c r="F81" s="315">
        <v>964.176</v>
      </c>
      <c r="G81" s="39"/>
      <c r="H81" s="45"/>
    </row>
    <row r="82" spans="1:8" s="2" customFormat="1" ht="16.8" customHeight="1">
      <c r="A82" s="39"/>
      <c r="B82" s="45"/>
      <c r="C82" s="314" t="s">
        <v>385</v>
      </c>
      <c r="D82" s="314" t="s">
        <v>386</v>
      </c>
      <c r="E82" s="18" t="s">
        <v>387</v>
      </c>
      <c r="F82" s="315">
        <v>1626.292</v>
      </c>
      <c r="G82" s="39"/>
      <c r="H82" s="45"/>
    </row>
    <row r="83" spans="1:8" s="2" customFormat="1" ht="16.8" customHeight="1">
      <c r="A83" s="39"/>
      <c r="B83" s="45"/>
      <c r="C83" s="310" t="s">
        <v>105</v>
      </c>
      <c r="D83" s="311" t="s">
        <v>106</v>
      </c>
      <c r="E83" s="312" t="s">
        <v>1</v>
      </c>
      <c r="F83" s="313">
        <v>288.86</v>
      </c>
      <c r="G83" s="39"/>
      <c r="H83" s="45"/>
    </row>
    <row r="84" spans="1:8" s="2" customFormat="1" ht="16.8" customHeight="1">
      <c r="A84" s="39"/>
      <c r="B84" s="45"/>
      <c r="C84" s="314" t="s">
        <v>1</v>
      </c>
      <c r="D84" s="314" t="s">
        <v>397</v>
      </c>
      <c r="E84" s="18" t="s">
        <v>1</v>
      </c>
      <c r="F84" s="315">
        <v>0</v>
      </c>
      <c r="G84" s="39"/>
      <c r="H84" s="45"/>
    </row>
    <row r="85" spans="1:8" s="2" customFormat="1" ht="16.8" customHeight="1">
      <c r="A85" s="39"/>
      <c r="B85" s="45"/>
      <c r="C85" s="314" t="s">
        <v>1</v>
      </c>
      <c r="D85" s="314" t="s">
        <v>398</v>
      </c>
      <c r="E85" s="18" t="s">
        <v>1</v>
      </c>
      <c r="F85" s="315">
        <v>288.86</v>
      </c>
      <c r="G85" s="39"/>
      <c r="H85" s="45"/>
    </row>
    <row r="86" spans="1:8" s="2" customFormat="1" ht="16.8" customHeight="1">
      <c r="A86" s="39"/>
      <c r="B86" s="45"/>
      <c r="C86" s="314" t="s">
        <v>105</v>
      </c>
      <c r="D86" s="314" t="s">
        <v>160</v>
      </c>
      <c r="E86" s="18" t="s">
        <v>1</v>
      </c>
      <c r="F86" s="315">
        <v>288.86</v>
      </c>
      <c r="G86" s="39"/>
      <c r="H86" s="45"/>
    </row>
    <row r="87" spans="1:8" s="2" customFormat="1" ht="16.8" customHeight="1">
      <c r="A87" s="39"/>
      <c r="B87" s="45"/>
      <c r="C87" s="316" t="s">
        <v>1516</v>
      </c>
      <c r="D87" s="39"/>
      <c r="E87" s="39"/>
      <c r="F87" s="39"/>
      <c r="G87" s="39"/>
      <c r="H87" s="45"/>
    </row>
    <row r="88" spans="1:8" s="2" customFormat="1" ht="16.8" customHeight="1">
      <c r="A88" s="39"/>
      <c r="B88" s="45"/>
      <c r="C88" s="314" t="s">
        <v>393</v>
      </c>
      <c r="D88" s="314" t="s">
        <v>394</v>
      </c>
      <c r="E88" s="18" t="s">
        <v>268</v>
      </c>
      <c r="F88" s="315">
        <v>288.86</v>
      </c>
      <c r="G88" s="39"/>
      <c r="H88" s="45"/>
    </row>
    <row r="89" spans="1:8" s="2" customFormat="1" ht="16.8" customHeight="1">
      <c r="A89" s="39"/>
      <c r="B89" s="45"/>
      <c r="C89" s="314" t="s">
        <v>378</v>
      </c>
      <c r="D89" s="314" t="s">
        <v>379</v>
      </c>
      <c r="E89" s="18" t="s">
        <v>268</v>
      </c>
      <c r="F89" s="315">
        <v>964.176</v>
      </c>
      <c r="G89" s="39"/>
      <c r="H89" s="45"/>
    </row>
    <row r="90" spans="1:8" s="2" customFormat="1" ht="16.8" customHeight="1">
      <c r="A90" s="39"/>
      <c r="B90" s="45"/>
      <c r="C90" s="314" t="s">
        <v>385</v>
      </c>
      <c r="D90" s="314" t="s">
        <v>386</v>
      </c>
      <c r="E90" s="18" t="s">
        <v>387</v>
      </c>
      <c r="F90" s="315">
        <v>1626.292</v>
      </c>
      <c r="G90" s="39"/>
      <c r="H90" s="45"/>
    </row>
    <row r="91" spans="1:8" s="2" customFormat="1" ht="16.8" customHeight="1">
      <c r="A91" s="39"/>
      <c r="B91" s="45"/>
      <c r="C91" s="314" t="s">
        <v>400</v>
      </c>
      <c r="D91" s="314" t="s">
        <v>401</v>
      </c>
      <c r="E91" s="18" t="s">
        <v>387</v>
      </c>
      <c r="F91" s="315">
        <v>577.72</v>
      </c>
      <c r="G91" s="39"/>
      <c r="H91" s="45"/>
    </row>
    <row r="92" spans="1:8" s="2" customFormat="1" ht="16.8" customHeight="1">
      <c r="A92" s="39"/>
      <c r="B92" s="45"/>
      <c r="C92" s="310" t="s">
        <v>108</v>
      </c>
      <c r="D92" s="311" t="s">
        <v>109</v>
      </c>
      <c r="E92" s="312" t="s">
        <v>1</v>
      </c>
      <c r="F92" s="313">
        <v>942.863</v>
      </c>
      <c r="G92" s="39"/>
      <c r="H92" s="45"/>
    </row>
    <row r="93" spans="1:8" s="2" customFormat="1" ht="16.8" customHeight="1">
      <c r="A93" s="39"/>
      <c r="B93" s="45"/>
      <c r="C93" s="314" t="s">
        <v>108</v>
      </c>
      <c r="D93" s="314" t="s">
        <v>351</v>
      </c>
      <c r="E93" s="18" t="s">
        <v>1</v>
      </c>
      <c r="F93" s="315">
        <v>942.863</v>
      </c>
      <c r="G93" s="39"/>
      <c r="H93" s="45"/>
    </row>
    <row r="94" spans="1:8" s="2" customFormat="1" ht="16.8" customHeight="1">
      <c r="A94" s="39"/>
      <c r="B94" s="45"/>
      <c r="C94" s="316" t="s">
        <v>1516</v>
      </c>
      <c r="D94" s="39"/>
      <c r="E94" s="39"/>
      <c r="F94" s="39"/>
      <c r="G94" s="39"/>
      <c r="H94" s="45"/>
    </row>
    <row r="95" spans="1:8" s="2" customFormat="1" ht="12">
      <c r="A95" s="39"/>
      <c r="B95" s="45"/>
      <c r="C95" s="314" t="s">
        <v>347</v>
      </c>
      <c r="D95" s="314" t="s">
        <v>348</v>
      </c>
      <c r="E95" s="18" t="s">
        <v>268</v>
      </c>
      <c r="F95" s="315">
        <v>754.29</v>
      </c>
      <c r="G95" s="39"/>
      <c r="H95" s="45"/>
    </row>
    <row r="96" spans="1:8" s="2" customFormat="1" ht="12">
      <c r="A96" s="39"/>
      <c r="B96" s="45"/>
      <c r="C96" s="314" t="s">
        <v>354</v>
      </c>
      <c r="D96" s="314" t="s">
        <v>355</v>
      </c>
      <c r="E96" s="18" t="s">
        <v>268</v>
      </c>
      <c r="F96" s="315">
        <v>3771.452</v>
      </c>
      <c r="G96" s="39"/>
      <c r="H96" s="45"/>
    </row>
    <row r="97" spans="1:8" s="2" customFormat="1" ht="12">
      <c r="A97" s="39"/>
      <c r="B97" s="45"/>
      <c r="C97" s="314" t="s">
        <v>362</v>
      </c>
      <c r="D97" s="314" t="s">
        <v>363</v>
      </c>
      <c r="E97" s="18" t="s">
        <v>268</v>
      </c>
      <c r="F97" s="315">
        <v>188.573</v>
      </c>
      <c r="G97" s="39"/>
      <c r="H97" s="45"/>
    </row>
    <row r="98" spans="1:8" s="2" customFormat="1" ht="12">
      <c r="A98" s="39"/>
      <c r="B98" s="45"/>
      <c r="C98" s="314" t="s">
        <v>368</v>
      </c>
      <c r="D98" s="314" t="s">
        <v>369</v>
      </c>
      <c r="E98" s="18" t="s">
        <v>268</v>
      </c>
      <c r="F98" s="315">
        <v>942.863</v>
      </c>
      <c r="G98" s="39"/>
      <c r="H98" s="45"/>
    </row>
    <row r="99" spans="1:8" s="2" customFormat="1" ht="16.8" customHeight="1">
      <c r="A99" s="39"/>
      <c r="B99" s="45"/>
      <c r="C99" s="314" t="s">
        <v>374</v>
      </c>
      <c r="D99" s="314" t="s">
        <v>375</v>
      </c>
      <c r="E99" s="18" t="s">
        <v>268</v>
      </c>
      <c r="F99" s="315">
        <v>942.863</v>
      </c>
      <c r="G99" s="39"/>
      <c r="H99" s="45"/>
    </row>
    <row r="100" spans="1:8" s="2" customFormat="1" ht="16.8" customHeight="1">
      <c r="A100" s="39"/>
      <c r="B100" s="45"/>
      <c r="C100" s="314" t="s">
        <v>673</v>
      </c>
      <c r="D100" s="314" t="s">
        <v>674</v>
      </c>
      <c r="E100" s="18" t="s">
        <v>387</v>
      </c>
      <c r="F100" s="315">
        <v>2222.126</v>
      </c>
      <c r="G100" s="39"/>
      <c r="H100" s="45"/>
    </row>
    <row r="101" spans="1:8" s="2" customFormat="1" ht="26.4" customHeight="1">
      <c r="A101" s="39"/>
      <c r="B101" s="45"/>
      <c r="C101" s="309" t="s">
        <v>1517</v>
      </c>
      <c r="D101" s="309" t="s">
        <v>17</v>
      </c>
      <c r="E101" s="39"/>
      <c r="F101" s="39"/>
      <c r="G101" s="39"/>
      <c r="H101" s="45"/>
    </row>
    <row r="102" spans="1:8" s="2" customFormat="1" ht="16.8" customHeight="1">
      <c r="A102" s="39"/>
      <c r="B102" s="45"/>
      <c r="C102" s="310" t="s">
        <v>98</v>
      </c>
      <c r="D102" s="311" t="s">
        <v>99</v>
      </c>
      <c r="E102" s="312" t="s">
        <v>1</v>
      </c>
      <c r="F102" s="313">
        <v>1733.303</v>
      </c>
      <c r="G102" s="39"/>
      <c r="H102" s="45"/>
    </row>
    <row r="103" spans="1:8" s="2" customFormat="1" ht="16.8" customHeight="1">
      <c r="A103" s="39"/>
      <c r="B103" s="45"/>
      <c r="C103" s="314" t="s">
        <v>1</v>
      </c>
      <c r="D103" s="314" t="s">
        <v>304</v>
      </c>
      <c r="E103" s="18" t="s">
        <v>1</v>
      </c>
      <c r="F103" s="315">
        <v>0</v>
      </c>
      <c r="G103" s="39"/>
      <c r="H103" s="45"/>
    </row>
    <row r="104" spans="1:8" s="2" customFormat="1" ht="16.8" customHeight="1">
      <c r="A104" s="39"/>
      <c r="B104" s="45"/>
      <c r="C104" s="314" t="s">
        <v>1</v>
      </c>
      <c r="D104" s="314" t="s">
        <v>1156</v>
      </c>
      <c r="E104" s="18" t="s">
        <v>1</v>
      </c>
      <c r="F104" s="315">
        <v>454.328</v>
      </c>
      <c r="G104" s="39"/>
      <c r="H104" s="45"/>
    </row>
    <row r="105" spans="1:8" s="2" customFormat="1" ht="16.8" customHeight="1">
      <c r="A105" s="39"/>
      <c r="B105" s="45"/>
      <c r="C105" s="314" t="s">
        <v>1</v>
      </c>
      <c r="D105" s="314" t="s">
        <v>1157</v>
      </c>
      <c r="E105" s="18" t="s">
        <v>1</v>
      </c>
      <c r="F105" s="315">
        <v>0</v>
      </c>
      <c r="G105" s="39"/>
      <c r="H105" s="45"/>
    </row>
    <row r="106" spans="1:8" s="2" customFormat="1" ht="16.8" customHeight="1">
      <c r="A106" s="39"/>
      <c r="B106" s="45"/>
      <c r="C106" s="314" t="s">
        <v>1</v>
      </c>
      <c r="D106" s="314" t="s">
        <v>1158</v>
      </c>
      <c r="E106" s="18" t="s">
        <v>1</v>
      </c>
      <c r="F106" s="315">
        <v>66.461</v>
      </c>
      <c r="G106" s="39"/>
      <c r="H106" s="45"/>
    </row>
    <row r="107" spans="1:8" s="2" customFormat="1" ht="16.8" customHeight="1">
      <c r="A107" s="39"/>
      <c r="B107" s="45"/>
      <c r="C107" s="314" t="s">
        <v>1</v>
      </c>
      <c r="D107" s="314" t="s">
        <v>1159</v>
      </c>
      <c r="E107" s="18" t="s">
        <v>1</v>
      </c>
      <c r="F107" s="315">
        <v>83.523</v>
      </c>
      <c r="G107" s="39"/>
      <c r="H107" s="45"/>
    </row>
    <row r="108" spans="1:8" s="2" customFormat="1" ht="16.8" customHeight="1">
      <c r="A108" s="39"/>
      <c r="B108" s="45"/>
      <c r="C108" s="314" t="s">
        <v>1</v>
      </c>
      <c r="D108" s="314" t="s">
        <v>1160</v>
      </c>
      <c r="E108" s="18" t="s">
        <v>1</v>
      </c>
      <c r="F108" s="315">
        <v>154.112</v>
      </c>
      <c r="G108" s="39"/>
      <c r="H108" s="45"/>
    </row>
    <row r="109" spans="1:8" s="2" customFormat="1" ht="16.8" customHeight="1">
      <c r="A109" s="39"/>
      <c r="B109" s="45"/>
      <c r="C109" s="314" t="s">
        <v>1</v>
      </c>
      <c r="D109" s="314" t="s">
        <v>1077</v>
      </c>
      <c r="E109" s="18" t="s">
        <v>1</v>
      </c>
      <c r="F109" s="315">
        <v>0</v>
      </c>
      <c r="G109" s="39"/>
      <c r="H109" s="45"/>
    </row>
    <row r="110" spans="1:8" s="2" customFormat="1" ht="16.8" customHeight="1">
      <c r="A110" s="39"/>
      <c r="B110" s="45"/>
      <c r="C110" s="314" t="s">
        <v>1</v>
      </c>
      <c r="D110" s="314" t="s">
        <v>1161</v>
      </c>
      <c r="E110" s="18" t="s">
        <v>1</v>
      </c>
      <c r="F110" s="315">
        <v>7.505</v>
      </c>
      <c r="G110" s="39"/>
      <c r="H110" s="45"/>
    </row>
    <row r="111" spans="1:8" s="2" customFormat="1" ht="16.8" customHeight="1">
      <c r="A111" s="39"/>
      <c r="B111" s="45"/>
      <c r="C111" s="314" t="s">
        <v>1</v>
      </c>
      <c r="D111" s="314" t="s">
        <v>1162</v>
      </c>
      <c r="E111" s="18" t="s">
        <v>1</v>
      </c>
      <c r="F111" s="315">
        <v>0</v>
      </c>
      <c r="G111" s="39"/>
      <c r="H111" s="45"/>
    </row>
    <row r="112" spans="1:8" s="2" customFormat="1" ht="16.8" customHeight="1">
      <c r="A112" s="39"/>
      <c r="B112" s="45"/>
      <c r="C112" s="314" t="s">
        <v>1</v>
      </c>
      <c r="D112" s="314" t="s">
        <v>1163</v>
      </c>
      <c r="E112" s="18" t="s">
        <v>1</v>
      </c>
      <c r="F112" s="315">
        <v>5.848</v>
      </c>
      <c r="G112" s="39"/>
      <c r="H112" s="45"/>
    </row>
    <row r="113" spans="1:8" s="2" customFormat="1" ht="16.8" customHeight="1">
      <c r="A113" s="39"/>
      <c r="B113" s="45"/>
      <c r="C113" s="314" t="s">
        <v>1</v>
      </c>
      <c r="D113" s="314" t="s">
        <v>1082</v>
      </c>
      <c r="E113" s="18" t="s">
        <v>1</v>
      </c>
      <c r="F113" s="315">
        <v>0</v>
      </c>
      <c r="G113" s="39"/>
      <c r="H113" s="45"/>
    </row>
    <row r="114" spans="1:8" s="2" customFormat="1" ht="16.8" customHeight="1">
      <c r="A114" s="39"/>
      <c r="B114" s="45"/>
      <c r="C114" s="314" t="s">
        <v>1</v>
      </c>
      <c r="D114" s="314" t="s">
        <v>1164</v>
      </c>
      <c r="E114" s="18" t="s">
        <v>1</v>
      </c>
      <c r="F114" s="315">
        <v>222.336</v>
      </c>
      <c r="G114" s="39"/>
      <c r="H114" s="45"/>
    </row>
    <row r="115" spans="1:8" s="2" customFormat="1" ht="16.8" customHeight="1">
      <c r="A115" s="39"/>
      <c r="B115" s="45"/>
      <c r="C115" s="314" t="s">
        <v>1</v>
      </c>
      <c r="D115" s="314" t="s">
        <v>200</v>
      </c>
      <c r="E115" s="18" t="s">
        <v>1</v>
      </c>
      <c r="F115" s="315">
        <v>0</v>
      </c>
      <c r="G115" s="39"/>
      <c r="H115" s="45"/>
    </row>
    <row r="116" spans="1:8" s="2" customFormat="1" ht="16.8" customHeight="1">
      <c r="A116" s="39"/>
      <c r="B116" s="45"/>
      <c r="C116" s="314" t="s">
        <v>1</v>
      </c>
      <c r="D116" s="314" t="s">
        <v>1165</v>
      </c>
      <c r="E116" s="18" t="s">
        <v>1</v>
      </c>
      <c r="F116" s="315">
        <v>430.848</v>
      </c>
      <c r="G116" s="39"/>
      <c r="H116" s="45"/>
    </row>
    <row r="117" spans="1:8" s="2" customFormat="1" ht="16.8" customHeight="1">
      <c r="A117" s="39"/>
      <c r="B117" s="45"/>
      <c r="C117" s="314" t="s">
        <v>1</v>
      </c>
      <c r="D117" s="314" t="s">
        <v>1166</v>
      </c>
      <c r="E117" s="18" t="s">
        <v>1</v>
      </c>
      <c r="F117" s="315">
        <v>0</v>
      </c>
      <c r="G117" s="39"/>
      <c r="H117" s="45"/>
    </row>
    <row r="118" spans="1:8" s="2" customFormat="1" ht="16.8" customHeight="1">
      <c r="A118" s="39"/>
      <c r="B118" s="45"/>
      <c r="C118" s="314" t="s">
        <v>1</v>
      </c>
      <c r="D118" s="314" t="s">
        <v>1167</v>
      </c>
      <c r="E118" s="18" t="s">
        <v>1</v>
      </c>
      <c r="F118" s="315">
        <v>175.68</v>
      </c>
      <c r="G118" s="39"/>
      <c r="H118" s="45"/>
    </row>
    <row r="119" spans="1:8" s="2" customFormat="1" ht="16.8" customHeight="1">
      <c r="A119" s="39"/>
      <c r="B119" s="45"/>
      <c r="C119" s="314" t="s">
        <v>1</v>
      </c>
      <c r="D119" s="314" t="s">
        <v>1168</v>
      </c>
      <c r="E119" s="18" t="s">
        <v>1</v>
      </c>
      <c r="F119" s="315">
        <v>0</v>
      </c>
      <c r="G119" s="39"/>
      <c r="H119" s="45"/>
    </row>
    <row r="120" spans="1:8" s="2" customFormat="1" ht="16.8" customHeight="1">
      <c r="A120" s="39"/>
      <c r="B120" s="45"/>
      <c r="C120" s="314" t="s">
        <v>1</v>
      </c>
      <c r="D120" s="314" t="s">
        <v>1169</v>
      </c>
      <c r="E120" s="18" t="s">
        <v>1</v>
      </c>
      <c r="F120" s="315">
        <v>132.662</v>
      </c>
      <c r="G120" s="39"/>
      <c r="H120" s="45"/>
    </row>
    <row r="121" spans="1:8" s="2" customFormat="1" ht="16.8" customHeight="1">
      <c r="A121" s="39"/>
      <c r="B121" s="45"/>
      <c r="C121" s="314" t="s">
        <v>98</v>
      </c>
      <c r="D121" s="314" t="s">
        <v>160</v>
      </c>
      <c r="E121" s="18" t="s">
        <v>1</v>
      </c>
      <c r="F121" s="315">
        <v>1733.303</v>
      </c>
      <c r="G121" s="39"/>
      <c r="H121" s="45"/>
    </row>
    <row r="122" spans="1:8" s="2" customFormat="1" ht="16.8" customHeight="1">
      <c r="A122" s="39"/>
      <c r="B122" s="45"/>
      <c r="C122" s="316" t="s">
        <v>1516</v>
      </c>
      <c r="D122" s="39"/>
      <c r="E122" s="39"/>
      <c r="F122" s="39"/>
      <c r="G122" s="39"/>
      <c r="H122" s="45"/>
    </row>
    <row r="123" spans="1:8" s="2" customFormat="1" ht="12">
      <c r="A123" s="39"/>
      <c r="B123" s="45"/>
      <c r="C123" s="314" t="s">
        <v>1152</v>
      </c>
      <c r="D123" s="314" t="s">
        <v>1153</v>
      </c>
      <c r="E123" s="18" t="s">
        <v>268</v>
      </c>
      <c r="F123" s="315">
        <v>866.652</v>
      </c>
      <c r="G123" s="39"/>
      <c r="H123" s="45"/>
    </row>
    <row r="124" spans="1:8" s="2" customFormat="1" ht="12">
      <c r="A124" s="39"/>
      <c r="B124" s="45"/>
      <c r="C124" s="314" t="s">
        <v>319</v>
      </c>
      <c r="D124" s="314" t="s">
        <v>320</v>
      </c>
      <c r="E124" s="18" t="s">
        <v>268</v>
      </c>
      <c r="F124" s="315">
        <v>519.991</v>
      </c>
      <c r="G124" s="39"/>
      <c r="H124" s="45"/>
    </row>
    <row r="125" spans="1:8" s="2" customFormat="1" ht="12">
      <c r="A125" s="39"/>
      <c r="B125" s="45"/>
      <c r="C125" s="314" t="s">
        <v>325</v>
      </c>
      <c r="D125" s="314" t="s">
        <v>326</v>
      </c>
      <c r="E125" s="18" t="s">
        <v>268</v>
      </c>
      <c r="F125" s="315">
        <v>346.661</v>
      </c>
      <c r="G125" s="39"/>
      <c r="H125" s="45"/>
    </row>
    <row r="126" spans="1:8" s="2" customFormat="1" ht="12">
      <c r="A126" s="39"/>
      <c r="B126" s="45"/>
      <c r="C126" s="314" t="s">
        <v>347</v>
      </c>
      <c r="D126" s="314" t="s">
        <v>348</v>
      </c>
      <c r="E126" s="18" t="s">
        <v>268</v>
      </c>
      <c r="F126" s="315">
        <v>1137.958</v>
      </c>
      <c r="G126" s="39"/>
      <c r="H126" s="45"/>
    </row>
    <row r="127" spans="1:8" s="2" customFormat="1" ht="16.8" customHeight="1">
      <c r="A127" s="39"/>
      <c r="B127" s="45"/>
      <c r="C127" s="314" t="s">
        <v>378</v>
      </c>
      <c r="D127" s="314" t="s">
        <v>379</v>
      </c>
      <c r="E127" s="18" t="s">
        <v>268</v>
      </c>
      <c r="F127" s="315">
        <v>1154.135</v>
      </c>
      <c r="G127" s="39"/>
      <c r="H127" s="45"/>
    </row>
    <row r="128" spans="1:8" s="2" customFormat="1" ht="16.8" customHeight="1">
      <c r="A128" s="39"/>
      <c r="B128" s="45"/>
      <c r="C128" s="314" t="s">
        <v>385</v>
      </c>
      <c r="D128" s="314" t="s">
        <v>386</v>
      </c>
      <c r="E128" s="18" t="s">
        <v>387</v>
      </c>
      <c r="F128" s="315">
        <v>1686.558</v>
      </c>
      <c r="G128" s="39"/>
      <c r="H128" s="45"/>
    </row>
    <row r="129" spans="1:8" s="2" customFormat="1" ht="16.8" customHeight="1">
      <c r="A129" s="39"/>
      <c r="B129" s="45"/>
      <c r="C129" s="310" t="s">
        <v>102</v>
      </c>
      <c r="D129" s="311" t="s">
        <v>103</v>
      </c>
      <c r="E129" s="312" t="s">
        <v>1</v>
      </c>
      <c r="F129" s="313">
        <v>96.528</v>
      </c>
      <c r="G129" s="39"/>
      <c r="H129" s="45"/>
    </row>
    <row r="130" spans="1:8" s="2" customFormat="1" ht="16.8" customHeight="1">
      <c r="A130" s="39"/>
      <c r="B130" s="45"/>
      <c r="C130" s="314" t="s">
        <v>1</v>
      </c>
      <c r="D130" s="314" t="s">
        <v>1197</v>
      </c>
      <c r="E130" s="18" t="s">
        <v>1</v>
      </c>
      <c r="F130" s="315">
        <v>96.528</v>
      </c>
      <c r="G130" s="39"/>
      <c r="H130" s="45"/>
    </row>
    <row r="131" spans="1:8" s="2" customFormat="1" ht="16.8" customHeight="1">
      <c r="A131" s="39"/>
      <c r="B131" s="45"/>
      <c r="C131" s="314" t="s">
        <v>102</v>
      </c>
      <c r="D131" s="314" t="s">
        <v>160</v>
      </c>
      <c r="E131" s="18" t="s">
        <v>1</v>
      </c>
      <c r="F131" s="315">
        <v>96.528</v>
      </c>
      <c r="G131" s="39"/>
      <c r="H131" s="45"/>
    </row>
    <row r="132" spans="1:8" s="2" customFormat="1" ht="16.8" customHeight="1">
      <c r="A132" s="39"/>
      <c r="B132" s="45"/>
      <c r="C132" s="316" t="s">
        <v>1516</v>
      </c>
      <c r="D132" s="39"/>
      <c r="E132" s="39"/>
      <c r="F132" s="39"/>
      <c r="G132" s="39"/>
      <c r="H132" s="45"/>
    </row>
    <row r="133" spans="1:8" s="2" customFormat="1" ht="16.8" customHeight="1">
      <c r="A133" s="39"/>
      <c r="B133" s="45"/>
      <c r="C133" s="314" t="s">
        <v>430</v>
      </c>
      <c r="D133" s="314" t="s">
        <v>431</v>
      </c>
      <c r="E133" s="18" t="s">
        <v>268</v>
      </c>
      <c r="F133" s="315">
        <v>96.528</v>
      </c>
      <c r="G133" s="39"/>
      <c r="H133" s="45"/>
    </row>
    <row r="134" spans="1:8" s="2" customFormat="1" ht="16.8" customHeight="1">
      <c r="A134" s="39"/>
      <c r="B134" s="45"/>
      <c r="C134" s="314" t="s">
        <v>378</v>
      </c>
      <c r="D134" s="314" t="s">
        <v>379</v>
      </c>
      <c r="E134" s="18" t="s">
        <v>268</v>
      </c>
      <c r="F134" s="315">
        <v>1154.135</v>
      </c>
      <c r="G134" s="39"/>
      <c r="H134" s="45"/>
    </row>
    <row r="135" spans="1:8" s="2" customFormat="1" ht="16.8" customHeight="1">
      <c r="A135" s="39"/>
      <c r="B135" s="45"/>
      <c r="C135" s="314" t="s">
        <v>385</v>
      </c>
      <c r="D135" s="314" t="s">
        <v>386</v>
      </c>
      <c r="E135" s="18" t="s">
        <v>387</v>
      </c>
      <c r="F135" s="315">
        <v>1686.558</v>
      </c>
      <c r="G135" s="39"/>
      <c r="H135" s="45"/>
    </row>
    <row r="136" spans="1:8" s="2" customFormat="1" ht="16.8" customHeight="1">
      <c r="A136" s="39"/>
      <c r="B136" s="45"/>
      <c r="C136" s="310" t="s">
        <v>105</v>
      </c>
      <c r="D136" s="311" t="s">
        <v>106</v>
      </c>
      <c r="E136" s="312" t="s">
        <v>1</v>
      </c>
      <c r="F136" s="313">
        <v>482.64</v>
      </c>
      <c r="G136" s="39"/>
      <c r="H136" s="45"/>
    </row>
    <row r="137" spans="1:8" s="2" customFormat="1" ht="16.8" customHeight="1">
      <c r="A137" s="39"/>
      <c r="B137" s="45"/>
      <c r="C137" s="314" t="s">
        <v>105</v>
      </c>
      <c r="D137" s="314" t="s">
        <v>1187</v>
      </c>
      <c r="E137" s="18" t="s">
        <v>1</v>
      </c>
      <c r="F137" s="315">
        <v>482.64</v>
      </c>
      <c r="G137" s="39"/>
      <c r="H137" s="45"/>
    </row>
    <row r="138" spans="1:8" s="2" customFormat="1" ht="16.8" customHeight="1">
      <c r="A138" s="39"/>
      <c r="B138" s="45"/>
      <c r="C138" s="316" t="s">
        <v>1516</v>
      </c>
      <c r="D138" s="39"/>
      <c r="E138" s="39"/>
      <c r="F138" s="39"/>
      <c r="G138" s="39"/>
      <c r="H138" s="45"/>
    </row>
    <row r="139" spans="1:8" s="2" customFormat="1" ht="16.8" customHeight="1">
      <c r="A139" s="39"/>
      <c r="B139" s="45"/>
      <c r="C139" s="314" t="s">
        <v>393</v>
      </c>
      <c r="D139" s="314" t="s">
        <v>394</v>
      </c>
      <c r="E139" s="18" t="s">
        <v>268</v>
      </c>
      <c r="F139" s="315">
        <v>482.64</v>
      </c>
      <c r="G139" s="39"/>
      <c r="H139" s="45"/>
    </row>
    <row r="140" spans="1:8" s="2" customFormat="1" ht="16.8" customHeight="1">
      <c r="A140" s="39"/>
      <c r="B140" s="45"/>
      <c r="C140" s="314" t="s">
        <v>378</v>
      </c>
      <c r="D140" s="314" t="s">
        <v>379</v>
      </c>
      <c r="E140" s="18" t="s">
        <v>268</v>
      </c>
      <c r="F140" s="315">
        <v>1154.135</v>
      </c>
      <c r="G140" s="39"/>
      <c r="H140" s="45"/>
    </row>
    <row r="141" spans="1:8" s="2" customFormat="1" ht="16.8" customHeight="1">
      <c r="A141" s="39"/>
      <c r="B141" s="45"/>
      <c r="C141" s="314" t="s">
        <v>385</v>
      </c>
      <c r="D141" s="314" t="s">
        <v>386</v>
      </c>
      <c r="E141" s="18" t="s">
        <v>387</v>
      </c>
      <c r="F141" s="315">
        <v>1686.558</v>
      </c>
      <c r="G141" s="39"/>
      <c r="H141" s="45"/>
    </row>
    <row r="142" spans="1:8" s="2" customFormat="1" ht="16.8" customHeight="1">
      <c r="A142" s="39"/>
      <c r="B142" s="45"/>
      <c r="C142" s="314" t="s">
        <v>400</v>
      </c>
      <c r="D142" s="314" t="s">
        <v>401</v>
      </c>
      <c r="E142" s="18" t="s">
        <v>387</v>
      </c>
      <c r="F142" s="315">
        <v>965.28</v>
      </c>
      <c r="G142" s="39"/>
      <c r="H142" s="45"/>
    </row>
    <row r="143" spans="1:8" s="2" customFormat="1" ht="16.8" customHeight="1">
      <c r="A143" s="39"/>
      <c r="B143" s="45"/>
      <c r="C143" s="310" t="s">
        <v>108</v>
      </c>
      <c r="D143" s="311" t="s">
        <v>109</v>
      </c>
      <c r="E143" s="312" t="s">
        <v>1</v>
      </c>
      <c r="F143" s="313">
        <v>1422.447</v>
      </c>
      <c r="G143" s="39"/>
      <c r="H143" s="45"/>
    </row>
    <row r="144" spans="1:8" s="2" customFormat="1" ht="16.8" customHeight="1">
      <c r="A144" s="39"/>
      <c r="B144" s="45"/>
      <c r="C144" s="314" t="s">
        <v>108</v>
      </c>
      <c r="D144" s="314" t="s">
        <v>1176</v>
      </c>
      <c r="E144" s="18" t="s">
        <v>1</v>
      </c>
      <c r="F144" s="315">
        <v>1422.447</v>
      </c>
      <c r="G144" s="39"/>
      <c r="H144" s="45"/>
    </row>
    <row r="145" spans="1:8" s="2" customFormat="1" ht="16.8" customHeight="1">
      <c r="A145" s="39"/>
      <c r="B145" s="45"/>
      <c r="C145" s="316" t="s">
        <v>1516</v>
      </c>
      <c r="D145" s="39"/>
      <c r="E145" s="39"/>
      <c r="F145" s="39"/>
      <c r="G145" s="39"/>
      <c r="H145" s="45"/>
    </row>
    <row r="146" spans="1:8" s="2" customFormat="1" ht="12">
      <c r="A146" s="39"/>
      <c r="B146" s="45"/>
      <c r="C146" s="314" t="s">
        <v>347</v>
      </c>
      <c r="D146" s="314" t="s">
        <v>348</v>
      </c>
      <c r="E146" s="18" t="s">
        <v>268</v>
      </c>
      <c r="F146" s="315">
        <v>1137.958</v>
      </c>
      <c r="G146" s="39"/>
      <c r="H146" s="45"/>
    </row>
    <row r="147" spans="1:8" s="2" customFormat="1" ht="12">
      <c r="A147" s="39"/>
      <c r="B147" s="45"/>
      <c r="C147" s="314" t="s">
        <v>354</v>
      </c>
      <c r="D147" s="314" t="s">
        <v>355</v>
      </c>
      <c r="E147" s="18" t="s">
        <v>268</v>
      </c>
      <c r="F147" s="315">
        <v>5689.788</v>
      </c>
      <c r="G147" s="39"/>
      <c r="H147" s="45"/>
    </row>
    <row r="148" spans="1:8" s="2" customFormat="1" ht="12">
      <c r="A148" s="39"/>
      <c r="B148" s="45"/>
      <c r="C148" s="314" t="s">
        <v>362</v>
      </c>
      <c r="D148" s="314" t="s">
        <v>363</v>
      </c>
      <c r="E148" s="18" t="s">
        <v>268</v>
      </c>
      <c r="F148" s="315">
        <v>284.489</v>
      </c>
      <c r="G148" s="39"/>
      <c r="H148" s="45"/>
    </row>
    <row r="149" spans="1:8" s="2" customFormat="1" ht="12">
      <c r="A149" s="39"/>
      <c r="B149" s="45"/>
      <c r="C149" s="314" t="s">
        <v>368</v>
      </c>
      <c r="D149" s="314" t="s">
        <v>369</v>
      </c>
      <c r="E149" s="18" t="s">
        <v>268</v>
      </c>
      <c r="F149" s="315">
        <v>1422.447</v>
      </c>
      <c r="G149" s="39"/>
      <c r="H149" s="45"/>
    </row>
    <row r="150" spans="1:8" s="2" customFormat="1" ht="16.8" customHeight="1">
      <c r="A150" s="39"/>
      <c r="B150" s="45"/>
      <c r="C150" s="314" t="s">
        <v>374</v>
      </c>
      <c r="D150" s="314" t="s">
        <v>375</v>
      </c>
      <c r="E150" s="18" t="s">
        <v>268</v>
      </c>
      <c r="F150" s="315">
        <v>1422.447</v>
      </c>
      <c r="G150" s="39"/>
      <c r="H150" s="45"/>
    </row>
    <row r="151" spans="1:8" s="2" customFormat="1" ht="16.8" customHeight="1">
      <c r="A151" s="39"/>
      <c r="B151" s="45"/>
      <c r="C151" s="314" t="s">
        <v>1353</v>
      </c>
      <c r="D151" s="314" t="s">
        <v>674</v>
      </c>
      <c r="E151" s="18" t="s">
        <v>387</v>
      </c>
      <c r="F151" s="315">
        <v>3352.302</v>
      </c>
      <c r="G151" s="39"/>
      <c r="H151" s="45"/>
    </row>
    <row r="152" spans="1:8" s="2" customFormat="1" ht="7.4" customHeight="1">
      <c r="A152" s="39"/>
      <c r="B152" s="172"/>
      <c r="C152" s="173"/>
      <c r="D152" s="173"/>
      <c r="E152" s="173"/>
      <c r="F152" s="173"/>
      <c r="G152" s="173"/>
      <c r="H152" s="45"/>
    </row>
    <row r="153" spans="1:8" s="2" customFormat="1" ht="12">
      <c r="A153" s="39"/>
      <c r="B153" s="39"/>
      <c r="C153" s="39"/>
      <c r="D153" s="39"/>
      <c r="E153" s="39"/>
      <c r="F153" s="39"/>
      <c r="G153" s="39"/>
      <c r="H153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Pešek Roman</dc:creator>
  <cp:keywords/>
  <dc:description/>
  <cp:lastModifiedBy>Pešek Roman</cp:lastModifiedBy>
  <dcterms:created xsi:type="dcterms:W3CDTF">2021-08-26T06:50:18Z</dcterms:created>
  <dcterms:modified xsi:type="dcterms:W3CDTF">2021-08-26T06:50:26Z</dcterms:modified>
  <cp:category/>
  <cp:version/>
  <cp:contentType/>
  <cp:contentStatus/>
</cp:coreProperties>
</file>