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SO 000" sheetId="2" r:id="rId2"/>
    <sheet name="SO 182" sheetId="3" r:id="rId3"/>
    <sheet name="SO 201" sheetId="4" r:id="rId4"/>
  </sheets>
  <definedNames/>
  <calcPr fullCalcOnLoad="1"/>
</workbook>
</file>

<file path=xl/sharedStrings.xml><?xml version="1.0" encoding="utf-8"?>
<sst xmlns="http://schemas.openxmlformats.org/spreadsheetml/2006/main" count="2175" uniqueCount="733">
  <si>
    <t>Firma: Firma</t>
  </si>
  <si>
    <t>Rekapitulace ceny</t>
  </si>
  <si>
    <t>Stavba: 2144-19-3 - Oprava lávky L 20 v ul. Moravská, Chrudim_CS 2021_2022-01-27</t>
  </si>
  <si>
    <t xml:space="preserve">Varianta: ZŘ - </t>
  </si>
  <si>
    <t>Celková cena bez DPH:</t>
  </si>
  <si>
    <t>Celková cena s DPH:</t>
  </si>
  <si>
    <t>Objekt</t>
  </si>
  <si>
    <t>Popis</t>
  </si>
  <si>
    <t>Cena bez DPH</t>
  </si>
  <si>
    <t>DPH</t>
  </si>
  <si>
    <t>Cena s DPH</t>
  </si>
  <si>
    <t>ASPE10</t>
  </si>
  <si>
    <t>S</t>
  </si>
  <si>
    <t>Soupis prací objektu</t>
  </si>
  <si>
    <t xml:space="preserve">Stavba: </t>
  </si>
  <si>
    <t>2144-19-3</t>
  </si>
  <si>
    <t>Oprava lávky L 20 v ul. Moravská, Chrudim_CS 2021_2022-01-27</t>
  </si>
  <si>
    <t>O</t>
  </si>
  <si>
    <t>Rozpočet:</t>
  </si>
  <si>
    <t>0,00</t>
  </si>
  <si>
    <t>15,00</t>
  </si>
  <si>
    <t>21,00</t>
  </si>
  <si>
    <t>3</t>
  </si>
  <si>
    <t>2</t>
  </si>
  <si>
    <t>SO 000</t>
  </si>
  <si>
    <t>Všeobecné položky</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</si>
  <si>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</si>
  <si>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</si>
  <si>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</si>
  <si>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</si>
  <si>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</si>
  <si>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</si>
  <si>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</si>
  <si>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</si>
  <si>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</si>
  <si>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</si>
  <si>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</si>
  <si>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</si>
  <si>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</si>
  <si>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</si>
  <si>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</si>
  <si>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</si>
  <si>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</si>
  <si>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</si>
  <si>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</si>
  <si>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</si>
  <si>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02730</t>
  </si>
  <si>
    <t>A</t>
  </si>
  <si>
    <t>POMOC PRÁCE ZŘÍZ NEBO ZAJIŠŤ OCHRANU INŽENÝRSKÝCH SÍTÍ</t>
  </si>
  <si>
    <t>KPL</t>
  </si>
  <si>
    <t>PP</t>
  </si>
  <si>
    <t/>
  </si>
  <si>
    <t>VV</t>
  </si>
  <si>
    <t>"Položka společná pro celou stavbu  
Zahrnuje náklady na veškeré nutné ochrany a oprávněně požadovaná opatření vlastníkem dotčené inženýrské sítě a případné další související práce na obnažených nebo jiným způsobem dotčených inženýrských sítí.  
Zajištění stávajících inženýrských sítí stávající   
Případné sondy, zajištění před stavebními pracemi po dobu výstavby SO 182, 201  
1=1,000 [A]</t>
  </si>
  <si>
    <t>TS</t>
  </si>
  <si>
    <t>zahrnuje veškeré náklady spojené s objednatelem požadovanými zařízeními</t>
  </si>
  <si>
    <t>02910</t>
  </si>
  <si>
    <t>OSTATNÍ POŽADAVKY - ZEMĚMĚŘIČSKÁ MĚŘENÍ</t>
  </si>
  <si>
    <t>Cena za zaměření skutečného provedení stavby výškopisné i polohopisné   
Celkem rozsah dle SOD  
1=1,000 [A]</t>
  </si>
  <si>
    <t>zahrnuje veškeré náklady spojené s objednatelem požadovanými pracemi,   
- pro stanovení orientační investorské ceny určete jednotkovou cenu jako 1% odhadované ceny stavby</t>
  </si>
  <si>
    <t>02945</t>
  </si>
  <si>
    <t>OSTAT POŽADAVKY - GEOMETRICKÝ PLÁN</t>
  </si>
  <si>
    <t>***NEUZNATELNÝ NÁKLAD*** 
Ostatní požadavky - geometrický oddělovací plán dle požadavku objednatele po dokončení stavby. Plán bude odpovídat záborovému elaborátu stavby dle dokumentace DSP.  
geometrický oddělovací plán pro majetkové vypořádání vlastnických vztahů ověřený příslušným katastrálním úřadem (počet výtisků, paré a CD v el. podobě dle SOD )  
Geometrický plán ověřený katastrálním úřadem, projednaný a odsouhlasený objednatelem akce.  
Celkem rozsah a počet dle SOD  
1=1,000 [A]</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</si>
  <si>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</si>
  <si>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02946</t>
  </si>
  <si>
    <t>OSTAT POŽADAVKY - FOTODOKUMENTACE</t>
  </si>
  <si>
    <t>***NEUZNATELNÝ NÁKLAD*** 
Položka společná pro celou stavbu  
Rozsah prací je dfinován SOD akce mezi objednatelem a dodavatelem stavby.  
Zpracování podrobné fotodokumentace s časovým určením vč.popisu.   
1=1,000 [A]</t>
  </si>
  <si>
    <t>položka zahrnuje:  
- fotodokumentaci zadavatelem požadovaného děje a konstrukcí v požadovaných časových intervalech  
- zadavatelem specifikované výstupy (fotografie v papírovém a digitálním formátu) v požadovaném počtu</t>
  </si>
  <si>
    <t>02947</t>
  </si>
  <si>
    <t>PASPORTIZACE STAVU PŘILEHLÝCH NEMOVITOSTÍ</t>
  </si>
  <si>
    <t>***NEUZNATELNÝ NÁKLAD*** 
Před stavbou, během stavby, po stavbě, vyhodnocení ve dvou vyhotoveních + CD 
Páspor: 
Komunikace č II/34025 pod objektem 
Chodníku u komunikace III/34025 
Opěrné konstrukce O1 (pilotová stěna) 
Komunikace ulice Moravská a napojení na obnovu 
Stavba č.p. 21 a 263 
Oplocení přilehlých pozemků k č.p. 21 a 263 
Opěrné konstrukce O2. (pilotová konstrukce, prefabrikované konstrukce) 
Kounikace ulice Na Valech a napojení na obnovu 
Stavba č.p. 179 
Oplocení přilehlých pozemků k domu č.p. 179 
1=1,000 [A]</t>
  </si>
  <si>
    <t>03100</t>
  </si>
  <si>
    <t>ZAŘÍZENÍ STAVENIŠTĚ - ZŘÍZENÍ, PROVOZ, DEMONTÁŽ</t>
  </si>
  <si>
    <t>Položka v souladu se SOD a Obchodními podmínkami.  
Celkem kompletní za zařízení staveniště, přípojky, energie, buňkoviště, oplocení atp. Komplet soubor  
1=1,000 [A]</t>
  </si>
  <si>
    <t>zahrnuje objednatelem povolené náklady na pořízení (event. pronájem), provozování, udržování a likvidaci zhotovitelova zařízení</t>
  </si>
  <si>
    <t>7</t>
  </si>
  <si>
    <t>03360</t>
  </si>
  <si>
    <t>SLUŽBY ZAJIŠŤUJÍCÍ OSTRAHU</t>
  </si>
  <si>
    <t>***NEUZNATELNÝ NÁKLAD*** 
Položka v souladu se SOD a Obchodními podmínkami.  
Celkem kompletní zajistění ostrahy v době realizace akce  
6*30*10=1 800,000 [A]</t>
  </si>
  <si>
    <t>zahrnuje objednatelem povolené náklady na služby pro zhotovitele</t>
  </si>
  <si>
    <t>SO 182</t>
  </si>
  <si>
    <t>Dočasně inženýrská opatření</t>
  </si>
  <si>
    <t>02720</t>
  </si>
  <si>
    <t>POMOC PRÁCE ZŘÍZ NEBO ZAJIŠŤ REGULACI A OCHRANU DOPRAVY</t>
  </si>
  <si>
    <t>Položka zahrnuje kompletní DIO během výstavby, montáže, demontáže a odstranění DIO SO 182.  
Položka zahrnuje osazení dopravního značení, jeho údržbu a odstranění po dobu DIO. Včetně projednání DIO, odsouhasení (policie ČR DI, ŘSD ČR, SUS PK, Stavební úřad, Silniční správní úřad atp.) a zajištění stanovení o dočasném dopravním opatření.  
1=1,000 [A]</t>
  </si>
  <si>
    <t>02943</t>
  </si>
  <si>
    <t>OSTATNÍ POŽADAVKY - VYPRACOVÁNÍ RDS</t>
  </si>
  <si>
    <t>***NEUZNATELNÝ NÁKLAD*** 
Položka v souladu se SOD a Obchodními podmínkami.  
cena za vypracování - RDS (realizační dokumentace stavby) pro SO 182 včetně projednání DIO, Stanovení, odsouhlasení a povolení DIO.  
Celkem včetně návrhu oprav komunikací využitých pro DIO včetně odsouhlasení objednatelem, TDI a AD  
1=1,000 [A]</t>
  </si>
  <si>
    <t>zahrnuje veškeré náklady spojené s objednatelem požadovanými pracemi</t>
  </si>
  <si>
    <t>029511</t>
  </si>
  <si>
    <t>OSTATNÍ POŽADAVKY - POSUDKY A KONTROLY</t>
  </si>
  <si>
    <t>***NEUZNATELNÝ NÁKLAD*** 
Položka zahrnuje pasport dotčených komunikací pro převedení DIO.  
Zdokumentování (pasportizace) stávajícího stavu konstrukce komunikace, objektů a pozemků dočasného záboru, projednání a odsouhlasení dotčenými osobami, správci, vlastníky. Pasportizace komunikací určených k DIO.  
Provedení souboru prací PŘED započetím stavebních prací vč. vypracování zprávy vč. projednání a odsouhlasení  
Provedení souboru prací v PRŮBĚHU realizace akce - 1x/měsíc vč. vypracování zprávy vč. projednání a odsouhlasení  
Provedení souboru prací PO dokončení stavebních prací vč. vypracování zprávy vč. projednání a odsouhlasení  
Závěrečné vyhodnocení stavu komunikací., návrh nápravných opatření, závěrečná zpráva jako podklad pro nápravná opatření řešení opravy vozovky komunikací objízdných tras.  
1=1,000 [A]</t>
  </si>
  <si>
    <t>Ostatní konstrukce a práce</t>
  </si>
  <si>
    <t>914132</t>
  </si>
  <si>
    <t>DOPRAVNÍ ZNAČKY ZÁKLADNÍ VELIKOSTI OCELOVÉ FÓLIE TŘ 2 - MONTÁŽ S PŘEMÍSTĚNÍM</t>
  </si>
  <si>
    <t>KUS</t>
  </si>
  <si>
    <t>Soustava svislých dopravních značek vhodných a odsouhlasených pro SO 182 (komplet za kus) (sloupky a patní desky samostatná položka)  
Situace 4+4+5+4=17,000 [A] 
Konec úpravy 1=1,000 [B] 
Fáze výstavby - 4+5+1=10,000 [C] 
Rezerva - 5=5,000 [D] 
Pozn.: rezerva bude čerpána pouze na pokyn TDI 
Celkem: A+B+C+D=33,000 [E]</t>
  </si>
  <si>
    <t>položka zahrnuje:  
- dopravu demontované značky z dočasné skládky  
- osazení a montáž značky na místě určeném projektem  
- nutnou opravu poškozených částí  
nezahrnuje dodávku značky</t>
  </si>
  <si>
    <t>914133</t>
  </si>
  <si>
    <t>DOPRAVNÍ ZNAČKY ZÁKLADNÍ VELIKOSTI OCELOVÉ FÓLIE TŘ 2 - DEMONTÁŽ</t>
  </si>
  <si>
    <t>Soustava svislých dopravních značek vhodných a odsouhlasených pro SO 182 (komplet za kus) (sloupky a patní desky samostatná položka)  
Dle pol. 914132 
33=33,000 [A]</t>
  </si>
  <si>
    <t>Položka zahrnuje odstranění, demontáž a odklizení materiálu s odvozem na předepsané místo</t>
  </si>
  <si>
    <t>914139</t>
  </si>
  <si>
    <t>DOPRAV ZNAČKY ZÁKLAD VEL OCEL FÓLIE TŘ 2 - NÁJEMNÉ</t>
  </si>
  <si>
    <t>KSDEN</t>
  </si>
  <si>
    <t>Soustava svislých dopravních značek vhodných a odsouhlasených pro SO 182 (komplet za kus) (sloupky a patní desky samostatná položka)  
Situace 17*30*9=4 590,000 [A] 
Konec úpravy 1*30*9=270,000 [B] 
Fáze výstavyb - 10*30*9=2 700,000 [C] 
Rezerva - 5*30*9=1 350,000 [D] 
Pozn.: rezerva bude čerpána pouze na pokyn TDI 
Celkem: A+B+C+D=8 910,000 [E]</t>
  </si>
  <si>
    <t>položka zahrnuje sazbu za pronájem dopravních značek a zařízení, počet jednotek je určen jako součin počtu značek a počtu dní použití</t>
  </si>
  <si>
    <t>914432</t>
  </si>
  <si>
    <t>DOPRAVNÍ ZNAČKY 100X150CM OCELOVÉ FÓLIE TŘ 2 - MONTÁŽ S PŘEMÍSTĚNÍM</t>
  </si>
  <si>
    <t>Soustava svislých dopravních značek vhodných a odsouhlasených pro SO 182 (komplet za kus) (sloupky a patní desky samostatná položka)  
Situace 0 
Konec úpravy 0 
Fáze Všude - 1+1=2,000 [A] 
Fáze P - 1=1,000 [B] 
Fáze S - 1=1,000 [C] 
Fáze L - 2=2,000 [D] 
Rezerva - 2=2,000 [E] 
Pozn.: rezerva bude čerpána pouze na pokyn TDI 
Celkem: A+B+C+D+E=8,000 [F]</t>
  </si>
  <si>
    <t>8</t>
  </si>
  <si>
    <t>914433</t>
  </si>
  <si>
    <t>DOPRAVNÍ ZNAČKY 100X150CM OCELOVÉ FÓLIE TŘ 2 - DEMONTÁŽ</t>
  </si>
  <si>
    <t>Soustava svislých dopravních značek vhodných a odsouhlasených pro SO 181 (komplet za kus) (sloupky a patní desky samostatná položka)  
dle pol. 914432 
8=8,000 [A]</t>
  </si>
  <si>
    <t>914439</t>
  </si>
  <si>
    <t>DOPRAV ZNAČKY 100X150CM OCEL FÓLIE TŘ 2 - NÁJEMNÉ</t>
  </si>
  <si>
    <t>Soustava svislých dopravních značek vhodných a odsouhlasených pro SO 182 (komplet za kus) (sloupky a patní desky samostatná položka)  
Situace 0 
Konec úpravy 0 
Fáze Všude - 30*9*2=540,000 [A] 
Fáze P - 30*2*1=60,000 [B] 
Fáze S - 30*2*1=60,000 [C] 
Fáze L - 30*2*2=120,000 [D] 
Rezerva - 30*9*2=540,000 [E] 
Pozn.: rezerva bude čerpána pouze na pokyn TDI 
Celkem: A+B+C+D+E=1 320,000 [F]</t>
  </si>
  <si>
    <t>915321</t>
  </si>
  <si>
    <t>VODOR DOPRAV ZNAČ Z FÓLIE DOČAS ODSTRANITEL - DOD A POKLÁDKA</t>
  </si>
  <si>
    <t>M2</t>
  </si>
  <si>
    <t>Soustava dopravních značek vhodných a odsouhlasených pro SO 182 (komplet)  
Celkem DIO pouze pronájem na danou stavbu.   
V4 - 0.125*(130+40)=21,250 [A]</t>
  </si>
  <si>
    <t>položka zahrnuje:  
- dodání a pokládku předepsané fólie  
- zahrnuje předznačení</t>
  </si>
  <si>
    <t>11</t>
  </si>
  <si>
    <t>915322</t>
  </si>
  <si>
    <t>VODOR DOPRAV ZNAČ Z FÓLIE DOČAS ODSTRANITEL - ODSTRANĚNÍ</t>
  </si>
  <si>
    <t>Soustava svislých dopravních značek vhodných a odsouhlasených pro SO 182 (komplet)  
dle pol 915321 
21,250=21,250 [A]</t>
  </si>
  <si>
    <t>zahrnuje odstranění značení bez ohledu na způsob provedení (zatření, zbroušení) a odklizení vzniklé suti</t>
  </si>
  <si>
    <t>12</t>
  </si>
  <si>
    <t>916112</t>
  </si>
  <si>
    <t>DOPRAV SVĚTLO VÝSTRAŽ SAMOSTATNÉ - MONTÁŽ S PŘESUNEM</t>
  </si>
  <si>
    <t>"Soustava svislých dopravních značek vhodných a odsouhlasených pro SO 181 (komplet za kus) (umístěné na příslušné DZ)  
Situace 0 
Konec úpravy 0 
Fáze Všude - 1+1=2,000 [A] 
Fáze P - 0 
Fáze S - 0 
Fáze L - 0</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</si>
  <si>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</si>
  <si>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13</t>
  </si>
  <si>
    <t>916113</t>
  </si>
  <si>
    <t>DOPRAV SVĚTLO VÝSTRAŽ SAMOSTATNÉ - DEMONTÁŽ</t>
  </si>
  <si>
    <t>Soustava svislých dopravních značek vhodných a odsouhlasených pro SO 182 (komplet za kus) (umístěné na příslušné DZ)  
dle pol. 916112 
2=2,000 [A]</t>
  </si>
  <si>
    <t>Položka zahrnuje odstranění, demontáž a odklizení zařízení s odvozem na předepsané místo</t>
  </si>
  <si>
    <t>14</t>
  </si>
  <si>
    <t>916119</t>
  </si>
  <si>
    <t>DOPRAV SVĚTLO VÝSTRAŽ SAMOSTATNÉ - NÁJEMNÉ</t>
  </si>
  <si>
    <t>Soustava svislých dopravních značek vhodných a odsouhlasených pro SO 182 (komplet za kus) (umístěné na příslušné DZ)  
30*9*2=540,000 [A]</t>
  </si>
  <si>
    <t>položka zahrnuje sazbu za pronájem zařízení. Počet měrných jednotek se určí jako součin počtu zařízení a počtu dní použití.</t>
  </si>
  <si>
    <t>15</t>
  </si>
  <si>
    <t>916132</t>
  </si>
  <si>
    <t>DOPRAV SVĚTLO VÝSTRAŽ SOUPRAVA 5KS - MONTÁŽ S PŘESUNEM</t>
  </si>
  <si>
    <t>Soustava svislých dopravních značek vhodných a odsouhlasených pro SO 182 (komplet za kus) (umístěné na příslušné DZ)  
Situace 0 
Konec úpravy 1=1,000 [A] 
Fáze Všude - 0 
Fáze P - 1+1=2,000 [B] 
Fáze S - 1+1=2,000 [C] 
Fáze L - 2+1=3,000 [D] 
Celkem: A+B+C+D=8,000 [E]</t>
  </si>
  <si>
    <t>16</t>
  </si>
  <si>
    <t>916133</t>
  </si>
  <si>
    <t>DOPRAV SVĚTLO VÝSTRAŽ SOUPRAVA 5KS - DEMONTÁŽ</t>
  </si>
  <si>
    <t>Soustava svislých dopravních značek vhodných a odsouhlasených pro SO 182 (komplet za kus) (umístěné na příslušné DZ)  
dle pol. 916132 
8,0=8,000 [A]</t>
  </si>
  <si>
    <t>17</t>
  </si>
  <si>
    <t>916139</t>
  </si>
  <si>
    <t>DOPRAVNÍ SVĚTLO VÝSTRAŽNÉ SOUPRAVA 5 KUSŮ - NÁJEMNÉ</t>
  </si>
  <si>
    <t>Soustava svislých dopravních značek vhodných a odsouhlasených pro SO 181 (komplet za kus) (umístěné na příslušné DZ)  
Celkem DIO pouze pronájem na danou stavbu.   
Situace 0 
Konec úpravy 30*9*1=270,000 [A] 
Fáze Všude - 0 
Fáze P - 30*2*(1+1)=120,000 [B] 
Fáze S - 30*2*(1+1)=120,000 [C] 
Fáze L - 30*2*(2+1)=180,000 [D] 
Celkem: A+B+C+D=690,000 [E]</t>
  </si>
  <si>
    <t>18</t>
  </si>
  <si>
    <t>916312</t>
  </si>
  <si>
    <t>DOPRAVNÍ ZÁBRANY Z2 S FÓLIÍ TŘ 1 - MONTÁŽ S PŘESUNEM</t>
  </si>
  <si>
    <t>Soustava svislých dopravních značek vhodných a odsouhlasených pro SO 182 (komplet za kus) (sloupky a patní desky samostatná položka)  
Celkem DIO - pouze pronájem na danou stavbu.   
1+1=2,000 [A]</t>
  </si>
  <si>
    <t>položka zahrnuje:  
- přemístění zařízení z dočasné skládky a jeho osazení a montáž na místě určeném projektem  
- údržbu po celou dobu trvání funkce, náhradu zničených nebo ztracených kusů, nutnou opravu poškozených částí</t>
  </si>
  <si>
    <t>19</t>
  </si>
  <si>
    <t>916313</t>
  </si>
  <si>
    <t>DOPRAVNÍ ZÁBRANY Z2 S FÓLIÍ TŘ 1 - DEMONTÁŽ</t>
  </si>
  <si>
    <t>Soustava svislých dopravních značek vhodných a odsouhlasených pro SO 181 (komplet za kus) (sloupky a patní desky samostatná položka)  
dle pol. 916312 
2=2,000 [A]</t>
  </si>
  <si>
    <t>20</t>
  </si>
  <si>
    <t>916319</t>
  </si>
  <si>
    <t>DOPRAVNÍ ZÁBRANY Z2 - NÁJEMNÉ</t>
  </si>
  <si>
    <t>Soustava svislých dopravních značek vhodných a odsouhlasených pro SO 181 (komplet za kus) (sloupky a patní desky samostatná položka)  
Celkem DIO - pouze pronájem na danou stavbu.   
30*9*2=540,000 [A]</t>
  </si>
  <si>
    <t>21</t>
  </si>
  <si>
    <t>916332</t>
  </si>
  <si>
    <t>SMĚROVACÍ DESKY Z4 JEDNOSTR S FÓLIÍ TŘ 1 - MONTÁŽ S PŘESUNEM</t>
  </si>
  <si>
    <t>Soustava svislých dopravních značek vhodných a odsouhlasených pro SO 182 (komplet za kus) (sloupky a patní desky samostatná položka)  
Celkem DIO pouze pronájem na danou stavbu.   
Situace 0 
Konec úpravy 5=5,000 [A] 
Fáze Všude - 0 
Fáze P - 27=27,000 [B] 
Fáze S - 30=30,000 [C] 
Fáze L - 29=29,000 [D] 
Celkem: A+B+C+D=91,000 [E]</t>
  </si>
  <si>
    <t>22</t>
  </si>
  <si>
    <t>916333</t>
  </si>
  <si>
    <t>SMĚROVACÍ DESKY Z4 JEDNOSTR S FÓLIÍ TŘ 1 - DEMONTÁŽ</t>
  </si>
  <si>
    <t>Soustava svislých dopravních značek vhodných a odsouhlasených pro SO 181 (komplet za kus) (sloupky a patní desky samostatná položka)  
Celkem DIO pouze pronájem na danou stavbu.   
Dle pol. 916332 
91=91,000 [A]</t>
  </si>
  <si>
    <t>23</t>
  </si>
  <si>
    <t>916339</t>
  </si>
  <si>
    <t>SMĚROVACÍ DESKY Z4 - NÁJEMNÉ</t>
  </si>
  <si>
    <t>Soustava svislých dopravních značek vhodných a odsouhlasených pro SO 181 (komplet za kus) (sloupky a patní desky samostatná položka)  
Celkem DIO pouze pronájem na danou stavbu.   
Situace 0 
Konec úpravy 30*9*5=1 350,000 [A] 
Fáze Všude - 0 
Fáze P - 30*2*27=1 620,000 [B] 
Fáze S - 30*2*30=1 800,000 [C] 
Fáze L - 30*2*29=1 740,000 [D] 
Celkem: A+B+C+D=6 510,000 [E]</t>
  </si>
  <si>
    <t>24</t>
  </si>
  <si>
    <t>916712</t>
  </si>
  <si>
    <t>UPEVŇOVACÍ KONSTR - PODKLADNÍ DESKA POD 28KG - MONTÁŽ S PŘESUNEM</t>
  </si>
  <si>
    <t>"Soustava upevňovacích konstrukcí vhodných a odsouhlasených pro SO 182 (komplet za kus)  
Celkem dle PD a dle položek soupisu prací  
celkem pro položku 91432* - x1 
Situace 4+4+5+4=17   
Konec úpravy 1 
Fáze Všude - 4+5+1=10 
Fáze P - 0 
Fáze S - 0 
Fáze L - 0 
Rezerva - 5 
33=33,000 [D] 
celkem pro položku 91443* - x2 
Situace 0 
Konec úpravy 0 
Fáze Všude - 1+1=2 
Fáze P - 1 
Fáze S - 1 
Fáze L - 2 
Rezerva - 2 
2*8=16,000 [A] 
celkem pro položku 91631* - x2 
1+1 
2*2=4,000 [B] 
celkem pro položku 91633* - x1 
Situace 0 
Konec úpravy 5 
Fáze Všude - 0 
Fáze P - 27 
Fáze S - 30 
Fáze L - 29 
91=91,000 [C] 
Celkem: D+A+B+C=144,000 [E]</t>
  </si>
  <si>
    <t>25</t>
  </si>
  <si>
    <t>916713</t>
  </si>
  <si>
    <t>UPEVŇOVACÍ KONSTR - PODKLADNÍ DESKA POD 28KG - DEMONTÁŽ</t>
  </si>
  <si>
    <t>Soustava upevňovacích konstrukcí vhodných a odsouhlasených pro SO 182 (komplet za kus)  
dle po. 916712 
144=144,000 [A]</t>
  </si>
  <si>
    <t>26</t>
  </si>
  <si>
    <t>916719</t>
  </si>
  <si>
    <t>UPEVŇOVACÍ KONSTR - PODKLAD DESKA POD 28KG - NÁJEMNÉ</t>
  </si>
  <si>
    <t>Soustava upevňovacích konstrukcí vhodných a odsouhlasených pro SO 182 (komplet za kus)  
Celkem dle PD a dle položek soupisu prací - nájem dle požadavku PD soubor pro danou DZ  
Situace 30*9*(17+2*0+2*2+0)=5 670,000 [A]   
Konec úpravy 30*9*(1+2*0+2*0+5)=1 620,000 [B] 
Fáze Všude - 30*9*(10+2*2+2*0+0)=3 780,000 [C] 
Fáze P - 30*2*(0+2*1+2*0+27)=1 740,000 [D] 
Fáze S - 30*2*(0+2*1+2*0+30)=1 920,000 [E] 
Fáze L - 30*2*(0+2*2+2*0+29)=1 980,000 [F] 
Rezerva - 30*9*(5+2*2+2*0+0)=2 430,000 [G] 
Celkem: A+B+C+D+E+F+G=19 140,000 [H]</t>
  </si>
  <si>
    <t>27</t>
  </si>
  <si>
    <t>916732</t>
  </si>
  <si>
    <t>UPEVŇOVACÍ KONSTR - OCEL STOJAN - MONTÁŽ S PŘESUNEM</t>
  </si>
  <si>
    <t>Soustava upevňovacích konstrukcí vhodných a odsouhlasených pro SO 182 (komplet za kus)  
Celkem dle PD a dle položek soupisu prací  
celkem pro položku 91432* - x1 
celkem pro položku 91443* - x2 
celkem pro položku 91631* - x2 
Situace             (17+2*0+2*2)=21,000 [A]   
Konec úpravy   (1+2*0+2*0)=1,000 [B] 
Fáze Všude -   (10+2*2+2*0)=14,000 [C] 
Fáze P -          (0+2*1+2*0)=2,000 [D] 
Fáze S -          (0+2*1+2*0)=2,000 [E] 
Fáze L -          (0+2*2+2*0)=4,000 [F] 
Rezerva -        (5+2*2+2*0)=9,000 [G] 
Celkem: A+B+C+D+E+F+G=53,000 [H]</t>
  </si>
  <si>
    <t>28</t>
  </si>
  <si>
    <t>916733</t>
  </si>
  <si>
    <t>UPEVŇOVACÍ KONSTR - OCEL STOJAN - DEMONTÁŽ</t>
  </si>
  <si>
    <t>Soustava upevňovacích konstrukcí vhodných a odsouhlasených pro SO 182 (komplet za kus)  
Celkem dle PD a dle položek soupisu prací  
dle pol. 916732 
53=53,000 [A]</t>
  </si>
  <si>
    <t>29</t>
  </si>
  <si>
    <t>916739</t>
  </si>
  <si>
    <t>UPEVŇOVACÍ KONSTR - OCEL STOJAN - NÁJEMNÉ</t>
  </si>
  <si>
    <t>Soustava upevňovacích konstrukcí vhodných a odsouhlasených pro SO 182 (komplet za kus)  
Celkem dle PD a dle položek soupisu prací - nájem dle požadavku PD soubor pro danou DZ  
celkem pro položku 91432* - x1 
celkem pro položku 91443* - x2 
celkem pro položku 91631* - x2 
Situace             30*9*(17+2*0+2*2)=5 670,000 [A]   
Konec úpravy   30*9*(1+2*0+2*0)=270,000 [B] 
Fáze Všude -   30*9*(10+2*2+2*0)=3 780,000 [C] 
Fáze P -          30*2*(0+2*1+2*0)=120,000 [D] 
Fáze S -          30*2*(0+2*1+2*0)=120,000 [E] 
Fáze L -          30*2*(0+2*2+2*0)=240,000 [F] 
Rezerva -        30*2*(5+2*2+2*0)=540,000 [G] 
Celkem: A+B+C+D+E+F+G=10 740,000 [H]</t>
  </si>
  <si>
    <t>SO 201</t>
  </si>
  <si>
    <t>Oprava lávky L20 v ul. Moravská, Chrudim</t>
  </si>
  <si>
    <t>014101</t>
  </si>
  <si>
    <t>POPLATKY ZA SKLÁDKU</t>
  </si>
  <si>
    <t>M3</t>
  </si>
  <si>
    <t>poplatky za uložení zemin a přebytků výkopku - skládka dle zadávacích podmínek v režii dodavatele s poplatkem a evidencí  
poplatky za uložení zemin a přebytků výkopku  
celkem položka - 11332 - 48,75=48,750 [A] 
celkem položka - 12110 - 65=65,000 [B] 
celkem položka - 12573 - 65=65,000 [C] 
celkem položka - 12920 - 0=0,000 [D] 
celkem položka - 12930 - 0=0,000 [E] 
celkem položka - 13173 - 150,75=150,750 [F] 
celkem položka - 13273 - 26,7=26,700 [G] 
celkem položka - 17481 - (-1)*143,7=- 143,700 [H] 
celkem položka - 18223 - (-1)*0.2*(225)=-45,000 [I] 
celkem položka - 18233 - (-1)*0.2*(100)=-20,000 [J] 
Celkem: A+B+C+D+E+F+G+H+I+J=147,500 [K]</t>
  </si>
  <si>
    <t>zahrnuje veškeré poplatky provozovateli skládky související s uložením odpadu na skládce.</t>
  </si>
  <si>
    <t>014122</t>
  </si>
  <si>
    <t>POPLATKY ZA SKLÁDKU TYP S-OO (OSTATNÍ ODPAD)</t>
  </si>
  <si>
    <t>T</t>
  </si>
  <si>
    <t>celkem položka - 11313 - 2.2*21,5=47,300 [B] 
celkem položka - 11318 - 2.5*1,7=4,250 [C] 
celkem položka - 11352 - 0.15*0.25*2.5*37=3,469 [D] 
celkem položka - 96615 - 2.2*16,95=37,290 [E] 
celkem položka - 96616.A - 2.5*69,70=174,250 [F] 
celkem položka - 96687 - 2.5*1*1*1*2=5,000 [G] 
celkem položka - 96785 - 0.025*8=0,200 [H] 
celkem položka - 97816 - 2.2*5,7=12,540 [I] 
Celkem: B+C+D+E+F+G+H+I=284,299 [J]</t>
  </si>
  <si>
    <t>014132</t>
  </si>
  <si>
    <t>POPLATKY ZA SKLÁDKU TYP S-NO (NEBEZPEČNÝ ODPAD)</t>
  </si>
  <si>
    <t>poplatky za uložení materiálů na bázi asfaltových. dehtových izolací. elastomerových a pryžových ložisek - skládka dle zadávacích podmínek v režii dodavatele s poplatkem a evidencí.  
celkem položka 11372 - 2.2*16,25=35,750 [A] 
celkem položka 97817 - 0.01*2.2*57,036=1,255 [B] 
Celkem: A+B=37,005 [C]</t>
  </si>
  <si>
    <t>02851</t>
  </si>
  <si>
    <t>PRŮZKUMNÉ PRÁCE DIAGNOSTIKY KONSTRUKCÍ NA POVRCHU</t>
  </si>
  <si>
    <t>Doplňkový diagnostický průzkum související se stavem spodní stavby mostu a křídel. DG bude porovedena v průběhu provedení demolice spodní stavby a jejího obourání. Na základě průzkumu bude provedena aktualizace RDS dokumentace a modernizace spodní stavby.  
Práce diagnostiky související s opravou betonové spodní stavby. budou a jsou zahrnuty v položkách sanačních prací.  
1=1,000 [A]</t>
  </si>
  <si>
    <t>02861</t>
  </si>
  <si>
    <t>PRŮZKUMNÉ PRÁCE PROTIKOROZNÍ A BLUDNÝCH PROUDŮ NA POVRCHU</t>
  </si>
  <si>
    <t>Měření dle TP a Technické zprávy. Předpoklad 1x nulté měření. 
Položka zahrnuje kompletní práce související s ochranou objektu proti bludným proudům dle TP 124 ve stupni základních pasivních ochranných opatření č. 4 
1=1,000 [A]</t>
  </si>
  <si>
    <t>vytyčovací práce + cena za vytyčení prostorové polohy stavby před jejím zahájením odborně způsobilými osobami. Kompletní geodetické práce na vytyčení vytyčovaných bodů definovaného objektu v rozsahu PD a TKP.  
celkem včetně geodetického sledování kosntrukce v průběhu výstavby a po dokončení stavby dle TZ   
cena za zaměření skutečného provedení stavby výškopisné i polohopisné je zahrnuto ve všeobecných položkách - položka 02910  
celkem včetně ochrany vytyčovacích a vytyčovaných bodů  
Celkem rozsah dle požadavku dle PD a požadavku objednatele.  
1=1,000 [A]</t>
  </si>
  <si>
    <t>02940</t>
  </si>
  <si>
    <t>OSTATNÍ POŽADAVKY - VYPRACOVÁNÍ DOKUMENTACE</t>
  </si>
  <si>
    <t>***NEUZNATELNÝ NÁKLAD*** 
dokumentace bude požadovaná v (počet výtisků. paré a CD v el. podobě dle SOD) objednatelem včetně dokumentace v elektronické podobě  
cena za zpracování - DSPS (dokumentace skutečného provedení stavby)  - dokumentace bude vypracována dle požadavku objednatele v aktualizovaném znění  
Celkem rozsah a počet dle SOD  
1=1,000 [A]</t>
  </si>
  <si>
    <t>029412</t>
  </si>
  <si>
    <t>OSTATNÍ POŽADAVKY - VYPRACOVÁNÍ MOSTNÍHO LISTU</t>
  </si>
  <si>
    <t>***NEUZNATELNÝ NÁKLAD*** 
Mostní list na objekt včetně zadání do el. evidence mostu objednatele a správce (vše dle ČSN 73 6220. 736221 a 736222) dle SOD objednatele. vč. plánu údržby mostu  
1=1,000 [A]</t>
  </si>
  <si>
    <t>***NEUZNATELNÝ NÁKLAD*** 
dokumentace bude požadovaná  (počet výtisků. paré a CD v el. podobě dle SOD) objednatelem včetně dokumentace v elektronické podobě 1x CD  
cena za vypracování - RDS (realizační dokumentace stavby) včetně včetně plánu údržby mostu  
Celkem rozsah a počet dle SOD  
1=1,000 [A]</t>
  </si>
  <si>
    <t>02944</t>
  </si>
  <si>
    <t>OSTAT POŽADAVKY - DOKUMENTACE SKUTEČ PROVEDENÍ V DIGIT FORMĚ</t>
  </si>
  <si>
    <t>***NEUZNATELNÝ NÁKLAD*** 
6x tisk, CD 
1=1,000 [A]</t>
  </si>
  <si>
    <t>02953</t>
  </si>
  <si>
    <t>OSTATNÍ POŽADAVKY - HLAVNÍ MOSTNÍ PROHLÍDKA</t>
  </si>
  <si>
    <t>Dokumentace bude požadovaná  (počet výtisků. paré a CD v el. podobě dle požadavku PD. dodavatele a objednatele) objednatelem včetně dokumentace v elektronické podobě na CD.  
1. HMP včetně zadání do el. evidence mostu objednatele a správce (vše dle ČSN 73 6220. 736221 a 736222). projednání a odsouhlasení dle SOD zhotovitele  
1=1,000 [A]</t>
  </si>
  <si>
    <t>položka zahrnuje :  
- úkony dle ČSN 73 6221  
- provedení hlavní mostní prohlídky oprávněnou fyzickou nebo právnickou osobou  
- vyhotovení záznamu (protokolu), který jednoznačně definuje stav mostu</t>
  </si>
  <si>
    <t>Zemní práce</t>
  </si>
  <si>
    <t>11010</t>
  </si>
  <si>
    <t>VŠEOBECNÉ VYKLIZENÍ ZASTAVĚNÉHO ÚZEMÍ</t>
  </si>
  <si>
    <t>celkem vyklizení prostoru pod mostem od nečistot. suti. předmětů vzniklých při realizaci akce komplet včetně odvozu. likvidace atp.  
celkem vyčištění prostoru pod mostem v průběhu prací po demoličních pracích a po výstavbě objektu  
Fáze P - 5.5*30=165,000 [A] 
Fáze S - 5.5*30=165,000 [B] 
Fáze L - 5.5*30=165,000 [C] 
Periodické čištění komunikace za O1 - 5*50*9=2 250,000 [D] 
Za opěrou O1 - 5*30+2*30=210,000 [E] 
Za opěrou O2 - 3*40=120,000 [F] 
Celkem: A+B+C+D+E+F=3 075,000 [G]</t>
  </si>
  <si>
    <t>zahrnuje odstranění všech překážek pro uskutečnění stavby</t>
  </si>
  <si>
    <t>11090</t>
  </si>
  <si>
    <t>VŠEOBECNÉ VYKLIZENÍ OSTATNÍCH PLOCH</t>
  </si>
  <si>
    <t>kompletní vyčištění dutin nosné konstrukce, uložení na skládku s poplatkem a likvidací v režii zhotovitele 
plocha je dána půdorysnou plochou dutin n.k. -  
3*2.45*18=132,300 [A]</t>
  </si>
  <si>
    <t>11120</t>
  </si>
  <si>
    <t>ODSTRANĚNÍ KŘOVIN</t>
  </si>
  <si>
    <t>odstranění a likvidace dřevní hmoty v režii zhotovitele  
O1. vlevo - 26 
O1. vpravo - 47 
O2. vlevo - 99 
O2. vpravo - 0 
26+47+99+0=172,000 [A]</t>
  </si>
  <si>
    <t>odstranění křovin a stromů do průměru 100 mm  
doprava dřevin bez ohledu na vzdálenost  
spálení na hromadách nebo štěpkování</t>
  </si>
  <si>
    <t>11201</t>
  </si>
  <si>
    <t>KÁCENÍ STROMŮ D KMENE DO 0,5M S ODSTRANĚNÍM PAŘEZŮ</t>
  </si>
  <si>
    <t>odstranění a likvidace dřevní hmoty v režii zhotovitele  
O1. vlevo - 1 
O1. vpravo - 1 
O2. vlevo - 0 
O2. vpravo - 0 
1+1=2,000 [A]</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</si>
  <si>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</si>
  <si>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11313</t>
  </si>
  <si>
    <t>ODSTRANĚNÍ KRYTU ZPEVNĚNÝCH PLOCH S ASFALTOVÝM POJIVEM</t>
  </si>
  <si>
    <t>včetně odvozu na skládku dle požadavku objednatele a dle PD akce do dodavatelem určené vzdálenosti  
Uložení je zahrnuto v položce. poplatek za uložení v samostatné položce 0141***  
O1. - 0.1*(5*20+2.5*13)=13,250 [A] 
NK - 0.04*3*20=2,400 [B] 
O2. - 0.1*3*10=3,000 [C] 
Chodník O2. - 0.1*(1.9*15.0)=2,850 [D] 
Celkem: A+B+C+D=21,500 [E]</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</si>
  <si>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</si>
  <si>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11318</t>
  </si>
  <si>
    <t>ODSTRANĚNÍ KRYTU ZPEVNĚNÝCH PLOCH Z DLAŽDIC</t>
  </si>
  <si>
    <t>včetně odvozu na skládku dle požadavku objednatele a dle PD akce do dodavatelem určené vzdálenosti  
položka nezahrnuje poplatek za uložení a zahrnuje uložení na skládku. poplatek za uložení v položce 0141***  
stávající odvodnění - 0.5*0.1*(12+22)=1,700 [A]</t>
  </si>
  <si>
    <t>11332</t>
  </si>
  <si>
    <t>ODSTRANĚNÍ PODKLADŮ ZPEVNĚNÝCH PLOCH Z KAMENIVA NESTMELENÉHO</t>
  </si>
  <si>
    <t>včetně odvozu na skládku dle požadavku objednatele a dle PD akce do dodavatelem určené vzdálenosti  
položka nezahrnuje poplatek za uložení a zahrnuje uložení na skládku. poplatek za uložení v položce 0141***  
O1. - 0.3*(5*20+2.5*13)=39,750 [A] 
O2. - 0.3*3*10=9,000 [B] 
Celkem: A+B=48,750 [C]</t>
  </si>
  <si>
    <t>11352</t>
  </si>
  <si>
    <t>ODSTRANĚNÍ CHODNÍKOVÝCH A SILNIČNÍCH OBRUBNÍKŮ BETONOVÝCH</t>
  </si>
  <si>
    <t>M</t>
  </si>
  <si>
    <t>Komplet včetně manipulace. dopravy a uložení na předepsané skládce.  
Položka nezahrnuje poplatek za uložení a zahrnuje uložení na skládku.  
O1. - 37=37,000 [A]</t>
  </si>
  <si>
    <t>11372</t>
  </si>
  <si>
    <t>FRÉZOVÁNÍ ZPEVNĚNÝCH PLOCH ASFALTOVÝCH</t>
  </si>
  <si>
    <t>Komplet včetně manipulace. dopravy a uložení na předepsané skládce.  
Položka nezahrnuje poplatek za uložení a zahrnuje uložení na skládku.  
Frézovaný materiál odkoupí zhotovitel dle požadavku objednatele a SOD.  
O1. - 0.1*(5*20+2.5*13)=13,250 [A] 
O2. - 0.1*3*10=3,000 [B] 
Celkem: A+B=16,250 [C]</t>
  </si>
  <si>
    <t>12110</t>
  </si>
  <si>
    <t>SEJMUTÍ ORNICE NEBO LESNÍ PŮDY</t>
  </si>
  <si>
    <t>Položka zahrnuje pouze sejmutí s převozem na trvalou a nebo dočasnou skládku dle PD a požadavku objednatele akce.  
Uložení zahrnuto v položce 17120. poplatek za případné uložení v položce 0141**  
O1. vlevo - 0.2*100=20,000 [A] 
O1. vpravo - 0.2*100=20,000 [B] 
O2. vlevo - 0.2*100=20,000 [C] 
O2. vpravo - 0.2*25=5,000 [D] 
Celkem: A+B+C+D=65,000 [E]</t>
  </si>
  <si>
    <t>položka zahrnuje sejmutí ornice bez ohledu na tloušťku vrstvy a její vodorovnou dopravu  
nezahrnuje uložení na trvalou skládku</t>
  </si>
  <si>
    <t>12573</t>
  </si>
  <si>
    <t>VYKOPÁVKY ZE ZEMNÍKŮ A SKLÁDEK TŘ. I</t>
  </si>
  <si>
    <t>Třída těžitelnosti je uvažována dle ČSN 73 3050. Tato třída těžitelnosti odpovídá třídě I. dle ČSN 73 6133 a TKP 4- 2005.  
Vykopávky z mezideponie vhodné zeminy k danému účelu obsypu. zásypu a ohumusování. " 
18223 - 225*0.2=45,000 [A] 
18233 - 100 *0.2=20,000 [B] 
Celkem: A+B=65,000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</si>
  <si>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</si>
  <si>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13173</t>
  </si>
  <si>
    <t>HLOUBENÍ JAM ZAPAŽ I NEPAŽ TŘ. I</t>
  </si>
  <si>
    <t>Třída těžitelnosti je uvažována dle ČSN 73 3050. Tato třída těžitelnosti odpovídá třídě I. dle ČSN 73 6133 a TKP 4- 2005.  
Uložení není zahrnuto v položce. Zahrnuto v položce 17120. Poplatek za uložení v samostatné položce 0141**  
O1. vlevo - 1.5*1.5*(15+20)=78,750 [A] 
O1. vpravo - 1.5*1.5*(20)=45,000 [B] 
O2. - 1.5*3*6=27,000 [C] 
Celkem: A+B+C=150,750 [D]</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</si>
  <si>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</si>
  <si>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t>
  </si>
  <si>
    <t>HLOUBENÍ RÝH ŠÍŘ DO 2M PAŽ I NEPAŽ TŘ. I</t>
  </si>
  <si>
    <t>Třída těžitelnosti je uvažována dle ČSN 73 3050. Tato třída těžitelnosti odpovídá třídě I. dle ČSN 73 6133 a TKP 4- 2005.  
Uložení není zahrnuto v položce. Zahrnuto v polžce 17120. Poplatek za uložení v samostatné položce 0141**  
0.4*1.5*(5.5+15+18+3+3)=26,700 [A]</t>
  </si>
  <si>
    <t>17120</t>
  </si>
  <si>
    <t>ULOŽENÍ SYPANINY DO NÁSYPŮ A NA SKLÁDKY BEZ ZHUTNĚNÍ</t>
  </si>
  <si>
    <t>12110 - 65=65,000 [A] 
13173 - 150,75=150,750 [B] 
13273 - 26,7=26,700 [C] 
Celkem: A+B+C=242,450 [D]</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</si>
  <si>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</si>
  <si>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</si>
  <si>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</si>
  <si>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celkem použitá vhodná stávající zemina v místě vybourání stávajícího mostu  
Zásyp O1. - 2*(15+20)+1*(20)=90,000 [A] 
Zásyp O2. - 1.5*3*6=27,000 [B] 
Rýhy odvodnění - 0.4*1.5*(5.5+15+18+3+3)=26,700 [C] 
Celkem: A+B+C=143,700 [D]</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</si>
  <si>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</si>
  <si>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</si>
  <si>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</si>
  <si>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O1. - 223=223,000 [A] 
O2. - 33=33,000 [B] 
Celkem: A+B=256,000 [C]</t>
  </si>
  <si>
    <t>položka zahrnuje úpravu pláně včetně vyrovnání výškových rozdílů. Míru zhutnění určuje projekt.</t>
  </si>
  <si>
    <t>18130</t>
  </si>
  <si>
    <t>ÚPRAVA PLÁNĚ BEZ ZHUTNĚNÍ</t>
  </si>
  <si>
    <t>***NEUZNATELNÝ NÁKLAD*** 
celkem pro obnovu ohumusování 
O1. vlevo - 100=100,000 [A] 
O1. vpravo - 100=100,000 [B] 
O2. vlevo - 100=100,000 [C] 
O2. vpravo - 25=25,000 [D] 
Celkem: A+B+C+D=325,000 [E]</t>
  </si>
  <si>
    <t>položka zahrnuje úpravu pláně včetně vyrovnání výškových rozdílů</t>
  </si>
  <si>
    <t>18223</t>
  </si>
  <si>
    <t>ROZPROSTŘENÍ ORNICE VE SVAHU V TL DO 0,20M</t>
  </si>
  <si>
    <t>***NEUZNATELNÝ NÁKLAD*** 
získání zeminy v položce 12573  
celkem pro obnovu ohumusování  
O1. vlevo - 50 
O1. vpravo - 50 
O2. vlevo - 100 
O2. vpravo - 25 
50+50+100+25=225,000 [A]</t>
  </si>
  <si>
    <t>položka zahrnuje:  
nutné přemístění ornice z dočasných skládek vzdálených do 50m  
rozprostření ornice v předepsané tloušťce ve svahu přes 1:5</t>
  </si>
  <si>
    <t>30</t>
  </si>
  <si>
    <t>18233</t>
  </si>
  <si>
    <t>ROZPROSTŘENÍ ORNICE V ROVINĚ V TL DO 0,20M</t>
  </si>
  <si>
    <t>***NEUZNATELNÝ NÁKLAD*** 
získání zeminy v položce 12573  
celkem pro obnovu ohumusování  
O1. vlevo - 50 
O1. vpravo - 50 
50+50=100,000 [A]</t>
  </si>
  <si>
    <t>položka zahrnuje:  
nutné přemístění ornice z dočasných skládek vzdálených do 50m  
rozprostření ornice v předepsané tloušťce v rovině a ve svahu do 1:5</t>
  </si>
  <si>
    <t>31</t>
  </si>
  <si>
    <t>18241</t>
  </si>
  <si>
    <t>ZALOŽENÍ TRÁVNÍKU RUČNÍM VÝSEVEM</t>
  </si>
  <si>
    <t>***NEUZNATELNÝ NÁKLAD*** 
celkem pro obnovu ohumusování 
O1. vlevo - 100 
O1. vpravo - 100 
O2. vlevo - 100 
O2. vpravo - 25 
100+100+100+25=325,000 [A]</t>
  </si>
  <si>
    <t>Zahrnuje dodání předepsané travní směsi, její výsev na ornici, zalévání, první pokosení, to vše bez ohledu na sklon terénu</t>
  </si>
  <si>
    <t>32</t>
  </si>
  <si>
    <t>18247</t>
  </si>
  <si>
    <t>OŠETŘOVÁNÍ TRÁVNÍKU</t>
  </si>
  <si>
    <t>***NEUZNATELNÝ NÁKLAD*** 
celkem pro obnovu ohumusování  
O1. vlevo - 100 
O1. vpravo - 100 
O2. vlevo - 100 
O2. vpravo - 25 
100+100+100+25=325,000 [A]</t>
  </si>
  <si>
    <t>Zahrnuje pokosení se shrabáním, naložení shrabků na dopravní prostředek, s odvozem a se složením, to vše bez ohledu na sklon terénu  
zahrnuje nutné zalití a hnojení</t>
  </si>
  <si>
    <t>33</t>
  </si>
  <si>
    <t>18481</t>
  </si>
  <si>
    <t>OCHRANA STROMŮ BEDNĚNÍM</t>
  </si>
  <si>
    <t>Ochrana stromů v prostoru staveniště. Dle PDPS předpoklad 3 stromy dle situace.   
V případě většího množství zajištění na požadavek zhotovitele. budou další stromy ochráněny v jeho režii.  
celkem předpolí opěry 01 - 1*(4*2)=8,000 [A] 
celkem předpolí opěry 02 - 0=0,000 [B] 
Celkem: A+B=8,000 [C]</t>
  </si>
  <si>
    <t>položka zahrnuje veškerý materiál, výrobky a polotovary, včetně mimostaveništní a vnitrostaveništní dopravy (rovněž přesuny), včetně naložení a složení, případně s uložením</t>
  </si>
  <si>
    <t>Základy</t>
  </si>
  <si>
    <t>34</t>
  </si>
  <si>
    <t>21341</t>
  </si>
  <si>
    <t>DRENÁŽNÍ VRSTVY Z PLASTBETONU (PLASTMALTY)</t>
  </si>
  <si>
    <t>celkem odvodnění celoplošné izolace - 0.25*0.04*19.2=0,192 [A]</t>
  </si>
  <si>
    <t>Položka zahrnuje:  
- dodávku předepsaného materiálu pro drenážní vrstvu, včetně mimostaveništní a vnitrostaveništní dopravy  
- provedení drenážní vrstvy předepsaných rozměrů a předepsaného tvaru</t>
  </si>
  <si>
    <t>35</t>
  </si>
  <si>
    <t>261516</t>
  </si>
  <si>
    <t>VRTY PRO KOTV, INJEKT, MIKROPIL NA POVRCHU TŘ V D DO 80MM</t>
  </si>
  <si>
    <t>celkem odvodnění celoplošné izolace 
1*0.85=0,850 [B] 
odvodnění dutin nosníků 
(3+3)*0.15=0,900 [A] 
Celkem: B+A=1,750 [C]</t>
  </si>
  <si>
    <t>položka zahrnuje:  
přemístění, montáž a demontáž vrtných souprav  
svislou dopravu zeminy z vrtu  
vodorovnou dopravu zeminy bez uložení na skládku  
případně nutné pažení dočasné (včetně odpažení) i trvalé</t>
  </si>
  <si>
    <t>36</t>
  </si>
  <si>
    <t>272325</t>
  </si>
  <si>
    <t>ZÁKLADY ZE ŽELEZOBETONU DO C30/37</t>
  </si>
  <si>
    <t>beton základových konstrukcí -  C30/37-XF2.XD2.XC1  
celkem předpolí opěry 01. - (10.5+11.5+5.2+16.6)*(1.2*0.375+0.35*0.05)=20,477 [A] 
celkem předpolí opěry 02. - (2.9+1.5)*(1.2*0.375+0.35*0.05)=2,057 [B] 
Celkem: A+B=22,534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</si>
  <si>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</si>
  <si>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37</t>
  </si>
  <si>
    <t>272365</t>
  </si>
  <si>
    <t>VÝZTUŽ ZÁKLADŮ Z OCELI 10505, B500B</t>
  </si>
  <si>
    <t>celkem 0.175 kg/m3 
0,175*22,534=3,943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</si>
  <si>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</si>
  <si>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38</t>
  </si>
  <si>
    <t>285392</t>
  </si>
  <si>
    <t>DODATEČNÉ KOTVENÍ VLEPENÍM BETONÁŘSKÉ VÝZTUŽE D DO 16MM DO VRTŮ</t>
  </si>
  <si>
    <t>komplet vrtání. dodání bet. výztuže a vlepení do předvrtaného otvoru včetně úpravy otvoru dle RDS  
výztuž 12mm délky prutu do 0.5m do vrtu délky 0.2m  
Kotvená přibetonávka  NK - 2.94*(0.6+0.2+0.85+19.2+0.85+0.2+0.6)/(0.3*0.3)=735,000 [A] 
Přibetonávka O1. - ((4.3+0.7)*5.3)/(0.3*0.3)=294,444 [D] 
Přibetonávka O2. - (((1.2/2+4.7+0.8/2)*5.3)+(1.1*1.7/2+1.0*1.7/2))/(0.3*0.3)=355,500 [C] 
Celkem: A+D+C=1 384,944 [E]</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</si>
  <si>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</si>
  <si>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39</t>
  </si>
  <si>
    <t>285393</t>
  </si>
  <si>
    <t>DODATEČNÉ KOTVENÍ VLEPENÍM BETONÁŘSKÉ VÝZTUŽE D DO 20MM DO VRTŮ</t>
  </si>
  <si>
    <t>komplet vrtání. dodání bet. výztuže a vlepení do předvrtaného otvoru včetně úpravy otvoru dle RDS  
výztuž 16mm délky prutu do 0.75m do vrtu délky 0.4m  
celkem kotvená přibetonávka - předmostí 01. 
(10.5+11.5+5.2+16.6)*3/(0.3)=438,000 [A]</t>
  </si>
  <si>
    <t>40</t>
  </si>
  <si>
    <t>28997</t>
  </si>
  <si>
    <t>OPLÁŠTĚNÍ (ZPEVNĚNÍ) Z GEOTEXTILIE A GEOMŘÍŽOVIN</t>
  </si>
  <si>
    <t>v přechodové oblasti dle ČSN 73 6244  
Ochrana izolace pol. 28999 2x vrstva  
Těsnící folie  
O1. - 2*2*(15+20+20)=220,000 [A] 
O2. - 2*(2*1+4*1)=12,000 [B] 
Celkem: A+B=232,000 [C]</t>
  </si>
  <si>
    <t>Položka zahrnuje:  
- dodávku předepsané geotextilie nebo geomřížoviny  
- úpravu, očištění a ochranu podkladu  
- přichycení k podkladu, případně zatížení  
- úpravy spojů a zajištění okrajů  
- úpravy pro odvodnění  
- nutné přesahy  
- mimostaveništní a vnitrostaveništní dopravu</t>
  </si>
  <si>
    <t>41</t>
  </si>
  <si>
    <t>28999</t>
  </si>
  <si>
    <t>OPLÁŠTĚNÍ (ZPEVNĚNÍ) Z FÓLIE</t>
  </si>
  <si>
    <t>celkem dle ČSN 73 6244 - Těsnící folie  
O1. - 2*(15+20+20)=110,000 [A] 
O2. - 2*1+4*1=6,000 [B] 
Celkem: A+B=116,000 [C]</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</si>
  <si>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</si>
  <si>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Svislé konstrukce</t>
  </si>
  <si>
    <t>42</t>
  </si>
  <si>
    <t>31717</t>
  </si>
  <si>
    <t>KOVOVÉ KONSTRUKCE PRO KOTVENÍ ŘÍMSY</t>
  </si>
  <si>
    <t>KG</t>
  </si>
  <si>
    <t>celkem dle souboru detailu dokumentace a VL.4-2015 5 kg/ks 
celkem římsy na mostě - 5*(2*19.2)/1.0=192,000 [A] 
celkem římsy 01 - 5*(10.6+11.6+5+16.6)/1.0=219,000 [B] 
celkem římsy 02 - 5*(3.0+1.6)/1.0=23,000 [C] 
Celkem: A+B+C=434,000 [D]</t>
  </si>
  <si>
    <t>Položka zahrnuje dodávku (výrobu) kotevního prvku předepsaného tvaru a jeho osazení do předepsané polohy včetně nezbytných prací (vrty, zálivky apod.)</t>
  </si>
  <si>
    <t>43</t>
  </si>
  <si>
    <t>317325</t>
  </si>
  <si>
    <t>ŘÍMSY ZE ŽELEZOBETONU DO C30/37</t>
  </si>
  <si>
    <t>Beton říms C30/37-XF4.XD3  
celkem římsy na mostě 0.22*19.2+0.24*19.4=8,880 [A] 
celkem římsy 01. 0.24*(10.6+11.6+5+16.6)=10,512 [B]  
celkem římsy 02. 0.24*(3.0+1.6)=1,104 [C] 
Celkem: A+B+C=20,496 [D]</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</si>
  <si>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</si>
  <si>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44</t>
  </si>
  <si>
    <t>317365</t>
  </si>
  <si>
    <t>VÝZTUŽ ŘÍMS Z OCELI 10505, B500B</t>
  </si>
  <si>
    <t>předpoklad 180 kg/m3 dle VL.4:2015  
0,18*20,5=3,690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</si>
  <si>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</si>
  <si>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45</t>
  </si>
  <si>
    <t>333325</t>
  </si>
  <si>
    <t>MOSTNÍ OPĚRY A KŘÍDLA ZE ŽELEZOVÉHO BETONU DO C30/37</t>
  </si>
  <si>
    <t>Beton opěr a křídel C30/37-XC4.XF2.XD1.  
celkem předpolí opěry 01. 
Vlevo - 0.35*(0.70*10.5+0.56*11.5+0.47*5.0)=5,649 [A] 
Vpravo - 0.35*(0.67*1.6+0.44*5.0+0.46*5.0+0.46*5.0)=2,755 [B] 
celkem předpolí opěry 02.0.35*(1.3*2.9+1.3*1.5)=2,002 [C] 
Beton přibetonávky C30/37-XC4.XF4.XD2 .  
Přibetonávka O1. - 0.15*(4.3+0.7)*5.3=3,975 [D] 
Přibetonávka O2. - 0.15*(1.2/2+4.7+0.8/2)*5.3+0.15*(1.1*1.7/2+1.0*1.7/2)=4,799 [E] 
celkem rezerva (kubatura čerpána s odsouhlasením TDI a AD) - 10.000=10,000 [F] 
Celkem: A+B+C+D+E+F=29,180 [G]</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</si>
  <si>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</si>
  <si>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46</t>
  </si>
  <si>
    <t>333365</t>
  </si>
  <si>
    <t>VÝZTUŽ MOSTNÍCH OPĚR A KŘÍDEL Z OCELI 10505, B500B</t>
  </si>
  <si>
    <t>předpoklad do spodní stavby - 0.185 kg/m3 (v případě konstrukčních položek 0.050 kg/m3) 
celkem předpolí opěry 01. 
Vlevo - 0.185*0.35*(0.70*10.5+0.56*11.5+0.47*5.0)=1,045 [A] 
Vpravo - 0.185*0.35*(0.67*1.6+0.44*5.0+0.46+5.0+0.46*0.5)=0,580 [B] 
celkem předpolí opěry 02. 
 0.185*0.35*(1.3*2.9+1.3*1.5)=0,370 [C] 
Přibetonávka O1. - 0.05*0.15*(4.3+0.7)*5.3=0,199 [D] 
Přibetonávka O2. - 0.05*0.15*(1.2/2+4.7+0.8/2)*5.3+0.05*0.15*(1.1*1.7/2+1.0*1.7/2)=0,240 [E] 
Celkem: A+B+C+D+E=2,434 [F]</t>
  </si>
  <si>
    <t>47</t>
  </si>
  <si>
    <t>333368</t>
  </si>
  <si>
    <t>VÝZTUŽ MOST OPĚR A KŘÍDEL ZE SVAŘ SÍTÍ</t>
  </si>
  <si>
    <t>předpoklad dle schema betonářské výztuže 
sítě KZ70 100/100/10 - 8.43 kg/m2 s přesahem +20% = 10.12 kg/m2 
Přibetonávka O1. - 0.01012*(4.3+0.7)*5.3=0,268 [A] 
Přibetonávka O2. - 0.01012*(1.2/2+4.7+0.8/2)*5.3=0,306 [B] 
Celkem: A+B=0,574 [C]</t>
  </si>
  <si>
    <t>48</t>
  </si>
  <si>
    <t>34223</t>
  </si>
  <si>
    <t>STĚNY A PŘÍČKY VÝPLŇ A ODDĚL Z CIHEL PÁLENÝCH</t>
  </si>
  <si>
    <t>zazdění dutin nosníků pro vybetonování příčníků: 3*2*0.70*0.65*0.15=0,410 [A]</t>
  </si>
  <si>
    <t>Položka zahrnuje veškerý materiál, výrobky a polotovary, včetně mimostaveništní a vnitrostaveništní dopravy (rovněž přesuny), včetně naložení a složení, případně s uložením.</t>
  </si>
  <si>
    <t>Vodorovné konstrukce</t>
  </si>
  <si>
    <t>49</t>
  </si>
  <si>
    <t>421325</t>
  </si>
  <si>
    <t>MOSTNÍ NOSNÉ DESKOVÉ KONSTRUKCE ZE ŽELEZOBETONU C30/37</t>
  </si>
  <si>
    <t>C30/37-XF2 
Příčníky - 2*1.83*(0.85+0.2)=3,843 [B] 
celkem rezerva (kubatura čerpána s odsouhlasením TDI a AD) - 1.0=1,000 [C] 
Celkem: B+C=4,843 [D]</t>
  </si>
  <si>
    <t>50</t>
  </si>
  <si>
    <t>421365</t>
  </si>
  <si>
    <t>VÝZTUŽ MOSTNÍ DESKOVÉ KONSTRUKCE Z OCELI 10505, B500B</t>
  </si>
  <si>
    <t>předpoklad 195 kg/m3  
0,195*4,84=0,944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</si>
  <si>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</si>
  <si>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51</t>
  </si>
  <si>
    <t>451313</t>
  </si>
  <si>
    <t>PODKLADNÍ A VÝPLŇOVÉ VRSTVY Z PROSTÉHO BETONU C16/20</t>
  </si>
  <si>
    <t>Prvky O1. - 0.1*0.5*(10+15+15)+3*1=5,000 [A] 
Prvky O2. - 0.1*12=1,200 [B] 
Přibetonávky - 2*0.15*5*0.5=0,750 [C] 
Pod drenáže - 0.3*0.3*(40+8+6)=4,860 [D] 
Celkem: A+B+C+D=11,810 [E]</t>
  </si>
  <si>
    <t>52</t>
  </si>
  <si>
    <t>451314</t>
  </si>
  <si>
    <t>PODKLADNÍ A VÝPLŇOVÉ VRSTVY Z PROSTÉHO BETONU C25/30</t>
  </si>
  <si>
    <t>Beton C25/30 XF4 
Dilatační prvek za NK - 2*0.3*4*1=2,400 [A] 
Lože reliefni dlažby 4.5*0.4*0.2=0,360 [B] 
Celkem: A+B=2,760 [C]</t>
  </si>
  <si>
    <t>53</t>
  </si>
  <si>
    <t>45160</t>
  </si>
  <si>
    <t>PODKL A VÝPLŇ VRSTVY Z MEZEROVITÉHO BETONU</t>
  </si>
  <si>
    <t>mezerovitý beton obet. trubní drenáže - 0.3*0.3*(40+8+6)=4,860 [A]</t>
  </si>
  <si>
    <t>Položka zahrnuje dodávku mezerovitého betonu a jeho uložení se zhutněním, včetně mimostaveništní a vnitrostaveništní dopravy (rovněž přesuny)</t>
  </si>
  <si>
    <t>54</t>
  </si>
  <si>
    <t>457325</t>
  </si>
  <si>
    <t>VYROVNÁVACÍ A SPÁDOVÝ ŽELEZOBETON C30/37</t>
  </si>
  <si>
    <t>C30/37-XF2 
Vyrovnávací vrstva - 19.2*2.94*0.195=11,007 [A] 
celkem rezerva (kubatura čerpána s odsouhlasením TDI a AD) - 1.0=1,000 [B] 
Celkem: A+B=12,007 [C]</t>
  </si>
  <si>
    <t>55</t>
  </si>
  <si>
    <t>45734</t>
  </si>
  <si>
    <t>VYROVNÁVACÍ A SPÁD BETON ZVLÁŠTNÍ (PLASTBETON)</t>
  </si>
  <si>
    <t>celkem výčnělek na okraji křídel a n.k. 
NK - 0.05*0.1*(2*19.2)=0,192 [A] 
Celkem předpolí opěry 01. - 0.05*0.1*(10.5+11.5+5.2+16.6)=0,219 [B] 
Celkem předpolí opěry 02. - 0.05*0.1*(2.9+1.5)=0,022 [C] 
Celkem: A+B+C=0,433 [D]</t>
  </si>
  <si>
    <t>položka zahrnuje:  
- dodání zvláštního betonu (plastbetonu) předepsané kvality a jeho rozprostření v předepsané tloušťce a v předepsaném tvaru</t>
  </si>
  <si>
    <t>56</t>
  </si>
  <si>
    <t>457365</t>
  </si>
  <si>
    <t>VÝZTUŽ VYROV A SPÁD BETONU Z OCELI 10505, B500B</t>
  </si>
  <si>
    <t>celkem předpoklad 150 kg/m3  
0,15*12,01=1,802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</si>
  <si>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povrchovou antikorozní úpravu výztuže,  
- separaci výztuže</t>
  </si>
  <si>
    <t>57</t>
  </si>
  <si>
    <t>457366</t>
  </si>
  <si>
    <t>VÝZTUŽ VYROVNÁVACÍHO A SPÁDOVÉHO BETONU Z KARI SÍTÍ</t>
  </si>
  <si>
    <t>celkem předpoklad 100 kg/m3  
0,1*1,801=0,180 [A]</t>
  </si>
  <si>
    <t>58</t>
  </si>
  <si>
    <t>45852</t>
  </si>
  <si>
    <t>VÝPLŇ ZA OPĚRAMI A ZDMI Z KAMENIVA DRCENÉHO</t>
  </si>
  <si>
    <t>Zásyp za opěrami dle ČSN 73 6244 na dané ID dle materiálu  
celkem ochranný obsyp opěry 01 - 0.6*1.5*(1+3+1.5)=4,950 [A] 
celkem ochranný obsyp opěry 02 - 0.6*1.5*3=2,700 [B] 
Celkem: A+B=7,650 [C]</t>
  </si>
  <si>
    <t>položka zahrnuje dodávku předepsaného kameniva, mimostaveništní a vnitrostaveništní dopravu a jeho uložení  
není-li v zadávací dokumentaci uvedeno jinak, jedná se o nakupovaný materiál</t>
  </si>
  <si>
    <t>59</t>
  </si>
  <si>
    <t>458523</t>
  </si>
  <si>
    <t>VÝPLŇ ZA OPĚRAMI A ZDMI Z KAMENIVA DRCENÉHO, INDEX ZHUTNĚNÍ ID DO 0,9</t>
  </si>
  <si>
    <t>ochranný obsyp opěr dle ČSN 73 6244 - na ID 0.85  
Zásyp za opěrou 01 - 2*(12+20)+1*20=84,000 [A] 
Zásyp za opěrou 02 - 1.2*4*4=19,200 [B] 
Celkem: A+B=103,200 [C]</t>
  </si>
  <si>
    <t>60</t>
  </si>
  <si>
    <t>46138A</t>
  </si>
  <si>
    <t>PATKY ZE ŽELEZOBETONU DO C20/25 VČET VÝZTUŽE</t>
  </si>
  <si>
    <t>Patky trubkového zábradlí 3.14*0.3*0.3/4*0.5*13=0,459 [A]</t>
  </si>
  <si>
    <t>položka zahrnuje:  
- nutné zemní práce (hloubení rýh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</si>
  <si>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61</t>
  </si>
  <si>
    <t>46321</t>
  </si>
  <si>
    <t>ROVNANINA Z LOMOVÉHO KAMENE</t>
  </si>
  <si>
    <t>Celkem vsakovací objekty - 3.1415*0.6*0.5*0.6*0.5*0.6*(3+1)=0,679 [A] 
Rovnanina před římsou O1. 0.3*25=7,500 [B] 
Celkem: A+B=8,179 [C]</t>
  </si>
  <si>
    <t>položka zahrnuje:  
- dodávku a vyrovnání lomového kamene předepsané frakce do předepsaného tvaru včetně mimostaveništní a vnitrostaveništní dopravy  
není-li v zadávací dokumentaci uvedeno jinak, jedná se o nakupovaný materiál</t>
  </si>
  <si>
    <t>Komunikace</t>
  </si>
  <si>
    <t>62</t>
  </si>
  <si>
    <t>56140</t>
  </si>
  <si>
    <t>KAMENIVO ZPEVNĚNÉ CEMENTEM</t>
  </si>
  <si>
    <t>Reprofilace a vyrovnání pro vozovkové souvrství 
Komunikace O1. - 0.15*232=34,800 [A] 
Komunikace O2. - 0.15*33=4,950 [B] 
Celkem: A+B=39,750 [C]</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</si>
  <si>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</si>
  <si>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63</t>
  </si>
  <si>
    <t>56330</t>
  </si>
  <si>
    <t>VOZOVKOVÉ VRSTVY ZE ŠTĚRKODRTI</t>
  </si>
  <si>
    <t>Reprofilace a vyrovnání pro vozovkové souvrství 
Komunikace O1. - 0.2*232=46,400 [A] 
Komunikace O2. - 0.2*33=6,600 [B] 
Celkem: A+B=53,000 [C]</t>
  </si>
  <si>
    <t>- dodání kameniva předepsané kvality a zrnitosti  
- rozprostření a zhutnění vrstvy v předepsané tloušťce  
- zřízení vrstvy bez rozlišení šířky, pokládání vrstvy po etapách  
- nezahrnuje postřiky, nátěry</t>
  </si>
  <si>
    <t>64</t>
  </si>
  <si>
    <t>567306</t>
  </si>
  <si>
    <t>VRSTVY PRO OBNOVU A OPRAVY Z RECYKLOVANÉHO MATERIÁLU</t>
  </si>
  <si>
    <t>Komunikace O1. - 0.15*232=34,800 [A] 
Komunikace O2. - 0.15*33=4,950 [B] 
Celkem: A+B=39,750 [C]</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</si>
  <si>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</si>
  <si>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65</t>
  </si>
  <si>
    <t>56930</t>
  </si>
  <si>
    <t>ZPEVNĚNÍ KRAJNIC ZE ŠTĚRKODRTI</t>
  </si>
  <si>
    <t>Komunikace O1. - 0.25*0.5*7=0,875 [A] 
Komunikace O2. - 0.25*0.5*(11+9)=2,500 [B] 
Celkem: A+B=3,375 [C]</t>
  </si>
  <si>
    <t>- dodání kameniva předepsané kvality a zrnitosti  
- rozprostření a zhutnění vrstvy v předepsané tloušťce  
- zřízení vrstvy bez rozlišení šířky, pokládání vrstvy po etapách</t>
  </si>
  <si>
    <t>66</t>
  </si>
  <si>
    <t>572211</t>
  </si>
  <si>
    <t>SPOJOVACÍ POSTŘIK Z ASFALTU DO 0,5KG/M2</t>
  </si>
  <si>
    <t>spojovací postřik emulzí PSE 0.3 kg/m2 
Komunikace O1. - 232=232,000 [A] 
NK - 2.24*19.2=43,008 [B] 
Komunikace O2. - 33=33,000 [C] 
Celkem: A+B+C=308,008 [D]</t>
  </si>
  <si>
    <t>- dodání všech předepsaných materiálů pro postřiky v předepsaném množství  
- provedení dle předepsaného technologického předpisu  
- zřízení vrstvy bez rozlišení šířky, pokládání vrstvy po etapách  
- úpravu napojení, ukončení</t>
  </si>
  <si>
    <t>67</t>
  </si>
  <si>
    <t>574B33</t>
  </si>
  <si>
    <t>ASFALTOVÝ BETON PRO OBRUSNÉ VRSTVY MODIFIK ACO 11 TL. 40MM</t>
  </si>
  <si>
    <t>celkem ACO 11+ tl 40 mm  
Komunikace O1. - 232=232,000 [A] 
NK - 2.24*19.2=43,008 [B] 
Komunikace O2. - 33=33,000 [C] 
Celkem: A+B+C=308,008 [D]</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</si>
  <si>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</si>
  <si>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68</t>
  </si>
  <si>
    <t>575C03</t>
  </si>
  <si>
    <t>LITÝ ASFALT MA IV (OCHRANA MOSTNÍ IZOLACE) 11</t>
  </si>
  <si>
    <t>Ochrana izolace z MA 11 IV na mostě pod konstrukcí vozovky  včetně pohozu z drti  
NK - 0.04*2.24*19.2=1,720 [A] 
Odvosňovací proužek MA tl. 30mm ohraničeno těsnící zálivkou horní povrch bez posypu 
0.03*0.25*19.2=0,144 [B] 
Celkem: A+B=1,864 [C]</t>
  </si>
  <si>
    <t>69</t>
  </si>
  <si>
    <t>58210</t>
  </si>
  <si>
    <t>DLÁŽDĚNÉ KRYTY Z VELKÝCH KOSTEK BEZ LOŽE</t>
  </si>
  <si>
    <t>Dilatační prvek za NK - 2*2.24*0.4=1,792 [A]</t>
  </si>
  <si>
    <t>- dodání dlažebního materiálu v požadované kvalitě, dodání materiálu pro předepsanou výplň spar  
- očištění podkladu  
- uložení dlažby dle předepsaného technologického předpisu včetně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</si>
  <si>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70</t>
  </si>
  <si>
    <t>58260B</t>
  </si>
  <si>
    <t>KRYTY Z BETON DLAŽDIC SE ZÁMKEM BAREV RELIÉFNÍCH TL 80MM BEZ LOŽE</t>
  </si>
  <si>
    <t>Reliefní pás u opěry  2*2.25*0.4=1,800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</si>
  <si>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</si>
  <si>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Úpravy povrchů, podlahy, výplně otvorů</t>
  </si>
  <si>
    <t>71</t>
  </si>
  <si>
    <t>626111</t>
  </si>
  <si>
    <t>REPROFILACE PODHLEDŮ, SVISLÝCH PLOCH SANAČNÍ MALTOU JEDNOVRST TL 10MM</t>
  </si>
  <si>
    <t>Položka zahrnuje zvýšené náklady na potřebná lešení a ochranná opatření. 
80% plochy povrchů:  
Podhled NK - 80%*2.98*16.24                              0,8*2.98*16.24=38,716 [A]    
Bokorys NK - 80%*2*0.85*17.96                           0,8*2*0.85*17.96=24,426 [B] 
Úložný práh O1. - 80%*5*0.2                                 0,8*5*0.2=0,800 [C] 
Úložný práh O2. - 80%*3.5*0.2                              0,8*3.5*0.2=0,560 [D] 
Prefabrikované opěrné kce O2. - 80%*2*6*0.6    0,8*2*6*0.6=5,760 [E] 
Celkem: A+B+C+D+E=70,262 [F]</t>
  </si>
  <si>
    <t>položka zahrnuje:  
dodávku veškerého materiálu potřebného pro předepsanou úpravu v předepsané kvalitě  
nutné vyspravení podkladu, případně zatření spar zdiva  
položení vrstvy v předepsané tloušťce  
potřebná lešení a podpěrné konstrukce</t>
  </si>
  <si>
    <t>72</t>
  </si>
  <si>
    <t>626112</t>
  </si>
  <si>
    <t>REPROFILACE PODHLEDŮ, SVISLÝCH PLOCH SANAČNÍ MALTOU JEDNOVRST TL 20MM</t>
  </si>
  <si>
    <t>Položka zahrnuje zvýšené náklady na potřebná lešení a ochranná opatření. 
10% plochy povrchů:  
Podhled NK - 10%*2.98*16.24                               0,1*2.98*16.24=4,840 [A] 
Bokorys NK - 10%*2*0.85*17.96                            0,1*2*0.85*17.96=3,053 [B] 
Úložný práh O1. - 10%*5*0.2                                 0,1*5*0.2=0,100 [C] 
Úložný práh O2. - 10%*3.5*0.2                              0,1*3.5*0.2=0,070 [D] 
Prefabrikované opěrné kce O2. - 10%*2*6*0.6      0,1*2*6*0.6=0,720 [E] 
Celkem: A+B+C+D+E=8,783 [F]</t>
  </si>
  <si>
    <t>73</t>
  </si>
  <si>
    <t>626113</t>
  </si>
  <si>
    <t>REPROFILACE PODHLEDŮ, SVISLÝCH PLOCH SANAČNÍ MALTOU JEDNOVRST TL 30MM</t>
  </si>
  <si>
    <t>Položka zahrnuje zvýšené náklady na potřebná lešení a ochranná opatření. 
10% plochy povrchů:  
Podhled NK - 10%*2.98*16.24                               0,1*2.98*16.24=4,840 [A] 
Bokorys NK - 10%*2*0.85*17.96                            0,1*2*0.85*17.96=3,053 [B] 
Úložný práh O1. - 10%*5*0.2                                  0,1*5*0.2=0,100 [C] 
Úložný práh O2. - 10%*3.5*0.2                               0,1*3.5*0.2=0,070 [D] 
Prefabrikované opěrné kce O2. - 10%*2*6*0.6       0,1*2*6*0.6=0,720 [E] 
Celkem: A+B+C+D+E=8,783 [F]</t>
  </si>
  <si>
    <t>74</t>
  </si>
  <si>
    <t>62631</t>
  </si>
  <si>
    <t>SPOJOVACÍ MŮSTEK MEZI STARÝM A NOVÝM BETONEM</t>
  </si>
  <si>
    <t>Horní povrch NK - 2.94*17.96=52,802 [A]  
Podhled NK - 2.98*16.24=48,395 [B] 
Bokorys NK - 2*0.85*17.96=30,532 [C] 
Úložný práh O1. - 5*0.2=1,000 [D] 
Přibotonávky O1. - (4.3+0.7)*5.3=26,500 [E] 
Úložný práh O2. - 3.5*0.2=0,700 [F] 
Přibetonávka O2. - (1.2/2+4.7+0.8/2)*5.3+(1.1*1.7/2+1.0*1.7/2)=31,995 [G] 
Prefabrikované opěrné kce O2. - 2*6*0.6=7,200 [H] 
Celkem: A+B+C+D+E+F+G+H=199,124 [I]</t>
  </si>
  <si>
    <t>75</t>
  </si>
  <si>
    <t>62641</t>
  </si>
  <si>
    <t>SJEDNOCUJÍCÍ STĚRKA JEMNOU MALTOU TL CCA 2MM</t>
  </si>
  <si>
    <t>100% plochy povrchů:  
Podhled NK - 100%*2.98*16.24                                 2.98*16.24=48,395 [A] 
Bokorys NK - 100%*2*0.85*17.96                               2*0.85*17.96=30,532 [B] 
Úložný práh O1. - 100%*5*0.2                                    5*0.2=1,000 [C] 
Úložný práh O2. - 100%*3.5*0.2                                 3.5*0.2=0,700 [D] 
Prefabrikované opěrné kce O2. - 100%*2*6*0.6        2*6*0.6=7,200 [E] 
Celkem: A+B+C+D+E=87,827 [F]</t>
  </si>
  <si>
    <t>76</t>
  </si>
  <si>
    <t>62651</t>
  </si>
  <si>
    <t>OCHRANA VÝZTUŽE PŘI DOSTATEČNÉM KRYTÍ</t>
  </si>
  <si>
    <t>10% plochy povrchů:  
Podhled NK - 10%*2.98*16.24                                    0,1*2.98*16.24=4,840 [A] 
Bokorys NK - 10%*2*0.85*17.96                                 0,1*2*0.85*17.96=3,053 [B] 
Úložný práh O1. - 10%*5*0.2                                       0,1*5*0.2=0,100 [C] 
Úložný práh O2. - 10%*3.5*0.2                                    0,1*3.5*0.2=0,070 [D] 
Prefabrikované opěrné kce O2. - 10%*2*6*0.6          0,1*2*6*0.6=0,720 [E] 
Rezerva čerpána po odsouhlasení: 5=5,000 [F] 
Celkem: A+B+C+D+E+F=13,783 [G]</t>
  </si>
  <si>
    <t>položka zahrnuje:  
dodávku veškerého materiálu potřebného pro předepsanou úpravu v předepsané kvalitě  
položení vrstvy v předepsané tloušťce  
potřebná lešení a podpěrné konstrukce</t>
  </si>
  <si>
    <t>77</t>
  </si>
  <si>
    <t>62652</t>
  </si>
  <si>
    <t>OCHRANA VÝZTUŽE PŘI NEDOSTATEČNÉM KRYTÍ</t>
  </si>
  <si>
    <t>10% plochy povrchů:  
Podhled NK - 10%*2.98*16.24                                 0,1*2.98*16.24=4,840 [A] 
Bokorys NK - 10%*2*0.85*17.96                              0,1*2*0.85*17.96=3,053 [B] 
Úložný práh O1. - 10%*5*0.2                                    0,1*5*0.2=0,100 [C] 
Úložný práh O2. - 10%*3.5*0.2                                 0,1*3.5*0.2=0,070 [D] 
Prefabrikované opěrné kce O2. - 10%*2*6*0.6         0,1*2*6*0.6=0,720 [E] 
Rezerva čerpána po odsouhlasení: 5=5,000 [F] 
Celkem: A+B+C+D+E+F=13,783 [G]</t>
  </si>
  <si>
    <t>78</t>
  </si>
  <si>
    <t>62663</t>
  </si>
  <si>
    <t>INJEKTÁŽ TRHLIN SILOVĚ SPOJUJÍCÍ</t>
  </si>
  <si>
    <t>injektáž spar mezi nosníky - 50%: 2*19.2*0.5=19,200 [A]</t>
  </si>
  <si>
    <t>položka zahrnuje:  
dodávku veškerého materiálu potřebného pro předepsanou úpravu v předepsané kvalitě  
vyčištění trhliny  
provedení vlastní injektáže  
potřebná lešení a podpěrné konstrukce</t>
  </si>
  <si>
    <t>79</t>
  </si>
  <si>
    <t>62665</t>
  </si>
  <si>
    <t>REINJEKTÁŽ KANÁLKŮ PODÉLNÉHO A PŘÍČNÉHO PŘEDPJETÍ</t>
  </si>
  <si>
    <t>3 nosníků*14 kabelů 
3*14=42,000 [A]</t>
  </si>
  <si>
    <t>zahrnuje obnažení a očištění kotevní desky, vyvrtání otvoru pro injektáž v betonu nosníku, zavedení kanyl pro injektáž a pro odvzdušnění, namíchání injektážní směsi a vyplnění trubek tlakovým zařízením  
nezahrnuje bourání obetonovaných čel nosníků a zpětné zabetonování</t>
  </si>
  <si>
    <t>Přidružená stavební výroba</t>
  </si>
  <si>
    <t>80</t>
  </si>
  <si>
    <t>711112</t>
  </si>
  <si>
    <t>IZOLACE BĚŽNÝCH KONSTRUKCÍ PROTI ZEMNÍ VLHKOSTI ASFALTOVÝMI PÁSY</t>
  </si>
  <si>
    <t>Předpolí opěry 01. - (0.35+0.25)*(10.5+11.5+5.2+16.6)=26,280 [A] 
Konec NK - 2*3.3*(0.2+0.85+0.2+0.3)=10,230 [B] 
Pod příčníky NK - 2+2=4,000 [C] 
Předpolí opěry 02. - (0.35+0.25)*(2.9+1.5)=2,640 [D] 
Rezerva - 5=5,000 [E] 
Celkem: A+B+C+D+E=48,150 [F]</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</si>
  <si>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</si>
  <si>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81</t>
  </si>
  <si>
    <t>711442</t>
  </si>
  <si>
    <t>IZOLACE MOSTOVEK CELOPLOŠNÁ ASFALTOVÝMI PÁSY S PEČETÍCÍ VRSTVOU</t>
  </si>
  <si>
    <t>NK - (0.05+2.94+0.05)*(0.25+19.2+0.25)=59,888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</si>
  <si>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</si>
  <si>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82</t>
  </si>
  <si>
    <t>711502</t>
  </si>
  <si>
    <t>OCHRANA IZOLACE NA POVRCHU ASFALTOVÝMI PÁSY</t>
  </si>
  <si>
    <t>celkem ochrana celoplošné izolace na mostovce  
celkem nosná konstrukce - 0.5*(19.2+19.4)=19,300 [A]</t>
  </si>
  <si>
    <t>položka zahrnuje:  
- dodání  předepsaného ochranného materiálu  
- zřízení ochrany izolace</t>
  </si>
  <si>
    <t>83</t>
  </si>
  <si>
    <t>711509</t>
  </si>
  <si>
    <t>OCHRANA IZOLACE NA POVRCHU TEXTILIÍ</t>
  </si>
  <si>
    <t>celkem předpolí opěry 01. 
Vlevo - (0.70+1.25)*10.5+(0.56+1.25)*11.5+(0.47+1.25)*5.0=49,890 [A] 
Vpravo - (0.67+1.25)*1.6+(0.44+1.25)*5.0+(0.46+1.25)*5.0+(0.46+1.25)*0.5=20,927 [B] 
celkem předpolí opěry 02. 
(1.4+1.25)*2.9+(1.1+1.25)*1.5=11,210 [C] 
Celkem: A+B+C=82,027 [D]</t>
  </si>
  <si>
    <t>84</t>
  </si>
  <si>
    <t>78381</t>
  </si>
  <si>
    <t>NÁTĚRY BETON KONSTR TYP S1 (OS-A)</t>
  </si>
  <si>
    <t>Římsa mimo odraznou hranu  
Římsy na mostě (0.45+0.65+0.25)*(19.2+19.4)=52,110 [A] 
Římsy 01. (0.45+0.65+0.25)*(10.6+11.6+5+16.6)=59,130 [B]  
Římsy 02. (0.45+0.65+0.25)*(3.0+1.7)=6,345 [C] 
Celkem: A+B+C=117,585 [D]</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</si>
  <si>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</si>
  <si>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85</t>
  </si>
  <si>
    <t>78382</t>
  </si>
  <si>
    <t>NÁTĚRY BETON KONSTR TYP S2 (OS-B)</t>
  </si>
  <si>
    <t>Bokorys NK - (0.25+0.25)*19.2=9,600 [A]</t>
  </si>
  <si>
    <t>86</t>
  </si>
  <si>
    <t>78383</t>
  </si>
  <si>
    <t>NÁTĚRY BETON KONSTR TYP S4 (OS-C)</t>
  </si>
  <si>
    <t>Odrazná hrana říms 0.15+0.15 m 
Římsy na mostě (0.15+0.15)*(0.66+19.2+19.4+0,66)=11,976 [A] 
Římsy 01. (0.15+0.15)*(10.6+11.6+5+16.6)=13,140 [B] 
Římsy 02. (0.15+0.15)*(3.0+1.7)=1,410 [C] 
Celkem: A+B+C=26,526 [D]</t>
  </si>
  <si>
    <t>Potrubí</t>
  </si>
  <si>
    <t>87</t>
  </si>
  <si>
    <t>87434</t>
  </si>
  <si>
    <t>POTRUBÍ Z TRUB PLASTOVÝCH ODPADNÍCH DN DO 200MM</t>
  </si>
  <si>
    <t>celkem přípojky pro UV a odvodnění -  
(5.5+15+3+18+3+3)=47,500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</si>
  <si>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</si>
  <si>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88</t>
  </si>
  <si>
    <t>87533</t>
  </si>
  <si>
    <t>POTRUBÍ DREN Z TRUB PLAST DN DO 150MM</t>
  </si>
  <si>
    <t>trativod (40+8+6)=54,000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</si>
  <si>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</si>
  <si>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89</t>
  </si>
  <si>
    <t>87627</t>
  </si>
  <si>
    <t>CHRÁNIČKY Z TRUB PLASTOVÝCH DN DO 100MM</t>
  </si>
  <si>
    <t>V římse + přasah se zaústěním do přípustné hloubky 2+19.2+3+2=26,200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</si>
  <si>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</si>
  <si>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90</t>
  </si>
  <si>
    <t>89413</t>
  </si>
  <si>
    <t>ŠACHTY KANALIZAČNÍ Z BETON DÍLCŮ NA POTRUBÍ DN DO 200MM</t>
  </si>
  <si>
    <t>1=1,000 [A]</t>
  </si>
  <si>
    <t>položka zahrnuje:  
- poklopy s rámem, mříže s rámem, stupadla, žebříky, stropy z bet. dílců a pod.  
- předepsané betonové skruže, prefabrikované nebo monolitické betonové dno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</si>
  <si>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91</t>
  </si>
  <si>
    <t>89536</t>
  </si>
  <si>
    <t>DRENÁŽNÍ VÝUSŤ Z PROST BETONU</t>
  </si>
  <si>
    <t>Dle detailu VL4 z betonu C30/37-XF4.XD3  
celkem 2+1+1=4,000 [A]</t>
  </si>
  <si>
    <t>položka zahrnuje:  
- dodání  čerstvého  betonu  (betonové  směsi)  požadované  kvality,  jeho  uložení  do požadovaného tvaru, ošetření a ochranu betonu,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povrchu pro položení požadované izolace, povlaků a nátěrů, případně vyspravení,  
- nátěry zabraňující soudržnost betonu a bednění,  
- opatření  povrchů  betonu  izolací  proti zemní vlhkosti v částech, kde přijdou do styku se zeminou nebo kamenivem</t>
  </si>
  <si>
    <t>92</t>
  </si>
  <si>
    <t>89712</t>
  </si>
  <si>
    <t>VPUSŤ KANALIZAČNÍ ULIČNÍ KOMPLETNÍ Z BETONOVÝCH DÍLCŮ</t>
  </si>
  <si>
    <t>celkem uliční sputi prefabrikované s rámem a mříží komplet 1+1=2,000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</si>
  <si>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</si>
  <si>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93</t>
  </si>
  <si>
    <t>89921</t>
  </si>
  <si>
    <t>VÝŠKOVÁ ÚPRAVA POKLOPŮ</t>
  </si>
  <si>
    <t>celkem předpoklad dle PD - 1=1,000 [A]</t>
  </si>
  <si>
    <t>- položka výškové úpravy zahrnuje všechny nutné práce a materiály pro zvýšení nebo snížení zařízení (včetně nutné úpravy stávajícího povrchu vozovky nebo chodníku).</t>
  </si>
  <si>
    <t>94</t>
  </si>
  <si>
    <t>9111A1</t>
  </si>
  <si>
    <t>ZÁBRADLÍ SILNIČNÍ S VODOR MADLY - DODÁVKA A MONTÁŽ</t>
  </si>
  <si>
    <t>celkem dodávka zábradlí včetně kotvení a PKO dle TKP 19.B - zábradlí podél chodníku dle PD a TP 186  
Komunikace O1. 6.8=6,800 [A] 
Komunikace O2. 10+10=20,000 [B] 
Celkem: A+B=26,800 [C]</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</si>
  <si>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</si>
  <si>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95</t>
  </si>
  <si>
    <t>9111A3</t>
  </si>
  <si>
    <t>ZÁBRADLÍ SILNIČNÍ S VODOR MADLY - DEMONTÁŽ S PŘESUNEM</t>
  </si>
  <si>
    <t>kompletní odstranění zábradlí na mostě a na předmostích v režii zhotovitele včetně likvidace   
Komunikace O1. 9.5+14+8=31,500 [A] 
Komunikace O2. 2.6+10+9.5=22,100 [B] 
Celkem: A+B=53,600 [C]</t>
  </si>
  <si>
    <t>položka zahrnuje:  
- demontáž a odstranění zařízení  
- jeho odvoz na předepsané místo</t>
  </si>
  <si>
    <t>96</t>
  </si>
  <si>
    <t>9112B1</t>
  </si>
  <si>
    <t>ZÁBRADLÍ MOSTNÍ SE SVISLOU VÝPLNÍ - DODÁVKA A MONTÁŽ</t>
  </si>
  <si>
    <t>celkem dodávka zábradlí včetně kotvení a PKO dle TKP 19.B (RAL vrchní vrstvy dle RDS dokumentace)  
Komunikace O1. 10.5+16.6+16,8=43,900 [A] 
Římsa NK 18+2.9+17.6=38,500 [B] 
Celkem: A+B=82,400 [C]</t>
  </si>
  <si>
    <t>položka zahrnuje:  
dodání zábradlí včetně předepsané povrchové úpravy  
kotvení sloupků, t.j. kotevní desky, šrouby z nerez oceli, vrty a zálivku, pokud zadávací dokumentace nestanoví jinak  
případné nivelační hmoty pod kotevní desky</t>
  </si>
  <si>
    <t>97</t>
  </si>
  <si>
    <t>9112B3</t>
  </si>
  <si>
    <t>ZÁBRADLÍ MOSTNÍ SE SVISLOU VÝPLNÍ - DEMONTÁŽ S PŘESUNEM</t>
  </si>
  <si>
    <t>kompletní odstranění zábradlí na mostě a na předmostích v režii zhotovitele včetně likvidace   
Komunikace O1. 16=16,000 [A] 
Na římsách NK 20+19=39,000 [B] 
Celkem: A+B=55,000 [C]</t>
  </si>
  <si>
    <t>98</t>
  </si>
  <si>
    <t>9113A3</t>
  </si>
  <si>
    <t>SVODIDLO OCEL SILNIČ JEDNOSTR, ÚROVEŇ ZADRŽ N1, N2 - DEMONTÁŽ S PŘESUNEM</t>
  </si>
  <si>
    <t>Komunikace O1. 9.5+14=23,500 [A]</t>
  </si>
  <si>
    <t>99</t>
  </si>
  <si>
    <t>91345</t>
  </si>
  <si>
    <t>NIVELAČNÍ ZNAČKY KOVOVÉ</t>
  </si>
  <si>
    <t>Líc bokorysu opěr 2+2=4,000 [A] 
Římsy na NK v ose uložen O1. 1+1=2,000 [B] 
Římsy na NK v 1/2 délky 1+1=2,000 [C] 
Římsy na NK v ose uložen O1. 1+1=2,000 [D] 
Římsa křídel v lomech a na koncích u opěry O1. 3+2=5,000 [E] 
Římsa křídel v polovině délky u opěry O2. 1+1=2,000 [F] 
Celkem: A+B+C+D+E+F=17,000 [G]</t>
  </si>
  <si>
    <t>položka zahrnuje:  
- dodání a osazení nivelační značky včetně nutných zemních prací  
- vnitrostaveništní a mimostaveništní dopravu</t>
  </si>
  <si>
    <t>100</t>
  </si>
  <si>
    <t>91355</t>
  </si>
  <si>
    <t>EVIDENČNÍ ČÍSLO MOSTU</t>
  </si>
  <si>
    <t>celkem dle PD a ČSN 2=2,000 [A] 
 evidenční číslo mostu dle detailu v souboru detailů</t>
  </si>
  <si>
    <t>položka zahrnuje štítek s evidenčním číslem mostu, sloupek dopravní značky včetně osazení a nutných zemních prací a zabetonování</t>
  </si>
  <si>
    <t>101</t>
  </si>
  <si>
    <t>914111</t>
  </si>
  <si>
    <t>DOPRAVNÍ ZNAČKY ZÁKLADNÍ VELIKOSTI OCELOVÉ NEREFLEXNÍ - DOD A MONTÁŽ</t>
  </si>
  <si>
    <t>celkem svislé DZ - 2+2=4,000 [A] 
komplet - C7a, C7b</t>
  </si>
  <si>
    <t>položka zahrnuje:  
- dodávku a montáž značek v požadovaném provedení</t>
  </si>
  <si>
    <t>102</t>
  </si>
  <si>
    <t>914113</t>
  </si>
  <si>
    <t>DOPRAVNÍ ZNAČKY ZÁKLADNÍ VELIKOSTI OCELOVÉ NEREFLEXNÍ - DEMONTÁŽ</t>
  </si>
  <si>
    <t>Včetně odvozu a uložení na skládku dodavatelem s do dodavatelem určené vzdálenosti.   
Likvidace nepotřebných DZ dle požadavku PD a objednatele.  
1=1,000 [A]</t>
  </si>
  <si>
    <t>103</t>
  </si>
  <si>
    <t>917224</t>
  </si>
  <si>
    <t>SILNIČNÍ A CHODNÍKOVÉ OBRUBY Z BETONOVÝCH OBRUBNÍKŮ ŠÍŘ 150MM</t>
  </si>
  <si>
    <t>komplet dodávka včetně montáže a podkladního betonu s opěrou  
celkem obrubníky 150/250/1000 do betonové lože 
Komunikace O1. 30+2+54+1+1+7.5=95,500 [A] 
Komunikace O2. 1+3+1=5,000 [B] 
Celkem: A+B=100,500 [C]</t>
  </si>
  <si>
    <t>Položka zahrnuje:  
dodání a pokládku betonových obrubníků o rozměrech předepsaných zadávací dokumentací  
betonové lože i boční betonovou opěrku.</t>
  </si>
  <si>
    <t>104</t>
  </si>
  <si>
    <t>919112</t>
  </si>
  <si>
    <t>ŘEZÁNÍ ASFALTOVÉHO KRYTU VOZOVEK TL DO 100MM</t>
  </si>
  <si>
    <t>Podél říms komunikace O1. 15=15,000 [A] 
Podél říms NK 19.2+19.2=38,400 [B] 
Podél říms komunikace O2. 2.7+1.7=4,400 [C] 
Celkem odvodňovače 2*4*0.5=4,000 [D] 
Celkem: A+B+C+D=61,800 [E]</t>
  </si>
  <si>
    <t>položka zahrnuje řezání vozovkové vrstvy v předepsané tloušťce, včetně spotřeby vody</t>
  </si>
  <si>
    <t>105</t>
  </si>
  <si>
    <t>91913</t>
  </si>
  <si>
    <t>ŘEZÁNÍ BETONOVÝCH KONSTRUKCÍ</t>
  </si>
  <si>
    <t>Pro křídla na pilotách předmostí 01.  
(10.5+11.5+5.2+16.6)*1.0=43,800 [A]</t>
  </si>
  <si>
    <t>položka zahrnuje řezání betonových konstrukcí bez ohledu na tloušťku, včetně spotřeby vody</t>
  </si>
  <si>
    <t>106</t>
  </si>
  <si>
    <t>931184</t>
  </si>
  <si>
    <t>VÝPLŇ DILATAČNÍCH SPAR Z POLYSTYRENU TL 40MM</t>
  </si>
  <si>
    <t>Mezi příčníky NK a Úložným prahem 2+2=4,000 [A] 
Mezi NK a přechodový klínem 2*0.5*3=3,000 [B] 
Celkem: A+B=7,000 [C]</t>
  </si>
  <si>
    <t>položka zahrnuje dodávku a osazení předepsaného materiálu, očištění ploch spáry před úpravou, očištění okolí spáry po úpravě</t>
  </si>
  <si>
    <t>107</t>
  </si>
  <si>
    <t>931327</t>
  </si>
  <si>
    <t>TĚSNĚNÍ DILATAČ SPAR ASF ZÁLIVKOU MODIFIK PRŮŘ DO 1000MM2</t>
  </si>
  <si>
    <t>Podél říms komunikace O1. 15=15,000 [A] 
Podél říms NK 19.2+19.2=38,400 [B] 
Podél říms komunikace O2. 2.7+1.7=4,400 [C] 
Celkem odvodňovače 2*4*0,5=4,000 [D] 
Celkem: A+B+C+D=61,800 [E]</t>
  </si>
  <si>
    <t>položka zahrnuje dodávku a osazení předepsaného materiálu, očištění ploch spáry před úpravou, očištění okolí spáry po úpravě  
nezahrnuje těsnící profil</t>
  </si>
  <si>
    <t>108</t>
  </si>
  <si>
    <t>93554</t>
  </si>
  <si>
    <t>ŽLABY Z DÍLCŮ Z BETONU SVĚTLÉ ŠÍŘKY DO 250MM VČET MŘÍŽÍ</t>
  </si>
  <si>
    <t>Celkem žlaby včetně mříže osazení. dodávka včetně uložení do betonu dle PD  
celkem délka 4.0=4,000 [A]</t>
  </si>
  <si>
    <t>položka zahrnuje:  
-dodávku a uložení dílců žlabu z předepsaného materiálu předepsaných rozměrů včetně mříže  
- spárování, úpravy vtoku a výtoku  
- nezahrnuje nutné zemní práce, předepsané lože, obetonování  
- měří se v metrech běžných délky osy žlabu, odečítají se čistící kusy a vpustě</t>
  </si>
  <si>
    <t>109</t>
  </si>
  <si>
    <t>936541</t>
  </si>
  <si>
    <t>MOSTNÍ ODVODŇOVACÍ TRUBKA (POVRCHŮ IZOLACE) Z NEREZ OCELI</t>
  </si>
  <si>
    <t>Odvodňovač celoplošné izolace  1=1,000 [A] 
Odvodňovače dutin nosníků 3+3=6,000 [B] 
Celkem: A+B=7,000 [C]</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</si>
  <si>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</si>
  <si>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110</t>
  </si>
  <si>
    <t>938543</t>
  </si>
  <si>
    <t>OČIŠTĚNÍ BETON KONSTR OTRYSKÁNÍM TLAK VODOU DO 1000 BARŮ</t>
  </si>
  <si>
    <t>50% plochy povrchů:  
Horní povrch NK - 2.94*17.96                           0,5*2.94*17.96=26,401 [A] 
Podhled NK - 2.98*16.24                                  0,5*2.98*16.24=24,198 [B] 
Bokorys NK - 2*0.85*17.96                               0,5*2*0.85*17.96=15,266 [C] 
Úložný práh O1. - 5*0.2                                    0,5*5*0.2=0,500 [D] 
Přibotonávky O1. - (4.3+0.7)*5.3                      0,5*(4.3+0.7)*5.3=13,250 [E] 
Úložný práh O2. - 3.5*0.2                                 0,5*3.5*0.2=0,350 [F] 
Přibetonávka O2. - (1.2/2+4.7+0.8/2)*5.3+(1.1*1.7/2+1.0*1.7/2)  
                                                                          0,5*(((1.2/2)+4.7+(0.8/2))*5.3+((1.1*1.7/2)+(1.0*1.7/2)))=15,998 [G] 
Prefabrikované opěrné kce O2. - 2*6*0.6          0,5*2*6*0.6=3,600 [H] 
Celkem: A+B+C+D+E+F+G+H=99,563 [I]</t>
  </si>
  <si>
    <t>položka zahrnuje očištění předepsaným způsobem včetně odklizení vzniklého odpadu</t>
  </si>
  <si>
    <t>111</t>
  </si>
  <si>
    <t>938551</t>
  </si>
  <si>
    <t>OČIŠTĚNÍ ZDIVA OTRYSKÁNÍM NA SUCHO VZDUCHEM</t>
  </si>
  <si>
    <t>100% plochy povrchů:  
Horní povrch NK - 2.94*17.96=52,802 [A]  
Podhled NK - 2.98*16.24=48,395 [B] 
Bokorys NK - 2*0.85*17.96=30,532 [C] 
Úložný práh O1. - 5*0.2=1,000 [D] 
Přibotonávky O1. - (4.3+0.7)*5.3=26,500 [E] 
Úložný práh O2. - 3.5*0.2=0,700 [F] 
Přibetonávka O2. - (1.2/2+4.7+0.8/2)*5.3+(1.1*1.7/2+1.0*1.7/2)=31,995 [G] 
Prefabrikované opěrné kce O2. - 2*6*0.6=7,200 [H] 
Celkem: A+B+C+D+E+F+G+H=199,124 [I]</t>
  </si>
  <si>
    <t>112</t>
  </si>
  <si>
    <t>938552</t>
  </si>
  <si>
    <t>OČIŠTĚNÍ BETON KONSTR OTRYSKÁNÍM NA SUCHO KŘEMIČ PÍSKEM</t>
  </si>
  <si>
    <t>50% plochy povrchů:  
Horní povrch NK - 2.94*17.96                   0,5*2.94*17.96=26,401 [A] 
Podhled NK - 2.98*16.24                          0,5*2.98*16.24=24,198 [B] 
Bokorys NK - 2*0.85*17.96                       0,5*2*0.85*17.96=15,266 [C] 
Úložný práh O1. - 5*0.2                            0,5*5*0.2=0,500 [D] 
Přibotonávky O1. - (4.3+0.7)*5.3              0,5*(4.3+0.7)*5.3=13,250 [E] 
Úložný práh O2. - 3.5*0.2                         0,5*3.5*0.2=0,350 [F] 
Přibetonávka O2. - (1.2/2+4.7+0.8/2)*5.3+(1.1*1.7/2+1.0*1.7/2) 
                                                                   0,5*((1.2/2+4.7+0.8/2)*5.3+(1.1*1.7/2+1.0*1.7/2))=15,998 [G] 
Prefabrikované opěrné kce O2. - 2*6*0.6   0,5*2*6*0.6=3,600 [H] 
Celkem: A+B+C+D+E+F+G+H=99,563 [I]</t>
  </si>
  <si>
    <t>113</t>
  </si>
  <si>
    <t>96615</t>
  </si>
  <si>
    <t>BOURÁNÍ KONSTRUKCÍ Z PROSTÉHO BETONU</t>
  </si>
  <si>
    <t>Včetně odvozu a uložení na skládku dle požadavku PD a objednatele  do dodavatelem určené vzdálenosti.  
Poplatek za uložení je v položce 0141**.  
Přibetonávka pilotové stěny O1. 26*0.3=7,800 [A] 
Přibetonávka přechodové oblasti O2. 6*0.3=1,800 [B] 
Výplňový beton na NK 0.22*1.74*19.2=7,350 [C] 
Celkem: A+B+C=16,950 [D]</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</si>
  <si>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</si>
  <si>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114</t>
  </si>
  <si>
    <t>96616</t>
  </si>
  <si>
    <t>BOURÁNÍ KONSTRUKCÍ ZE ŽELEZOBETONU</t>
  </si>
  <si>
    <t>Včetně odvozu a uložení na skládku dle požadavku PD a objednatele  do dodavatelem určené vzdálenosti.  
Poplatek za uložení je v položce 0141**.  
Římsy pilotové stěn O1 0.25*(11+16+16)=10,750 [A] 
Věnec pilotové stěny O1 1.1*0.24*(11+16+16)=11,352 [B] 
Ubourání pilotové stěny O1 1.1*0.5*(11+16+16)=23,650 [C] 
Příčník NK u O1 0.6*0.85*3.5=1,785 [D] 
Ubourání úložného prahu pod příčníkem O1 0.6*0.2*3.5=0,420 [E] 
Římsy NK 0.25*2*17=8,500 [F] 
Ubourání úložného prahu pod příčníkem O2 0.65*0.2*3.5=0,455 [G] 
Příčník NK u O2 0.65*0.85*3.5=1,934 [H] 
Prefabrikáty O2. 0,85=0,850 [I] 
Rezerva (kubatura čerpána s odsouhlasením TDI a AD) - 10=10,000 [J] 
Celkem: A+B+C+D+E+F+G+H+I+J=69,696 [K]</t>
  </si>
  <si>
    <t>115</t>
  </si>
  <si>
    <t>96687</t>
  </si>
  <si>
    <t>VYBOURÁNÍ ULIČNÍCH VPUSTÍ KOMPLETNÍCH</t>
  </si>
  <si>
    <t>1+1=2,000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</si>
  <si>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</si>
  <si>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116</t>
  </si>
  <si>
    <t>96785</t>
  </si>
  <si>
    <t>VYBOURÁNÍ MOSTNÍCH DILATAČNÍCH ZÁVĚRŮ</t>
  </si>
  <si>
    <t>Včetně odvozu a uložení na skládku dle požadavku PD a objednatele  do dodavatelem určené vzdálenosti.  
Poplatek za uložení je v položce 0141**.  
celkem dle PD půdorysné délky dilatací - . 
4+4=8,000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</si>
  <si>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</si>
  <si>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117</t>
  </si>
  <si>
    <t>97816</t>
  </si>
  <si>
    <t>ODSEKÁNÍ VRSTVY VYROVNÁVACÍHO BETONU NA MOSTECH</t>
  </si>
  <si>
    <t>Včetně odvozu a uložení na skládku dle požadavku PD a objednatele  do dodavatelem určené vzdálenosti.  
Poplatek za uložení je v položce 0141**.  
celkem dle předpokladu - (0.05+0.05)*(2.94*19.4)=5,704 [A]  
celkem rezerva (kubatura čerpána s odsouhlasením TDI a AD) 1=1,000 [B] 
Celkem: A+B=6,704 [C]</t>
  </si>
  <si>
    <t>118</t>
  </si>
  <si>
    <t>97817</t>
  </si>
  <si>
    <t>ODSTRANĚNÍ MOSTNÍ IZOLACE</t>
  </si>
  <si>
    <t>Včetně odvozu a uložení na skládku dle požadavku PD a objednatele  do dodavatelem určené vzdálenosti.  
Poplatek za uložení je v položce 0141**.  
(2.94*19.4)=57,036 [A]</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</si>
</sst>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2">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0" fillId="2" borderId="6" xfId="0" applyFill="1" applyBorder="1"/>
    <xf numFmtId="0" fontId="3" fillId="0" borderId="1" xfId="0" applyFont="1" applyBorder="1" applyAlignment="1">
      <alignment horizontal="left"/>
    </xf>
    <xf numFmtId="177" fontId="3" fillId="0" borderId="1" xfId="0" applyNumberFormat="1" applyFon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E12"/>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20" customHeight="1">
      <c r="A3" s="1"/>
      <c r="B3" s="1"/>
      <c r="C3" s="1"/>
      <c r="D3" s="1"/>
      <c r="E3" s="1"/>
    </row>
    <row r="4" spans="1:5" ht="20" customHeight="1">
      <c r="A4" s="1"/>
      <c r="B4" s="3" t="s">
        <v>2</v>
      </c>
      <c r="C4" s="1"/>
      <c r="D4" s="1"/>
      <c r="E4" s="1"/>
    </row>
    <row r="5" spans="1:5" ht="12.75" customHeight="1">
      <c r="A5" s="1"/>
      <c r="B5" s="1" t="s">
        <v>3</v>
      </c>
      <c r="C5" s="1"/>
      <c r="D5" s="1"/>
      <c r="E5" s="1"/>
    </row>
    <row r="6" spans="1:5" ht="12.75" customHeight="1">
      <c r="A6" s="1"/>
      <c r="B6" s="4" t="s">
        <v>4</v>
      </c>
      <c r="C6" s="7">
        <f>SUM(C10:C12)</f>
      </c>
      <c r="D6" s="1"/>
      <c r="E6" s="1"/>
    </row>
    <row r="7" spans="1:5" ht="12.75" customHeight="1">
      <c r="A7" s="1"/>
      <c r="B7" s="4" t="s">
        <v>5</v>
      </c>
      <c r="C7" s="7">
        <f>SUM(E10:E12)</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20" t="s">
        <v>24</v>
      </c>
      <c r="B10" s="20" t="s">
        <v>25</v>
      </c>
      <c r="C10" s="21">
        <f>'SO 000'!I3</f>
      </c>
      <c r="D10" s="21">
        <f>'SO 000'!O2</f>
      </c>
      <c r="E10" s="21">
        <f>C10+D10</f>
      </c>
    </row>
    <row r="11" spans="1:5" ht="12.75" customHeight="1">
      <c r="A11" s="20" t="s">
        <v>80</v>
      </c>
      <c r="B11" s="20" t="s">
        <v>81</v>
      </c>
      <c r="C11" s="21">
        <f>'SO 182'!I3</f>
      </c>
      <c r="D11" s="21">
        <f>'SO 182'!O2</f>
      </c>
      <c r="E11" s="21">
        <f>C11+D11</f>
      </c>
    </row>
    <row r="12" spans="1:5" ht="12.75" customHeight="1">
      <c r="A12" s="20" t="s">
        <v>203</v>
      </c>
      <c r="B12" s="20" t="s">
        <v>204</v>
      </c>
      <c r="C12" s="21">
        <f>'SO 201'!I3</f>
      </c>
      <c r="D12" s="21">
        <f>'SO 201'!O2</f>
      </c>
      <c r="E12" s="21">
        <f>C12+D12</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3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24</v>
      </c>
      <c r="I3" s="38">
        <f>0+I8</f>
      </c>
      <c r="O3" t="s">
        <v>19</v>
      </c>
      <c r="P3" t="s">
        <v>23</v>
      </c>
    </row>
    <row r="4" spans="1:16" ht="15" customHeight="1">
      <c r="A4" t="s">
        <v>17</v>
      </c>
      <c r="B4" s="16" t="s">
        <v>18</v>
      </c>
      <c r="C4" s="17" t="s">
        <v>24</v>
      </c>
      <c r="D4" s="6"/>
      <c r="E4" s="18" t="s">
        <v>25</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0+I9+I13+I17+I21+I25+I29+I33</f>
      </c>
      <c r="R8">
        <f>0+O9+O13+O17+O21+O25+O29+O33</f>
      </c>
    </row>
    <row r="9" spans="1:16" ht="12.75">
      <c r="A9" s="25" t="s">
        <v>45</v>
      </c>
      <c r="B9" s="29" t="s">
        <v>29</v>
      </c>
      <c r="C9" s="29" t="s">
        <v>46</v>
      </c>
      <c r="D9" s="25" t="s">
        <v>47</v>
      </c>
      <c r="E9" s="30" t="s">
        <v>48</v>
      </c>
      <c r="F9" s="31" t="s">
        <v>49</v>
      </c>
      <c r="G9" s="32">
        <v>1</v>
      </c>
      <c r="H9" s="33">
        <v>0</v>
      </c>
      <c r="I9" s="33">
        <f>ROUND(ROUND(H9,2)*ROUND(G9,3),2)</f>
      </c>
      <c r="O9">
        <f>(I9*21)/100</f>
      </c>
      <c r="P9" t="s">
        <v>23</v>
      </c>
    </row>
    <row r="10" spans="1:5" ht="12.75">
      <c r="A10" s="34" t="s">
        <v>50</v>
      </c>
      <c r="E10" s="35" t="s">
        <v>51</v>
      </c>
    </row>
    <row r="11" spans="1:5" ht="89.25">
      <c r="A11" s="36" t="s">
        <v>52</v>
      </c>
      <c r="E11" s="37" t="s">
        <v>53</v>
      </c>
    </row>
    <row r="12" spans="1:5" ht="12.75">
      <c r="A12" t="s">
        <v>54</v>
      </c>
      <c r="E12" s="35" t="s">
        <v>55</v>
      </c>
    </row>
    <row r="13" spans="1:16" ht="12.75">
      <c r="A13" s="25" t="s">
        <v>45</v>
      </c>
      <c r="B13" s="29" t="s">
        <v>23</v>
      </c>
      <c r="C13" s="29" t="s">
        <v>56</v>
      </c>
      <c r="D13" s="25" t="s">
        <v>51</v>
      </c>
      <c r="E13" s="30" t="s">
        <v>57</v>
      </c>
      <c r="F13" s="31" t="s">
        <v>49</v>
      </c>
      <c r="G13" s="32">
        <v>1</v>
      </c>
      <c r="H13" s="33">
        <v>0</v>
      </c>
      <c r="I13" s="33">
        <f>ROUND(ROUND(H13,2)*ROUND(G13,3),2)</f>
      </c>
      <c r="O13">
        <f>(I13*21)/100</f>
      </c>
      <c r="P13" t="s">
        <v>23</v>
      </c>
    </row>
    <row r="14" spans="1:5" ht="12.75">
      <c r="A14" s="34" t="s">
        <v>50</v>
      </c>
      <c r="E14" s="35" t="s">
        <v>51</v>
      </c>
    </row>
    <row r="15" spans="1:5" ht="38.25">
      <c r="A15" s="36" t="s">
        <v>52</v>
      </c>
      <c r="E15" s="37" t="s">
        <v>58</v>
      </c>
    </row>
    <row r="16" spans="1:5" ht="38.25">
      <c r="A16" t="s">
        <v>54</v>
      </c>
      <c r="E16" s="35" t="s">
        <v>59</v>
      </c>
    </row>
    <row r="17" spans="1:16" ht="12.75">
      <c r="A17" s="25" t="s">
        <v>45</v>
      </c>
      <c r="B17" s="29" t="s">
        <v>22</v>
      </c>
      <c r="C17" s="29" t="s">
        <v>60</v>
      </c>
      <c r="D17" s="25" t="s">
        <v>47</v>
      </c>
      <c r="E17" s="30" t="s">
        <v>61</v>
      </c>
      <c r="F17" s="31" t="s">
        <v>49</v>
      </c>
      <c r="G17" s="32">
        <v>1</v>
      </c>
      <c r="H17" s="33">
        <v>0</v>
      </c>
      <c r="I17" s="33">
        <f>ROUND(ROUND(H17,2)*ROUND(G17,3),2)</f>
      </c>
      <c r="O17">
        <f>(I17*21)/100</f>
      </c>
      <c r="P17" t="s">
        <v>23</v>
      </c>
    </row>
    <row r="18" spans="1:5" ht="12.75">
      <c r="A18" s="34" t="s">
        <v>50</v>
      </c>
      <c r="E18" s="35" t="s">
        <v>51</v>
      </c>
    </row>
    <row r="19" spans="1:5" ht="140.25">
      <c r="A19" s="36" t="s">
        <v>52</v>
      </c>
      <c r="E19" s="37" t="s">
        <v>62</v>
      </c>
    </row>
    <row r="20" spans="1:5" ht="76.5">
      <c r="A20" t="s">
        <v>54</v>
      </c>
      <c r="E20" s="35" t="s">
        <v>63</v>
      </c>
    </row>
    <row r="21" spans="1:16" ht="12.75">
      <c r="A21" s="25" t="s">
        <v>45</v>
      </c>
      <c r="B21" s="29" t="s">
        <v>33</v>
      </c>
      <c r="C21" s="29" t="s">
        <v>64</v>
      </c>
      <c r="D21" s="25" t="s">
        <v>51</v>
      </c>
      <c r="E21" s="30" t="s">
        <v>65</v>
      </c>
      <c r="F21" s="31" t="s">
        <v>49</v>
      </c>
      <c r="G21" s="32">
        <v>1</v>
      </c>
      <c r="H21" s="33">
        <v>0</v>
      </c>
      <c r="I21" s="33">
        <f>ROUND(ROUND(H21,2)*ROUND(G21,3),2)</f>
      </c>
      <c r="O21">
        <f>(I21*21)/100</f>
      </c>
      <c r="P21" t="s">
        <v>23</v>
      </c>
    </row>
    <row r="22" spans="1:5" ht="12.75">
      <c r="A22" s="34" t="s">
        <v>50</v>
      </c>
      <c r="E22" s="35" t="s">
        <v>51</v>
      </c>
    </row>
    <row r="23" spans="1:5" ht="76.5">
      <c r="A23" s="36" t="s">
        <v>52</v>
      </c>
      <c r="E23" s="37" t="s">
        <v>66</v>
      </c>
    </row>
    <row r="24" spans="1:5" ht="63.75">
      <c r="A24" t="s">
        <v>54</v>
      </c>
      <c r="E24" s="35" t="s">
        <v>67</v>
      </c>
    </row>
    <row r="25" spans="1:16" ht="12.75">
      <c r="A25" s="25" t="s">
        <v>45</v>
      </c>
      <c r="B25" s="29" t="s">
        <v>35</v>
      </c>
      <c r="C25" s="29" t="s">
        <v>68</v>
      </c>
      <c r="D25" s="25" t="s">
        <v>47</v>
      </c>
      <c r="E25" s="30" t="s">
        <v>69</v>
      </c>
      <c r="F25" s="31" t="s">
        <v>49</v>
      </c>
      <c r="G25" s="32">
        <v>1</v>
      </c>
      <c r="H25" s="33">
        <v>0</v>
      </c>
      <c r="I25" s="33">
        <f>ROUND(ROUND(H25,2)*ROUND(G25,3),2)</f>
      </c>
      <c r="O25">
        <f>(I25*21)/100</f>
      </c>
      <c r="P25" t="s">
        <v>23</v>
      </c>
    </row>
    <row r="26" spans="1:5" ht="12.75">
      <c r="A26" s="34" t="s">
        <v>50</v>
      </c>
      <c r="E26" s="35" t="s">
        <v>51</v>
      </c>
    </row>
    <row r="27" spans="1:5" ht="242.25">
      <c r="A27" s="36" t="s">
        <v>52</v>
      </c>
      <c r="E27" s="37" t="s">
        <v>70</v>
      </c>
    </row>
    <row r="28" spans="1:5" ht="12.75">
      <c r="A28" t="s">
        <v>54</v>
      </c>
      <c r="E28" s="35" t="s">
        <v>51</v>
      </c>
    </row>
    <row r="29" spans="1:16" ht="12.75">
      <c r="A29" s="25" t="s">
        <v>45</v>
      </c>
      <c r="B29" s="29" t="s">
        <v>37</v>
      </c>
      <c r="C29" s="29" t="s">
        <v>71</v>
      </c>
      <c r="D29" s="25" t="s">
        <v>51</v>
      </c>
      <c r="E29" s="30" t="s">
        <v>72</v>
      </c>
      <c r="F29" s="31" t="s">
        <v>49</v>
      </c>
      <c r="G29" s="32">
        <v>1</v>
      </c>
      <c r="H29" s="33">
        <v>0</v>
      </c>
      <c r="I29" s="33">
        <f>ROUND(ROUND(H29,2)*ROUND(G29,3),2)</f>
      </c>
      <c r="O29">
        <f>(I29*21)/100</f>
      </c>
      <c r="P29" t="s">
        <v>23</v>
      </c>
    </row>
    <row r="30" spans="1:5" ht="12.75">
      <c r="A30" s="34" t="s">
        <v>50</v>
      </c>
      <c r="E30" s="35" t="s">
        <v>51</v>
      </c>
    </row>
    <row r="31" spans="1:5" ht="51">
      <c r="A31" s="36" t="s">
        <v>52</v>
      </c>
      <c r="E31" s="37" t="s">
        <v>73</v>
      </c>
    </row>
    <row r="32" spans="1:5" ht="25.5">
      <c r="A32" t="s">
        <v>54</v>
      </c>
      <c r="E32" s="35" t="s">
        <v>74</v>
      </c>
    </row>
    <row r="33" spans="1:16" ht="12.75">
      <c r="A33" s="25" t="s">
        <v>45</v>
      </c>
      <c r="B33" s="29" t="s">
        <v>75</v>
      </c>
      <c r="C33" s="29" t="s">
        <v>76</v>
      </c>
      <c r="D33" s="25" t="s">
        <v>47</v>
      </c>
      <c r="E33" s="30" t="s">
        <v>77</v>
      </c>
      <c r="F33" s="31" t="s">
        <v>49</v>
      </c>
      <c r="G33" s="32">
        <v>1800</v>
      </c>
      <c r="H33" s="33">
        <v>0</v>
      </c>
      <c r="I33" s="33">
        <f>ROUND(ROUND(H33,2)*ROUND(G33,3),2)</f>
      </c>
      <c r="O33">
        <f>(I33*21)/100</f>
      </c>
      <c r="P33" t="s">
        <v>23</v>
      </c>
    </row>
    <row r="34" spans="1:5" ht="12.75">
      <c r="A34" s="34" t="s">
        <v>50</v>
      </c>
      <c r="E34" s="35" t="s">
        <v>51</v>
      </c>
    </row>
    <row r="35" spans="1:5" ht="63.75">
      <c r="A35" s="36" t="s">
        <v>52</v>
      </c>
      <c r="E35" s="37" t="s">
        <v>78</v>
      </c>
    </row>
    <row r="36" spans="1:5" ht="12.75">
      <c r="A36" t="s">
        <v>54</v>
      </c>
      <c r="E36" s="35" t="s">
        <v>79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2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0+O8+O21</f>
      </c>
      <c r="P2" t="s">
        <v>22</v>
      </c>
    </row>
    <row r="3" spans="1:16" ht="15" customHeight="1">
      <c r="A3" t="s">
        <v>12</v>
      </c>
      <c r="B3" s="12" t="s">
        <v>14</v>
      </c>
      <c r="C3" s="13" t="s">
        <v>15</v>
      </c>
      <c r="D3" s="1"/>
      <c r="E3" s="14" t="s">
        <v>16</v>
      </c>
      <c r="F3" s="1"/>
      <c r="G3" s="9"/>
      <c r="H3" s="8" t="s">
        <v>80</v>
      </c>
      <c r="I3" s="38">
        <f>0+I8+I21</f>
      </c>
      <c r="O3" t="s">
        <v>19</v>
      </c>
      <c r="P3" t="s">
        <v>23</v>
      </c>
    </row>
    <row r="4" spans="1:16" ht="15" customHeight="1">
      <c r="A4" t="s">
        <v>17</v>
      </c>
      <c r="B4" s="16" t="s">
        <v>18</v>
      </c>
      <c r="C4" s="17" t="s">
        <v>80</v>
      </c>
      <c r="D4" s="6"/>
      <c r="E4" s="18" t="s">
        <v>81</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f>
      </c>
      <c r="R8">
        <f>0+O9+O13+O17</f>
      </c>
    </row>
    <row r="9" spans="1:16" ht="12.75">
      <c r="A9" s="25" t="s">
        <v>45</v>
      </c>
      <c r="B9" s="29" t="s">
        <v>29</v>
      </c>
      <c r="C9" s="29" t="s">
        <v>82</v>
      </c>
      <c r="D9" s="25" t="s">
        <v>51</v>
      </c>
      <c r="E9" s="30" t="s">
        <v>83</v>
      </c>
      <c r="F9" s="31" t="s">
        <v>49</v>
      </c>
      <c r="G9" s="32">
        <v>1</v>
      </c>
      <c r="H9" s="33">
        <v>0</v>
      </c>
      <c r="I9" s="33">
        <f>ROUND(ROUND(H9,2)*ROUND(G9,3),2)</f>
      </c>
      <c r="O9">
        <f>(I9*21)/100</f>
      </c>
      <c r="P9" t="s">
        <v>23</v>
      </c>
    </row>
    <row r="10" spans="1:5" ht="12.75">
      <c r="A10" s="34" t="s">
        <v>50</v>
      </c>
      <c r="E10" s="35" t="s">
        <v>51</v>
      </c>
    </row>
    <row r="11" spans="1:5" ht="89.25">
      <c r="A11" s="36" t="s">
        <v>52</v>
      </c>
      <c r="E11" s="37" t="s">
        <v>84</v>
      </c>
    </row>
    <row r="12" spans="1:5" ht="12.75">
      <c r="A12" t="s">
        <v>54</v>
      </c>
      <c r="E12" s="35" t="s">
        <v>55</v>
      </c>
    </row>
    <row r="13" spans="1:16" ht="12.75">
      <c r="A13" s="25" t="s">
        <v>45</v>
      </c>
      <c r="B13" s="29" t="s">
        <v>23</v>
      </c>
      <c r="C13" s="29" t="s">
        <v>85</v>
      </c>
      <c r="D13" s="25" t="s">
        <v>47</v>
      </c>
      <c r="E13" s="30" t="s">
        <v>86</v>
      </c>
      <c r="F13" s="31" t="s">
        <v>49</v>
      </c>
      <c r="G13" s="32">
        <v>1</v>
      </c>
      <c r="H13" s="33">
        <v>0</v>
      </c>
      <c r="I13" s="33">
        <f>ROUND(ROUND(H13,2)*ROUND(G13,3),2)</f>
      </c>
      <c r="O13">
        <f>(I13*21)/100</f>
      </c>
      <c r="P13" t="s">
        <v>23</v>
      </c>
    </row>
    <row r="14" spans="1:5" ht="12.75">
      <c r="A14" s="34" t="s">
        <v>50</v>
      </c>
      <c r="E14" s="35" t="s">
        <v>51</v>
      </c>
    </row>
    <row r="15" spans="1:5" ht="102">
      <c r="A15" s="36" t="s">
        <v>52</v>
      </c>
      <c r="E15" s="37" t="s">
        <v>87</v>
      </c>
    </row>
    <row r="16" spans="1:5" ht="12.75">
      <c r="A16" t="s">
        <v>54</v>
      </c>
      <c r="E16" s="35" t="s">
        <v>88</v>
      </c>
    </row>
    <row r="17" spans="1:16" ht="12.75">
      <c r="A17" s="25" t="s">
        <v>45</v>
      </c>
      <c r="B17" s="29" t="s">
        <v>22</v>
      </c>
      <c r="C17" s="29" t="s">
        <v>89</v>
      </c>
      <c r="D17" s="25" t="s">
        <v>47</v>
      </c>
      <c r="E17" s="30" t="s">
        <v>90</v>
      </c>
      <c r="F17" s="31" t="s">
        <v>49</v>
      </c>
      <c r="G17" s="32">
        <v>1</v>
      </c>
      <c r="H17" s="33">
        <v>0</v>
      </c>
      <c r="I17" s="33">
        <f>ROUND(ROUND(H17,2)*ROUND(G17,3),2)</f>
      </c>
      <c r="O17">
        <f>(I17*21)/100</f>
      </c>
      <c r="P17" t="s">
        <v>23</v>
      </c>
    </row>
    <row r="18" spans="1:5" ht="12.75">
      <c r="A18" s="34" t="s">
        <v>50</v>
      </c>
      <c r="E18" s="35" t="s">
        <v>51</v>
      </c>
    </row>
    <row r="19" spans="1:5" ht="204">
      <c r="A19" s="36" t="s">
        <v>52</v>
      </c>
      <c r="E19" s="37" t="s">
        <v>91</v>
      </c>
    </row>
    <row r="20" spans="1:5" ht="12.75">
      <c r="A20" t="s">
        <v>54</v>
      </c>
      <c r="E20" s="35" t="s">
        <v>88</v>
      </c>
    </row>
    <row r="21" spans="1:18" ht="12.75" customHeight="1">
      <c r="A21" s="6" t="s">
        <v>43</v>
      </c>
      <c r="B21" s="6"/>
      <c r="C21" s="40" t="s">
        <v>40</v>
      </c>
      <c r="D21" s="6"/>
      <c r="E21" s="27" t="s">
        <v>92</v>
      </c>
      <c r="F21" s="6"/>
      <c r="G21" s="6"/>
      <c r="H21" s="6"/>
      <c r="I21" s="41">
        <f>0+Q21</f>
      </c>
      <c r="O21">
        <f>0+R21</f>
      </c>
      <c r="Q21">
        <f>0+I22+I26+I30+I34+I38+I42+I46+I50+I54+I58+I62+I66+I70+I74+I78+I82+I86+I90+I94+I98+I102+I106+I110+I114+I118+I122</f>
      </c>
      <c r="R21">
        <f>0+O22+O26+O30+O34+O38+O42+O46+O50+O54+O58+O62+O66+O70+O74+O78+O82+O86+O90+O94+O98+O102+O106+O110+O114+O118+O122</f>
      </c>
    </row>
    <row r="22" spans="1:16" ht="25.5">
      <c r="A22" s="25" t="s">
        <v>45</v>
      </c>
      <c r="B22" s="29" t="s">
        <v>33</v>
      </c>
      <c r="C22" s="29" t="s">
        <v>93</v>
      </c>
      <c r="D22" s="25" t="s">
        <v>51</v>
      </c>
      <c r="E22" s="30" t="s">
        <v>94</v>
      </c>
      <c r="F22" s="31" t="s">
        <v>95</v>
      </c>
      <c r="G22" s="32">
        <v>33</v>
      </c>
      <c r="H22" s="33">
        <v>0</v>
      </c>
      <c r="I22" s="33">
        <f>ROUND(ROUND(H22,2)*ROUND(G22,3),2)</f>
      </c>
      <c r="O22">
        <f>(I22*21)/100</f>
      </c>
      <c r="P22" t="s">
        <v>23</v>
      </c>
    </row>
    <row r="23" spans="1:5" ht="12.75">
      <c r="A23" s="34" t="s">
        <v>50</v>
      </c>
      <c r="E23" s="35" t="s">
        <v>51</v>
      </c>
    </row>
    <row r="24" spans="1:5" ht="114.75">
      <c r="A24" s="36" t="s">
        <v>52</v>
      </c>
      <c r="E24" s="37" t="s">
        <v>96</v>
      </c>
    </row>
    <row r="25" spans="1:5" ht="63.75">
      <c r="A25" t="s">
        <v>54</v>
      </c>
      <c r="E25" s="35" t="s">
        <v>97</v>
      </c>
    </row>
    <row r="26" spans="1:16" ht="12.75">
      <c r="A26" s="25" t="s">
        <v>45</v>
      </c>
      <c r="B26" s="29" t="s">
        <v>35</v>
      </c>
      <c r="C26" s="29" t="s">
        <v>98</v>
      </c>
      <c r="D26" s="25" t="s">
        <v>51</v>
      </c>
      <c r="E26" s="30" t="s">
        <v>99</v>
      </c>
      <c r="F26" s="31" t="s">
        <v>95</v>
      </c>
      <c r="G26" s="32">
        <v>33</v>
      </c>
      <c r="H26" s="33">
        <v>0</v>
      </c>
      <c r="I26" s="33">
        <f>ROUND(ROUND(H26,2)*ROUND(G26,3),2)</f>
      </c>
      <c r="O26">
        <f>(I26*21)/100</f>
      </c>
      <c r="P26" t="s">
        <v>23</v>
      </c>
    </row>
    <row r="27" spans="1:5" ht="12.75">
      <c r="A27" s="34" t="s">
        <v>50</v>
      </c>
      <c r="E27" s="35" t="s">
        <v>51</v>
      </c>
    </row>
    <row r="28" spans="1:5" ht="63.75">
      <c r="A28" s="36" t="s">
        <v>52</v>
      </c>
      <c r="E28" s="37" t="s">
        <v>100</v>
      </c>
    </row>
    <row r="29" spans="1:5" ht="25.5">
      <c r="A29" t="s">
        <v>54</v>
      </c>
      <c r="E29" s="35" t="s">
        <v>101</v>
      </c>
    </row>
    <row r="30" spans="1:16" ht="12.75">
      <c r="A30" s="25" t="s">
        <v>45</v>
      </c>
      <c r="B30" s="29" t="s">
        <v>37</v>
      </c>
      <c r="C30" s="29" t="s">
        <v>102</v>
      </c>
      <c r="D30" s="25" t="s">
        <v>51</v>
      </c>
      <c r="E30" s="30" t="s">
        <v>103</v>
      </c>
      <c r="F30" s="31" t="s">
        <v>104</v>
      </c>
      <c r="G30" s="32">
        <v>8910</v>
      </c>
      <c r="H30" s="33">
        <v>0</v>
      </c>
      <c r="I30" s="33">
        <f>ROUND(ROUND(H30,2)*ROUND(G30,3),2)</f>
      </c>
      <c r="O30">
        <f>(I30*21)/100</f>
      </c>
      <c r="P30" t="s">
        <v>23</v>
      </c>
    </row>
    <row r="31" spans="1:5" ht="12.75">
      <c r="A31" s="34" t="s">
        <v>50</v>
      </c>
      <c r="E31" s="35" t="s">
        <v>51</v>
      </c>
    </row>
    <row r="32" spans="1:5" ht="114.75">
      <c r="A32" s="36" t="s">
        <v>52</v>
      </c>
      <c r="E32" s="37" t="s">
        <v>105</v>
      </c>
    </row>
    <row r="33" spans="1:5" ht="25.5">
      <c r="A33" t="s">
        <v>54</v>
      </c>
      <c r="E33" s="35" t="s">
        <v>106</v>
      </c>
    </row>
    <row r="34" spans="1:16" ht="25.5">
      <c r="A34" s="25" t="s">
        <v>45</v>
      </c>
      <c r="B34" s="29" t="s">
        <v>75</v>
      </c>
      <c r="C34" s="29" t="s">
        <v>107</v>
      </c>
      <c r="D34" s="25" t="s">
        <v>51</v>
      </c>
      <c r="E34" s="30" t="s">
        <v>108</v>
      </c>
      <c r="F34" s="31" t="s">
        <v>95</v>
      </c>
      <c r="G34" s="32">
        <v>8</v>
      </c>
      <c r="H34" s="33">
        <v>0</v>
      </c>
      <c r="I34" s="33">
        <f>ROUND(ROUND(H34,2)*ROUND(G34,3),2)</f>
      </c>
      <c r="O34">
        <f>(I34*21)/100</f>
      </c>
      <c r="P34" t="s">
        <v>23</v>
      </c>
    </row>
    <row r="35" spans="1:5" ht="12.75">
      <c r="A35" s="34" t="s">
        <v>50</v>
      </c>
      <c r="E35" s="35" t="s">
        <v>51</v>
      </c>
    </row>
    <row r="36" spans="1:5" ht="153">
      <c r="A36" s="36" t="s">
        <v>52</v>
      </c>
      <c r="E36" s="37" t="s">
        <v>109</v>
      </c>
    </row>
    <row r="37" spans="1:5" ht="63.75">
      <c r="A37" t="s">
        <v>54</v>
      </c>
      <c r="E37" s="35" t="s">
        <v>97</v>
      </c>
    </row>
    <row r="38" spans="1:16" ht="12.75">
      <c r="A38" s="25" t="s">
        <v>45</v>
      </c>
      <c r="B38" s="29" t="s">
        <v>110</v>
      </c>
      <c r="C38" s="29" t="s">
        <v>111</v>
      </c>
      <c r="D38" s="25" t="s">
        <v>51</v>
      </c>
      <c r="E38" s="30" t="s">
        <v>112</v>
      </c>
      <c r="F38" s="31" t="s">
        <v>95</v>
      </c>
      <c r="G38" s="32">
        <v>8</v>
      </c>
      <c r="H38" s="33">
        <v>0</v>
      </c>
      <c r="I38" s="33">
        <f>ROUND(ROUND(H38,2)*ROUND(G38,3),2)</f>
      </c>
      <c r="O38">
        <f>(I38*21)/100</f>
      </c>
      <c r="P38" t="s">
        <v>23</v>
      </c>
    </row>
    <row r="39" spans="1:5" ht="12.75">
      <c r="A39" s="34" t="s">
        <v>50</v>
      </c>
      <c r="E39" s="35" t="s">
        <v>51</v>
      </c>
    </row>
    <row r="40" spans="1:5" ht="63.75">
      <c r="A40" s="36" t="s">
        <v>52</v>
      </c>
      <c r="E40" s="37" t="s">
        <v>113</v>
      </c>
    </row>
    <row r="41" spans="1:5" ht="25.5">
      <c r="A41" t="s">
        <v>54</v>
      </c>
      <c r="E41" s="35" t="s">
        <v>101</v>
      </c>
    </row>
    <row r="42" spans="1:16" ht="12.75">
      <c r="A42" s="25" t="s">
        <v>45</v>
      </c>
      <c r="B42" s="29" t="s">
        <v>40</v>
      </c>
      <c r="C42" s="29" t="s">
        <v>114</v>
      </c>
      <c r="D42" s="25" t="s">
        <v>51</v>
      </c>
      <c r="E42" s="30" t="s">
        <v>115</v>
      </c>
      <c r="F42" s="31" t="s">
        <v>104</v>
      </c>
      <c r="G42" s="32">
        <v>1320</v>
      </c>
      <c r="H42" s="33">
        <v>0</v>
      </c>
      <c r="I42" s="33">
        <f>ROUND(ROUND(H42,2)*ROUND(G42,3),2)</f>
      </c>
      <c r="O42">
        <f>(I42*21)/100</f>
      </c>
      <c r="P42" t="s">
        <v>23</v>
      </c>
    </row>
    <row r="43" spans="1:5" ht="12.75">
      <c r="A43" s="34" t="s">
        <v>50</v>
      </c>
      <c r="E43" s="35" t="s">
        <v>51</v>
      </c>
    </row>
    <row r="44" spans="1:5" ht="153">
      <c r="A44" s="36" t="s">
        <v>52</v>
      </c>
      <c r="E44" s="37" t="s">
        <v>116</v>
      </c>
    </row>
    <row r="45" spans="1:5" ht="25.5">
      <c r="A45" t="s">
        <v>54</v>
      </c>
      <c r="E45" s="35" t="s">
        <v>106</v>
      </c>
    </row>
    <row r="46" spans="1:16" ht="12.75">
      <c r="A46" s="25" t="s">
        <v>45</v>
      </c>
      <c r="B46" s="29" t="s">
        <v>42</v>
      </c>
      <c r="C46" s="29" t="s">
        <v>117</v>
      </c>
      <c r="D46" s="25" t="s">
        <v>51</v>
      </c>
      <c r="E46" s="30" t="s">
        <v>118</v>
      </c>
      <c r="F46" s="31" t="s">
        <v>119</v>
      </c>
      <c r="G46" s="32">
        <v>21.25</v>
      </c>
      <c r="H46" s="33">
        <v>0</v>
      </c>
      <c r="I46" s="33">
        <f>ROUND(ROUND(H46,2)*ROUND(G46,3),2)</f>
      </c>
      <c r="O46">
        <f>(I46*21)/100</f>
      </c>
      <c r="P46" t="s">
        <v>23</v>
      </c>
    </row>
    <row r="47" spans="1:5" ht="12.75">
      <c r="A47" s="34" t="s">
        <v>50</v>
      </c>
      <c r="E47" s="35" t="s">
        <v>51</v>
      </c>
    </row>
    <row r="48" spans="1:5" ht="38.25">
      <c r="A48" s="36" t="s">
        <v>52</v>
      </c>
      <c r="E48" s="37" t="s">
        <v>120</v>
      </c>
    </row>
    <row r="49" spans="1:5" ht="38.25">
      <c r="A49" t="s">
        <v>54</v>
      </c>
      <c r="E49" s="35" t="s">
        <v>121</v>
      </c>
    </row>
    <row r="50" spans="1:16" ht="12.75">
      <c r="A50" s="25" t="s">
        <v>45</v>
      </c>
      <c r="B50" s="29" t="s">
        <v>122</v>
      </c>
      <c r="C50" s="29" t="s">
        <v>123</v>
      </c>
      <c r="D50" s="25" t="s">
        <v>51</v>
      </c>
      <c r="E50" s="30" t="s">
        <v>124</v>
      </c>
      <c r="F50" s="31" t="s">
        <v>119</v>
      </c>
      <c r="G50" s="32">
        <v>21.25</v>
      </c>
      <c r="H50" s="33">
        <v>0</v>
      </c>
      <c r="I50" s="33">
        <f>ROUND(ROUND(H50,2)*ROUND(G50,3),2)</f>
      </c>
      <c r="O50">
        <f>(I50*21)/100</f>
      </c>
      <c r="P50" t="s">
        <v>23</v>
      </c>
    </row>
    <row r="51" spans="1:5" ht="12.75">
      <c r="A51" s="34" t="s">
        <v>50</v>
      </c>
      <c r="E51" s="35" t="s">
        <v>51</v>
      </c>
    </row>
    <row r="52" spans="1:5" ht="63.75">
      <c r="A52" s="36" t="s">
        <v>52</v>
      </c>
      <c r="E52" s="37" t="s">
        <v>125</v>
      </c>
    </row>
    <row r="53" spans="1:5" ht="25.5">
      <c r="A53" t="s">
        <v>54</v>
      </c>
      <c r="E53" s="35" t="s">
        <v>126</v>
      </c>
    </row>
    <row r="54" spans="1:16" ht="12.75">
      <c r="A54" s="25" t="s">
        <v>45</v>
      </c>
      <c r="B54" s="29" t="s">
        <v>127</v>
      </c>
      <c r="C54" s="29" t="s">
        <v>128</v>
      </c>
      <c r="D54" s="25" t="s">
        <v>51</v>
      </c>
      <c r="E54" s="30" t="s">
        <v>129</v>
      </c>
      <c r="F54" s="31" t="s">
        <v>95</v>
      </c>
      <c r="G54" s="32">
        <v>2</v>
      </c>
      <c r="H54" s="33">
        <v>0</v>
      </c>
      <c r="I54" s="33">
        <f>ROUND(ROUND(H54,2)*ROUND(G54,3),2)</f>
      </c>
      <c r="O54">
        <f>(I54*21)/100</f>
      </c>
      <c r="P54" t="s">
        <v>23</v>
      </c>
    </row>
    <row r="55" spans="1:5" ht="12.75">
      <c r="A55" s="34" t="s">
        <v>50</v>
      </c>
      <c r="E55" s="35" t="s">
        <v>51</v>
      </c>
    </row>
    <row r="56" spans="1:5" ht="102">
      <c r="A56" s="36" t="s">
        <v>52</v>
      </c>
      <c r="E56" s="37" t="s">
        <v>130</v>
      </c>
    </row>
    <row r="57" spans="1:5" ht="76.5">
      <c r="A57" t="s">
        <v>54</v>
      </c>
      <c r="E57" s="35" t="s">
        <v>131</v>
      </c>
    </row>
    <row r="58" spans="1:16" ht="12.75">
      <c r="A58" s="25" t="s">
        <v>45</v>
      </c>
      <c r="B58" s="29" t="s">
        <v>132</v>
      </c>
      <c r="C58" s="29" t="s">
        <v>133</v>
      </c>
      <c r="D58" s="25" t="s">
        <v>51</v>
      </c>
      <c r="E58" s="30" t="s">
        <v>134</v>
      </c>
      <c r="F58" s="31" t="s">
        <v>95</v>
      </c>
      <c r="G58" s="32">
        <v>2</v>
      </c>
      <c r="H58" s="33">
        <v>0</v>
      </c>
      <c r="I58" s="33">
        <f>ROUND(ROUND(H58,2)*ROUND(G58,3),2)</f>
      </c>
      <c r="O58">
        <f>(I58*21)/100</f>
      </c>
      <c r="P58" t="s">
        <v>23</v>
      </c>
    </row>
    <row r="59" spans="1:5" ht="12.75">
      <c r="A59" s="34" t="s">
        <v>50</v>
      </c>
      <c r="E59" s="35" t="s">
        <v>51</v>
      </c>
    </row>
    <row r="60" spans="1:5" ht="63.75">
      <c r="A60" s="36" t="s">
        <v>52</v>
      </c>
      <c r="E60" s="37" t="s">
        <v>135</v>
      </c>
    </row>
    <row r="61" spans="1:5" ht="25.5">
      <c r="A61" t="s">
        <v>54</v>
      </c>
      <c r="E61" s="35" t="s">
        <v>136</v>
      </c>
    </row>
    <row r="62" spans="1:16" ht="12.75">
      <c r="A62" s="25" t="s">
        <v>45</v>
      </c>
      <c r="B62" s="29" t="s">
        <v>137</v>
      </c>
      <c r="C62" s="29" t="s">
        <v>138</v>
      </c>
      <c r="D62" s="25" t="s">
        <v>51</v>
      </c>
      <c r="E62" s="30" t="s">
        <v>139</v>
      </c>
      <c r="F62" s="31" t="s">
        <v>104</v>
      </c>
      <c r="G62" s="32">
        <v>540</v>
      </c>
      <c r="H62" s="33">
        <v>0</v>
      </c>
      <c r="I62" s="33">
        <f>ROUND(ROUND(H62,2)*ROUND(G62,3),2)</f>
      </c>
      <c r="O62">
        <f>(I62*21)/100</f>
      </c>
      <c r="P62" t="s">
        <v>23</v>
      </c>
    </row>
    <row r="63" spans="1:5" ht="12.75">
      <c r="A63" s="34" t="s">
        <v>50</v>
      </c>
      <c r="E63" s="35" t="s">
        <v>51</v>
      </c>
    </row>
    <row r="64" spans="1:5" ht="38.25">
      <c r="A64" s="36" t="s">
        <v>52</v>
      </c>
      <c r="E64" s="37" t="s">
        <v>140</v>
      </c>
    </row>
    <row r="65" spans="1:5" ht="25.5">
      <c r="A65" t="s">
        <v>54</v>
      </c>
      <c r="E65" s="35" t="s">
        <v>141</v>
      </c>
    </row>
    <row r="66" spans="1:16" ht="12.75">
      <c r="A66" s="25" t="s">
        <v>45</v>
      </c>
      <c r="B66" s="29" t="s">
        <v>142</v>
      </c>
      <c r="C66" s="29" t="s">
        <v>143</v>
      </c>
      <c r="D66" s="25" t="s">
        <v>51</v>
      </c>
      <c r="E66" s="30" t="s">
        <v>144</v>
      </c>
      <c r="F66" s="31" t="s">
        <v>95</v>
      </c>
      <c r="G66" s="32">
        <v>8</v>
      </c>
      <c r="H66" s="33">
        <v>0</v>
      </c>
      <c r="I66" s="33">
        <f>ROUND(ROUND(H66,2)*ROUND(G66,3),2)</f>
      </c>
      <c r="O66">
        <f>(I66*21)/100</f>
      </c>
      <c r="P66" t="s">
        <v>23</v>
      </c>
    </row>
    <row r="67" spans="1:5" ht="12.75">
      <c r="A67" s="34" t="s">
        <v>50</v>
      </c>
      <c r="E67" s="35" t="s">
        <v>51</v>
      </c>
    </row>
    <row r="68" spans="1:5" ht="127.5">
      <c r="A68" s="36" t="s">
        <v>52</v>
      </c>
      <c r="E68" s="37" t="s">
        <v>145</v>
      </c>
    </row>
    <row r="69" spans="1:5" ht="76.5">
      <c r="A69" t="s">
        <v>54</v>
      </c>
      <c r="E69" s="35" t="s">
        <v>131</v>
      </c>
    </row>
    <row r="70" spans="1:16" ht="12.75">
      <c r="A70" s="25" t="s">
        <v>45</v>
      </c>
      <c r="B70" s="29" t="s">
        <v>146</v>
      </c>
      <c r="C70" s="29" t="s">
        <v>147</v>
      </c>
      <c r="D70" s="25" t="s">
        <v>51</v>
      </c>
      <c r="E70" s="30" t="s">
        <v>148</v>
      </c>
      <c r="F70" s="31" t="s">
        <v>95</v>
      </c>
      <c r="G70" s="32">
        <v>8</v>
      </c>
      <c r="H70" s="33">
        <v>0</v>
      </c>
      <c r="I70" s="33">
        <f>ROUND(ROUND(H70,2)*ROUND(G70,3),2)</f>
      </c>
      <c r="O70">
        <f>(I70*21)/100</f>
      </c>
      <c r="P70" t="s">
        <v>23</v>
      </c>
    </row>
    <row r="71" spans="1:5" ht="12.75">
      <c r="A71" s="34" t="s">
        <v>50</v>
      </c>
      <c r="E71" s="35" t="s">
        <v>51</v>
      </c>
    </row>
    <row r="72" spans="1:5" ht="63.75">
      <c r="A72" s="36" t="s">
        <v>52</v>
      </c>
      <c r="E72" s="37" t="s">
        <v>149</v>
      </c>
    </row>
    <row r="73" spans="1:5" ht="25.5">
      <c r="A73" t="s">
        <v>54</v>
      </c>
      <c r="E73" s="35" t="s">
        <v>136</v>
      </c>
    </row>
    <row r="74" spans="1:16" ht="12.75">
      <c r="A74" s="25" t="s">
        <v>45</v>
      </c>
      <c r="B74" s="29" t="s">
        <v>150</v>
      </c>
      <c r="C74" s="29" t="s">
        <v>151</v>
      </c>
      <c r="D74" s="25" t="s">
        <v>51</v>
      </c>
      <c r="E74" s="30" t="s">
        <v>152</v>
      </c>
      <c r="F74" s="31" t="s">
        <v>104</v>
      </c>
      <c r="G74" s="32">
        <v>690</v>
      </c>
      <c r="H74" s="33">
        <v>0</v>
      </c>
      <c r="I74" s="33">
        <f>ROUND(ROUND(H74,2)*ROUND(G74,3),2)</f>
      </c>
      <c r="O74">
        <f>(I74*21)/100</f>
      </c>
      <c r="P74" t="s">
        <v>23</v>
      </c>
    </row>
    <row r="75" spans="1:5" ht="12.75">
      <c r="A75" s="34" t="s">
        <v>50</v>
      </c>
      <c r="E75" s="35" t="s">
        <v>51</v>
      </c>
    </row>
    <row r="76" spans="1:5" ht="140.25">
      <c r="A76" s="36" t="s">
        <v>52</v>
      </c>
      <c r="E76" s="37" t="s">
        <v>153</v>
      </c>
    </row>
    <row r="77" spans="1:5" ht="25.5">
      <c r="A77" t="s">
        <v>54</v>
      </c>
      <c r="E77" s="35" t="s">
        <v>141</v>
      </c>
    </row>
    <row r="78" spans="1:16" ht="12.75">
      <c r="A78" s="25" t="s">
        <v>45</v>
      </c>
      <c r="B78" s="29" t="s">
        <v>154</v>
      </c>
      <c r="C78" s="29" t="s">
        <v>155</v>
      </c>
      <c r="D78" s="25" t="s">
        <v>51</v>
      </c>
      <c r="E78" s="30" t="s">
        <v>156</v>
      </c>
      <c r="F78" s="31" t="s">
        <v>95</v>
      </c>
      <c r="G78" s="32">
        <v>2</v>
      </c>
      <c r="H78" s="33">
        <v>0</v>
      </c>
      <c r="I78" s="33">
        <f>ROUND(ROUND(H78,2)*ROUND(G78,3),2)</f>
      </c>
      <c r="O78">
        <f>(I78*21)/100</f>
      </c>
      <c r="P78" t="s">
        <v>23</v>
      </c>
    </row>
    <row r="79" spans="1:5" ht="12.75">
      <c r="A79" s="34" t="s">
        <v>50</v>
      </c>
      <c r="E79" s="35" t="s">
        <v>51</v>
      </c>
    </row>
    <row r="80" spans="1:5" ht="51">
      <c r="A80" s="36" t="s">
        <v>52</v>
      </c>
      <c r="E80" s="37" t="s">
        <v>157</v>
      </c>
    </row>
    <row r="81" spans="1:5" ht="63.75">
      <c r="A81" t="s">
        <v>54</v>
      </c>
      <c r="E81" s="35" t="s">
        <v>158</v>
      </c>
    </row>
    <row r="82" spans="1:16" ht="12.75">
      <c r="A82" s="25" t="s">
        <v>45</v>
      </c>
      <c r="B82" s="29" t="s">
        <v>159</v>
      </c>
      <c r="C82" s="29" t="s">
        <v>160</v>
      </c>
      <c r="D82" s="25" t="s">
        <v>51</v>
      </c>
      <c r="E82" s="30" t="s">
        <v>161</v>
      </c>
      <c r="F82" s="31" t="s">
        <v>95</v>
      </c>
      <c r="G82" s="32">
        <v>2</v>
      </c>
      <c r="H82" s="33">
        <v>0</v>
      </c>
      <c r="I82" s="33">
        <f>ROUND(ROUND(H82,2)*ROUND(G82,3),2)</f>
      </c>
      <c r="O82">
        <f>(I82*21)/100</f>
      </c>
      <c r="P82" t="s">
        <v>23</v>
      </c>
    </row>
    <row r="83" spans="1:5" ht="12.75">
      <c r="A83" s="34" t="s">
        <v>50</v>
      </c>
      <c r="E83" s="35" t="s">
        <v>51</v>
      </c>
    </row>
    <row r="84" spans="1:5" ht="63.75">
      <c r="A84" s="36" t="s">
        <v>52</v>
      </c>
      <c r="E84" s="37" t="s">
        <v>162</v>
      </c>
    </row>
    <row r="85" spans="1:5" ht="25.5">
      <c r="A85" t="s">
        <v>54</v>
      </c>
      <c r="E85" s="35" t="s">
        <v>136</v>
      </c>
    </row>
    <row r="86" spans="1:16" ht="12.75">
      <c r="A86" s="25" t="s">
        <v>45</v>
      </c>
      <c r="B86" s="29" t="s">
        <v>163</v>
      </c>
      <c r="C86" s="29" t="s">
        <v>164</v>
      </c>
      <c r="D86" s="25" t="s">
        <v>51</v>
      </c>
      <c r="E86" s="30" t="s">
        <v>165</v>
      </c>
      <c r="F86" s="31" t="s">
        <v>104</v>
      </c>
      <c r="G86" s="32">
        <v>540</v>
      </c>
      <c r="H86" s="33">
        <v>0</v>
      </c>
      <c r="I86" s="33">
        <f>ROUND(ROUND(H86,2)*ROUND(G86,3),2)</f>
      </c>
      <c r="O86">
        <f>(I86*21)/100</f>
      </c>
      <c r="P86" t="s">
        <v>23</v>
      </c>
    </row>
    <row r="87" spans="1:5" ht="12.75">
      <c r="A87" s="34" t="s">
        <v>50</v>
      </c>
      <c r="E87" s="35" t="s">
        <v>51</v>
      </c>
    </row>
    <row r="88" spans="1:5" ht="51">
      <c r="A88" s="36" t="s">
        <v>52</v>
      </c>
      <c r="E88" s="37" t="s">
        <v>166</v>
      </c>
    </row>
    <row r="89" spans="1:5" ht="25.5">
      <c r="A89" t="s">
        <v>54</v>
      </c>
      <c r="E89" s="35" t="s">
        <v>141</v>
      </c>
    </row>
    <row r="90" spans="1:16" ht="12.75">
      <c r="A90" s="25" t="s">
        <v>45</v>
      </c>
      <c r="B90" s="29" t="s">
        <v>167</v>
      </c>
      <c r="C90" s="29" t="s">
        <v>168</v>
      </c>
      <c r="D90" s="25" t="s">
        <v>51</v>
      </c>
      <c r="E90" s="30" t="s">
        <v>169</v>
      </c>
      <c r="F90" s="31" t="s">
        <v>95</v>
      </c>
      <c r="G90" s="32">
        <v>91</v>
      </c>
      <c r="H90" s="33">
        <v>0</v>
      </c>
      <c r="I90" s="33">
        <f>ROUND(ROUND(H90,2)*ROUND(G90,3),2)</f>
      </c>
      <c r="O90">
        <f>(I90*21)/100</f>
      </c>
      <c r="P90" t="s">
        <v>23</v>
      </c>
    </row>
    <row r="91" spans="1:5" ht="12.75">
      <c r="A91" s="34" t="s">
        <v>50</v>
      </c>
      <c r="E91" s="35" t="s">
        <v>51</v>
      </c>
    </row>
    <row r="92" spans="1:5" ht="140.25">
      <c r="A92" s="36" t="s">
        <v>52</v>
      </c>
      <c r="E92" s="37" t="s">
        <v>170</v>
      </c>
    </row>
    <row r="93" spans="1:5" ht="63.75">
      <c r="A93" t="s">
        <v>54</v>
      </c>
      <c r="E93" s="35" t="s">
        <v>158</v>
      </c>
    </row>
    <row r="94" spans="1:16" ht="12.75">
      <c r="A94" s="25" t="s">
        <v>45</v>
      </c>
      <c r="B94" s="29" t="s">
        <v>171</v>
      </c>
      <c r="C94" s="29" t="s">
        <v>172</v>
      </c>
      <c r="D94" s="25" t="s">
        <v>51</v>
      </c>
      <c r="E94" s="30" t="s">
        <v>173</v>
      </c>
      <c r="F94" s="31" t="s">
        <v>95</v>
      </c>
      <c r="G94" s="32">
        <v>91</v>
      </c>
      <c r="H94" s="33">
        <v>0</v>
      </c>
      <c r="I94" s="33">
        <f>ROUND(ROUND(H94,2)*ROUND(G94,3),2)</f>
      </c>
      <c r="O94">
        <f>(I94*21)/100</f>
      </c>
      <c r="P94" t="s">
        <v>23</v>
      </c>
    </row>
    <row r="95" spans="1:5" ht="12.75">
      <c r="A95" s="34" t="s">
        <v>50</v>
      </c>
      <c r="E95" s="35" t="s">
        <v>51</v>
      </c>
    </row>
    <row r="96" spans="1:5" ht="76.5">
      <c r="A96" s="36" t="s">
        <v>52</v>
      </c>
      <c r="E96" s="37" t="s">
        <v>174</v>
      </c>
    </row>
    <row r="97" spans="1:5" ht="25.5">
      <c r="A97" t="s">
        <v>54</v>
      </c>
      <c r="E97" s="35" t="s">
        <v>136</v>
      </c>
    </row>
    <row r="98" spans="1:16" ht="12.75">
      <c r="A98" s="25" t="s">
        <v>45</v>
      </c>
      <c r="B98" s="29" t="s">
        <v>175</v>
      </c>
      <c r="C98" s="29" t="s">
        <v>176</v>
      </c>
      <c r="D98" s="25" t="s">
        <v>51</v>
      </c>
      <c r="E98" s="30" t="s">
        <v>177</v>
      </c>
      <c r="F98" s="31" t="s">
        <v>104</v>
      </c>
      <c r="G98" s="32">
        <v>6510</v>
      </c>
      <c r="H98" s="33">
        <v>0</v>
      </c>
      <c r="I98" s="33">
        <f>ROUND(ROUND(H98,2)*ROUND(G98,3),2)</f>
      </c>
      <c r="O98">
        <f>(I98*21)/100</f>
      </c>
      <c r="P98" t="s">
        <v>23</v>
      </c>
    </row>
    <row r="99" spans="1:5" ht="12.75">
      <c r="A99" s="34" t="s">
        <v>50</v>
      </c>
      <c r="E99" s="35" t="s">
        <v>51</v>
      </c>
    </row>
    <row r="100" spans="1:5" ht="140.25">
      <c r="A100" s="36" t="s">
        <v>52</v>
      </c>
      <c r="E100" s="37" t="s">
        <v>178</v>
      </c>
    </row>
    <row r="101" spans="1:5" ht="25.5">
      <c r="A101" t="s">
        <v>54</v>
      </c>
      <c r="E101" s="35" t="s">
        <v>141</v>
      </c>
    </row>
    <row r="102" spans="1:16" ht="25.5">
      <c r="A102" s="25" t="s">
        <v>45</v>
      </c>
      <c r="B102" s="29" t="s">
        <v>179</v>
      </c>
      <c r="C102" s="29" t="s">
        <v>180</v>
      </c>
      <c r="D102" s="25" t="s">
        <v>51</v>
      </c>
      <c r="E102" s="30" t="s">
        <v>181</v>
      </c>
      <c r="F102" s="31" t="s">
        <v>95</v>
      </c>
      <c r="G102" s="32">
        <v>144</v>
      </c>
      <c r="H102" s="33">
        <v>0</v>
      </c>
      <c r="I102" s="33">
        <f>ROUND(ROUND(H102,2)*ROUND(G102,3),2)</f>
      </c>
      <c r="O102">
        <f>(I102*21)/100</f>
      </c>
      <c r="P102" t="s">
        <v>23</v>
      </c>
    </row>
    <row r="103" spans="1:5" ht="12.75">
      <c r="A103" s="34" t="s">
        <v>50</v>
      </c>
      <c r="E103" s="35" t="s">
        <v>51</v>
      </c>
    </row>
    <row r="104" spans="1:5" ht="409.5">
      <c r="A104" s="36" t="s">
        <v>52</v>
      </c>
      <c r="E104" s="37" t="s">
        <v>182</v>
      </c>
    </row>
    <row r="105" spans="1:5" ht="63.75">
      <c r="A105" t="s">
        <v>54</v>
      </c>
      <c r="E105" s="35" t="s">
        <v>158</v>
      </c>
    </row>
    <row r="106" spans="1:16" ht="12.75">
      <c r="A106" s="25" t="s">
        <v>45</v>
      </c>
      <c r="B106" s="29" t="s">
        <v>183</v>
      </c>
      <c r="C106" s="29" t="s">
        <v>184</v>
      </c>
      <c r="D106" s="25" t="s">
        <v>51</v>
      </c>
      <c r="E106" s="30" t="s">
        <v>185</v>
      </c>
      <c r="F106" s="31" t="s">
        <v>95</v>
      </c>
      <c r="G106" s="32">
        <v>144</v>
      </c>
      <c r="H106" s="33">
        <v>0</v>
      </c>
      <c r="I106" s="33">
        <f>ROUND(ROUND(H106,2)*ROUND(G106,3),2)</f>
      </c>
      <c r="O106">
        <f>(I106*21)/100</f>
      </c>
      <c r="P106" t="s">
        <v>23</v>
      </c>
    </row>
    <row r="107" spans="1:5" ht="12.75">
      <c r="A107" s="34" t="s">
        <v>50</v>
      </c>
      <c r="E107" s="35" t="s">
        <v>51</v>
      </c>
    </row>
    <row r="108" spans="1:5" ht="63.75">
      <c r="A108" s="36" t="s">
        <v>52</v>
      </c>
      <c r="E108" s="37" t="s">
        <v>186</v>
      </c>
    </row>
    <row r="109" spans="1:5" ht="25.5">
      <c r="A109" t="s">
        <v>54</v>
      </c>
      <c r="E109" s="35" t="s">
        <v>136</v>
      </c>
    </row>
    <row r="110" spans="1:16" ht="12.75">
      <c r="A110" s="25" t="s">
        <v>45</v>
      </c>
      <c r="B110" s="29" t="s">
        <v>187</v>
      </c>
      <c r="C110" s="29" t="s">
        <v>188</v>
      </c>
      <c r="D110" s="25" t="s">
        <v>51</v>
      </c>
      <c r="E110" s="30" t="s">
        <v>189</v>
      </c>
      <c r="F110" s="31" t="s">
        <v>104</v>
      </c>
      <c r="G110" s="32">
        <v>19140</v>
      </c>
      <c r="H110" s="33">
        <v>0</v>
      </c>
      <c r="I110" s="33">
        <f>ROUND(ROUND(H110,2)*ROUND(G110,3),2)</f>
      </c>
      <c r="O110">
        <f>(I110*21)/100</f>
      </c>
      <c r="P110" t="s">
        <v>23</v>
      </c>
    </row>
    <row r="111" spans="1:5" ht="12.75">
      <c r="A111" s="34" t="s">
        <v>50</v>
      </c>
      <c r="E111" s="35" t="s">
        <v>51</v>
      </c>
    </row>
    <row r="112" spans="1:5" ht="165.75">
      <c r="A112" s="36" t="s">
        <v>52</v>
      </c>
      <c r="E112" s="37" t="s">
        <v>190</v>
      </c>
    </row>
    <row r="113" spans="1:5" ht="25.5">
      <c r="A113" t="s">
        <v>54</v>
      </c>
      <c r="E113" s="35" t="s">
        <v>141</v>
      </c>
    </row>
    <row r="114" spans="1:16" ht="12.75">
      <c r="A114" s="25" t="s">
        <v>45</v>
      </c>
      <c r="B114" s="29" t="s">
        <v>191</v>
      </c>
      <c r="C114" s="29" t="s">
        <v>192</v>
      </c>
      <c r="D114" s="25" t="s">
        <v>51</v>
      </c>
      <c r="E114" s="30" t="s">
        <v>193</v>
      </c>
      <c r="F114" s="31" t="s">
        <v>95</v>
      </c>
      <c r="G114" s="32">
        <v>53</v>
      </c>
      <c r="H114" s="33">
        <v>0</v>
      </c>
      <c r="I114" s="33">
        <f>ROUND(ROUND(H114,2)*ROUND(G114,3),2)</f>
      </c>
      <c r="O114">
        <f>(I114*21)/100</f>
      </c>
      <c r="P114" t="s">
        <v>23</v>
      </c>
    </row>
    <row r="115" spans="1:5" ht="12.75">
      <c r="A115" s="34" t="s">
        <v>50</v>
      </c>
      <c r="E115" s="35" t="s">
        <v>51</v>
      </c>
    </row>
    <row r="116" spans="1:5" ht="191.25">
      <c r="A116" s="36" t="s">
        <v>52</v>
      </c>
      <c r="E116" s="37" t="s">
        <v>194</v>
      </c>
    </row>
    <row r="117" spans="1:5" ht="63.75">
      <c r="A117" t="s">
        <v>54</v>
      </c>
      <c r="E117" s="35" t="s">
        <v>158</v>
      </c>
    </row>
    <row r="118" spans="1:16" ht="12.75">
      <c r="A118" s="25" t="s">
        <v>45</v>
      </c>
      <c r="B118" s="29" t="s">
        <v>195</v>
      </c>
      <c r="C118" s="29" t="s">
        <v>196</v>
      </c>
      <c r="D118" s="25" t="s">
        <v>51</v>
      </c>
      <c r="E118" s="30" t="s">
        <v>197</v>
      </c>
      <c r="F118" s="31" t="s">
        <v>95</v>
      </c>
      <c r="G118" s="32">
        <v>53</v>
      </c>
      <c r="H118" s="33">
        <v>0</v>
      </c>
      <c r="I118" s="33">
        <f>ROUND(ROUND(H118,2)*ROUND(G118,3),2)</f>
      </c>
      <c r="O118">
        <f>(I118*21)/100</f>
      </c>
      <c r="P118" t="s">
        <v>23</v>
      </c>
    </row>
    <row r="119" spans="1:5" ht="12.75">
      <c r="A119" s="34" t="s">
        <v>50</v>
      </c>
      <c r="E119" s="35" t="s">
        <v>51</v>
      </c>
    </row>
    <row r="120" spans="1:5" ht="76.5">
      <c r="A120" s="36" t="s">
        <v>52</v>
      </c>
      <c r="E120" s="37" t="s">
        <v>198</v>
      </c>
    </row>
    <row r="121" spans="1:5" ht="25.5">
      <c r="A121" t="s">
        <v>54</v>
      </c>
      <c r="E121" s="35" t="s">
        <v>136</v>
      </c>
    </row>
    <row r="122" spans="1:16" ht="12.75">
      <c r="A122" s="25" t="s">
        <v>45</v>
      </c>
      <c r="B122" s="29" t="s">
        <v>199</v>
      </c>
      <c r="C122" s="29" t="s">
        <v>200</v>
      </c>
      <c r="D122" s="25" t="s">
        <v>51</v>
      </c>
      <c r="E122" s="30" t="s">
        <v>201</v>
      </c>
      <c r="F122" s="31" t="s">
        <v>104</v>
      </c>
      <c r="G122" s="32">
        <v>10740</v>
      </c>
      <c r="H122" s="33">
        <v>0</v>
      </c>
      <c r="I122" s="33">
        <f>ROUND(ROUND(H122,2)*ROUND(G122,3),2)</f>
      </c>
      <c r="O122">
        <f>(I122*21)/100</f>
      </c>
      <c r="P122" t="s">
        <v>23</v>
      </c>
    </row>
    <row r="123" spans="1:5" ht="12.75">
      <c r="A123" s="34" t="s">
        <v>50</v>
      </c>
      <c r="E123" s="35" t="s">
        <v>51</v>
      </c>
    </row>
    <row r="124" spans="1:5" ht="204">
      <c r="A124" s="36" t="s">
        <v>52</v>
      </c>
      <c r="E124" s="37" t="s">
        <v>202</v>
      </c>
    </row>
    <row r="125" spans="1:5" ht="25.5">
      <c r="A125" t="s">
        <v>54</v>
      </c>
      <c r="E125" s="35" t="s">
        <v>141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489"/>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0+O8+O53+O142+O175+O204+O257+O294+O331+O360+O389</f>
      </c>
      <c r="P2" t="s">
        <v>22</v>
      </c>
    </row>
    <row r="3" spans="1:16" ht="15" customHeight="1">
      <c r="A3" t="s">
        <v>12</v>
      </c>
      <c r="B3" s="12" t="s">
        <v>14</v>
      </c>
      <c r="C3" s="13" t="s">
        <v>15</v>
      </c>
      <c r="D3" s="1"/>
      <c r="E3" s="14" t="s">
        <v>16</v>
      </c>
      <c r="F3" s="1"/>
      <c r="G3" s="9"/>
      <c r="H3" s="8" t="s">
        <v>203</v>
      </c>
      <c r="I3" s="38">
        <f>0+I8+I53+I142+I175+I204+I257+I294+I331+I360+I389</f>
      </c>
      <c r="O3" t="s">
        <v>19</v>
      </c>
      <c r="P3" t="s">
        <v>23</v>
      </c>
    </row>
    <row r="4" spans="1:16" ht="15" customHeight="1">
      <c r="A4" t="s">
        <v>17</v>
      </c>
      <c r="B4" s="16" t="s">
        <v>18</v>
      </c>
      <c r="C4" s="17" t="s">
        <v>203</v>
      </c>
      <c r="D4" s="6"/>
      <c r="E4" s="18" t="s">
        <v>204</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0+I9+I13+I17+I21+I25+I29+I33+I37+I41+I45+I49</f>
      </c>
      <c r="R8">
        <f>0+O9+O13+O17+O21+O25+O29+O33+O37+O41+O45+O49</f>
      </c>
    </row>
    <row r="9" spans="1:16" ht="12.75">
      <c r="A9" s="25" t="s">
        <v>45</v>
      </c>
      <c r="B9" s="29" t="s">
        <v>29</v>
      </c>
      <c r="C9" s="29" t="s">
        <v>205</v>
      </c>
      <c r="D9" s="25" t="s">
        <v>51</v>
      </c>
      <c r="E9" s="30" t="s">
        <v>206</v>
      </c>
      <c r="F9" s="31" t="s">
        <v>207</v>
      </c>
      <c r="G9" s="32">
        <v>147.5</v>
      </c>
      <c r="H9" s="33">
        <v>0</v>
      </c>
      <c r="I9" s="33">
        <f>ROUND(ROUND(H9,2)*ROUND(G9,3),2)</f>
      </c>
      <c r="O9">
        <f>(I9*21)/100</f>
      </c>
      <c r="P9" t="s">
        <v>23</v>
      </c>
    </row>
    <row r="10" spans="1:5" ht="12.75">
      <c r="A10" s="34" t="s">
        <v>50</v>
      </c>
      <c r="E10" s="35" t="s">
        <v>51</v>
      </c>
    </row>
    <row r="11" spans="1:5" ht="204">
      <c r="A11" s="36" t="s">
        <v>52</v>
      </c>
      <c r="E11" s="37" t="s">
        <v>208</v>
      </c>
    </row>
    <row r="12" spans="1:5" ht="25.5">
      <c r="A12" t="s">
        <v>54</v>
      </c>
      <c r="E12" s="35" t="s">
        <v>209</v>
      </c>
    </row>
    <row r="13" spans="1:16" ht="12.75">
      <c r="A13" s="25" t="s">
        <v>45</v>
      </c>
      <c r="B13" s="29" t="s">
        <v>23</v>
      </c>
      <c r="C13" s="29" t="s">
        <v>210</v>
      </c>
      <c r="D13" s="25" t="s">
        <v>51</v>
      </c>
      <c r="E13" s="30" t="s">
        <v>211</v>
      </c>
      <c r="F13" s="31" t="s">
        <v>212</v>
      </c>
      <c r="G13" s="32">
        <v>284.299</v>
      </c>
      <c r="H13" s="33">
        <v>0</v>
      </c>
      <c r="I13" s="33">
        <f>ROUND(ROUND(H13,2)*ROUND(G13,3),2)</f>
      </c>
      <c r="O13">
        <f>(I13*21)/100</f>
      </c>
      <c r="P13" t="s">
        <v>23</v>
      </c>
    </row>
    <row r="14" spans="1:5" ht="12.75">
      <c r="A14" s="34" t="s">
        <v>50</v>
      </c>
      <c r="E14" s="35" t="s">
        <v>51</v>
      </c>
    </row>
    <row r="15" spans="1:5" ht="127.5">
      <c r="A15" s="36" t="s">
        <v>52</v>
      </c>
      <c r="E15" s="37" t="s">
        <v>213</v>
      </c>
    </row>
    <row r="16" spans="1:5" ht="25.5">
      <c r="A16" t="s">
        <v>54</v>
      </c>
      <c r="E16" s="35" t="s">
        <v>209</v>
      </c>
    </row>
    <row r="17" spans="1:16" ht="12.75">
      <c r="A17" s="25" t="s">
        <v>45</v>
      </c>
      <c r="B17" s="29" t="s">
        <v>22</v>
      </c>
      <c r="C17" s="29" t="s">
        <v>214</v>
      </c>
      <c r="D17" s="25" t="s">
        <v>51</v>
      </c>
      <c r="E17" s="30" t="s">
        <v>215</v>
      </c>
      <c r="F17" s="31" t="s">
        <v>212</v>
      </c>
      <c r="G17" s="32">
        <v>37.005</v>
      </c>
      <c r="H17" s="33">
        <v>0</v>
      </c>
      <c r="I17" s="33">
        <f>ROUND(ROUND(H17,2)*ROUND(G17,3),2)</f>
      </c>
      <c r="O17">
        <f>(I17*21)/100</f>
      </c>
      <c r="P17" t="s">
        <v>23</v>
      </c>
    </row>
    <row r="18" spans="1:5" ht="12.75">
      <c r="A18" s="34" t="s">
        <v>50</v>
      </c>
      <c r="E18" s="35" t="s">
        <v>51</v>
      </c>
    </row>
    <row r="19" spans="1:5" ht="89.25">
      <c r="A19" s="36" t="s">
        <v>52</v>
      </c>
      <c r="E19" s="37" t="s">
        <v>216</v>
      </c>
    </row>
    <row r="20" spans="1:5" ht="25.5">
      <c r="A20" t="s">
        <v>54</v>
      </c>
      <c r="E20" s="35" t="s">
        <v>209</v>
      </c>
    </row>
    <row r="21" spans="1:16" ht="12.75">
      <c r="A21" s="25" t="s">
        <v>45</v>
      </c>
      <c r="B21" s="29" t="s">
        <v>33</v>
      </c>
      <c r="C21" s="29" t="s">
        <v>217</v>
      </c>
      <c r="D21" s="25" t="s">
        <v>51</v>
      </c>
      <c r="E21" s="30" t="s">
        <v>218</v>
      </c>
      <c r="F21" s="31" t="s">
        <v>49</v>
      </c>
      <c r="G21" s="32">
        <v>1</v>
      </c>
      <c r="H21" s="33">
        <v>0</v>
      </c>
      <c r="I21" s="33">
        <f>ROUND(ROUND(H21,2)*ROUND(G21,3),2)</f>
      </c>
      <c r="O21">
        <f>(I21*21)/100</f>
      </c>
      <c r="P21" t="s">
        <v>23</v>
      </c>
    </row>
    <row r="22" spans="1:5" ht="12.75">
      <c r="A22" s="34" t="s">
        <v>50</v>
      </c>
      <c r="E22" s="35" t="s">
        <v>51</v>
      </c>
    </row>
    <row r="23" spans="1:5" ht="89.25">
      <c r="A23" s="36" t="s">
        <v>52</v>
      </c>
      <c r="E23" s="37" t="s">
        <v>219</v>
      </c>
    </row>
    <row r="24" spans="1:5" ht="12.75">
      <c r="A24" t="s">
        <v>54</v>
      </c>
      <c r="E24" s="35" t="s">
        <v>88</v>
      </c>
    </row>
    <row r="25" spans="1:16" ht="12.75">
      <c r="A25" s="25" t="s">
        <v>45</v>
      </c>
      <c r="B25" s="29" t="s">
        <v>35</v>
      </c>
      <c r="C25" s="29" t="s">
        <v>220</v>
      </c>
      <c r="D25" s="25" t="s">
        <v>51</v>
      </c>
      <c r="E25" s="30" t="s">
        <v>221</v>
      </c>
      <c r="F25" s="31" t="s">
        <v>49</v>
      </c>
      <c r="G25" s="32">
        <v>1</v>
      </c>
      <c r="H25" s="33">
        <v>0</v>
      </c>
      <c r="I25" s="33">
        <f>ROUND(ROUND(H25,2)*ROUND(G25,3),2)</f>
      </c>
      <c r="O25">
        <f>(I25*21)/100</f>
      </c>
      <c r="P25" t="s">
        <v>23</v>
      </c>
    </row>
    <row r="26" spans="1:5" ht="12.75">
      <c r="A26" s="34" t="s">
        <v>50</v>
      </c>
      <c r="E26" s="35" t="s">
        <v>51</v>
      </c>
    </row>
    <row r="27" spans="1:5" ht="51">
      <c r="A27" s="36" t="s">
        <v>52</v>
      </c>
      <c r="E27" s="37" t="s">
        <v>222</v>
      </c>
    </row>
    <row r="28" spans="1:5" ht="12.75">
      <c r="A28" t="s">
        <v>54</v>
      </c>
      <c r="E28" s="35" t="s">
        <v>88</v>
      </c>
    </row>
    <row r="29" spans="1:16" ht="12.75">
      <c r="A29" s="25" t="s">
        <v>45</v>
      </c>
      <c r="B29" s="29" t="s">
        <v>37</v>
      </c>
      <c r="C29" s="29" t="s">
        <v>56</v>
      </c>
      <c r="D29" s="25" t="s">
        <v>51</v>
      </c>
      <c r="E29" s="30" t="s">
        <v>57</v>
      </c>
      <c r="F29" s="31" t="s">
        <v>49</v>
      </c>
      <c r="G29" s="32">
        <v>1</v>
      </c>
      <c r="H29" s="33">
        <v>0</v>
      </c>
      <c r="I29" s="33">
        <f>ROUND(ROUND(H29,2)*ROUND(G29,3),2)</f>
      </c>
      <c r="O29">
        <f>(I29*21)/100</f>
      </c>
      <c r="P29" t="s">
        <v>23</v>
      </c>
    </row>
    <row r="30" spans="1:5" ht="12.75">
      <c r="A30" s="34" t="s">
        <v>50</v>
      </c>
      <c r="E30" s="35" t="s">
        <v>51</v>
      </c>
    </row>
    <row r="31" spans="1:5" ht="127.5">
      <c r="A31" s="36" t="s">
        <v>52</v>
      </c>
      <c r="E31" s="37" t="s">
        <v>223</v>
      </c>
    </row>
    <row r="32" spans="1:5" ht="38.25">
      <c r="A32" t="s">
        <v>54</v>
      </c>
      <c r="E32" s="35" t="s">
        <v>59</v>
      </c>
    </row>
    <row r="33" spans="1:16" ht="12.75">
      <c r="A33" s="25" t="s">
        <v>45</v>
      </c>
      <c r="B33" s="29" t="s">
        <v>75</v>
      </c>
      <c r="C33" s="29" t="s">
        <v>224</v>
      </c>
      <c r="D33" s="25" t="s">
        <v>51</v>
      </c>
      <c r="E33" s="30" t="s">
        <v>225</v>
      </c>
      <c r="F33" s="31" t="s">
        <v>49</v>
      </c>
      <c r="G33" s="32">
        <v>1</v>
      </c>
      <c r="H33" s="33">
        <v>0</v>
      </c>
      <c r="I33" s="33">
        <f>ROUND(ROUND(H33,2)*ROUND(G33,3),2)</f>
      </c>
      <c r="O33">
        <f>(I33*21)/100</f>
      </c>
      <c r="P33" t="s">
        <v>23</v>
      </c>
    </row>
    <row r="34" spans="1:5" ht="12.75">
      <c r="A34" s="34" t="s">
        <v>50</v>
      </c>
      <c r="E34" s="35" t="s">
        <v>51</v>
      </c>
    </row>
    <row r="35" spans="1:5" ht="114.75">
      <c r="A35" s="36" t="s">
        <v>52</v>
      </c>
      <c r="E35" s="37" t="s">
        <v>226</v>
      </c>
    </row>
    <row r="36" spans="1:5" ht="12.75">
      <c r="A36" t="s">
        <v>54</v>
      </c>
      <c r="E36" s="35" t="s">
        <v>88</v>
      </c>
    </row>
    <row r="37" spans="1:16" ht="12.75">
      <c r="A37" s="25" t="s">
        <v>45</v>
      </c>
      <c r="B37" s="29" t="s">
        <v>110</v>
      </c>
      <c r="C37" s="29" t="s">
        <v>227</v>
      </c>
      <c r="D37" s="25" t="s">
        <v>51</v>
      </c>
      <c r="E37" s="30" t="s">
        <v>228</v>
      </c>
      <c r="F37" s="31" t="s">
        <v>95</v>
      </c>
      <c r="G37" s="32">
        <v>1</v>
      </c>
      <c r="H37" s="33">
        <v>0</v>
      </c>
      <c r="I37" s="33">
        <f>ROUND(ROUND(H37,2)*ROUND(G37,3),2)</f>
      </c>
      <c r="O37">
        <f>(I37*21)/100</f>
      </c>
      <c r="P37" t="s">
        <v>23</v>
      </c>
    </row>
    <row r="38" spans="1:5" ht="12.75">
      <c r="A38" s="34" t="s">
        <v>50</v>
      </c>
      <c r="E38" s="35" t="s">
        <v>51</v>
      </c>
    </row>
    <row r="39" spans="1:5" ht="76.5">
      <c r="A39" s="36" t="s">
        <v>52</v>
      </c>
      <c r="E39" s="37" t="s">
        <v>229</v>
      </c>
    </row>
    <row r="40" spans="1:5" ht="12.75">
      <c r="A40" t="s">
        <v>54</v>
      </c>
      <c r="E40" s="35" t="s">
        <v>88</v>
      </c>
    </row>
    <row r="41" spans="1:16" ht="12.75">
      <c r="A41" s="25" t="s">
        <v>45</v>
      </c>
      <c r="B41" s="29" t="s">
        <v>40</v>
      </c>
      <c r="C41" s="29" t="s">
        <v>85</v>
      </c>
      <c r="D41" s="25" t="s">
        <v>51</v>
      </c>
      <c r="E41" s="30" t="s">
        <v>86</v>
      </c>
      <c r="F41" s="31" t="s">
        <v>49</v>
      </c>
      <c r="G41" s="32">
        <v>1</v>
      </c>
      <c r="H41" s="33">
        <v>0</v>
      </c>
      <c r="I41" s="33">
        <f>ROUND(ROUND(H41,2)*ROUND(G41,3),2)</f>
      </c>
      <c r="O41">
        <f>(I41*21)/100</f>
      </c>
      <c r="P41" t="s">
        <v>23</v>
      </c>
    </row>
    <row r="42" spans="1:5" ht="12.75">
      <c r="A42" s="34" t="s">
        <v>50</v>
      </c>
      <c r="E42" s="35" t="s">
        <v>51</v>
      </c>
    </row>
    <row r="43" spans="1:5" ht="102">
      <c r="A43" s="36" t="s">
        <v>52</v>
      </c>
      <c r="E43" s="37" t="s">
        <v>230</v>
      </c>
    </row>
    <row r="44" spans="1:5" ht="12.75">
      <c r="A44" t="s">
        <v>54</v>
      </c>
      <c r="E44" s="35" t="s">
        <v>88</v>
      </c>
    </row>
    <row r="45" spans="1:16" ht="12.75">
      <c r="A45" s="25" t="s">
        <v>45</v>
      </c>
      <c r="B45" s="29" t="s">
        <v>42</v>
      </c>
      <c r="C45" s="29" t="s">
        <v>231</v>
      </c>
      <c r="D45" s="25" t="s">
        <v>51</v>
      </c>
      <c r="E45" s="30" t="s">
        <v>232</v>
      </c>
      <c r="F45" s="31" t="s">
        <v>49</v>
      </c>
      <c r="G45" s="32">
        <v>1</v>
      </c>
      <c r="H45" s="33">
        <v>0</v>
      </c>
      <c r="I45" s="33">
        <f>ROUND(ROUND(H45,2)*ROUND(G45,3),2)</f>
      </c>
      <c r="O45">
        <f>(I45*21)/100</f>
      </c>
      <c r="P45" t="s">
        <v>23</v>
      </c>
    </row>
    <row r="46" spans="1:5" ht="12.75">
      <c r="A46" s="34" t="s">
        <v>50</v>
      </c>
      <c r="E46" s="35" t="s">
        <v>51</v>
      </c>
    </row>
    <row r="47" spans="1:5" ht="51">
      <c r="A47" s="36" t="s">
        <v>52</v>
      </c>
      <c r="E47" s="37" t="s">
        <v>233</v>
      </c>
    </row>
    <row r="48" spans="1:5" ht="12.75">
      <c r="A48" t="s">
        <v>54</v>
      </c>
      <c r="E48" s="35" t="s">
        <v>88</v>
      </c>
    </row>
    <row r="49" spans="1:16" ht="12.75">
      <c r="A49" s="25" t="s">
        <v>45</v>
      </c>
      <c r="B49" s="29" t="s">
        <v>122</v>
      </c>
      <c r="C49" s="29" t="s">
        <v>234</v>
      </c>
      <c r="D49" s="25" t="s">
        <v>51</v>
      </c>
      <c r="E49" s="30" t="s">
        <v>235</v>
      </c>
      <c r="F49" s="31" t="s">
        <v>95</v>
      </c>
      <c r="G49" s="32">
        <v>1</v>
      </c>
      <c r="H49" s="33">
        <v>0</v>
      </c>
      <c r="I49" s="33">
        <f>ROUND(ROUND(H49,2)*ROUND(G49,3),2)</f>
      </c>
      <c r="O49">
        <f>(I49*21)/100</f>
      </c>
      <c r="P49" t="s">
        <v>23</v>
      </c>
    </row>
    <row r="50" spans="1:5" ht="12.75">
      <c r="A50" s="34" t="s">
        <v>50</v>
      </c>
      <c r="E50" s="35" t="s">
        <v>51</v>
      </c>
    </row>
    <row r="51" spans="1:5" ht="76.5">
      <c r="A51" s="36" t="s">
        <v>52</v>
      </c>
      <c r="E51" s="37" t="s">
        <v>236</v>
      </c>
    </row>
    <row r="52" spans="1:5" ht="51">
      <c r="A52" t="s">
        <v>54</v>
      </c>
      <c r="E52" s="35" t="s">
        <v>237</v>
      </c>
    </row>
    <row r="53" spans="1:18" ht="12.75" customHeight="1">
      <c r="A53" s="6" t="s">
        <v>43</v>
      </c>
      <c r="B53" s="6"/>
      <c r="C53" s="40" t="s">
        <v>29</v>
      </c>
      <c r="D53" s="6"/>
      <c r="E53" s="27" t="s">
        <v>238</v>
      </c>
      <c r="F53" s="6"/>
      <c r="G53" s="6"/>
      <c r="H53" s="6"/>
      <c r="I53" s="41">
        <f>0+Q53</f>
      </c>
      <c r="O53">
        <f>0+R53</f>
      </c>
      <c r="Q53">
        <f>0+I54+I58+I62+I66+I70+I74+I78+I82+I86+I90+I94+I98+I102+I106+I110+I114+I118+I122+I126+I130+I134+I138</f>
      </c>
      <c r="R53">
        <f>0+O54+O58+O62+O66+O70+O74+O78+O82+O86+O90+O94+O98+O102+O106+O110+O114+O118+O122+O126+O130+O134+O138</f>
      </c>
    </row>
    <row r="54" spans="1:16" ht="12.75">
      <c r="A54" s="25" t="s">
        <v>45</v>
      </c>
      <c r="B54" s="29" t="s">
        <v>127</v>
      </c>
      <c r="C54" s="29" t="s">
        <v>239</v>
      </c>
      <c r="D54" s="25" t="s">
        <v>51</v>
      </c>
      <c r="E54" s="30" t="s">
        <v>240</v>
      </c>
      <c r="F54" s="31" t="s">
        <v>119</v>
      </c>
      <c r="G54" s="32">
        <v>3075</v>
      </c>
      <c r="H54" s="33">
        <v>0</v>
      </c>
      <c r="I54" s="33">
        <f>ROUND(ROUND(H54,2)*ROUND(G54,3),2)</f>
      </c>
      <c r="O54">
        <f>(I54*21)/100</f>
      </c>
      <c r="P54" t="s">
        <v>23</v>
      </c>
    </row>
    <row r="55" spans="1:5" ht="12.75">
      <c r="A55" s="34" t="s">
        <v>50</v>
      </c>
      <c r="E55" s="35" t="s">
        <v>51</v>
      </c>
    </row>
    <row r="56" spans="1:5" ht="153">
      <c r="A56" s="36" t="s">
        <v>52</v>
      </c>
      <c r="E56" s="37" t="s">
        <v>241</v>
      </c>
    </row>
    <row r="57" spans="1:5" ht="12.75">
      <c r="A57" t="s">
        <v>54</v>
      </c>
      <c r="E57" s="35" t="s">
        <v>242</v>
      </c>
    </row>
    <row r="58" spans="1:16" ht="12.75">
      <c r="A58" s="25" t="s">
        <v>45</v>
      </c>
      <c r="B58" s="29" t="s">
        <v>132</v>
      </c>
      <c r="C58" s="29" t="s">
        <v>243</v>
      </c>
      <c r="D58" s="25" t="s">
        <v>51</v>
      </c>
      <c r="E58" s="30" t="s">
        <v>244</v>
      </c>
      <c r="F58" s="31" t="s">
        <v>119</v>
      </c>
      <c r="G58" s="32">
        <v>132.3</v>
      </c>
      <c r="H58" s="33">
        <v>0</v>
      </c>
      <c r="I58" s="33">
        <f>ROUND(ROUND(H58,2)*ROUND(G58,3),2)</f>
      </c>
      <c r="O58">
        <f>(I58*21)/100</f>
      </c>
      <c r="P58" t="s">
        <v>23</v>
      </c>
    </row>
    <row r="59" spans="1:5" ht="12.75">
      <c r="A59" s="34" t="s">
        <v>50</v>
      </c>
      <c r="E59" s="35" t="s">
        <v>51</v>
      </c>
    </row>
    <row r="60" spans="1:5" ht="51">
      <c r="A60" s="36" t="s">
        <v>52</v>
      </c>
      <c r="E60" s="37" t="s">
        <v>245</v>
      </c>
    </row>
    <row r="61" spans="1:5" ht="12.75">
      <c r="A61" t="s">
        <v>54</v>
      </c>
      <c r="E61" s="35" t="s">
        <v>242</v>
      </c>
    </row>
    <row r="62" spans="1:16" ht="12.75">
      <c r="A62" s="25" t="s">
        <v>45</v>
      </c>
      <c r="B62" s="29" t="s">
        <v>137</v>
      </c>
      <c r="C62" s="29" t="s">
        <v>246</v>
      </c>
      <c r="D62" s="25" t="s">
        <v>51</v>
      </c>
      <c r="E62" s="30" t="s">
        <v>247</v>
      </c>
      <c r="F62" s="31" t="s">
        <v>119</v>
      </c>
      <c r="G62" s="32">
        <v>172</v>
      </c>
      <c r="H62" s="33">
        <v>0</v>
      </c>
      <c r="I62" s="33">
        <f>ROUND(ROUND(H62,2)*ROUND(G62,3),2)</f>
      </c>
      <c r="O62">
        <f>(I62*21)/100</f>
      </c>
      <c r="P62" t="s">
        <v>23</v>
      </c>
    </row>
    <row r="63" spans="1:5" ht="12.75">
      <c r="A63" s="34" t="s">
        <v>50</v>
      </c>
      <c r="E63" s="35" t="s">
        <v>51</v>
      </c>
    </row>
    <row r="64" spans="1:5" ht="89.25">
      <c r="A64" s="36" t="s">
        <v>52</v>
      </c>
      <c r="E64" s="37" t="s">
        <v>248</v>
      </c>
    </row>
    <row r="65" spans="1:5" ht="38.25">
      <c r="A65" t="s">
        <v>54</v>
      </c>
      <c r="E65" s="35" t="s">
        <v>249</v>
      </c>
    </row>
    <row r="66" spans="1:16" ht="12.75">
      <c r="A66" s="25" t="s">
        <v>45</v>
      </c>
      <c r="B66" s="29" t="s">
        <v>142</v>
      </c>
      <c r="C66" s="29" t="s">
        <v>250</v>
      </c>
      <c r="D66" s="25" t="s">
        <v>51</v>
      </c>
      <c r="E66" s="30" t="s">
        <v>251</v>
      </c>
      <c r="F66" s="31" t="s">
        <v>95</v>
      </c>
      <c r="G66" s="32">
        <v>2</v>
      </c>
      <c r="H66" s="33">
        <v>0</v>
      </c>
      <c r="I66" s="33">
        <f>ROUND(ROUND(H66,2)*ROUND(G66,3),2)</f>
      </c>
      <c r="O66">
        <f>(I66*21)/100</f>
      </c>
      <c r="P66" t="s">
        <v>23</v>
      </c>
    </row>
    <row r="67" spans="1:5" ht="12.75">
      <c r="A67" s="34" t="s">
        <v>50</v>
      </c>
      <c r="E67" s="35" t="s">
        <v>51</v>
      </c>
    </row>
    <row r="68" spans="1:5" ht="89.25">
      <c r="A68" s="36" t="s">
        <v>52</v>
      </c>
      <c r="E68" s="37" t="s">
        <v>252</v>
      </c>
    </row>
    <row r="69" spans="1:5" ht="165.75">
      <c r="A69" t="s">
        <v>54</v>
      </c>
      <c r="E69" s="35" t="s">
        <v>253</v>
      </c>
    </row>
    <row r="70" spans="1:16" ht="12.75">
      <c r="A70" s="25" t="s">
        <v>45</v>
      </c>
      <c r="B70" s="29" t="s">
        <v>146</v>
      </c>
      <c r="C70" s="29" t="s">
        <v>254</v>
      </c>
      <c r="D70" s="25" t="s">
        <v>51</v>
      </c>
      <c r="E70" s="30" t="s">
        <v>255</v>
      </c>
      <c r="F70" s="31" t="s">
        <v>207</v>
      </c>
      <c r="G70" s="32">
        <v>21.5</v>
      </c>
      <c r="H70" s="33">
        <v>0</v>
      </c>
      <c r="I70" s="33">
        <f>ROUND(ROUND(H70,2)*ROUND(G70,3),2)</f>
      </c>
      <c r="O70">
        <f>(I70*21)/100</f>
      </c>
      <c r="P70" t="s">
        <v>23</v>
      </c>
    </row>
    <row r="71" spans="1:5" ht="12.75">
      <c r="A71" s="34" t="s">
        <v>50</v>
      </c>
      <c r="E71" s="35" t="s">
        <v>51</v>
      </c>
    </row>
    <row r="72" spans="1:5" ht="114.75">
      <c r="A72" s="36" t="s">
        <v>52</v>
      </c>
      <c r="E72" s="37" t="s">
        <v>256</v>
      </c>
    </row>
    <row r="73" spans="1:5" ht="63.75">
      <c r="A73" t="s">
        <v>54</v>
      </c>
      <c r="E73" s="35" t="s">
        <v>257</v>
      </c>
    </row>
    <row r="74" spans="1:16" ht="12.75">
      <c r="A74" s="25" t="s">
        <v>45</v>
      </c>
      <c r="B74" s="29" t="s">
        <v>150</v>
      </c>
      <c r="C74" s="29" t="s">
        <v>258</v>
      </c>
      <c r="D74" s="25" t="s">
        <v>51</v>
      </c>
      <c r="E74" s="30" t="s">
        <v>259</v>
      </c>
      <c r="F74" s="31" t="s">
        <v>207</v>
      </c>
      <c r="G74" s="32">
        <v>1.7</v>
      </c>
      <c r="H74" s="33">
        <v>0</v>
      </c>
      <c r="I74" s="33">
        <f>ROUND(ROUND(H74,2)*ROUND(G74,3),2)</f>
      </c>
      <c r="O74">
        <f>(I74*21)/100</f>
      </c>
      <c r="P74" t="s">
        <v>23</v>
      </c>
    </row>
    <row r="75" spans="1:5" ht="12.75">
      <c r="A75" s="34" t="s">
        <v>50</v>
      </c>
      <c r="E75" s="35" t="s">
        <v>51</v>
      </c>
    </row>
    <row r="76" spans="1:5" ht="63.75">
      <c r="A76" s="36" t="s">
        <v>52</v>
      </c>
      <c r="E76" s="37" t="s">
        <v>260</v>
      </c>
    </row>
    <row r="77" spans="1:5" ht="63.75">
      <c r="A77" t="s">
        <v>54</v>
      </c>
      <c r="E77" s="35" t="s">
        <v>257</v>
      </c>
    </row>
    <row r="78" spans="1:16" ht="25.5">
      <c r="A78" s="25" t="s">
        <v>45</v>
      </c>
      <c r="B78" s="29" t="s">
        <v>154</v>
      </c>
      <c r="C78" s="29" t="s">
        <v>261</v>
      </c>
      <c r="D78" s="25" t="s">
        <v>51</v>
      </c>
      <c r="E78" s="30" t="s">
        <v>262</v>
      </c>
      <c r="F78" s="31" t="s">
        <v>207</v>
      </c>
      <c r="G78" s="32">
        <v>48.75</v>
      </c>
      <c r="H78" s="33">
        <v>0</v>
      </c>
      <c r="I78" s="33">
        <f>ROUND(ROUND(H78,2)*ROUND(G78,3),2)</f>
      </c>
      <c r="O78">
        <f>(I78*21)/100</f>
      </c>
      <c r="P78" t="s">
        <v>23</v>
      </c>
    </row>
    <row r="79" spans="1:5" ht="12.75">
      <c r="A79" s="34" t="s">
        <v>50</v>
      </c>
      <c r="E79" s="35" t="s">
        <v>51</v>
      </c>
    </row>
    <row r="80" spans="1:5" ht="102">
      <c r="A80" s="36" t="s">
        <v>52</v>
      </c>
      <c r="E80" s="37" t="s">
        <v>263</v>
      </c>
    </row>
    <row r="81" spans="1:5" ht="63.75">
      <c r="A81" t="s">
        <v>54</v>
      </c>
      <c r="E81" s="35" t="s">
        <v>257</v>
      </c>
    </row>
    <row r="82" spans="1:16" ht="12.75">
      <c r="A82" s="25" t="s">
        <v>45</v>
      </c>
      <c r="B82" s="29" t="s">
        <v>159</v>
      </c>
      <c r="C82" s="29" t="s">
        <v>264</v>
      </c>
      <c r="D82" s="25" t="s">
        <v>51</v>
      </c>
      <c r="E82" s="30" t="s">
        <v>265</v>
      </c>
      <c r="F82" s="31" t="s">
        <v>266</v>
      </c>
      <c r="G82" s="32">
        <v>37</v>
      </c>
      <c r="H82" s="33">
        <v>0</v>
      </c>
      <c r="I82" s="33">
        <f>ROUND(ROUND(H82,2)*ROUND(G82,3),2)</f>
      </c>
      <c r="O82">
        <f>(I82*21)/100</f>
      </c>
      <c r="P82" t="s">
        <v>23</v>
      </c>
    </row>
    <row r="83" spans="1:5" ht="12.75">
      <c r="A83" s="34" t="s">
        <v>50</v>
      </c>
      <c r="E83" s="35" t="s">
        <v>51</v>
      </c>
    </row>
    <row r="84" spans="1:5" ht="38.25">
      <c r="A84" s="36" t="s">
        <v>52</v>
      </c>
      <c r="E84" s="37" t="s">
        <v>267</v>
      </c>
    </row>
    <row r="85" spans="1:5" ht="63.75">
      <c r="A85" t="s">
        <v>54</v>
      </c>
      <c r="E85" s="35" t="s">
        <v>257</v>
      </c>
    </row>
    <row r="86" spans="1:16" ht="12.75">
      <c r="A86" s="25" t="s">
        <v>45</v>
      </c>
      <c r="B86" s="29" t="s">
        <v>163</v>
      </c>
      <c r="C86" s="29" t="s">
        <v>268</v>
      </c>
      <c r="D86" s="25" t="s">
        <v>51</v>
      </c>
      <c r="E86" s="30" t="s">
        <v>269</v>
      </c>
      <c r="F86" s="31" t="s">
        <v>207</v>
      </c>
      <c r="G86" s="32">
        <v>16.25</v>
      </c>
      <c r="H86" s="33">
        <v>0</v>
      </c>
      <c r="I86" s="33">
        <f>ROUND(ROUND(H86,2)*ROUND(G86,3),2)</f>
      </c>
      <c r="O86">
        <f>(I86*21)/100</f>
      </c>
      <c r="P86" t="s">
        <v>23</v>
      </c>
    </row>
    <row r="87" spans="1:5" ht="12.75">
      <c r="A87" s="34" t="s">
        <v>50</v>
      </c>
      <c r="E87" s="35" t="s">
        <v>51</v>
      </c>
    </row>
    <row r="88" spans="1:5" ht="89.25">
      <c r="A88" s="36" t="s">
        <v>52</v>
      </c>
      <c r="E88" s="37" t="s">
        <v>270</v>
      </c>
    </row>
    <row r="89" spans="1:5" ht="63.75">
      <c r="A89" t="s">
        <v>54</v>
      </c>
      <c r="E89" s="35" t="s">
        <v>257</v>
      </c>
    </row>
    <row r="90" spans="1:16" ht="12.75">
      <c r="A90" s="25" t="s">
        <v>45</v>
      </c>
      <c r="B90" s="29" t="s">
        <v>167</v>
      </c>
      <c r="C90" s="29" t="s">
        <v>271</v>
      </c>
      <c r="D90" s="25" t="s">
        <v>51</v>
      </c>
      <c r="E90" s="30" t="s">
        <v>272</v>
      </c>
      <c r="F90" s="31" t="s">
        <v>207</v>
      </c>
      <c r="G90" s="32">
        <v>65</v>
      </c>
      <c r="H90" s="33">
        <v>0</v>
      </c>
      <c r="I90" s="33">
        <f>ROUND(ROUND(H90,2)*ROUND(G90,3),2)</f>
      </c>
      <c r="O90">
        <f>(I90*21)/100</f>
      </c>
      <c r="P90" t="s">
        <v>23</v>
      </c>
    </row>
    <row r="91" spans="1:5" ht="12.75">
      <c r="A91" s="34" t="s">
        <v>50</v>
      </c>
      <c r="E91" s="35" t="s">
        <v>51</v>
      </c>
    </row>
    <row r="92" spans="1:5" ht="114.75">
      <c r="A92" s="36" t="s">
        <v>52</v>
      </c>
      <c r="E92" s="37" t="s">
        <v>273</v>
      </c>
    </row>
    <row r="93" spans="1:5" ht="38.25">
      <c r="A93" t="s">
        <v>54</v>
      </c>
      <c r="E93" s="35" t="s">
        <v>274</v>
      </c>
    </row>
    <row r="94" spans="1:16" ht="12.75">
      <c r="A94" s="25" t="s">
        <v>45</v>
      </c>
      <c r="B94" s="29" t="s">
        <v>171</v>
      </c>
      <c r="C94" s="29" t="s">
        <v>275</v>
      </c>
      <c r="D94" s="25" t="s">
        <v>51</v>
      </c>
      <c r="E94" s="30" t="s">
        <v>276</v>
      </c>
      <c r="F94" s="31" t="s">
        <v>207</v>
      </c>
      <c r="G94" s="32">
        <v>65</v>
      </c>
      <c r="H94" s="33">
        <v>0</v>
      </c>
      <c r="I94" s="33">
        <f>ROUND(ROUND(H94,2)*ROUND(G94,3),2)</f>
      </c>
      <c r="O94">
        <f>(I94*21)/100</f>
      </c>
      <c r="P94" t="s">
        <v>23</v>
      </c>
    </row>
    <row r="95" spans="1:5" ht="12.75">
      <c r="A95" s="34" t="s">
        <v>50</v>
      </c>
      <c r="E95" s="35" t="s">
        <v>51</v>
      </c>
    </row>
    <row r="96" spans="1:5" ht="102">
      <c r="A96" s="36" t="s">
        <v>52</v>
      </c>
      <c r="E96" s="37" t="s">
        <v>277</v>
      </c>
    </row>
    <row r="97" spans="1:5" ht="306">
      <c r="A97" t="s">
        <v>54</v>
      </c>
      <c r="E97" s="35" t="s">
        <v>278</v>
      </c>
    </row>
    <row r="98" spans="1:16" ht="12.75">
      <c r="A98" s="25" t="s">
        <v>45</v>
      </c>
      <c r="B98" s="29" t="s">
        <v>175</v>
      </c>
      <c r="C98" s="29" t="s">
        <v>279</v>
      </c>
      <c r="D98" s="25" t="s">
        <v>51</v>
      </c>
      <c r="E98" s="30" t="s">
        <v>280</v>
      </c>
      <c r="F98" s="31" t="s">
        <v>207</v>
      </c>
      <c r="G98" s="32">
        <v>150.75</v>
      </c>
      <c r="H98" s="33">
        <v>0</v>
      </c>
      <c r="I98" s="33">
        <f>ROUND(ROUND(H98,2)*ROUND(G98,3),2)</f>
      </c>
      <c r="O98">
        <f>(I98*21)/100</f>
      </c>
      <c r="P98" t="s">
        <v>23</v>
      </c>
    </row>
    <row r="99" spans="1:5" ht="12.75">
      <c r="A99" s="34" t="s">
        <v>50</v>
      </c>
      <c r="E99" s="35" t="s">
        <v>51</v>
      </c>
    </row>
    <row r="100" spans="1:5" ht="114.75">
      <c r="A100" s="36" t="s">
        <v>52</v>
      </c>
      <c r="E100" s="37" t="s">
        <v>281</v>
      </c>
    </row>
    <row r="101" spans="1:5" ht="318.75">
      <c r="A101" t="s">
        <v>54</v>
      </c>
      <c r="E101" s="35" t="s">
        <v>282</v>
      </c>
    </row>
    <row r="102" spans="1:16" ht="12.75">
      <c r="A102" s="25" t="s">
        <v>45</v>
      </c>
      <c r="B102" s="29" t="s">
        <v>179</v>
      </c>
      <c r="C102" s="29" t="s">
        <v>283</v>
      </c>
      <c r="D102" s="25" t="s">
        <v>51</v>
      </c>
      <c r="E102" s="30" t="s">
        <v>284</v>
      </c>
      <c r="F102" s="31" t="s">
        <v>207</v>
      </c>
      <c r="G102" s="32">
        <v>26.7</v>
      </c>
      <c r="H102" s="33">
        <v>0</v>
      </c>
      <c r="I102" s="33">
        <f>ROUND(ROUND(H102,2)*ROUND(G102,3),2)</f>
      </c>
      <c r="O102">
        <f>(I102*21)/100</f>
      </c>
      <c r="P102" t="s">
        <v>23</v>
      </c>
    </row>
    <row r="103" spans="1:5" ht="12.75">
      <c r="A103" s="34" t="s">
        <v>50</v>
      </c>
      <c r="E103" s="35" t="s">
        <v>51</v>
      </c>
    </row>
    <row r="104" spans="1:5" ht="63.75">
      <c r="A104" s="36" t="s">
        <v>52</v>
      </c>
      <c r="E104" s="37" t="s">
        <v>285</v>
      </c>
    </row>
    <row r="105" spans="1:5" ht="318.75">
      <c r="A105" t="s">
        <v>54</v>
      </c>
      <c r="E105" s="35" t="s">
        <v>282</v>
      </c>
    </row>
    <row r="106" spans="1:16" ht="12.75">
      <c r="A106" s="25" t="s">
        <v>45</v>
      </c>
      <c r="B106" s="29" t="s">
        <v>183</v>
      </c>
      <c r="C106" s="29" t="s">
        <v>286</v>
      </c>
      <c r="D106" s="25" t="s">
        <v>51</v>
      </c>
      <c r="E106" s="30" t="s">
        <v>287</v>
      </c>
      <c r="F106" s="31" t="s">
        <v>207</v>
      </c>
      <c r="G106" s="32">
        <v>242.45</v>
      </c>
      <c r="H106" s="33">
        <v>0</v>
      </c>
      <c r="I106" s="33">
        <f>ROUND(ROUND(H106,2)*ROUND(G106,3),2)</f>
      </c>
      <c r="O106">
        <f>(I106*21)/100</f>
      </c>
      <c r="P106" t="s">
        <v>23</v>
      </c>
    </row>
    <row r="107" spans="1:5" ht="12.75">
      <c r="A107" s="34" t="s">
        <v>50</v>
      </c>
      <c r="E107" s="35" t="s">
        <v>51</v>
      </c>
    </row>
    <row r="108" spans="1:5" ht="63.75">
      <c r="A108" s="36" t="s">
        <v>52</v>
      </c>
      <c r="E108" s="37" t="s">
        <v>288</v>
      </c>
    </row>
    <row r="109" spans="1:5" ht="191.25">
      <c r="A109" t="s">
        <v>54</v>
      </c>
      <c r="E109" s="35" t="s">
        <v>289</v>
      </c>
    </row>
    <row r="110" spans="1:16" ht="12.75">
      <c r="A110" s="25" t="s">
        <v>45</v>
      </c>
      <c r="B110" s="29" t="s">
        <v>187</v>
      </c>
      <c r="C110" s="29" t="s">
        <v>290</v>
      </c>
      <c r="D110" s="25" t="s">
        <v>51</v>
      </c>
      <c r="E110" s="30" t="s">
        <v>291</v>
      </c>
      <c r="F110" s="31" t="s">
        <v>207</v>
      </c>
      <c r="G110" s="32">
        <v>143.7</v>
      </c>
      <c r="H110" s="33">
        <v>0</v>
      </c>
      <c r="I110" s="33">
        <f>ROUND(ROUND(H110,2)*ROUND(G110,3),2)</f>
      </c>
      <c r="O110">
        <f>(I110*21)/100</f>
      </c>
      <c r="P110" t="s">
        <v>23</v>
      </c>
    </row>
    <row r="111" spans="1:5" ht="12.75">
      <c r="A111" s="34" t="s">
        <v>50</v>
      </c>
      <c r="E111" s="35" t="s">
        <v>51</v>
      </c>
    </row>
    <row r="112" spans="1:5" ht="76.5">
      <c r="A112" s="36" t="s">
        <v>52</v>
      </c>
      <c r="E112" s="37" t="s">
        <v>292</v>
      </c>
    </row>
    <row r="113" spans="1:5" ht="229.5">
      <c r="A113" t="s">
        <v>54</v>
      </c>
      <c r="E113" s="35" t="s">
        <v>293</v>
      </c>
    </row>
    <row r="114" spans="1:16" ht="12.75">
      <c r="A114" s="25" t="s">
        <v>45</v>
      </c>
      <c r="B114" s="29" t="s">
        <v>191</v>
      </c>
      <c r="C114" s="29" t="s">
        <v>294</v>
      </c>
      <c r="D114" s="25" t="s">
        <v>51</v>
      </c>
      <c r="E114" s="30" t="s">
        <v>295</v>
      </c>
      <c r="F114" s="31" t="s">
        <v>119</v>
      </c>
      <c r="G114" s="32">
        <v>256</v>
      </c>
      <c r="H114" s="33">
        <v>0</v>
      </c>
      <c r="I114" s="33">
        <f>ROUND(ROUND(H114,2)*ROUND(G114,3),2)</f>
      </c>
      <c r="O114">
        <f>(I114*21)/100</f>
      </c>
      <c r="P114" t="s">
        <v>23</v>
      </c>
    </row>
    <row r="115" spans="1:5" ht="12.75">
      <c r="A115" s="34" t="s">
        <v>50</v>
      </c>
      <c r="E115" s="35" t="s">
        <v>51</v>
      </c>
    </row>
    <row r="116" spans="1:5" ht="51">
      <c r="A116" s="36" t="s">
        <v>52</v>
      </c>
      <c r="E116" s="37" t="s">
        <v>296</v>
      </c>
    </row>
    <row r="117" spans="1:5" ht="25.5">
      <c r="A117" t="s">
        <v>54</v>
      </c>
      <c r="E117" s="35" t="s">
        <v>297</v>
      </c>
    </row>
    <row r="118" spans="1:16" ht="12.75">
      <c r="A118" s="25" t="s">
        <v>45</v>
      </c>
      <c r="B118" s="29" t="s">
        <v>195</v>
      </c>
      <c r="C118" s="29" t="s">
        <v>298</v>
      </c>
      <c r="D118" s="25" t="s">
        <v>51</v>
      </c>
      <c r="E118" s="30" t="s">
        <v>299</v>
      </c>
      <c r="F118" s="31" t="s">
        <v>119</v>
      </c>
      <c r="G118" s="32">
        <v>325</v>
      </c>
      <c r="H118" s="33">
        <v>0</v>
      </c>
      <c r="I118" s="33">
        <f>ROUND(ROUND(H118,2)*ROUND(G118,3),2)</f>
      </c>
      <c r="O118">
        <f>(I118*21)/100</f>
      </c>
      <c r="P118" t="s">
        <v>23</v>
      </c>
    </row>
    <row r="119" spans="1:5" ht="12.75">
      <c r="A119" s="34" t="s">
        <v>50</v>
      </c>
      <c r="E119" s="35" t="s">
        <v>51</v>
      </c>
    </row>
    <row r="120" spans="1:5" ht="114.75">
      <c r="A120" s="36" t="s">
        <v>52</v>
      </c>
      <c r="E120" s="37" t="s">
        <v>300</v>
      </c>
    </row>
    <row r="121" spans="1:5" ht="12.75">
      <c r="A121" t="s">
        <v>54</v>
      </c>
      <c r="E121" s="35" t="s">
        <v>301</v>
      </c>
    </row>
    <row r="122" spans="1:16" ht="12.75">
      <c r="A122" s="25" t="s">
        <v>45</v>
      </c>
      <c r="B122" s="29" t="s">
        <v>199</v>
      </c>
      <c r="C122" s="29" t="s">
        <v>302</v>
      </c>
      <c r="D122" s="25" t="s">
        <v>51</v>
      </c>
      <c r="E122" s="30" t="s">
        <v>303</v>
      </c>
      <c r="F122" s="31" t="s">
        <v>119</v>
      </c>
      <c r="G122" s="32">
        <v>225</v>
      </c>
      <c r="H122" s="33">
        <v>0</v>
      </c>
      <c r="I122" s="33">
        <f>ROUND(ROUND(H122,2)*ROUND(G122,3),2)</f>
      </c>
      <c r="O122">
        <f>(I122*21)/100</f>
      </c>
      <c r="P122" t="s">
        <v>23</v>
      </c>
    </row>
    <row r="123" spans="1:5" ht="12.75">
      <c r="A123" s="34" t="s">
        <v>50</v>
      </c>
      <c r="E123" s="35" t="s">
        <v>51</v>
      </c>
    </row>
    <row r="124" spans="1:5" ht="127.5">
      <c r="A124" s="36" t="s">
        <v>52</v>
      </c>
      <c r="E124" s="37" t="s">
        <v>304</v>
      </c>
    </row>
    <row r="125" spans="1:5" ht="38.25">
      <c r="A125" t="s">
        <v>54</v>
      </c>
      <c r="E125" s="35" t="s">
        <v>305</v>
      </c>
    </row>
    <row r="126" spans="1:16" ht="12.75">
      <c r="A126" s="25" t="s">
        <v>45</v>
      </c>
      <c r="B126" s="29" t="s">
        <v>306</v>
      </c>
      <c r="C126" s="29" t="s">
        <v>307</v>
      </c>
      <c r="D126" s="25" t="s">
        <v>51</v>
      </c>
      <c r="E126" s="30" t="s">
        <v>308</v>
      </c>
      <c r="F126" s="31" t="s">
        <v>119</v>
      </c>
      <c r="G126" s="32">
        <v>100</v>
      </c>
      <c r="H126" s="33">
        <v>0</v>
      </c>
      <c r="I126" s="33">
        <f>ROUND(ROUND(H126,2)*ROUND(G126,3),2)</f>
      </c>
      <c r="O126">
        <f>(I126*21)/100</f>
      </c>
      <c r="P126" t="s">
        <v>23</v>
      </c>
    </row>
    <row r="127" spans="1:5" ht="12.75">
      <c r="A127" s="34" t="s">
        <v>50</v>
      </c>
      <c r="E127" s="35" t="s">
        <v>51</v>
      </c>
    </row>
    <row r="128" spans="1:5" ht="89.25">
      <c r="A128" s="36" t="s">
        <v>52</v>
      </c>
      <c r="E128" s="37" t="s">
        <v>309</v>
      </c>
    </row>
    <row r="129" spans="1:5" ht="38.25">
      <c r="A129" t="s">
        <v>54</v>
      </c>
      <c r="E129" s="35" t="s">
        <v>310</v>
      </c>
    </row>
    <row r="130" spans="1:16" ht="12.75">
      <c r="A130" s="25" t="s">
        <v>45</v>
      </c>
      <c r="B130" s="29" t="s">
        <v>311</v>
      </c>
      <c r="C130" s="29" t="s">
        <v>312</v>
      </c>
      <c r="D130" s="25" t="s">
        <v>51</v>
      </c>
      <c r="E130" s="30" t="s">
        <v>313</v>
      </c>
      <c r="F130" s="31" t="s">
        <v>119</v>
      </c>
      <c r="G130" s="32">
        <v>325</v>
      </c>
      <c r="H130" s="33">
        <v>0</v>
      </c>
      <c r="I130" s="33">
        <f>ROUND(ROUND(H130,2)*ROUND(G130,3),2)</f>
      </c>
      <c r="O130">
        <f>(I130*21)/100</f>
      </c>
      <c r="P130" t="s">
        <v>23</v>
      </c>
    </row>
    <row r="131" spans="1:5" ht="12.75">
      <c r="A131" s="34" t="s">
        <v>50</v>
      </c>
      <c r="E131" s="35" t="s">
        <v>51</v>
      </c>
    </row>
    <row r="132" spans="1:5" ht="114.75">
      <c r="A132" s="36" t="s">
        <v>52</v>
      </c>
      <c r="E132" s="37" t="s">
        <v>314</v>
      </c>
    </row>
    <row r="133" spans="1:5" ht="25.5">
      <c r="A133" t="s">
        <v>54</v>
      </c>
      <c r="E133" s="35" t="s">
        <v>315</v>
      </c>
    </row>
    <row r="134" spans="1:16" ht="12.75">
      <c r="A134" s="25" t="s">
        <v>45</v>
      </c>
      <c r="B134" s="29" t="s">
        <v>316</v>
      </c>
      <c r="C134" s="29" t="s">
        <v>317</v>
      </c>
      <c r="D134" s="25" t="s">
        <v>51</v>
      </c>
      <c r="E134" s="30" t="s">
        <v>318</v>
      </c>
      <c r="F134" s="31" t="s">
        <v>119</v>
      </c>
      <c r="G134" s="32">
        <v>325</v>
      </c>
      <c r="H134" s="33">
        <v>0</v>
      </c>
      <c r="I134" s="33">
        <f>ROUND(ROUND(H134,2)*ROUND(G134,3),2)</f>
      </c>
      <c r="O134">
        <f>(I134*21)/100</f>
      </c>
      <c r="P134" t="s">
        <v>23</v>
      </c>
    </row>
    <row r="135" spans="1:5" ht="12.75">
      <c r="A135" s="34" t="s">
        <v>50</v>
      </c>
      <c r="E135" s="35" t="s">
        <v>51</v>
      </c>
    </row>
    <row r="136" spans="1:5" ht="114.75">
      <c r="A136" s="36" t="s">
        <v>52</v>
      </c>
      <c r="E136" s="37" t="s">
        <v>319</v>
      </c>
    </row>
    <row r="137" spans="1:5" ht="38.25">
      <c r="A137" t="s">
        <v>54</v>
      </c>
      <c r="E137" s="35" t="s">
        <v>320</v>
      </c>
    </row>
    <row r="138" spans="1:16" ht="12.75">
      <c r="A138" s="25" t="s">
        <v>45</v>
      </c>
      <c r="B138" s="29" t="s">
        <v>321</v>
      </c>
      <c r="C138" s="29" t="s">
        <v>322</v>
      </c>
      <c r="D138" s="25" t="s">
        <v>51</v>
      </c>
      <c r="E138" s="30" t="s">
        <v>323</v>
      </c>
      <c r="F138" s="31" t="s">
        <v>119</v>
      </c>
      <c r="G138" s="32">
        <v>8</v>
      </c>
      <c r="H138" s="33">
        <v>0</v>
      </c>
      <c r="I138" s="33">
        <f>ROUND(ROUND(H138,2)*ROUND(G138,3),2)</f>
      </c>
      <c r="O138">
        <f>(I138*21)/100</f>
      </c>
      <c r="P138" t="s">
        <v>23</v>
      </c>
    </row>
    <row r="139" spans="1:5" ht="12.75">
      <c r="A139" s="34" t="s">
        <v>50</v>
      </c>
      <c r="E139" s="35" t="s">
        <v>51</v>
      </c>
    </row>
    <row r="140" spans="1:5" ht="89.25">
      <c r="A140" s="36" t="s">
        <v>52</v>
      </c>
      <c r="E140" s="37" t="s">
        <v>324</v>
      </c>
    </row>
    <row r="141" spans="1:5" ht="38.25">
      <c r="A141" t="s">
        <v>54</v>
      </c>
      <c r="E141" s="35" t="s">
        <v>325</v>
      </c>
    </row>
    <row r="142" spans="1:18" ht="12.75" customHeight="1">
      <c r="A142" s="6" t="s">
        <v>43</v>
      </c>
      <c r="B142" s="6"/>
      <c r="C142" s="40" t="s">
        <v>23</v>
      </c>
      <c r="D142" s="6"/>
      <c r="E142" s="27" t="s">
        <v>326</v>
      </c>
      <c r="F142" s="6"/>
      <c r="G142" s="6"/>
      <c r="H142" s="6"/>
      <c r="I142" s="41">
        <f>0+Q142</f>
      </c>
      <c r="O142">
        <f>0+R142</f>
      </c>
      <c r="Q142">
        <f>0+I143+I147+I151+I155+I159+I163+I167+I171</f>
      </c>
      <c r="R142">
        <f>0+O143+O147+O151+O155+O159+O163+O167+O171</f>
      </c>
    </row>
    <row r="143" spans="1:16" ht="12.75">
      <c r="A143" s="25" t="s">
        <v>45</v>
      </c>
      <c r="B143" s="29" t="s">
        <v>327</v>
      </c>
      <c r="C143" s="29" t="s">
        <v>328</v>
      </c>
      <c r="D143" s="25" t="s">
        <v>51</v>
      </c>
      <c r="E143" s="30" t="s">
        <v>329</v>
      </c>
      <c r="F143" s="31" t="s">
        <v>207</v>
      </c>
      <c r="G143" s="32">
        <v>0.192</v>
      </c>
      <c r="H143" s="33">
        <v>0</v>
      </c>
      <c r="I143" s="33">
        <f>ROUND(ROUND(H143,2)*ROUND(G143,3),2)</f>
      </c>
      <c r="O143">
        <f>(I143*21)/100</f>
      </c>
      <c r="P143" t="s">
        <v>23</v>
      </c>
    </row>
    <row r="144" spans="1:5" ht="12.75">
      <c r="A144" s="34" t="s">
        <v>50</v>
      </c>
      <c r="E144" s="35" t="s">
        <v>51</v>
      </c>
    </row>
    <row r="145" spans="1:5" ht="12.75">
      <c r="A145" s="36" t="s">
        <v>52</v>
      </c>
      <c r="E145" s="37" t="s">
        <v>330</v>
      </c>
    </row>
    <row r="146" spans="1:5" ht="51">
      <c r="A146" t="s">
        <v>54</v>
      </c>
      <c r="E146" s="35" t="s">
        <v>331</v>
      </c>
    </row>
    <row r="147" spans="1:16" ht="12.75">
      <c r="A147" s="25" t="s">
        <v>45</v>
      </c>
      <c r="B147" s="29" t="s">
        <v>332</v>
      </c>
      <c r="C147" s="29" t="s">
        <v>333</v>
      </c>
      <c r="D147" s="25" t="s">
        <v>47</v>
      </c>
      <c r="E147" s="30" t="s">
        <v>334</v>
      </c>
      <c r="F147" s="31" t="s">
        <v>266</v>
      </c>
      <c r="G147" s="32">
        <v>1.75</v>
      </c>
      <c r="H147" s="33">
        <v>0</v>
      </c>
      <c r="I147" s="33">
        <f>ROUND(ROUND(H147,2)*ROUND(G147,3),2)</f>
      </c>
      <c r="O147">
        <f>(I147*21)/100</f>
      </c>
      <c r="P147" t="s">
        <v>23</v>
      </c>
    </row>
    <row r="148" spans="1:5" ht="12.75">
      <c r="A148" s="34" t="s">
        <v>50</v>
      </c>
      <c r="E148" s="35" t="s">
        <v>51</v>
      </c>
    </row>
    <row r="149" spans="1:5" ht="76.5">
      <c r="A149" s="36" t="s">
        <v>52</v>
      </c>
      <c r="E149" s="37" t="s">
        <v>335</v>
      </c>
    </row>
    <row r="150" spans="1:5" ht="63.75">
      <c r="A150" t="s">
        <v>54</v>
      </c>
      <c r="E150" s="35" t="s">
        <v>336</v>
      </c>
    </row>
    <row r="151" spans="1:16" ht="12.75">
      <c r="A151" s="25" t="s">
        <v>45</v>
      </c>
      <c r="B151" s="29" t="s">
        <v>337</v>
      </c>
      <c r="C151" s="29" t="s">
        <v>338</v>
      </c>
      <c r="D151" s="25" t="s">
        <v>47</v>
      </c>
      <c r="E151" s="30" t="s">
        <v>339</v>
      </c>
      <c r="F151" s="31" t="s">
        <v>207</v>
      </c>
      <c r="G151" s="32">
        <v>22.534</v>
      </c>
      <c r="H151" s="33">
        <v>0</v>
      </c>
      <c r="I151" s="33">
        <f>ROUND(ROUND(H151,2)*ROUND(G151,3),2)</f>
      </c>
      <c r="O151">
        <f>(I151*21)/100</f>
      </c>
      <c r="P151" t="s">
        <v>23</v>
      </c>
    </row>
    <row r="152" spans="1:5" ht="12.75">
      <c r="A152" s="34" t="s">
        <v>50</v>
      </c>
      <c r="E152" s="35" t="s">
        <v>51</v>
      </c>
    </row>
    <row r="153" spans="1:5" ht="63.75">
      <c r="A153" s="36" t="s">
        <v>52</v>
      </c>
      <c r="E153" s="37" t="s">
        <v>340</v>
      </c>
    </row>
    <row r="154" spans="1:5" ht="369.75">
      <c r="A154" t="s">
        <v>54</v>
      </c>
      <c r="E154" s="35" t="s">
        <v>341</v>
      </c>
    </row>
    <row r="155" spans="1:16" ht="12.75">
      <c r="A155" s="25" t="s">
        <v>45</v>
      </c>
      <c r="B155" s="29" t="s">
        <v>342</v>
      </c>
      <c r="C155" s="29" t="s">
        <v>343</v>
      </c>
      <c r="D155" s="25" t="s">
        <v>51</v>
      </c>
      <c r="E155" s="30" t="s">
        <v>344</v>
      </c>
      <c r="F155" s="31" t="s">
        <v>212</v>
      </c>
      <c r="G155" s="32">
        <v>3.943</v>
      </c>
      <c r="H155" s="33">
        <v>0</v>
      </c>
      <c r="I155" s="33">
        <f>ROUND(ROUND(H155,2)*ROUND(G155,3),2)</f>
      </c>
      <c r="O155">
        <f>(I155*21)/100</f>
      </c>
      <c r="P155" t="s">
        <v>23</v>
      </c>
    </row>
    <row r="156" spans="1:5" ht="12.75">
      <c r="A156" s="34" t="s">
        <v>50</v>
      </c>
      <c r="E156" s="35" t="s">
        <v>51</v>
      </c>
    </row>
    <row r="157" spans="1:5" ht="38.25">
      <c r="A157" s="36" t="s">
        <v>52</v>
      </c>
      <c r="E157" s="37" t="s">
        <v>345</v>
      </c>
    </row>
    <row r="158" spans="1:5" ht="267.75">
      <c r="A158" t="s">
        <v>54</v>
      </c>
      <c r="E158" s="35" t="s">
        <v>346</v>
      </c>
    </row>
    <row r="159" spans="1:16" ht="25.5">
      <c r="A159" s="25" t="s">
        <v>45</v>
      </c>
      <c r="B159" s="29" t="s">
        <v>347</v>
      </c>
      <c r="C159" s="29" t="s">
        <v>348</v>
      </c>
      <c r="D159" s="25" t="s">
        <v>51</v>
      </c>
      <c r="E159" s="30" t="s">
        <v>349</v>
      </c>
      <c r="F159" s="31" t="s">
        <v>95</v>
      </c>
      <c r="G159" s="32">
        <v>1384.944</v>
      </c>
      <c r="H159" s="33">
        <v>0</v>
      </c>
      <c r="I159" s="33">
        <f>ROUND(ROUND(H159,2)*ROUND(G159,3),2)</f>
      </c>
      <c r="O159">
        <f>(I159*21)/100</f>
      </c>
      <c r="P159" t="s">
        <v>23</v>
      </c>
    </row>
    <row r="160" spans="1:5" ht="12.75">
      <c r="A160" s="34" t="s">
        <v>50</v>
      </c>
      <c r="E160" s="35" t="s">
        <v>51</v>
      </c>
    </row>
    <row r="161" spans="1:5" ht="127.5">
      <c r="A161" s="36" t="s">
        <v>52</v>
      </c>
      <c r="E161" s="37" t="s">
        <v>350</v>
      </c>
    </row>
    <row r="162" spans="1:5" ht="63.75">
      <c r="A162" t="s">
        <v>54</v>
      </c>
      <c r="E162" s="35" t="s">
        <v>351</v>
      </c>
    </row>
    <row r="163" spans="1:16" ht="25.5">
      <c r="A163" s="25" t="s">
        <v>45</v>
      </c>
      <c r="B163" s="29" t="s">
        <v>352</v>
      </c>
      <c r="C163" s="29" t="s">
        <v>353</v>
      </c>
      <c r="D163" s="25" t="s">
        <v>51</v>
      </c>
      <c r="E163" s="30" t="s">
        <v>354</v>
      </c>
      <c r="F163" s="31" t="s">
        <v>95</v>
      </c>
      <c r="G163" s="32">
        <v>438</v>
      </c>
      <c r="H163" s="33">
        <v>0</v>
      </c>
      <c r="I163" s="33">
        <f>ROUND(ROUND(H163,2)*ROUND(G163,3),2)</f>
      </c>
      <c r="O163">
        <f>(I163*21)/100</f>
      </c>
      <c r="P163" t="s">
        <v>23</v>
      </c>
    </row>
    <row r="164" spans="1:5" ht="12.75">
      <c r="A164" s="34" t="s">
        <v>50</v>
      </c>
      <c r="E164" s="35" t="s">
        <v>51</v>
      </c>
    </row>
    <row r="165" spans="1:5" ht="63.75">
      <c r="A165" s="36" t="s">
        <v>52</v>
      </c>
      <c r="E165" s="37" t="s">
        <v>355</v>
      </c>
    </row>
    <row r="166" spans="1:5" ht="63.75">
      <c r="A166" t="s">
        <v>54</v>
      </c>
      <c r="E166" s="35" t="s">
        <v>351</v>
      </c>
    </row>
    <row r="167" spans="1:16" ht="12.75">
      <c r="A167" s="25" t="s">
        <v>45</v>
      </c>
      <c r="B167" s="29" t="s">
        <v>356</v>
      </c>
      <c r="C167" s="29" t="s">
        <v>357</v>
      </c>
      <c r="D167" s="25" t="s">
        <v>51</v>
      </c>
      <c r="E167" s="30" t="s">
        <v>358</v>
      </c>
      <c r="F167" s="31" t="s">
        <v>119</v>
      </c>
      <c r="G167" s="32">
        <v>232</v>
      </c>
      <c r="H167" s="33">
        <v>0</v>
      </c>
      <c r="I167" s="33">
        <f>ROUND(ROUND(H167,2)*ROUND(G167,3),2)</f>
      </c>
      <c r="O167">
        <f>(I167*21)/100</f>
      </c>
      <c r="P167" t="s">
        <v>23</v>
      </c>
    </row>
    <row r="168" spans="1:5" ht="12.75">
      <c r="A168" s="34" t="s">
        <v>50</v>
      </c>
      <c r="E168" s="35" t="s">
        <v>51</v>
      </c>
    </row>
    <row r="169" spans="1:5" ht="89.25">
      <c r="A169" s="36" t="s">
        <v>52</v>
      </c>
      <c r="E169" s="37" t="s">
        <v>359</v>
      </c>
    </row>
    <row r="170" spans="1:5" ht="102">
      <c r="A170" t="s">
        <v>54</v>
      </c>
      <c r="E170" s="35" t="s">
        <v>360</v>
      </c>
    </row>
    <row r="171" spans="1:16" ht="12.75">
      <c r="A171" s="25" t="s">
        <v>45</v>
      </c>
      <c r="B171" s="29" t="s">
        <v>361</v>
      </c>
      <c r="C171" s="29" t="s">
        <v>362</v>
      </c>
      <c r="D171" s="25" t="s">
        <v>51</v>
      </c>
      <c r="E171" s="30" t="s">
        <v>363</v>
      </c>
      <c r="F171" s="31" t="s">
        <v>119</v>
      </c>
      <c r="G171" s="32">
        <v>116</v>
      </c>
      <c r="H171" s="33">
        <v>0</v>
      </c>
      <c r="I171" s="33">
        <f>ROUND(ROUND(H171,2)*ROUND(G171,3),2)</f>
      </c>
      <c r="O171">
        <f>(I171*21)/100</f>
      </c>
      <c r="P171" t="s">
        <v>23</v>
      </c>
    </row>
    <row r="172" spans="1:5" ht="12.75">
      <c r="A172" s="34" t="s">
        <v>50</v>
      </c>
      <c r="E172" s="35" t="s">
        <v>51</v>
      </c>
    </row>
    <row r="173" spans="1:5" ht="63.75">
      <c r="A173" s="36" t="s">
        <v>52</v>
      </c>
      <c r="E173" s="37" t="s">
        <v>364</v>
      </c>
    </row>
    <row r="174" spans="1:5" ht="102">
      <c r="A174" t="s">
        <v>54</v>
      </c>
      <c r="E174" s="35" t="s">
        <v>365</v>
      </c>
    </row>
    <row r="175" spans="1:18" ht="12.75" customHeight="1">
      <c r="A175" s="6" t="s">
        <v>43</v>
      </c>
      <c r="B175" s="6"/>
      <c r="C175" s="40" t="s">
        <v>22</v>
      </c>
      <c r="D175" s="6"/>
      <c r="E175" s="27" t="s">
        <v>366</v>
      </c>
      <c r="F175" s="6"/>
      <c r="G175" s="6"/>
      <c r="H175" s="6"/>
      <c r="I175" s="41">
        <f>0+Q175</f>
      </c>
      <c r="O175">
        <f>0+R175</f>
      </c>
      <c r="Q175">
        <f>0+I176+I180+I184+I188+I192+I196+I200</f>
      </c>
      <c r="R175">
        <f>0+O176+O180+O184+O188+O192+O196+O200</f>
      </c>
    </row>
    <row r="176" spans="1:16" ht="12.75">
      <c r="A176" s="25" t="s">
        <v>45</v>
      </c>
      <c r="B176" s="29" t="s">
        <v>367</v>
      </c>
      <c r="C176" s="29" t="s">
        <v>368</v>
      </c>
      <c r="D176" s="25" t="s">
        <v>51</v>
      </c>
      <c r="E176" s="30" t="s">
        <v>369</v>
      </c>
      <c r="F176" s="31" t="s">
        <v>370</v>
      </c>
      <c r="G176" s="32">
        <v>434</v>
      </c>
      <c r="H176" s="33">
        <v>0</v>
      </c>
      <c r="I176" s="33">
        <f>ROUND(ROUND(H176,2)*ROUND(G176,3),2)</f>
      </c>
      <c r="O176">
        <f>(I176*21)/100</f>
      </c>
      <c r="P176" t="s">
        <v>23</v>
      </c>
    </row>
    <row r="177" spans="1:5" ht="12.75">
      <c r="A177" s="34" t="s">
        <v>50</v>
      </c>
      <c r="E177" s="35" t="s">
        <v>51</v>
      </c>
    </row>
    <row r="178" spans="1:5" ht="76.5">
      <c r="A178" s="36" t="s">
        <v>52</v>
      </c>
      <c r="E178" s="37" t="s">
        <v>371</v>
      </c>
    </row>
    <row r="179" spans="1:5" ht="25.5">
      <c r="A179" t="s">
        <v>54</v>
      </c>
      <c r="E179" s="35" t="s">
        <v>372</v>
      </c>
    </row>
    <row r="180" spans="1:16" ht="12.75">
      <c r="A180" s="25" t="s">
        <v>45</v>
      </c>
      <c r="B180" s="29" t="s">
        <v>373</v>
      </c>
      <c r="C180" s="29" t="s">
        <v>374</v>
      </c>
      <c r="D180" s="25" t="s">
        <v>47</v>
      </c>
      <c r="E180" s="30" t="s">
        <v>375</v>
      </c>
      <c r="F180" s="31" t="s">
        <v>207</v>
      </c>
      <c r="G180" s="32">
        <v>20.496</v>
      </c>
      <c r="H180" s="33">
        <v>0</v>
      </c>
      <c r="I180" s="33">
        <f>ROUND(ROUND(H180,2)*ROUND(G180,3),2)</f>
      </c>
      <c r="O180">
        <f>(I180*21)/100</f>
      </c>
      <c r="P180" t="s">
        <v>23</v>
      </c>
    </row>
    <row r="181" spans="1:5" ht="12.75">
      <c r="A181" s="34" t="s">
        <v>50</v>
      </c>
      <c r="E181" s="35" t="s">
        <v>51</v>
      </c>
    </row>
    <row r="182" spans="1:5" ht="76.5">
      <c r="A182" s="36" t="s">
        <v>52</v>
      </c>
      <c r="E182" s="37" t="s">
        <v>376</v>
      </c>
    </row>
    <row r="183" spans="1:5" ht="382.5">
      <c r="A183" t="s">
        <v>54</v>
      </c>
      <c r="E183" s="35" t="s">
        <v>377</v>
      </c>
    </row>
    <row r="184" spans="1:16" ht="12.75">
      <c r="A184" s="25" t="s">
        <v>45</v>
      </c>
      <c r="B184" s="29" t="s">
        <v>378</v>
      </c>
      <c r="C184" s="29" t="s">
        <v>379</v>
      </c>
      <c r="D184" s="25" t="s">
        <v>47</v>
      </c>
      <c r="E184" s="30" t="s">
        <v>380</v>
      </c>
      <c r="F184" s="31" t="s">
        <v>212</v>
      </c>
      <c r="G184" s="32">
        <v>3.69</v>
      </c>
      <c r="H184" s="33">
        <v>0</v>
      </c>
      <c r="I184" s="33">
        <f>ROUND(ROUND(H184,2)*ROUND(G184,3),2)</f>
      </c>
      <c r="O184">
        <f>(I184*21)/100</f>
      </c>
      <c r="P184" t="s">
        <v>23</v>
      </c>
    </row>
    <row r="185" spans="1:5" ht="12.75">
      <c r="A185" s="34" t="s">
        <v>50</v>
      </c>
      <c r="E185" s="35" t="s">
        <v>51</v>
      </c>
    </row>
    <row r="186" spans="1:5" ht="25.5">
      <c r="A186" s="36" t="s">
        <v>52</v>
      </c>
      <c r="E186" s="37" t="s">
        <v>381</v>
      </c>
    </row>
    <row r="187" spans="1:5" ht="242.25">
      <c r="A187" t="s">
        <v>54</v>
      </c>
      <c r="E187" s="35" t="s">
        <v>382</v>
      </c>
    </row>
    <row r="188" spans="1:16" ht="12.75">
      <c r="A188" s="25" t="s">
        <v>45</v>
      </c>
      <c r="B188" s="29" t="s">
        <v>383</v>
      </c>
      <c r="C188" s="29" t="s">
        <v>384</v>
      </c>
      <c r="D188" s="25" t="s">
        <v>47</v>
      </c>
      <c r="E188" s="30" t="s">
        <v>385</v>
      </c>
      <c r="F188" s="31" t="s">
        <v>207</v>
      </c>
      <c r="G188" s="32">
        <v>29.18</v>
      </c>
      <c r="H188" s="33">
        <v>0</v>
      </c>
      <c r="I188" s="33">
        <f>ROUND(ROUND(H188,2)*ROUND(G188,3),2)</f>
      </c>
      <c r="O188">
        <f>(I188*21)/100</f>
      </c>
      <c r="P188" t="s">
        <v>23</v>
      </c>
    </row>
    <row r="189" spans="1:5" ht="12.75">
      <c r="A189" s="34" t="s">
        <v>50</v>
      </c>
      <c r="E189" s="35" t="s">
        <v>51</v>
      </c>
    </row>
    <row r="190" spans="1:5" ht="127.5">
      <c r="A190" s="36" t="s">
        <v>52</v>
      </c>
      <c r="E190" s="37" t="s">
        <v>386</v>
      </c>
    </row>
    <row r="191" spans="1:5" ht="369.75">
      <c r="A191" t="s">
        <v>54</v>
      </c>
      <c r="E191" s="35" t="s">
        <v>387</v>
      </c>
    </row>
    <row r="192" spans="1:16" ht="12.75">
      <c r="A192" s="25" t="s">
        <v>45</v>
      </c>
      <c r="B192" s="29" t="s">
        <v>388</v>
      </c>
      <c r="C192" s="29" t="s">
        <v>389</v>
      </c>
      <c r="D192" s="25" t="s">
        <v>47</v>
      </c>
      <c r="E192" s="30" t="s">
        <v>390</v>
      </c>
      <c r="F192" s="31" t="s">
        <v>212</v>
      </c>
      <c r="G192" s="32">
        <v>2.434</v>
      </c>
      <c r="H192" s="33">
        <v>0</v>
      </c>
      <c r="I192" s="33">
        <f>ROUND(ROUND(H192,2)*ROUND(G192,3),2)</f>
      </c>
      <c r="O192">
        <f>(I192*21)/100</f>
      </c>
      <c r="P192" t="s">
        <v>23</v>
      </c>
    </row>
    <row r="193" spans="1:5" ht="12.75">
      <c r="A193" s="34" t="s">
        <v>50</v>
      </c>
      <c r="E193" s="35" t="s">
        <v>51</v>
      </c>
    </row>
    <row r="194" spans="1:5" ht="153">
      <c r="A194" s="36" t="s">
        <v>52</v>
      </c>
      <c r="E194" s="37" t="s">
        <v>391</v>
      </c>
    </row>
    <row r="195" spans="1:5" ht="267.75">
      <c r="A195" t="s">
        <v>54</v>
      </c>
      <c r="E195" s="35" t="s">
        <v>346</v>
      </c>
    </row>
    <row r="196" spans="1:16" ht="12.75">
      <c r="A196" s="25" t="s">
        <v>45</v>
      </c>
      <c r="B196" s="29" t="s">
        <v>392</v>
      </c>
      <c r="C196" s="29" t="s">
        <v>393</v>
      </c>
      <c r="D196" s="25" t="s">
        <v>47</v>
      </c>
      <c r="E196" s="30" t="s">
        <v>394</v>
      </c>
      <c r="F196" s="31" t="s">
        <v>212</v>
      </c>
      <c r="G196" s="32">
        <v>0.574</v>
      </c>
      <c r="H196" s="33">
        <v>0</v>
      </c>
      <c r="I196" s="33">
        <f>ROUND(ROUND(H196,2)*ROUND(G196,3),2)</f>
      </c>
      <c r="O196">
        <f>(I196*21)/100</f>
      </c>
      <c r="P196" t="s">
        <v>23</v>
      </c>
    </row>
    <row r="197" spans="1:5" ht="12.75">
      <c r="A197" s="34" t="s">
        <v>50</v>
      </c>
      <c r="E197" s="35" t="s">
        <v>51</v>
      </c>
    </row>
    <row r="198" spans="1:5" ht="76.5">
      <c r="A198" s="36" t="s">
        <v>52</v>
      </c>
      <c r="E198" s="37" t="s">
        <v>395</v>
      </c>
    </row>
    <row r="199" spans="1:5" ht="267.75">
      <c r="A199" t="s">
        <v>54</v>
      </c>
      <c r="E199" s="35" t="s">
        <v>346</v>
      </c>
    </row>
    <row r="200" spans="1:16" ht="12.75">
      <c r="A200" s="25" t="s">
        <v>45</v>
      </c>
      <c r="B200" s="29" t="s">
        <v>396</v>
      </c>
      <c r="C200" s="29" t="s">
        <v>397</v>
      </c>
      <c r="D200" s="25" t="s">
        <v>51</v>
      </c>
      <c r="E200" s="30" t="s">
        <v>398</v>
      </c>
      <c r="F200" s="31" t="s">
        <v>207</v>
      </c>
      <c r="G200" s="32">
        <v>0.41</v>
      </c>
      <c r="H200" s="33">
        <v>0</v>
      </c>
      <c r="I200" s="33">
        <f>ROUND(ROUND(H200,2)*ROUND(G200,3),2)</f>
      </c>
      <c r="O200">
        <f>(I200*21)/100</f>
      </c>
      <c r="P200" t="s">
        <v>23</v>
      </c>
    </row>
    <row r="201" spans="1:5" ht="12.75">
      <c r="A201" s="34" t="s">
        <v>50</v>
      </c>
      <c r="E201" s="35" t="s">
        <v>51</v>
      </c>
    </row>
    <row r="202" spans="1:5" ht="12.75">
      <c r="A202" s="36" t="s">
        <v>52</v>
      </c>
      <c r="E202" s="37" t="s">
        <v>399</v>
      </c>
    </row>
    <row r="203" spans="1:5" ht="38.25">
      <c r="A203" t="s">
        <v>54</v>
      </c>
      <c r="E203" s="35" t="s">
        <v>400</v>
      </c>
    </row>
    <row r="204" spans="1:18" ht="12.75" customHeight="1">
      <c r="A204" s="6" t="s">
        <v>43</v>
      </c>
      <c r="B204" s="6"/>
      <c r="C204" s="40" t="s">
        <v>33</v>
      </c>
      <c r="D204" s="6"/>
      <c r="E204" s="27" t="s">
        <v>401</v>
      </c>
      <c r="F204" s="6"/>
      <c r="G204" s="6"/>
      <c r="H204" s="6"/>
      <c r="I204" s="41">
        <f>0+Q204</f>
      </c>
      <c r="O204">
        <f>0+R204</f>
      </c>
      <c r="Q204">
        <f>0+I205+I209+I213+I217+I221+I225+I229+I233+I237+I241+I245+I249+I253</f>
      </c>
      <c r="R204">
        <f>0+O205+O209+O213+O217+O221+O225+O229+O233+O237+O241+O245+O249+O253</f>
      </c>
    </row>
    <row r="205" spans="1:16" ht="12.75">
      <c r="A205" s="25" t="s">
        <v>45</v>
      </c>
      <c r="B205" s="29" t="s">
        <v>402</v>
      </c>
      <c r="C205" s="29" t="s">
        <v>403</v>
      </c>
      <c r="D205" s="25" t="s">
        <v>47</v>
      </c>
      <c r="E205" s="30" t="s">
        <v>404</v>
      </c>
      <c r="F205" s="31" t="s">
        <v>207</v>
      </c>
      <c r="G205" s="32">
        <v>4.843</v>
      </c>
      <c r="H205" s="33">
        <v>0</v>
      </c>
      <c r="I205" s="33">
        <f>ROUND(ROUND(H205,2)*ROUND(G205,3),2)</f>
      </c>
      <c r="O205">
        <f>(I205*21)/100</f>
      </c>
      <c r="P205" t="s">
        <v>23</v>
      </c>
    </row>
    <row r="206" spans="1:5" ht="12.75">
      <c r="A206" s="34" t="s">
        <v>50</v>
      </c>
      <c r="E206" s="35" t="s">
        <v>51</v>
      </c>
    </row>
    <row r="207" spans="1:5" ht="63.75">
      <c r="A207" s="36" t="s">
        <v>52</v>
      </c>
      <c r="E207" s="37" t="s">
        <v>405</v>
      </c>
    </row>
    <row r="208" spans="1:5" ht="369.75">
      <c r="A208" t="s">
        <v>54</v>
      </c>
      <c r="E208" s="35" t="s">
        <v>387</v>
      </c>
    </row>
    <row r="209" spans="1:16" ht="12.75">
      <c r="A209" s="25" t="s">
        <v>45</v>
      </c>
      <c r="B209" s="29" t="s">
        <v>406</v>
      </c>
      <c r="C209" s="29" t="s">
        <v>407</v>
      </c>
      <c r="D209" s="25" t="s">
        <v>47</v>
      </c>
      <c r="E209" s="30" t="s">
        <v>408</v>
      </c>
      <c r="F209" s="31" t="s">
        <v>212</v>
      </c>
      <c r="G209" s="32">
        <v>0.944</v>
      </c>
      <c r="H209" s="33">
        <v>0</v>
      </c>
      <c r="I209" s="33">
        <f>ROUND(ROUND(H209,2)*ROUND(G209,3),2)</f>
      </c>
      <c r="O209">
        <f>(I209*21)/100</f>
      </c>
      <c r="P209" t="s">
        <v>23</v>
      </c>
    </row>
    <row r="210" spans="1:5" ht="12.75">
      <c r="A210" s="34" t="s">
        <v>50</v>
      </c>
      <c r="E210" s="35" t="s">
        <v>51</v>
      </c>
    </row>
    <row r="211" spans="1:5" ht="38.25">
      <c r="A211" s="36" t="s">
        <v>52</v>
      </c>
      <c r="E211" s="37" t="s">
        <v>409</v>
      </c>
    </row>
    <row r="212" spans="1:5" ht="267.75">
      <c r="A212" t="s">
        <v>54</v>
      </c>
      <c r="E212" s="35" t="s">
        <v>410</v>
      </c>
    </row>
    <row r="213" spans="1:16" ht="12.75">
      <c r="A213" s="25" t="s">
        <v>45</v>
      </c>
      <c r="B213" s="29" t="s">
        <v>411</v>
      </c>
      <c r="C213" s="29" t="s">
        <v>412</v>
      </c>
      <c r="D213" s="25" t="s">
        <v>51</v>
      </c>
      <c r="E213" s="30" t="s">
        <v>413</v>
      </c>
      <c r="F213" s="31" t="s">
        <v>207</v>
      </c>
      <c r="G213" s="32">
        <v>11.81</v>
      </c>
      <c r="H213" s="33">
        <v>0</v>
      </c>
      <c r="I213" s="33">
        <f>ROUND(ROUND(H213,2)*ROUND(G213,3),2)</f>
      </c>
      <c r="O213">
        <f>(I213*21)/100</f>
      </c>
      <c r="P213" t="s">
        <v>23</v>
      </c>
    </row>
    <row r="214" spans="1:5" ht="12.75">
      <c r="A214" s="34" t="s">
        <v>50</v>
      </c>
      <c r="E214" s="35" t="s">
        <v>51</v>
      </c>
    </row>
    <row r="215" spans="1:5" ht="76.5">
      <c r="A215" s="36" t="s">
        <v>52</v>
      </c>
      <c r="E215" s="37" t="s">
        <v>414</v>
      </c>
    </row>
    <row r="216" spans="1:5" ht="369.75">
      <c r="A216" t="s">
        <v>54</v>
      </c>
      <c r="E216" s="35" t="s">
        <v>387</v>
      </c>
    </row>
    <row r="217" spans="1:16" ht="12.75">
      <c r="A217" s="25" t="s">
        <v>45</v>
      </c>
      <c r="B217" s="29" t="s">
        <v>415</v>
      </c>
      <c r="C217" s="29" t="s">
        <v>416</v>
      </c>
      <c r="D217" s="25" t="s">
        <v>47</v>
      </c>
      <c r="E217" s="30" t="s">
        <v>417</v>
      </c>
      <c r="F217" s="31" t="s">
        <v>207</v>
      </c>
      <c r="G217" s="32">
        <v>2.76</v>
      </c>
      <c r="H217" s="33">
        <v>0</v>
      </c>
      <c r="I217" s="33">
        <f>ROUND(ROUND(H217,2)*ROUND(G217,3),2)</f>
      </c>
      <c r="O217">
        <f>(I217*21)/100</f>
      </c>
      <c r="P217" t="s">
        <v>23</v>
      </c>
    </row>
    <row r="218" spans="1:5" ht="12.75">
      <c r="A218" s="34" t="s">
        <v>50</v>
      </c>
      <c r="E218" s="35" t="s">
        <v>51</v>
      </c>
    </row>
    <row r="219" spans="1:5" ht="63.75">
      <c r="A219" s="36" t="s">
        <v>52</v>
      </c>
      <c r="E219" s="37" t="s">
        <v>418</v>
      </c>
    </row>
    <row r="220" spans="1:5" ht="12.75">
      <c r="A220" t="s">
        <v>54</v>
      </c>
      <c r="E220" s="35" t="s">
        <v>51</v>
      </c>
    </row>
    <row r="221" spans="1:16" ht="12.75">
      <c r="A221" s="25" t="s">
        <v>45</v>
      </c>
      <c r="B221" s="29" t="s">
        <v>419</v>
      </c>
      <c r="C221" s="29" t="s">
        <v>420</v>
      </c>
      <c r="D221" s="25" t="s">
        <v>51</v>
      </c>
      <c r="E221" s="30" t="s">
        <v>421</v>
      </c>
      <c r="F221" s="31" t="s">
        <v>207</v>
      </c>
      <c r="G221" s="32">
        <v>4.86</v>
      </c>
      <c r="H221" s="33">
        <v>0</v>
      </c>
      <c r="I221" s="33">
        <f>ROUND(ROUND(H221,2)*ROUND(G221,3),2)</f>
      </c>
      <c r="O221">
        <f>(I221*21)/100</f>
      </c>
      <c r="P221" t="s">
        <v>23</v>
      </c>
    </row>
    <row r="222" spans="1:5" ht="12.75">
      <c r="A222" s="34" t="s">
        <v>50</v>
      </c>
      <c r="E222" s="35" t="s">
        <v>51</v>
      </c>
    </row>
    <row r="223" spans="1:5" ht="12.75">
      <c r="A223" s="36" t="s">
        <v>52</v>
      </c>
      <c r="E223" s="37" t="s">
        <v>422</v>
      </c>
    </row>
    <row r="224" spans="1:5" ht="25.5">
      <c r="A224" t="s">
        <v>54</v>
      </c>
      <c r="E224" s="35" t="s">
        <v>423</v>
      </c>
    </row>
    <row r="225" spans="1:16" ht="12.75">
      <c r="A225" s="25" t="s">
        <v>45</v>
      </c>
      <c r="B225" s="29" t="s">
        <v>424</v>
      </c>
      <c r="C225" s="29" t="s">
        <v>425</v>
      </c>
      <c r="D225" s="25" t="s">
        <v>47</v>
      </c>
      <c r="E225" s="30" t="s">
        <v>426</v>
      </c>
      <c r="F225" s="31" t="s">
        <v>207</v>
      </c>
      <c r="G225" s="32">
        <v>12.007</v>
      </c>
      <c r="H225" s="33">
        <v>0</v>
      </c>
      <c r="I225" s="33">
        <f>ROUND(ROUND(H225,2)*ROUND(G225,3),2)</f>
      </c>
      <c r="O225">
        <f>(I225*21)/100</f>
      </c>
      <c r="P225" t="s">
        <v>23</v>
      </c>
    </row>
    <row r="226" spans="1:5" ht="12.75">
      <c r="A226" s="34" t="s">
        <v>50</v>
      </c>
      <c r="E226" s="35" t="s">
        <v>51</v>
      </c>
    </row>
    <row r="227" spans="1:5" ht="63.75">
      <c r="A227" s="36" t="s">
        <v>52</v>
      </c>
      <c r="E227" s="37" t="s">
        <v>427</v>
      </c>
    </row>
    <row r="228" spans="1:5" ht="369.75">
      <c r="A228" t="s">
        <v>54</v>
      </c>
      <c r="E228" s="35" t="s">
        <v>387</v>
      </c>
    </row>
    <row r="229" spans="1:16" ht="12.75">
      <c r="A229" s="25" t="s">
        <v>45</v>
      </c>
      <c r="B229" s="29" t="s">
        <v>428</v>
      </c>
      <c r="C229" s="29" t="s">
        <v>429</v>
      </c>
      <c r="D229" s="25" t="s">
        <v>51</v>
      </c>
      <c r="E229" s="30" t="s">
        <v>430</v>
      </c>
      <c r="F229" s="31" t="s">
        <v>207</v>
      </c>
      <c r="G229" s="32">
        <v>0.433</v>
      </c>
      <c r="H229" s="33">
        <v>0</v>
      </c>
      <c r="I229" s="33">
        <f>ROUND(ROUND(H229,2)*ROUND(G229,3),2)</f>
      </c>
      <c r="O229">
        <f>(I229*21)/100</f>
      </c>
      <c r="P229" t="s">
        <v>23</v>
      </c>
    </row>
    <row r="230" spans="1:5" ht="12.75">
      <c r="A230" s="34" t="s">
        <v>50</v>
      </c>
      <c r="E230" s="35" t="s">
        <v>51</v>
      </c>
    </row>
    <row r="231" spans="1:5" ht="76.5">
      <c r="A231" s="36" t="s">
        <v>52</v>
      </c>
      <c r="E231" s="37" t="s">
        <v>431</v>
      </c>
    </row>
    <row r="232" spans="1:5" ht="38.25">
      <c r="A232" t="s">
        <v>54</v>
      </c>
      <c r="E232" s="35" t="s">
        <v>432</v>
      </c>
    </row>
    <row r="233" spans="1:16" ht="12.75">
      <c r="A233" s="25" t="s">
        <v>45</v>
      </c>
      <c r="B233" s="29" t="s">
        <v>433</v>
      </c>
      <c r="C233" s="29" t="s">
        <v>434</v>
      </c>
      <c r="D233" s="25" t="s">
        <v>47</v>
      </c>
      <c r="E233" s="30" t="s">
        <v>435</v>
      </c>
      <c r="F233" s="31" t="s">
        <v>212</v>
      </c>
      <c r="G233" s="32">
        <v>1.802</v>
      </c>
      <c r="H233" s="33">
        <v>0</v>
      </c>
      <c r="I233" s="33">
        <f>ROUND(ROUND(H233,2)*ROUND(G233,3),2)</f>
      </c>
      <c r="O233">
        <f>(I233*21)/100</f>
      </c>
      <c r="P233" t="s">
        <v>23</v>
      </c>
    </row>
    <row r="234" spans="1:5" ht="12.75">
      <c r="A234" s="34" t="s">
        <v>50</v>
      </c>
      <c r="E234" s="35" t="s">
        <v>51</v>
      </c>
    </row>
    <row r="235" spans="1:5" ht="38.25">
      <c r="A235" s="36" t="s">
        <v>52</v>
      </c>
      <c r="E235" s="37" t="s">
        <v>436</v>
      </c>
    </row>
    <row r="236" spans="1:5" ht="178.5">
      <c r="A236" t="s">
        <v>54</v>
      </c>
      <c r="E236" s="35" t="s">
        <v>437</v>
      </c>
    </row>
    <row r="237" spans="1:16" ht="12.75">
      <c r="A237" s="25" t="s">
        <v>45</v>
      </c>
      <c r="B237" s="29" t="s">
        <v>438</v>
      </c>
      <c r="C237" s="29" t="s">
        <v>439</v>
      </c>
      <c r="D237" s="25" t="s">
        <v>47</v>
      </c>
      <c r="E237" s="30" t="s">
        <v>440</v>
      </c>
      <c r="F237" s="31" t="s">
        <v>212</v>
      </c>
      <c r="G237" s="32">
        <v>0.18</v>
      </c>
      <c r="H237" s="33">
        <v>0</v>
      </c>
      <c r="I237" s="33">
        <f>ROUND(ROUND(H237,2)*ROUND(G237,3),2)</f>
      </c>
      <c r="O237">
        <f>(I237*21)/100</f>
      </c>
      <c r="P237" t="s">
        <v>23</v>
      </c>
    </row>
    <row r="238" spans="1:5" ht="12.75">
      <c r="A238" s="34" t="s">
        <v>50</v>
      </c>
      <c r="E238" s="35" t="s">
        <v>51</v>
      </c>
    </row>
    <row r="239" spans="1:5" ht="38.25">
      <c r="A239" s="36" t="s">
        <v>52</v>
      </c>
      <c r="E239" s="37" t="s">
        <v>441</v>
      </c>
    </row>
    <row r="240" spans="1:5" ht="178.5">
      <c r="A240" t="s">
        <v>54</v>
      </c>
      <c r="E240" s="35" t="s">
        <v>437</v>
      </c>
    </row>
    <row r="241" spans="1:16" ht="12.75">
      <c r="A241" s="25" t="s">
        <v>45</v>
      </c>
      <c r="B241" s="29" t="s">
        <v>442</v>
      </c>
      <c r="C241" s="29" t="s">
        <v>443</v>
      </c>
      <c r="D241" s="25" t="s">
        <v>51</v>
      </c>
      <c r="E241" s="30" t="s">
        <v>444</v>
      </c>
      <c r="F241" s="31" t="s">
        <v>207</v>
      </c>
      <c r="G241" s="32">
        <v>7.65</v>
      </c>
      <c r="H241" s="33">
        <v>0</v>
      </c>
      <c r="I241" s="33">
        <f>ROUND(ROUND(H241,2)*ROUND(G241,3),2)</f>
      </c>
      <c r="O241">
        <f>(I241*21)/100</f>
      </c>
      <c r="P241" t="s">
        <v>23</v>
      </c>
    </row>
    <row r="242" spans="1:5" ht="12.75">
      <c r="A242" s="34" t="s">
        <v>50</v>
      </c>
      <c r="E242" s="35" t="s">
        <v>51</v>
      </c>
    </row>
    <row r="243" spans="1:5" ht="63.75">
      <c r="A243" s="36" t="s">
        <v>52</v>
      </c>
      <c r="E243" s="37" t="s">
        <v>445</v>
      </c>
    </row>
    <row r="244" spans="1:5" ht="38.25">
      <c r="A244" t="s">
        <v>54</v>
      </c>
      <c r="E244" s="35" t="s">
        <v>446</v>
      </c>
    </row>
    <row r="245" spans="1:16" ht="25.5">
      <c r="A245" s="25" t="s">
        <v>45</v>
      </c>
      <c r="B245" s="29" t="s">
        <v>447</v>
      </c>
      <c r="C245" s="29" t="s">
        <v>448</v>
      </c>
      <c r="D245" s="25" t="s">
        <v>51</v>
      </c>
      <c r="E245" s="30" t="s">
        <v>449</v>
      </c>
      <c r="F245" s="31" t="s">
        <v>207</v>
      </c>
      <c r="G245" s="32">
        <v>103.2</v>
      </c>
      <c r="H245" s="33">
        <v>0</v>
      </c>
      <c r="I245" s="33">
        <f>ROUND(ROUND(H245,2)*ROUND(G245,3),2)</f>
      </c>
      <c r="O245">
        <f>(I245*21)/100</f>
      </c>
      <c r="P245" t="s">
        <v>23</v>
      </c>
    </row>
    <row r="246" spans="1:5" ht="12.75">
      <c r="A246" s="34" t="s">
        <v>50</v>
      </c>
      <c r="E246" s="35" t="s">
        <v>51</v>
      </c>
    </row>
    <row r="247" spans="1:5" ht="63.75">
      <c r="A247" s="36" t="s">
        <v>52</v>
      </c>
      <c r="E247" s="37" t="s">
        <v>450</v>
      </c>
    </row>
    <row r="248" spans="1:5" ht="38.25">
      <c r="A248" t="s">
        <v>54</v>
      </c>
      <c r="E248" s="35" t="s">
        <v>446</v>
      </c>
    </row>
    <row r="249" spans="1:16" ht="12.75">
      <c r="A249" s="25" t="s">
        <v>45</v>
      </c>
      <c r="B249" s="29" t="s">
        <v>451</v>
      </c>
      <c r="C249" s="29" t="s">
        <v>452</v>
      </c>
      <c r="D249" s="25" t="s">
        <v>51</v>
      </c>
      <c r="E249" s="30" t="s">
        <v>453</v>
      </c>
      <c r="F249" s="31" t="s">
        <v>207</v>
      </c>
      <c r="G249" s="32">
        <v>0.459</v>
      </c>
      <c r="H249" s="33">
        <v>0</v>
      </c>
      <c r="I249" s="33">
        <f>ROUND(ROUND(H249,2)*ROUND(G249,3),2)</f>
      </c>
      <c r="O249">
        <f>(I249*21)/100</f>
      </c>
      <c r="P249" t="s">
        <v>23</v>
      </c>
    </row>
    <row r="250" spans="1:5" ht="12.75">
      <c r="A250" s="34" t="s">
        <v>50</v>
      </c>
      <c r="E250" s="35" t="s">
        <v>51</v>
      </c>
    </row>
    <row r="251" spans="1:5" ht="12.75">
      <c r="A251" s="36" t="s">
        <v>52</v>
      </c>
      <c r="E251" s="37" t="s">
        <v>454</v>
      </c>
    </row>
    <row r="252" spans="1:5" ht="409.5">
      <c r="A252" t="s">
        <v>54</v>
      </c>
      <c r="E252" s="35" t="s">
        <v>455</v>
      </c>
    </row>
    <row r="253" spans="1:16" ht="12.75">
      <c r="A253" s="25" t="s">
        <v>45</v>
      </c>
      <c r="B253" s="29" t="s">
        <v>456</v>
      </c>
      <c r="C253" s="29" t="s">
        <v>457</v>
      </c>
      <c r="D253" s="25" t="s">
        <v>51</v>
      </c>
      <c r="E253" s="30" t="s">
        <v>458</v>
      </c>
      <c r="F253" s="31" t="s">
        <v>207</v>
      </c>
      <c r="G253" s="32">
        <v>8.179</v>
      </c>
      <c r="H253" s="33">
        <v>0</v>
      </c>
      <c r="I253" s="33">
        <f>ROUND(ROUND(H253,2)*ROUND(G253,3),2)</f>
      </c>
      <c r="O253">
        <f>(I253*21)/100</f>
      </c>
      <c r="P253" t="s">
        <v>23</v>
      </c>
    </row>
    <row r="254" spans="1:5" ht="12.75">
      <c r="A254" s="34" t="s">
        <v>50</v>
      </c>
      <c r="E254" s="35" t="s">
        <v>51</v>
      </c>
    </row>
    <row r="255" spans="1:5" ht="51">
      <c r="A255" s="36" t="s">
        <v>52</v>
      </c>
      <c r="E255" s="37" t="s">
        <v>459</v>
      </c>
    </row>
    <row r="256" spans="1:5" ht="51">
      <c r="A256" t="s">
        <v>54</v>
      </c>
      <c r="E256" s="35" t="s">
        <v>460</v>
      </c>
    </row>
    <row r="257" spans="1:18" ht="12.75" customHeight="1">
      <c r="A257" s="6" t="s">
        <v>43</v>
      </c>
      <c r="B257" s="6"/>
      <c r="C257" s="40" t="s">
        <v>35</v>
      </c>
      <c r="D257" s="6"/>
      <c r="E257" s="27" t="s">
        <v>461</v>
      </c>
      <c r="F257" s="6"/>
      <c r="G257" s="6"/>
      <c r="H257" s="6"/>
      <c r="I257" s="41">
        <f>0+Q257</f>
      </c>
      <c r="O257">
        <f>0+R257</f>
      </c>
      <c r="Q257">
        <f>0+I258+I262+I266+I270+I274+I278+I282+I286+I290</f>
      </c>
      <c r="R257">
        <f>0+O258+O262+O266+O270+O274+O278+O282+O286+O290</f>
      </c>
    </row>
    <row r="258" spans="1:16" ht="12.75">
      <c r="A258" s="25" t="s">
        <v>45</v>
      </c>
      <c r="B258" s="29" t="s">
        <v>462</v>
      </c>
      <c r="C258" s="29" t="s">
        <v>463</v>
      </c>
      <c r="D258" s="25" t="s">
        <v>51</v>
      </c>
      <c r="E258" s="30" t="s">
        <v>464</v>
      </c>
      <c r="F258" s="31" t="s">
        <v>207</v>
      </c>
      <c r="G258" s="32">
        <v>39.75</v>
      </c>
      <c r="H258" s="33">
        <v>0</v>
      </c>
      <c r="I258" s="33">
        <f>ROUND(ROUND(H258,2)*ROUND(G258,3),2)</f>
      </c>
      <c r="O258">
        <f>(I258*21)/100</f>
      </c>
      <c r="P258" t="s">
        <v>23</v>
      </c>
    </row>
    <row r="259" spans="1:5" ht="12.75">
      <c r="A259" s="34" t="s">
        <v>50</v>
      </c>
      <c r="E259" s="35" t="s">
        <v>51</v>
      </c>
    </row>
    <row r="260" spans="1:5" ht="63.75">
      <c r="A260" s="36" t="s">
        <v>52</v>
      </c>
      <c r="E260" s="37" t="s">
        <v>465</v>
      </c>
    </row>
    <row r="261" spans="1:5" ht="127.5">
      <c r="A261" t="s">
        <v>54</v>
      </c>
      <c r="E261" s="35" t="s">
        <v>466</v>
      </c>
    </row>
    <row r="262" spans="1:16" ht="12.75">
      <c r="A262" s="25" t="s">
        <v>45</v>
      </c>
      <c r="B262" s="29" t="s">
        <v>467</v>
      </c>
      <c r="C262" s="29" t="s">
        <v>468</v>
      </c>
      <c r="D262" s="25" t="s">
        <v>51</v>
      </c>
      <c r="E262" s="30" t="s">
        <v>469</v>
      </c>
      <c r="F262" s="31" t="s">
        <v>207</v>
      </c>
      <c r="G262" s="32">
        <v>53</v>
      </c>
      <c r="H262" s="33">
        <v>0</v>
      </c>
      <c r="I262" s="33">
        <f>ROUND(ROUND(H262,2)*ROUND(G262,3),2)</f>
      </c>
      <c r="O262">
        <f>(I262*21)/100</f>
      </c>
      <c r="P262" t="s">
        <v>23</v>
      </c>
    </row>
    <row r="263" spans="1:5" ht="12.75">
      <c r="A263" s="34" t="s">
        <v>50</v>
      </c>
      <c r="E263" s="35" t="s">
        <v>51</v>
      </c>
    </row>
    <row r="264" spans="1:5" ht="63.75">
      <c r="A264" s="36" t="s">
        <v>52</v>
      </c>
      <c r="E264" s="37" t="s">
        <v>470</v>
      </c>
    </row>
    <row r="265" spans="1:5" ht="51">
      <c r="A265" t="s">
        <v>54</v>
      </c>
      <c r="E265" s="35" t="s">
        <v>471</v>
      </c>
    </row>
    <row r="266" spans="1:16" ht="12.75">
      <c r="A266" s="25" t="s">
        <v>45</v>
      </c>
      <c r="B266" s="29" t="s">
        <v>472</v>
      </c>
      <c r="C266" s="29" t="s">
        <v>473</v>
      </c>
      <c r="D266" s="25" t="s">
        <v>51</v>
      </c>
      <c r="E266" s="30" t="s">
        <v>474</v>
      </c>
      <c r="F266" s="31" t="s">
        <v>207</v>
      </c>
      <c r="G266" s="32">
        <v>39.75</v>
      </c>
      <c r="H266" s="33">
        <v>0</v>
      </c>
      <c r="I266" s="33">
        <f>ROUND(ROUND(H266,2)*ROUND(G266,3),2)</f>
      </c>
      <c r="O266">
        <f>(I266*21)/100</f>
      </c>
      <c r="P266" t="s">
        <v>23</v>
      </c>
    </row>
    <row r="267" spans="1:5" ht="12.75">
      <c r="A267" s="34" t="s">
        <v>50</v>
      </c>
      <c r="E267" s="35" t="s">
        <v>51</v>
      </c>
    </row>
    <row r="268" spans="1:5" ht="51">
      <c r="A268" s="36" t="s">
        <v>52</v>
      </c>
      <c r="E268" s="37" t="s">
        <v>475</v>
      </c>
    </row>
    <row r="269" spans="1:5" ht="102">
      <c r="A269" t="s">
        <v>54</v>
      </c>
      <c r="E269" s="35" t="s">
        <v>476</v>
      </c>
    </row>
    <row r="270" spans="1:16" ht="12.75">
      <c r="A270" s="25" t="s">
        <v>45</v>
      </c>
      <c r="B270" s="29" t="s">
        <v>477</v>
      </c>
      <c r="C270" s="29" t="s">
        <v>478</v>
      </c>
      <c r="D270" s="25" t="s">
        <v>51</v>
      </c>
      <c r="E270" s="30" t="s">
        <v>479</v>
      </c>
      <c r="F270" s="31" t="s">
        <v>207</v>
      </c>
      <c r="G270" s="32">
        <v>3.375</v>
      </c>
      <c r="H270" s="33">
        <v>0</v>
      </c>
      <c r="I270" s="33">
        <f>ROUND(ROUND(H270,2)*ROUND(G270,3),2)</f>
      </c>
      <c r="O270">
        <f>(I270*21)/100</f>
      </c>
      <c r="P270" t="s">
        <v>23</v>
      </c>
    </row>
    <row r="271" spans="1:5" ht="12.75">
      <c r="A271" s="34" t="s">
        <v>50</v>
      </c>
      <c r="E271" s="35" t="s">
        <v>51</v>
      </c>
    </row>
    <row r="272" spans="1:5" ht="51">
      <c r="A272" s="36" t="s">
        <v>52</v>
      </c>
      <c r="E272" s="37" t="s">
        <v>480</v>
      </c>
    </row>
    <row r="273" spans="1:5" ht="38.25">
      <c r="A273" t="s">
        <v>54</v>
      </c>
      <c r="E273" s="35" t="s">
        <v>481</v>
      </c>
    </row>
    <row r="274" spans="1:16" ht="12.75">
      <c r="A274" s="25" t="s">
        <v>45</v>
      </c>
      <c r="B274" s="29" t="s">
        <v>482</v>
      </c>
      <c r="C274" s="29" t="s">
        <v>483</v>
      </c>
      <c r="D274" s="25" t="s">
        <v>51</v>
      </c>
      <c r="E274" s="30" t="s">
        <v>484</v>
      </c>
      <c r="F274" s="31" t="s">
        <v>119</v>
      </c>
      <c r="G274" s="32">
        <v>308.008</v>
      </c>
      <c r="H274" s="33">
        <v>0</v>
      </c>
      <c r="I274" s="33">
        <f>ROUND(ROUND(H274,2)*ROUND(G274,3),2)</f>
      </c>
      <c r="O274">
        <f>(I274*21)/100</f>
      </c>
      <c r="P274" t="s">
        <v>23</v>
      </c>
    </row>
    <row r="275" spans="1:5" ht="12.75">
      <c r="A275" s="34" t="s">
        <v>50</v>
      </c>
      <c r="E275" s="35" t="s">
        <v>51</v>
      </c>
    </row>
    <row r="276" spans="1:5" ht="76.5">
      <c r="A276" s="36" t="s">
        <v>52</v>
      </c>
      <c r="E276" s="37" t="s">
        <v>485</v>
      </c>
    </row>
    <row r="277" spans="1:5" ht="51">
      <c r="A277" t="s">
        <v>54</v>
      </c>
      <c r="E277" s="35" t="s">
        <v>486</v>
      </c>
    </row>
    <row r="278" spans="1:16" ht="12.75">
      <c r="A278" s="25" t="s">
        <v>45</v>
      </c>
      <c r="B278" s="29" t="s">
        <v>487</v>
      </c>
      <c r="C278" s="29" t="s">
        <v>488</v>
      </c>
      <c r="D278" s="25" t="s">
        <v>51</v>
      </c>
      <c r="E278" s="30" t="s">
        <v>489</v>
      </c>
      <c r="F278" s="31" t="s">
        <v>119</v>
      </c>
      <c r="G278" s="32">
        <v>308.008</v>
      </c>
      <c r="H278" s="33">
        <v>0</v>
      </c>
      <c r="I278" s="33">
        <f>ROUND(ROUND(H278,2)*ROUND(G278,3),2)</f>
      </c>
      <c r="O278">
        <f>(I278*21)/100</f>
      </c>
      <c r="P278" t="s">
        <v>23</v>
      </c>
    </row>
    <row r="279" spans="1:5" ht="12.75">
      <c r="A279" s="34" t="s">
        <v>50</v>
      </c>
      <c r="E279" s="35" t="s">
        <v>51</v>
      </c>
    </row>
    <row r="280" spans="1:5" ht="76.5">
      <c r="A280" s="36" t="s">
        <v>52</v>
      </c>
      <c r="E280" s="37" t="s">
        <v>490</v>
      </c>
    </row>
    <row r="281" spans="1:5" ht="140.25">
      <c r="A281" t="s">
        <v>54</v>
      </c>
      <c r="E281" s="35" t="s">
        <v>491</v>
      </c>
    </row>
    <row r="282" spans="1:16" ht="12.75">
      <c r="A282" s="25" t="s">
        <v>45</v>
      </c>
      <c r="B282" s="29" t="s">
        <v>492</v>
      </c>
      <c r="C282" s="29" t="s">
        <v>493</v>
      </c>
      <c r="D282" s="25" t="s">
        <v>47</v>
      </c>
      <c r="E282" s="30" t="s">
        <v>494</v>
      </c>
      <c r="F282" s="31" t="s">
        <v>207</v>
      </c>
      <c r="G282" s="32">
        <v>1.864</v>
      </c>
      <c r="H282" s="33">
        <v>0</v>
      </c>
      <c r="I282" s="33">
        <f>ROUND(ROUND(H282,2)*ROUND(G282,3),2)</f>
      </c>
      <c r="O282">
        <f>(I282*21)/100</f>
      </c>
      <c r="P282" t="s">
        <v>23</v>
      </c>
    </row>
    <row r="283" spans="1:5" ht="12.75">
      <c r="A283" s="34" t="s">
        <v>50</v>
      </c>
      <c r="E283" s="35" t="s">
        <v>51</v>
      </c>
    </row>
    <row r="284" spans="1:5" ht="102">
      <c r="A284" s="36" t="s">
        <v>52</v>
      </c>
      <c r="E284" s="37" t="s">
        <v>495</v>
      </c>
    </row>
    <row r="285" spans="1:5" ht="140.25">
      <c r="A285" t="s">
        <v>54</v>
      </c>
      <c r="E285" s="35" t="s">
        <v>491</v>
      </c>
    </row>
    <row r="286" spans="1:16" ht="12.75">
      <c r="A286" s="25" t="s">
        <v>45</v>
      </c>
      <c r="B286" s="29" t="s">
        <v>496</v>
      </c>
      <c r="C286" s="29" t="s">
        <v>497</v>
      </c>
      <c r="D286" s="25" t="s">
        <v>47</v>
      </c>
      <c r="E286" s="30" t="s">
        <v>498</v>
      </c>
      <c r="F286" s="31" t="s">
        <v>119</v>
      </c>
      <c r="G286" s="32">
        <v>1.792</v>
      </c>
      <c r="H286" s="33">
        <v>0</v>
      </c>
      <c r="I286" s="33">
        <f>ROUND(ROUND(H286,2)*ROUND(G286,3),2)</f>
      </c>
      <c r="O286">
        <f>(I286*21)/100</f>
      </c>
      <c r="P286" t="s">
        <v>23</v>
      </c>
    </row>
    <row r="287" spans="1:5" ht="12.75">
      <c r="A287" s="34" t="s">
        <v>50</v>
      </c>
      <c r="E287" s="35" t="s">
        <v>51</v>
      </c>
    </row>
    <row r="288" spans="1:5" ht="12.75">
      <c r="A288" s="36" t="s">
        <v>52</v>
      </c>
      <c r="E288" s="37" t="s">
        <v>499</v>
      </c>
    </row>
    <row r="289" spans="1:5" ht="153">
      <c r="A289" t="s">
        <v>54</v>
      </c>
      <c r="E289" s="35" t="s">
        <v>500</v>
      </c>
    </row>
    <row r="290" spans="1:16" ht="25.5">
      <c r="A290" s="25" t="s">
        <v>45</v>
      </c>
      <c r="B290" s="29" t="s">
        <v>501</v>
      </c>
      <c r="C290" s="29" t="s">
        <v>502</v>
      </c>
      <c r="D290" s="25" t="s">
        <v>47</v>
      </c>
      <c r="E290" s="30" t="s">
        <v>503</v>
      </c>
      <c r="F290" s="31" t="s">
        <v>119</v>
      </c>
      <c r="G290" s="32">
        <v>1.8</v>
      </c>
      <c r="H290" s="33">
        <v>0</v>
      </c>
      <c r="I290" s="33">
        <f>ROUND(ROUND(H290,2)*ROUND(G290,3),2)</f>
      </c>
      <c r="O290">
        <f>(I290*21)/100</f>
      </c>
      <c r="P290" t="s">
        <v>23</v>
      </c>
    </row>
    <row r="291" spans="1:5" ht="12.75">
      <c r="A291" s="34" t="s">
        <v>50</v>
      </c>
      <c r="E291" s="35" t="s">
        <v>51</v>
      </c>
    </row>
    <row r="292" spans="1:5" ht="12.75">
      <c r="A292" s="36" t="s">
        <v>52</v>
      </c>
      <c r="E292" s="37" t="s">
        <v>504</v>
      </c>
    </row>
    <row r="293" spans="1:5" ht="153">
      <c r="A293" t="s">
        <v>54</v>
      </c>
      <c r="E293" s="35" t="s">
        <v>505</v>
      </c>
    </row>
    <row r="294" spans="1:18" ht="12.75" customHeight="1">
      <c r="A294" s="6" t="s">
        <v>43</v>
      </c>
      <c r="B294" s="6"/>
      <c r="C294" s="40" t="s">
        <v>37</v>
      </c>
      <c r="D294" s="6"/>
      <c r="E294" s="27" t="s">
        <v>506</v>
      </c>
      <c r="F294" s="6"/>
      <c r="G294" s="6"/>
      <c r="H294" s="6"/>
      <c r="I294" s="41">
        <f>0+Q294</f>
      </c>
      <c r="O294">
        <f>0+R294</f>
      </c>
      <c r="Q294">
        <f>0+I295+I299+I303+I307+I311+I315+I319+I323+I327</f>
      </c>
      <c r="R294">
        <f>0+O295+O299+O303+O307+O311+O315+O319+O323+O327</f>
      </c>
    </row>
    <row r="295" spans="1:16" ht="25.5">
      <c r="A295" s="25" t="s">
        <v>45</v>
      </c>
      <c r="B295" s="29" t="s">
        <v>507</v>
      </c>
      <c r="C295" s="29" t="s">
        <v>508</v>
      </c>
      <c r="D295" s="25" t="s">
        <v>47</v>
      </c>
      <c r="E295" s="30" t="s">
        <v>509</v>
      </c>
      <c r="F295" s="31" t="s">
        <v>119</v>
      </c>
      <c r="G295" s="32">
        <v>70.262</v>
      </c>
      <c r="H295" s="33">
        <v>0</v>
      </c>
      <c r="I295" s="33">
        <f>ROUND(ROUND(H295,2)*ROUND(G295,3),2)</f>
      </c>
      <c r="O295">
        <f>(I295*21)/100</f>
      </c>
      <c r="P295" t="s">
        <v>23</v>
      </c>
    </row>
    <row r="296" spans="1:5" ht="12.75">
      <c r="A296" s="34" t="s">
        <v>50</v>
      </c>
      <c r="E296" s="35" t="s">
        <v>51</v>
      </c>
    </row>
    <row r="297" spans="1:5" ht="114.75">
      <c r="A297" s="36" t="s">
        <v>52</v>
      </c>
      <c r="E297" s="37" t="s">
        <v>510</v>
      </c>
    </row>
    <row r="298" spans="1:5" ht="76.5">
      <c r="A298" t="s">
        <v>54</v>
      </c>
      <c r="E298" s="35" t="s">
        <v>511</v>
      </c>
    </row>
    <row r="299" spans="1:16" ht="25.5">
      <c r="A299" s="25" t="s">
        <v>45</v>
      </c>
      <c r="B299" s="29" t="s">
        <v>512</v>
      </c>
      <c r="C299" s="29" t="s">
        <v>513</v>
      </c>
      <c r="D299" s="25" t="s">
        <v>47</v>
      </c>
      <c r="E299" s="30" t="s">
        <v>514</v>
      </c>
      <c r="F299" s="31" t="s">
        <v>119</v>
      </c>
      <c r="G299" s="32">
        <v>8.783</v>
      </c>
      <c r="H299" s="33">
        <v>0</v>
      </c>
      <c r="I299" s="33">
        <f>ROUND(ROUND(H299,2)*ROUND(G299,3),2)</f>
      </c>
      <c r="O299">
        <f>(I299*21)/100</f>
      </c>
      <c r="P299" t="s">
        <v>23</v>
      </c>
    </row>
    <row r="300" spans="1:5" ht="12.75">
      <c r="A300" s="34" t="s">
        <v>50</v>
      </c>
      <c r="E300" s="35" t="s">
        <v>51</v>
      </c>
    </row>
    <row r="301" spans="1:5" ht="114.75">
      <c r="A301" s="36" t="s">
        <v>52</v>
      </c>
      <c r="E301" s="37" t="s">
        <v>515</v>
      </c>
    </row>
    <row r="302" spans="1:5" ht="76.5">
      <c r="A302" t="s">
        <v>54</v>
      </c>
      <c r="E302" s="35" t="s">
        <v>511</v>
      </c>
    </row>
    <row r="303" spans="1:16" ht="25.5">
      <c r="A303" s="25" t="s">
        <v>45</v>
      </c>
      <c r="B303" s="29" t="s">
        <v>516</v>
      </c>
      <c r="C303" s="29" t="s">
        <v>517</v>
      </c>
      <c r="D303" s="25" t="s">
        <v>47</v>
      </c>
      <c r="E303" s="30" t="s">
        <v>518</v>
      </c>
      <c r="F303" s="31" t="s">
        <v>119</v>
      </c>
      <c r="G303" s="32">
        <v>8.783</v>
      </c>
      <c r="H303" s="33">
        <v>0</v>
      </c>
      <c r="I303" s="33">
        <f>ROUND(ROUND(H303,2)*ROUND(G303,3),2)</f>
      </c>
      <c r="O303">
        <f>(I303*21)/100</f>
      </c>
      <c r="P303" t="s">
        <v>23</v>
      </c>
    </row>
    <row r="304" spans="1:5" ht="12.75">
      <c r="A304" s="34" t="s">
        <v>50</v>
      </c>
      <c r="E304" s="35" t="s">
        <v>51</v>
      </c>
    </row>
    <row r="305" spans="1:5" ht="114.75">
      <c r="A305" s="36" t="s">
        <v>52</v>
      </c>
      <c r="E305" s="37" t="s">
        <v>519</v>
      </c>
    </row>
    <row r="306" spans="1:5" ht="76.5">
      <c r="A306" t="s">
        <v>54</v>
      </c>
      <c r="E306" s="35" t="s">
        <v>511</v>
      </c>
    </row>
    <row r="307" spans="1:16" ht="12.75">
      <c r="A307" s="25" t="s">
        <v>45</v>
      </c>
      <c r="B307" s="29" t="s">
        <v>520</v>
      </c>
      <c r="C307" s="29" t="s">
        <v>521</v>
      </c>
      <c r="D307" s="25" t="s">
        <v>51</v>
      </c>
      <c r="E307" s="30" t="s">
        <v>522</v>
      </c>
      <c r="F307" s="31" t="s">
        <v>119</v>
      </c>
      <c r="G307" s="32">
        <v>199.124</v>
      </c>
      <c r="H307" s="33">
        <v>0</v>
      </c>
      <c r="I307" s="33">
        <f>ROUND(ROUND(H307,2)*ROUND(G307,3),2)</f>
      </c>
      <c r="O307">
        <f>(I307*21)/100</f>
      </c>
      <c r="P307" t="s">
        <v>23</v>
      </c>
    </row>
    <row r="308" spans="1:5" ht="12.75">
      <c r="A308" s="34" t="s">
        <v>50</v>
      </c>
      <c r="E308" s="35" t="s">
        <v>51</v>
      </c>
    </row>
    <row r="309" spans="1:5" ht="127.5">
      <c r="A309" s="36" t="s">
        <v>52</v>
      </c>
      <c r="E309" s="37" t="s">
        <v>523</v>
      </c>
    </row>
    <row r="310" spans="1:5" ht="76.5">
      <c r="A310" t="s">
        <v>54</v>
      </c>
      <c r="E310" s="35" t="s">
        <v>511</v>
      </c>
    </row>
    <row r="311" spans="1:16" ht="12.75">
      <c r="A311" s="25" t="s">
        <v>45</v>
      </c>
      <c r="B311" s="29" t="s">
        <v>524</v>
      </c>
      <c r="C311" s="29" t="s">
        <v>525</v>
      </c>
      <c r="D311" s="25" t="s">
        <v>51</v>
      </c>
      <c r="E311" s="30" t="s">
        <v>526</v>
      </c>
      <c r="F311" s="31" t="s">
        <v>119</v>
      </c>
      <c r="G311" s="32">
        <v>87.827</v>
      </c>
      <c r="H311" s="33">
        <v>0</v>
      </c>
      <c r="I311" s="33">
        <f>ROUND(ROUND(H311,2)*ROUND(G311,3),2)</f>
      </c>
      <c r="O311">
        <f>(I311*21)/100</f>
      </c>
      <c r="P311" t="s">
        <v>23</v>
      </c>
    </row>
    <row r="312" spans="1:5" ht="12.75">
      <c r="A312" s="34" t="s">
        <v>50</v>
      </c>
      <c r="E312" s="35" t="s">
        <v>51</v>
      </c>
    </row>
    <row r="313" spans="1:5" ht="102">
      <c r="A313" s="36" t="s">
        <v>52</v>
      </c>
      <c r="E313" s="37" t="s">
        <v>527</v>
      </c>
    </row>
    <row r="314" spans="1:5" ht="76.5">
      <c r="A314" t="s">
        <v>54</v>
      </c>
      <c r="E314" s="35" t="s">
        <v>511</v>
      </c>
    </row>
    <row r="315" spans="1:16" ht="12.75">
      <c r="A315" s="25" t="s">
        <v>45</v>
      </c>
      <c r="B315" s="29" t="s">
        <v>528</v>
      </c>
      <c r="C315" s="29" t="s">
        <v>529</v>
      </c>
      <c r="D315" s="25" t="s">
        <v>47</v>
      </c>
      <c r="E315" s="30" t="s">
        <v>530</v>
      </c>
      <c r="F315" s="31" t="s">
        <v>119</v>
      </c>
      <c r="G315" s="32">
        <v>13.783</v>
      </c>
      <c r="H315" s="33">
        <v>0</v>
      </c>
      <c r="I315" s="33">
        <f>ROUND(ROUND(H315,2)*ROUND(G315,3),2)</f>
      </c>
      <c r="O315">
        <f>(I315*21)/100</f>
      </c>
      <c r="P315" t="s">
        <v>23</v>
      </c>
    </row>
    <row r="316" spans="1:5" ht="12.75">
      <c r="A316" s="34" t="s">
        <v>50</v>
      </c>
      <c r="E316" s="35" t="s">
        <v>51</v>
      </c>
    </row>
    <row r="317" spans="1:5" ht="102">
      <c r="A317" s="36" t="s">
        <v>52</v>
      </c>
      <c r="E317" s="37" t="s">
        <v>531</v>
      </c>
    </row>
    <row r="318" spans="1:5" ht="63.75">
      <c r="A318" t="s">
        <v>54</v>
      </c>
      <c r="E318" s="35" t="s">
        <v>532</v>
      </c>
    </row>
    <row r="319" spans="1:16" ht="12.75">
      <c r="A319" s="25" t="s">
        <v>45</v>
      </c>
      <c r="B319" s="29" t="s">
        <v>533</v>
      </c>
      <c r="C319" s="29" t="s">
        <v>534</v>
      </c>
      <c r="D319" s="25" t="s">
        <v>47</v>
      </c>
      <c r="E319" s="30" t="s">
        <v>535</v>
      </c>
      <c r="F319" s="31" t="s">
        <v>119</v>
      </c>
      <c r="G319" s="32">
        <v>13.783</v>
      </c>
      <c r="H319" s="33">
        <v>0</v>
      </c>
      <c r="I319" s="33">
        <f>ROUND(ROUND(H319,2)*ROUND(G319,3),2)</f>
      </c>
      <c r="O319">
        <f>(I319*21)/100</f>
      </c>
      <c r="P319" t="s">
        <v>23</v>
      </c>
    </row>
    <row r="320" spans="1:5" ht="12.75">
      <c r="A320" s="34" t="s">
        <v>50</v>
      </c>
      <c r="E320" s="35" t="s">
        <v>51</v>
      </c>
    </row>
    <row r="321" spans="1:5" ht="102">
      <c r="A321" s="36" t="s">
        <v>52</v>
      </c>
      <c r="E321" s="37" t="s">
        <v>536</v>
      </c>
    </row>
    <row r="322" spans="1:5" ht="63.75">
      <c r="A322" t="s">
        <v>54</v>
      </c>
      <c r="E322" s="35" t="s">
        <v>532</v>
      </c>
    </row>
    <row r="323" spans="1:16" ht="12.75">
      <c r="A323" s="25" t="s">
        <v>45</v>
      </c>
      <c r="B323" s="29" t="s">
        <v>537</v>
      </c>
      <c r="C323" s="29" t="s">
        <v>538</v>
      </c>
      <c r="D323" s="25" t="s">
        <v>51</v>
      </c>
      <c r="E323" s="30" t="s">
        <v>539</v>
      </c>
      <c r="F323" s="31" t="s">
        <v>266</v>
      </c>
      <c r="G323" s="32">
        <v>19.2</v>
      </c>
      <c r="H323" s="33">
        <v>0</v>
      </c>
      <c r="I323" s="33">
        <f>ROUND(ROUND(H323,2)*ROUND(G323,3),2)</f>
      </c>
      <c r="O323">
        <f>(I323*21)/100</f>
      </c>
      <c r="P323" t="s">
        <v>23</v>
      </c>
    </row>
    <row r="324" spans="1:5" ht="12.75">
      <c r="A324" s="34" t="s">
        <v>50</v>
      </c>
      <c r="E324" s="35" t="s">
        <v>51</v>
      </c>
    </row>
    <row r="325" spans="1:5" ht="12.75">
      <c r="A325" s="36" t="s">
        <v>52</v>
      </c>
      <c r="E325" s="37" t="s">
        <v>540</v>
      </c>
    </row>
    <row r="326" spans="1:5" ht="76.5">
      <c r="A326" t="s">
        <v>54</v>
      </c>
      <c r="E326" s="35" t="s">
        <v>541</v>
      </c>
    </row>
    <row r="327" spans="1:16" ht="12.75">
      <c r="A327" s="25" t="s">
        <v>45</v>
      </c>
      <c r="B327" s="29" t="s">
        <v>542</v>
      </c>
      <c r="C327" s="29" t="s">
        <v>543</v>
      </c>
      <c r="D327" s="25" t="s">
        <v>51</v>
      </c>
      <c r="E327" s="30" t="s">
        <v>544</v>
      </c>
      <c r="F327" s="31" t="s">
        <v>95</v>
      </c>
      <c r="G327" s="32">
        <v>42</v>
      </c>
      <c r="H327" s="33">
        <v>0</v>
      </c>
      <c r="I327" s="33">
        <f>ROUND(ROUND(H327,2)*ROUND(G327,3),2)</f>
      </c>
      <c r="O327">
        <f>(I327*21)/100</f>
      </c>
      <c r="P327" t="s">
        <v>23</v>
      </c>
    </row>
    <row r="328" spans="1:5" ht="12.75">
      <c r="A328" s="34" t="s">
        <v>50</v>
      </c>
      <c r="E328" s="35" t="s">
        <v>51</v>
      </c>
    </row>
    <row r="329" spans="1:5" ht="25.5">
      <c r="A329" s="36" t="s">
        <v>52</v>
      </c>
      <c r="E329" s="37" t="s">
        <v>545</v>
      </c>
    </row>
    <row r="330" spans="1:5" ht="51">
      <c r="A330" t="s">
        <v>54</v>
      </c>
      <c r="E330" s="35" t="s">
        <v>546</v>
      </c>
    </row>
    <row r="331" spans="1:18" ht="12.75" customHeight="1">
      <c r="A331" s="6" t="s">
        <v>43</v>
      </c>
      <c r="B331" s="6"/>
      <c r="C331" s="40" t="s">
        <v>75</v>
      </c>
      <c r="D331" s="6"/>
      <c r="E331" s="27" t="s">
        <v>547</v>
      </c>
      <c r="F331" s="6"/>
      <c r="G331" s="6"/>
      <c r="H331" s="6"/>
      <c r="I331" s="41">
        <f>0+Q331</f>
      </c>
      <c r="O331">
        <f>0+R331</f>
      </c>
      <c r="Q331">
        <f>0+I332+I336+I340+I344+I348+I352+I356</f>
      </c>
      <c r="R331">
        <f>0+O332+O336+O340+O344+O348+O352+O356</f>
      </c>
    </row>
    <row r="332" spans="1:16" ht="25.5">
      <c r="A332" s="25" t="s">
        <v>45</v>
      </c>
      <c r="B332" s="29" t="s">
        <v>548</v>
      </c>
      <c r="C332" s="29" t="s">
        <v>549</v>
      </c>
      <c r="D332" s="25" t="s">
        <v>51</v>
      </c>
      <c r="E332" s="30" t="s">
        <v>550</v>
      </c>
      <c r="F332" s="31" t="s">
        <v>119</v>
      </c>
      <c r="G332" s="32">
        <v>48.15</v>
      </c>
      <c r="H332" s="33">
        <v>0</v>
      </c>
      <c r="I332" s="33">
        <f>ROUND(ROUND(H332,2)*ROUND(G332,3),2)</f>
      </c>
      <c r="O332">
        <f>(I332*21)/100</f>
      </c>
      <c r="P332" t="s">
        <v>23</v>
      </c>
    </row>
    <row r="333" spans="1:5" ht="12.75">
      <c r="A333" s="34" t="s">
        <v>50</v>
      </c>
      <c r="E333" s="35" t="s">
        <v>51</v>
      </c>
    </row>
    <row r="334" spans="1:5" ht="89.25">
      <c r="A334" s="36" t="s">
        <v>52</v>
      </c>
      <c r="E334" s="37" t="s">
        <v>551</v>
      </c>
    </row>
    <row r="335" spans="1:5" ht="191.25">
      <c r="A335" t="s">
        <v>54</v>
      </c>
      <c r="E335" s="35" t="s">
        <v>552</v>
      </c>
    </row>
    <row r="336" spans="1:16" ht="25.5">
      <c r="A336" s="25" t="s">
        <v>45</v>
      </c>
      <c r="B336" s="29" t="s">
        <v>553</v>
      </c>
      <c r="C336" s="29" t="s">
        <v>554</v>
      </c>
      <c r="D336" s="25" t="s">
        <v>51</v>
      </c>
      <c r="E336" s="30" t="s">
        <v>555</v>
      </c>
      <c r="F336" s="31" t="s">
        <v>119</v>
      </c>
      <c r="G336" s="32">
        <v>59.888</v>
      </c>
      <c r="H336" s="33">
        <v>0</v>
      </c>
      <c r="I336" s="33">
        <f>ROUND(ROUND(H336,2)*ROUND(G336,3),2)</f>
      </c>
      <c r="O336">
        <f>(I336*21)/100</f>
      </c>
      <c r="P336" t="s">
        <v>23</v>
      </c>
    </row>
    <row r="337" spans="1:5" ht="12.75">
      <c r="A337" s="34" t="s">
        <v>50</v>
      </c>
      <c r="E337" s="35" t="s">
        <v>51</v>
      </c>
    </row>
    <row r="338" spans="1:5" ht="12.75">
      <c r="A338" s="36" t="s">
        <v>52</v>
      </c>
      <c r="E338" s="37" t="s">
        <v>556</v>
      </c>
    </row>
    <row r="339" spans="1:5" ht="204">
      <c r="A339" t="s">
        <v>54</v>
      </c>
      <c r="E339" s="35" t="s">
        <v>557</v>
      </c>
    </row>
    <row r="340" spans="1:16" ht="12.75">
      <c r="A340" s="25" t="s">
        <v>45</v>
      </c>
      <c r="B340" s="29" t="s">
        <v>558</v>
      </c>
      <c r="C340" s="29" t="s">
        <v>559</v>
      </c>
      <c r="D340" s="25" t="s">
        <v>51</v>
      </c>
      <c r="E340" s="30" t="s">
        <v>560</v>
      </c>
      <c r="F340" s="31" t="s">
        <v>119</v>
      </c>
      <c r="G340" s="32">
        <v>19.3</v>
      </c>
      <c r="H340" s="33">
        <v>0</v>
      </c>
      <c r="I340" s="33">
        <f>ROUND(ROUND(H340,2)*ROUND(G340,3),2)</f>
      </c>
      <c r="O340">
        <f>(I340*21)/100</f>
      </c>
      <c r="P340" t="s">
        <v>23</v>
      </c>
    </row>
    <row r="341" spans="1:5" ht="12.75">
      <c r="A341" s="34" t="s">
        <v>50</v>
      </c>
      <c r="E341" s="35" t="s">
        <v>51</v>
      </c>
    </row>
    <row r="342" spans="1:5" ht="25.5">
      <c r="A342" s="36" t="s">
        <v>52</v>
      </c>
      <c r="E342" s="37" t="s">
        <v>561</v>
      </c>
    </row>
    <row r="343" spans="1:5" ht="38.25">
      <c r="A343" t="s">
        <v>54</v>
      </c>
      <c r="E343" s="35" t="s">
        <v>562</v>
      </c>
    </row>
    <row r="344" spans="1:16" ht="12.75">
      <c r="A344" s="25" t="s">
        <v>45</v>
      </c>
      <c r="B344" s="29" t="s">
        <v>563</v>
      </c>
      <c r="C344" s="29" t="s">
        <v>564</v>
      </c>
      <c r="D344" s="25" t="s">
        <v>51</v>
      </c>
      <c r="E344" s="30" t="s">
        <v>565</v>
      </c>
      <c r="F344" s="31" t="s">
        <v>119</v>
      </c>
      <c r="G344" s="32">
        <v>82.027</v>
      </c>
      <c r="H344" s="33">
        <v>0</v>
      </c>
      <c r="I344" s="33">
        <f>ROUND(ROUND(H344,2)*ROUND(G344,3),2)</f>
      </c>
      <c r="O344">
        <f>(I344*21)/100</f>
      </c>
      <c r="P344" t="s">
        <v>23</v>
      </c>
    </row>
    <row r="345" spans="1:5" ht="12.75">
      <c r="A345" s="34" t="s">
        <v>50</v>
      </c>
      <c r="E345" s="35" t="s">
        <v>51</v>
      </c>
    </row>
    <row r="346" spans="1:5" ht="102">
      <c r="A346" s="36" t="s">
        <v>52</v>
      </c>
      <c r="E346" s="37" t="s">
        <v>566</v>
      </c>
    </row>
    <row r="347" spans="1:5" ht="38.25">
      <c r="A347" t="s">
        <v>54</v>
      </c>
      <c r="E347" s="35" t="s">
        <v>562</v>
      </c>
    </row>
    <row r="348" spans="1:16" ht="12.75">
      <c r="A348" s="25" t="s">
        <v>45</v>
      </c>
      <c r="B348" s="29" t="s">
        <v>567</v>
      </c>
      <c r="C348" s="29" t="s">
        <v>568</v>
      </c>
      <c r="D348" s="25" t="s">
        <v>51</v>
      </c>
      <c r="E348" s="30" t="s">
        <v>569</v>
      </c>
      <c r="F348" s="31" t="s">
        <v>119</v>
      </c>
      <c r="G348" s="32">
        <v>117.585</v>
      </c>
      <c r="H348" s="33">
        <v>0</v>
      </c>
      <c r="I348" s="33">
        <f>ROUND(ROUND(H348,2)*ROUND(G348,3),2)</f>
      </c>
      <c r="O348">
        <f>(I348*21)/100</f>
      </c>
      <c r="P348" t="s">
        <v>23</v>
      </c>
    </row>
    <row r="349" spans="1:5" ht="12.75">
      <c r="A349" s="34" t="s">
        <v>50</v>
      </c>
      <c r="E349" s="35" t="s">
        <v>51</v>
      </c>
    </row>
    <row r="350" spans="1:5" ht="76.5">
      <c r="A350" s="36" t="s">
        <v>52</v>
      </c>
      <c r="E350" s="37" t="s">
        <v>570</v>
      </c>
    </row>
    <row r="351" spans="1:5" ht="51">
      <c r="A351" t="s">
        <v>54</v>
      </c>
      <c r="E351" s="35" t="s">
        <v>571</v>
      </c>
    </row>
    <row r="352" spans="1:16" ht="12.75">
      <c r="A352" s="25" t="s">
        <v>45</v>
      </c>
      <c r="B352" s="29" t="s">
        <v>572</v>
      </c>
      <c r="C352" s="29" t="s">
        <v>573</v>
      </c>
      <c r="D352" s="25" t="s">
        <v>51</v>
      </c>
      <c r="E352" s="30" t="s">
        <v>574</v>
      </c>
      <c r="F352" s="31" t="s">
        <v>119</v>
      </c>
      <c r="G352" s="32">
        <v>9.6</v>
      </c>
      <c r="H352" s="33">
        <v>0</v>
      </c>
      <c r="I352" s="33">
        <f>ROUND(ROUND(H352,2)*ROUND(G352,3),2)</f>
      </c>
      <c r="O352">
        <f>(I352*21)/100</f>
      </c>
      <c r="P352" t="s">
        <v>23</v>
      </c>
    </row>
    <row r="353" spans="1:5" ht="12.75">
      <c r="A353" s="34" t="s">
        <v>50</v>
      </c>
      <c r="E353" s="35" t="s">
        <v>51</v>
      </c>
    </row>
    <row r="354" spans="1:5" ht="12.75">
      <c r="A354" s="36" t="s">
        <v>52</v>
      </c>
      <c r="E354" s="37" t="s">
        <v>575</v>
      </c>
    </row>
    <row r="355" spans="1:5" ht="51">
      <c r="A355" t="s">
        <v>54</v>
      </c>
      <c r="E355" s="35" t="s">
        <v>571</v>
      </c>
    </row>
    <row r="356" spans="1:16" ht="12.75">
      <c r="A356" s="25" t="s">
        <v>45</v>
      </c>
      <c r="B356" s="29" t="s">
        <v>576</v>
      </c>
      <c r="C356" s="29" t="s">
        <v>577</v>
      </c>
      <c r="D356" s="25" t="s">
        <v>51</v>
      </c>
      <c r="E356" s="30" t="s">
        <v>578</v>
      </c>
      <c r="F356" s="31" t="s">
        <v>119</v>
      </c>
      <c r="G356" s="32">
        <v>26.526</v>
      </c>
      <c r="H356" s="33">
        <v>0</v>
      </c>
      <c r="I356" s="33">
        <f>ROUND(ROUND(H356,2)*ROUND(G356,3),2)</f>
      </c>
      <c r="O356">
        <f>(I356*21)/100</f>
      </c>
      <c r="P356" t="s">
        <v>23</v>
      </c>
    </row>
    <row r="357" spans="1:5" ht="12.75">
      <c r="A357" s="34" t="s">
        <v>50</v>
      </c>
      <c r="E357" s="35" t="s">
        <v>51</v>
      </c>
    </row>
    <row r="358" spans="1:5" ht="76.5">
      <c r="A358" s="36" t="s">
        <v>52</v>
      </c>
      <c r="E358" s="37" t="s">
        <v>579</v>
      </c>
    </row>
    <row r="359" spans="1:5" ht="51">
      <c r="A359" t="s">
        <v>54</v>
      </c>
      <c r="E359" s="35" t="s">
        <v>571</v>
      </c>
    </row>
    <row r="360" spans="1:18" ht="12.75" customHeight="1">
      <c r="A360" s="6" t="s">
        <v>43</v>
      </c>
      <c r="B360" s="6"/>
      <c r="C360" s="40" t="s">
        <v>110</v>
      </c>
      <c r="D360" s="6"/>
      <c r="E360" s="27" t="s">
        <v>580</v>
      </c>
      <c r="F360" s="6"/>
      <c r="G360" s="6"/>
      <c r="H360" s="6"/>
      <c r="I360" s="41">
        <f>0+Q360</f>
      </c>
      <c r="O360">
        <f>0+R360</f>
      </c>
      <c r="Q360">
        <f>0+I361+I365+I369+I373+I377+I381+I385</f>
      </c>
      <c r="R360">
        <f>0+O361+O365+O369+O373+O377+O381+O385</f>
      </c>
    </row>
    <row r="361" spans="1:16" ht="12.75">
      <c r="A361" s="25" t="s">
        <v>45</v>
      </c>
      <c r="B361" s="29" t="s">
        <v>581</v>
      </c>
      <c r="C361" s="29" t="s">
        <v>582</v>
      </c>
      <c r="D361" s="25" t="s">
        <v>51</v>
      </c>
      <c r="E361" s="30" t="s">
        <v>583</v>
      </c>
      <c r="F361" s="31" t="s">
        <v>266</v>
      </c>
      <c r="G361" s="32">
        <v>47.5</v>
      </c>
      <c r="H361" s="33">
        <v>0</v>
      </c>
      <c r="I361" s="33">
        <f>ROUND(ROUND(H361,2)*ROUND(G361,3),2)</f>
      </c>
      <c r="O361">
        <f>(I361*21)/100</f>
      </c>
      <c r="P361" t="s">
        <v>23</v>
      </c>
    </row>
    <row r="362" spans="1:5" ht="12.75">
      <c r="A362" s="34" t="s">
        <v>50</v>
      </c>
      <c r="E362" s="35" t="s">
        <v>51</v>
      </c>
    </row>
    <row r="363" spans="1:5" ht="25.5">
      <c r="A363" s="36" t="s">
        <v>52</v>
      </c>
      <c r="E363" s="37" t="s">
        <v>584</v>
      </c>
    </row>
    <row r="364" spans="1:5" ht="255">
      <c r="A364" t="s">
        <v>54</v>
      </c>
      <c r="E364" s="35" t="s">
        <v>585</v>
      </c>
    </row>
    <row r="365" spans="1:16" ht="12.75">
      <c r="A365" s="25" t="s">
        <v>45</v>
      </c>
      <c r="B365" s="29" t="s">
        <v>586</v>
      </c>
      <c r="C365" s="29" t="s">
        <v>587</v>
      </c>
      <c r="D365" s="25" t="s">
        <v>51</v>
      </c>
      <c r="E365" s="30" t="s">
        <v>588</v>
      </c>
      <c r="F365" s="31" t="s">
        <v>266</v>
      </c>
      <c r="G365" s="32">
        <v>54</v>
      </c>
      <c r="H365" s="33">
        <v>0</v>
      </c>
      <c r="I365" s="33">
        <f>ROUND(ROUND(H365,2)*ROUND(G365,3),2)</f>
      </c>
      <c r="O365">
        <f>(I365*21)/100</f>
      </c>
      <c r="P365" t="s">
        <v>23</v>
      </c>
    </row>
    <row r="366" spans="1:5" ht="12.75">
      <c r="A366" s="34" t="s">
        <v>50</v>
      </c>
      <c r="E366" s="35" t="s">
        <v>51</v>
      </c>
    </row>
    <row r="367" spans="1:5" ht="12.75">
      <c r="A367" s="36" t="s">
        <v>52</v>
      </c>
      <c r="E367" s="37" t="s">
        <v>589</v>
      </c>
    </row>
    <row r="368" spans="1:5" ht="242.25">
      <c r="A368" t="s">
        <v>54</v>
      </c>
      <c r="E368" s="35" t="s">
        <v>590</v>
      </c>
    </row>
    <row r="369" spans="1:16" ht="12.75">
      <c r="A369" s="25" t="s">
        <v>45</v>
      </c>
      <c r="B369" s="29" t="s">
        <v>591</v>
      </c>
      <c r="C369" s="29" t="s">
        <v>592</v>
      </c>
      <c r="D369" s="25" t="s">
        <v>51</v>
      </c>
      <c r="E369" s="30" t="s">
        <v>593</v>
      </c>
      <c r="F369" s="31" t="s">
        <v>266</v>
      </c>
      <c r="G369" s="32">
        <v>26.2</v>
      </c>
      <c r="H369" s="33">
        <v>0</v>
      </c>
      <c r="I369" s="33">
        <f>ROUND(ROUND(H369,2)*ROUND(G369,3),2)</f>
      </c>
      <c r="O369">
        <f>(I369*21)/100</f>
      </c>
      <c r="P369" t="s">
        <v>23</v>
      </c>
    </row>
    <row r="370" spans="1:5" ht="12.75">
      <c r="A370" s="34" t="s">
        <v>50</v>
      </c>
      <c r="E370" s="35" t="s">
        <v>51</v>
      </c>
    </row>
    <row r="371" spans="1:5" ht="12.75">
      <c r="A371" s="36" t="s">
        <v>52</v>
      </c>
      <c r="E371" s="37" t="s">
        <v>594</v>
      </c>
    </row>
    <row r="372" spans="1:5" ht="242.25">
      <c r="A372" t="s">
        <v>54</v>
      </c>
      <c r="E372" s="35" t="s">
        <v>595</v>
      </c>
    </row>
    <row r="373" spans="1:16" ht="12.75">
      <c r="A373" s="25" t="s">
        <v>45</v>
      </c>
      <c r="B373" s="29" t="s">
        <v>596</v>
      </c>
      <c r="C373" s="29" t="s">
        <v>597</v>
      </c>
      <c r="D373" s="25" t="s">
        <v>47</v>
      </c>
      <c r="E373" s="30" t="s">
        <v>598</v>
      </c>
      <c r="F373" s="31" t="s">
        <v>95</v>
      </c>
      <c r="G373" s="32">
        <v>1</v>
      </c>
      <c r="H373" s="33">
        <v>0</v>
      </c>
      <c r="I373" s="33">
        <f>ROUND(ROUND(H373,2)*ROUND(G373,3),2)</f>
      </c>
      <c r="O373">
        <f>(I373*21)/100</f>
      </c>
      <c r="P373" t="s">
        <v>23</v>
      </c>
    </row>
    <row r="374" spans="1:5" ht="12.75">
      <c r="A374" s="34" t="s">
        <v>50</v>
      </c>
      <c r="E374" s="35" t="s">
        <v>51</v>
      </c>
    </row>
    <row r="375" spans="1:5" ht="12.75">
      <c r="A375" s="36" t="s">
        <v>52</v>
      </c>
      <c r="E375" s="37" t="s">
        <v>599</v>
      </c>
    </row>
    <row r="376" spans="1:5" ht="242.25">
      <c r="A376" t="s">
        <v>54</v>
      </c>
      <c r="E376" s="35" t="s">
        <v>600</v>
      </c>
    </row>
    <row r="377" spans="1:16" ht="12.75">
      <c r="A377" s="25" t="s">
        <v>45</v>
      </c>
      <c r="B377" s="29" t="s">
        <v>601</v>
      </c>
      <c r="C377" s="29" t="s">
        <v>602</v>
      </c>
      <c r="D377" s="25" t="s">
        <v>51</v>
      </c>
      <c r="E377" s="30" t="s">
        <v>603</v>
      </c>
      <c r="F377" s="31" t="s">
        <v>95</v>
      </c>
      <c r="G377" s="32">
        <v>4</v>
      </c>
      <c r="H377" s="33">
        <v>0</v>
      </c>
      <c r="I377" s="33">
        <f>ROUND(ROUND(H377,2)*ROUND(G377,3),2)</f>
      </c>
      <c r="O377">
        <f>(I377*21)/100</f>
      </c>
      <c r="P377" t="s">
        <v>23</v>
      </c>
    </row>
    <row r="378" spans="1:5" ht="12.75">
      <c r="A378" s="34" t="s">
        <v>50</v>
      </c>
      <c r="E378" s="35" t="s">
        <v>51</v>
      </c>
    </row>
    <row r="379" spans="1:5" ht="25.5">
      <c r="A379" s="36" t="s">
        <v>52</v>
      </c>
      <c r="E379" s="37" t="s">
        <v>604</v>
      </c>
    </row>
    <row r="380" spans="1:5" ht="153">
      <c r="A380" t="s">
        <v>54</v>
      </c>
      <c r="E380" s="35" t="s">
        <v>605</v>
      </c>
    </row>
    <row r="381" spans="1:16" ht="12.75">
      <c r="A381" s="25" t="s">
        <v>45</v>
      </c>
      <c r="B381" s="29" t="s">
        <v>606</v>
      </c>
      <c r="C381" s="29" t="s">
        <v>607</v>
      </c>
      <c r="D381" s="25" t="s">
        <v>51</v>
      </c>
      <c r="E381" s="30" t="s">
        <v>608</v>
      </c>
      <c r="F381" s="31" t="s">
        <v>95</v>
      </c>
      <c r="G381" s="32">
        <v>2</v>
      </c>
      <c r="H381" s="33">
        <v>0</v>
      </c>
      <c r="I381" s="33">
        <f>ROUND(ROUND(H381,2)*ROUND(G381,3),2)</f>
      </c>
      <c r="O381">
        <f>(I381*21)/100</f>
      </c>
      <c r="P381" t="s">
        <v>23</v>
      </c>
    </row>
    <row r="382" spans="1:5" ht="12.75">
      <c r="A382" s="34" t="s">
        <v>50</v>
      </c>
      <c r="E382" s="35" t="s">
        <v>51</v>
      </c>
    </row>
    <row r="383" spans="1:5" ht="12.75">
      <c r="A383" s="36" t="s">
        <v>52</v>
      </c>
      <c r="E383" s="37" t="s">
        <v>609</v>
      </c>
    </row>
    <row r="384" spans="1:5" ht="76.5">
      <c r="A384" t="s">
        <v>54</v>
      </c>
      <c r="E384" s="35" t="s">
        <v>610</v>
      </c>
    </row>
    <row r="385" spans="1:16" ht="12.75">
      <c r="A385" s="25" t="s">
        <v>45</v>
      </c>
      <c r="B385" s="29" t="s">
        <v>611</v>
      </c>
      <c r="C385" s="29" t="s">
        <v>612</v>
      </c>
      <c r="D385" s="25" t="s">
        <v>51</v>
      </c>
      <c r="E385" s="30" t="s">
        <v>613</v>
      </c>
      <c r="F385" s="31" t="s">
        <v>95</v>
      </c>
      <c r="G385" s="32">
        <v>1</v>
      </c>
      <c r="H385" s="33">
        <v>0</v>
      </c>
      <c r="I385" s="33">
        <f>ROUND(ROUND(H385,2)*ROUND(G385,3),2)</f>
      </c>
      <c r="O385">
        <f>(I385*21)/100</f>
      </c>
      <c r="P385" t="s">
        <v>23</v>
      </c>
    </row>
    <row r="386" spans="1:5" ht="12.75">
      <c r="A386" s="34" t="s">
        <v>50</v>
      </c>
      <c r="E386" s="35" t="s">
        <v>51</v>
      </c>
    </row>
    <row r="387" spans="1:5" ht="12.75">
      <c r="A387" s="36" t="s">
        <v>52</v>
      </c>
      <c r="E387" s="37" t="s">
        <v>614</v>
      </c>
    </row>
    <row r="388" spans="1:5" ht="25.5">
      <c r="A388" t="s">
        <v>54</v>
      </c>
      <c r="E388" s="35" t="s">
        <v>615</v>
      </c>
    </row>
    <row r="389" spans="1:18" ht="12.75" customHeight="1">
      <c r="A389" s="6" t="s">
        <v>43</v>
      </c>
      <c r="B389" s="6"/>
      <c r="C389" s="40" t="s">
        <v>40</v>
      </c>
      <c r="D389" s="6"/>
      <c r="E389" s="27" t="s">
        <v>92</v>
      </c>
      <c r="F389" s="6"/>
      <c r="G389" s="6"/>
      <c r="H389" s="6"/>
      <c r="I389" s="41">
        <f>0+Q389</f>
      </c>
      <c r="O389">
        <f>0+R389</f>
      </c>
      <c r="Q389">
        <f>0+I390+I394+I398+I402+I406+I410+I414+I418+I422+I426+I430+I434+I438+I442+I446+I450+I454+I458+I462+I466+I470+I474+I478+I482+I486</f>
      </c>
      <c r="R389">
        <f>0+O390+O394+O398+O402+O406+O410+O414+O418+O422+O426+O430+O434+O438+O442+O446+O450+O454+O458+O462+O466+O470+O474+O478+O482+O486</f>
      </c>
    </row>
    <row r="390" spans="1:16" ht="12.75">
      <c r="A390" s="25" t="s">
        <v>45</v>
      </c>
      <c r="B390" s="29" t="s">
        <v>616</v>
      </c>
      <c r="C390" s="29" t="s">
        <v>617</v>
      </c>
      <c r="D390" s="25" t="s">
        <v>51</v>
      </c>
      <c r="E390" s="30" t="s">
        <v>618</v>
      </c>
      <c r="F390" s="31" t="s">
        <v>266</v>
      </c>
      <c r="G390" s="32">
        <v>26.8</v>
      </c>
      <c r="H390" s="33">
        <v>0</v>
      </c>
      <c r="I390" s="33">
        <f>ROUND(ROUND(H390,2)*ROUND(G390,3),2)</f>
      </c>
      <c r="O390">
        <f>(I390*21)/100</f>
      </c>
      <c r="P390" t="s">
        <v>23</v>
      </c>
    </row>
    <row r="391" spans="1:5" ht="12.75">
      <c r="A391" s="34" t="s">
        <v>50</v>
      </c>
      <c r="E391" s="35" t="s">
        <v>51</v>
      </c>
    </row>
    <row r="392" spans="1:5" ht="76.5">
      <c r="A392" s="36" t="s">
        <v>52</v>
      </c>
      <c r="E392" s="37" t="s">
        <v>619</v>
      </c>
    </row>
    <row r="393" spans="1:5" ht="63.75">
      <c r="A393" t="s">
        <v>54</v>
      </c>
      <c r="E393" s="35" t="s">
        <v>620</v>
      </c>
    </row>
    <row r="394" spans="1:16" ht="12.75">
      <c r="A394" s="25" t="s">
        <v>45</v>
      </c>
      <c r="B394" s="29" t="s">
        <v>621</v>
      </c>
      <c r="C394" s="29" t="s">
        <v>622</v>
      </c>
      <c r="D394" s="25" t="s">
        <v>51</v>
      </c>
      <c r="E394" s="30" t="s">
        <v>623</v>
      </c>
      <c r="F394" s="31" t="s">
        <v>266</v>
      </c>
      <c r="G394" s="32">
        <v>53.6</v>
      </c>
      <c r="H394" s="33">
        <v>0</v>
      </c>
      <c r="I394" s="33">
        <f>ROUND(ROUND(H394,2)*ROUND(G394,3),2)</f>
      </c>
      <c r="O394">
        <f>(I394*21)/100</f>
      </c>
      <c r="P394" t="s">
        <v>23</v>
      </c>
    </row>
    <row r="395" spans="1:5" ht="12.75">
      <c r="A395" s="34" t="s">
        <v>50</v>
      </c>
      <c r="E395" s="35" t="s">
        <v>51</v>
      </c>
    </row>
    <row r="396" spans="1:5" ht="76.5">
      <c r="A396" s="36" t="s">
        <v>52</v>
      </c>
      <c r="E396" s="37" t="s">
        <v>624</v>
      </c>
    </row>
    <row r="397" spans="1:5" ht="38.25">
      <c r="A397" t="s">
        <v>54</v>
      </c>
      <c r="E397" s="35" t="s">
        <v>625</v>
      </c>
    </row>
    <row r="398" spans="1:16" ht="12.75">
      <c r="A398" s="25" t="s">
        <v>45</v>
      </c>
      <c r="B398" s="29" t="s">
        <v>626</v>
      </c>
      <c r="C398" s="29" t="s">
        <v>627</v>
      </c>
      <c r="D398" s="25" t="s">
        <v>51</v>
      </c>
      <c r="E398" s="30" t="s">
        <v>628</v>
      </c>
      <c r="F398" s="31" t="s">
        <v>266</v>
      </c>
      <c r="G398" s="32">
        <v>82.4</v>
      </c>
      <c r="H398" s="33">
        <v>0</v>
      </c>
      <c r="I398" s="33">
        <f>ROUND(ROUND(H398,2)*ROUND(G398,3),2)</f>
      </c>
      <c r="O398">
        <f>(I398*21)/100</f>
      </c>
      <c r="P398" t="s">
        <v>23</v>
      </c>
    </row>
    <row r="399" spans="1:5" ht="12.75">
      <c r="A399" s="34" t="s">
        <v>50</v>
      </c>
      <c r="E399" s="35" t="s">
        <v>51</v>
      </c>
    </row>
    <row r="400" spans="1:5" ht="76.5">
      <c r="A400" s="36" t="s">
        <v>52</v>
      </c>
      <c r="E400" s="37" t="s">
        <v>629</v>
      </c>
    </row>
    <row r="401" spans="1:5" ht="63.75">
      <c r="A401" t="s">
        <v>54</v>
      </c>
      <c r="E401" s="35" t="s">
        <v>630</v>
      </c>
    </row>
    <row r="402" spans="1:16" ht="12.75">
      <c r="A402" s="25" t="s">
        <v>45</v>
      </c>
      <c r="B402" s="29" t="s">
        <v>631</v>
      </c>
      <c r="C402" s="29" t="s">
        <v>632</v>
      </c>
      <c r="D402" s="25" t="s">
        <v>51</v>
      </c>
      <c r="E402" s="30" t="s">
        <v>633</v>
      </c>
      <c r="F402" s="31" t="s">
        <v>266</v>
      </c>
      <c r="G402" s="32">
        <v>55</v>
      </c>
      <c r="H402" s="33">
        <v>0</v>
      </c>
      <c r="I402" s="33">
        <f>ROUND(ROUND(H402,2)*ROUND(G402,3),2)</f>
      </c>
      <c r="O402">
        <f>(I402*21)/100</f>
      </c>
      <c r="P402" t="s">
        <v>23</v>
      </c>
    </row>
    <row r="403" spans="1:5" ht="12.75">
      <c r="A403" s="34" t="s">
        <v>50</v>
      </c>
      <c r="E403" s="35" t="s">
        <v>51</v>
      </c>
    </row>
    <row r="404" spans="1:5" ht="76.5">
      <c r="A404" s="36" t="s">
        <v>52</v>
      </c>
      <c r="E404" s="37" t="s">
        <v>634</v>
      </c>
    </row>
    <row r="405" spans="1:5" ht="38.25">
      <c r="A405" t="s">
        <v>54</v>
      </c>
      <c r="E405" s="35" t="s">
        <v>625</v>
      </c>
    </row>
    <row r="406" spans="1:16" ht="25.5">
      <c r="A406" s="25" t="s">
        <v>45</v>
      </c>
      <c r="B406" s="29" t="s">
        <v>635</v>
      </c>
      <c r="C406" s="29" t="s">
        <v>636</v>
      </c>
      <c r="D406" s="25" t="s">
        <v>51</v>
      </c>
      <c r="E406" s="30" t="s">
        <v>637</v>
      </c>
      <c r="F406" s="31" t="s">
        <v>266</v>
      </c>
      <c r="G406" s="32">
        <v>23.5</v>
      </c>
      <c r="H406" s="33">
        <v>0</v>
      </c>
      <c r="I406" s="33">
        <f>ROUND(ROUND(H406,2)*ROUND(G406,3),2)</f>
      </c>
      <c r="O406">
        <f>(I406*21)/100</f>
      </c>
      <c r="P406" t="s">
        <v>23</v>
      </c>
    </row>
    <row r="407" spans="1:5" ht="12.75">
      <c r="A407" s="34" t="s">
        <v>50</v>
      </c>
      <c r="E407" s="35" t="s">
        <v>51</v>
      </c>
    </row>
    <row r="408" spans="1:5" ht="12.75">
      <c r="A408" s="36" t="s">
        <v>52</v>
      </c>
      <c r="E408" s="37" t="s">
        <v>638</v>
      </c>
    </row>
    <row r="409" spans="1:5" ht="38.25">
      <c r="A409" t="s">
        <v>54</v>
      </c>
      <c r="E409" s="35" t="s">
        <v>625</v>
      </c>
    </row>
    <row r="410" spans="1:16" ht="12.75">
      <c r="A410" s="25" t="s">
        <v>45</v>
      </c>
      <c r="B410" s="29" t="s">
        <v>639</v>
      </c>
      <c r="C410" s="29" t="s">
        <v>640</v>
      </c>
      <c r="D410" s="25" t="s">
        <v>51</v>
      </c>
      <c r="E410" s="30" t="s">
        <v>641</v>
      </c>
      <c r="F410" s="31" t="s">
        <v>95</v>
      </c>
      <c r="G410" s="32">
        <v>17</v>
      </c>
      <c r="H410" s="33">
        <v>0</v>
      </c>
      <c r="I410" s="33">
        <f>ROUND(ROUND(H410,2)*ROUND(G410,3),2)</f>
      </c>
      <c r="O410">
        <f>(I410*21)/100</f>
      </c>
      <c r="P410" t="s">
        <v>23</v>
      </c>
    </row>
    <row r="411" spans="1:5" ht="12.75">
      <c r="A411" s="34" t="s">
        <v>50</v>
      </c>
      <c r="E411" s="35" t="s">
        <v>51</v>
      </c>
    </row>
    <row r="412" spans="1:5" ht="102">
      <c r="A412" s="36" t="s">
        <v>52</v>
      </c>
      <c r="E412" s="37" t="s">
        <v>642</v>
      </c>
    </row>
    <row r="413" spans="1:5" ht="38.25">
      <c r="A413" t="s">
        <v>54</v>
      </c>
      <c r="E413" s="35" t="s">
        <v>643</v>
      </c>
    </row>
    <row r="414" spans="1:16" ht="12.75">
      <c r="A414" s="25" t="s">
        <v>45</v>
      </c>
      <c r="B414" s="29" t="s">
        <v>644</v>
      </c>
      <c r="C414" s="29" t="s">
        <v>645</v>
      </c>
      <c r="D414" s="25" t="s">
        <v>51</v>
      </c>
      <c r="E414" s="30" t="s">
        <v>646</v>
      </c>
      <c r="F414" s="31" t="s">
        <v>95</v>
      </c>
      <c r="G414" s="32">
        <v>2</v>
      </c>
      <c r="H414" s="33">
        <v>0</v>
      </c>
      <c r="I414" s="33">
        <f>ROUND(ROUND(H414,2)*ROUND(G414,3),2)</f>
      </c>
      <c r="O414">
        <f>(I414*21)/100</f>
      </c>
      <c r="P414" t="s">
        <v>23</v>
      </c>
    </row>
    <row r="415" spans="1:5" ht="12.75">
      <c r="A415" s="34" t="s">
        <v>50</v>
      </c>
      <c r="E415" s="35" t="s">
        <v>51</v>
      </c>
    </row>
    <row r="416" spans="1:5" ht="25.5">
      <c r="A416" s="36" t="s">
        <v>52</v>
      </c>
      <c r="E416" s="37" t="s">
        <v>647</v>
      </c>
    </row>
    <row r="417" spans="1:5" ht="25.5">
      <c r="A417" t="s">
        <v>54</v>
      </c>
      <c r="E417" s="35" t="s">
        <v>648</v>
      </c>
    </row>
    <row r="418" spans="1:16" ht="25.5">
      <c r="A418" s="25" t="s">
        <v>45</v>
      </c>
      <c r="B418" s="29" t="s">
        <v>649</v>
      </c>
      <c r="C418" s="29" t="s">
        <v>650</v>
      </c>
      <c r="D418" s="25" t="s">
        <v>51</v>
      </c>
      <c r="E418" s="30" t="s">
        <v>651</v>
      </c>
      <c r="F418" s="31" t="s">
        <v>95</v>
      </c>
      <c r="G418" s="32">
        <v>4</v>
      </c>
      <c r="H418" s="33">
        <v>0</v>
      </c>
      <c r="I418" s="33">
        <f>ROUND(ROUND(H418,2)*ROUND(G418,3),2)</f>
      </c>
      <c r="O418">
        <f>(I418*21)/100</f>
      </c>
      <c r="P418" t="s">
        <v>23</v>
      </c>
    </row>
    <row r="419" spans="1:5" ht="12.75">
      <c r="A419" s="34" t="s">
        <v>50</v>
      </c>
      <c r="E419" s="35" t="s">
        <v>51</v>
      </c>
    </row>
    <row r="420" spans="1:5" ht="25.5">
      <c r="A420" s="36" t="s">
        <v>52</v>
      </c>
      <c r="E420" s="37" t="s">
        <v>652</v>
      </c>
    </row>
    <row r="421" spans="1:5" ht="25.5">
      <c r="A421" t="s">
        <v>54</v>
      </c>
      <c r="E421" s="35" t="s">
        <v>653</v>
      </c>
    </row>
    <row r="422" spans="1:16" ht="25.5">
      <c r="A422" s="25" t="s">
        <v>45</v>
      </c>
      <c r="B422" s="29" t="s">
        <v>654</v>
      </c>
      <c r="C422" s="29" t="s">
        <v>655</v>
      </c>
      <c r="D422" s="25" t="s">
        <v>51</v>
      </c>
      <c r="E422" s="30" t="s">
        <v>656</v>
      </c>
      <c r="F422" s="31" t="s">
        <v>95</v>
      </c>
      <c r="G422" s="32">
        <v>1</v>
      </c>
      <c r="H422" s="33">
        <v>0</v>
      </c>
      <c r="I422" s="33">
        <f>ROUND(ROUND(H422,2)*ROUND(G422,3),2)</f>
      </c>
      <c r="O422">
        <f>(I422*21)/100</f>
      </c>
      <c r="P422" t="s">
        <v>23</v>
      </c>
    </row>
    <row r="423" spans="1:5" ht="12.75">
      <c r="A423" s="34" t="s">
        <v>50</v>
      </c>
      <c r="E423" s="35" t="s">
        <v>51</v>
      </c>
    </row>
    <row r="424" spans="1:5" ht="51">
      <c r="A424" s="36" t="s">
        <v>52</v>
      </c>
      <c r="E424" s="37" t="s">
        <v>657</v>
      </c>
    </row>
    <row r="425" spans="1:5" ht="25.5">
      <c r="A425" t="s">
        <v>54</v>
      </c>
      <c r="E425" s="35" t="s">
        <v>101</v>
      </c>
    </row>
    <row r="426" spans="1:16" ht="12.75">
      <c r="A426" s="25" t="s">
        <v>45</v>
      </c>
      <c r="B426" s="29" t="s">
        <v>658</v>
      </c>
      <c r="C426" s="29" t="s">
        <v>659</v>
      </c>
      <c r="D426" s="25" t="s">
        <v>51</v>
      </c>
      <c r="E426" s="30" t="s">
        <v>660</v>
      </c>
      <c r="F426" s="31" t="s">
        <v>266</v>
      </c>
      <c r="G426" s="32">
        <v>100.5</v>
      </c>
      <c r="H426" s="33">
        <v>0</v>
      </c>
      <c r="I426" s="33">
        <f>ROUND(ROUND(H426,2)*ROUND(G426,3),2)</f>
      </c>
      <c r="O426">
        <f>(I426*21)/100</f>
      </c>
      <c r="P426" t="s">
        <v>23</v>
      </c>
    </row>
    <row r="427" spans="1:5" ht="12.75">
      <c r="A427" s="34" t="s">
        <v>50</v>
      </c>
      <c r="E427" s="35" t="s">
        <v>51</v>
      </c>
    </row>
    <row r="428" spans="1:5" ht="76.5">
      <c r="A428" s="36" t="s">
        <v>52</v>
      </c>
      <c r="E428" s="37" t="s">
        <v>661</v>
      </c>
    </row>
    <row r="429" spans="1:5" ht="51">
      <c r="A429" t="s">
        <v>54</v>
      </c>
      <c r="E429" s="35" t="s">
        <v>662</v>
      </c>
    </row>
    <row r="430" spans="1:16" ht="12.75">
      <c r="A430" s="25" t="s">
        <v>45</v>
      </c>
      <c r="B430" s="29" t="s">
        <v>663</v>
      </c>
      <c r="C430" s="29" t="s">
        <v>664</v>
      </c>
      <c r="D430" s="25" t="s">
        <v>51</v>
      </c>
      <c r="E430" s="30" t="s">
        <v>665</v>
      </c>
      <c r="F430" s="31" t="s">
        <v>266</v>
      </c>
      <c r="G430" s="32">
        <v>61.8</v>
      </c>
      <c r="H430" s="33">
        <v>0</v>
      </c>
      <c r="I430" s="33">
        <f>ROUND(ROUND(H430,2)*ROUND(G430,3),2)</f>
      </c>
      <c r="O430">
        <f>(I430*21)/100</f>
      </c>
      <c r="P430" t="s">
        <v>23</v>
      </c>
    </row>
    <row r="431" spans="1:5" ht="12.75">
      <c r="A431" s="34" t="s">
        <v>50</v>
      </c>
      <c r="E431" s="35" t="s">
        <v>51</v>
      </c>
    </row>
    <row r="432" spans="1:5" ht="76.5">
      <c r="A432" s="36" t="s">
        <v>52</v>
      </c>
      <c r="E432" s="37" t="s">
        <v>666</v>
      </c>
    </row>
    <row r="433" spans="1:5" ht="25.5">
      <c r="A433" t="s">
        <v>54</v>
      </c>
      <c r="E433" s="35" t="s">
        <v>667</v>
      </c>
    </row>
    <row r="434" spans="1:16" ht="12.75">
      <c r="A434" s="25" t="s">
        <v>45</v>
      </c>
      <c r="B434" s="29" t="s">
        <v>668</v>
      </c>
      <c r="C434" s="29" t="s">
        <v>669</v>
      </c>
      <c r="D434" s="25" t="s">
        <v>51</v>
      </c>
      <c r="E434" s="30" t="s">
        <v>670</v>
      </c>
      <c r="F434" s="31" t="s">
        <v>119</v>
      </c>
      <c r="G434" s="32">
        <v>43.8</v>
      </c>
      <c r="H434" s="33">
        <v>0</v>
      </c>
      <c r="I434" s="33">
        <f>ROUND(ROUND(H434,2)*ROUND(G434,3),2)</f>
      </c>
      <c r="O434">
        <f>(I434*21)/100</f>
      </c>
      <c r="P434" t="s">
        <v>23</v>
      </c>
    </row>
    <row r="435" spans="1:5" ht="12.75">
      <c r="A435" s="34" t="s">
        <v>50</v>
      </c>
      <c r="E435" s="35" t="s">
        <v>51</v>
      </c>
    </row>
    <row r="436" spans="1:5" ht="25.5">
      <c r="A436" s="36" t="s">
        <v>52</v>
      </c>
      <c r="E436" s="37" t="s">
        <v>671</v>
      </c>
    </row>
    <row r="437" spans="1:5" ht="25.5">
      <c r="A437" t="s">
        <v>54</v>
      </c>
      <c r="E437" s="35" t="s">
        <v>672</v>
      </c>
    </row>
    <row r="438" spans="1:16" ht="12.75">
      <c r="A438" s="25" t="s">
        <v>45</v>
      </c>
      <c r="B438" s="29" t="s">
        <v>673</v>
      </c>
      <c r="C438" s="29" t="s">
        <v>674</v>
      </c>
      <c r="D438" s="25" t="s">
        <v>51</v>
      </c>
      <c r="E438" s="30" t="s">
        <v>675</v>
      </c>
      <c r="F438" s="31" t="s">
        <v>119</v>
      </c>
      <c r="G438" s="32">
        <v>7</v>
      </c>
      <c r="H438" s="33">
        <v>0</v>
      </c>
      <c r="I438" s="33">
        <f>ROUND(ROUND(H438,2)*ROUND(G438,3),2)</f>
      </c>
      <c r="O438">
        <f>(I438*21)/100</f>
      </c>
      <c r="P438" t="s">
        <v>23</v>
      </c>
    </row>
    <row r="439" spans="1:5" ht="12.75">
      <c r="A439" s="34" t="s">
        <v>50</v>
      </c>
      <c r="E439" s="35" t="s">
        <v>51</v>
      </c>
    </row>
    <row r="440" spans="1:5" ht="51">
      <c r="A440" s="36" t="s">
        <v>52</v>
      </c>
      <c r="E440" s="37" t="s">
        <v>676</v>
      </c>
    </row>
    <row r="441" spans="1:5" ht="25.5">
      <c r="A441" t="s">
        <v>54</v>
      </c>
      <c r="E441" s="35" t="s">
        <v>677</v>
      </c>
    </row>
    <row r="442" spans="1:16" ht="12.75">
      <c r="A442" s="25" t="s">
        <v>45</v>
      </c>
      <c r="B442" s="29" t="s">
        <v>678</v>
      </c>
      <c r="C442" s="29" t="s">
        <v>679</v>
      </c>
      <c r="D442" s="25" t="s">
        <v>51</v>
      </c>
      <c r="E442" s="30" t="s">
        <v>680</v>
      </c>
      <c r="F442" s="31" t="s">
        <v>266</v>
      </c>
      <c r="G442" s="32">
        <v>61.8</v>
      </c>
      <c r="H442" s="33">
        <v>0</v>
      </c>
      <c r="I442" s="33">
        <f>ROUND(ROUND(H442,2)*ROUND(G442,3),2)</f>
      </c>
      <c r="O442">
        <f>(I442*21)/100</f>
      </c>
      <c r="P442" t="s">
        <v>23</v>
      </c>
    </row>
    <row r="443" spans="1:5" ht="12.75">
      <c r="A443" s="34" t="s">
        <v>50</v>
      </c>
      <c r="E443" s="35" t="s">
        <v>51</v>
      </c>
    </row>
    <row r="444" spans="1:5" ht="76.5">
      <c r="A444" s="36" t="s">
        <v>52</v>
      </c>
      <c r="E444" s="37" t="s">
        <v>681</v>
      </c>
    </row>
    <row r="445" spans="1:5" ht="38.25">
      <c r="A445" t="s">
        <v>54</v>
      </c>
      <c r="E445" s="35" t="s">
        <v>682</v>
      </c>
    </row>
    <row r="446" spans="1:16" ht="12.75">
      <c r="A446" s="25" t="s">
        <v>45</v>
      </c>
      <c r="B446" s="29" t="s">
        <v>683</v>
      </c>
      <c r="C446" s="29" t="s">
        <v>684</v>
      </c>
      <c r="D446" s="25" t="s">
        <v>51</v>
      </c>
      <c r="E446" s="30" t="s">
        <v>685</v>
      </c>
      <c r="F446" s="31" t="s">
        <v>266</v>
      </c>
      <c r="G446" s="32">
        <v>4</v>
      </c>
      <c r="H446" s="33">
        <v>0</v>
      </c>
      <c r="I446" s="33">
        <f>ROUND(ROUND(H446,2)*ROUND(G446,3),2)</f>
      </c>
      <c r="O446">
        <f>(I446*21)/100</f>
      </c>
      <c r="P446" t="s">
        <v>23</v>
      </c>
    </row>
    <row r="447" spans="1:5" ht="12.75">
      <c r="A447" s="34" t="s">
        <v>50</v>
      </c>
      <c r="E447" s="35" t="s">
        <v>51</v>
      </c>
    </row>
    <row r="448" spans="1:5" ht="25.5">
      <c r="A448" s="36" t="s">
        <v>52</v>
      </c>
      <c r="E448" s="37" t="s">
        <v>686</v>
      </c>
    </row>
    <row r="449" spans="1:5" ht="76.5">
      <c r="A449" t="s">
        <v>54</v>
      </c>
      <c r="E449" s="35" t="s">
        <v>687</v>
      </c>
    </row>
    <row r="450" spans="1:16" ht="12.75">
      <c r="A450" s="25" t="s">
        <v>45</v>
      </c>
      <c r="B450" s="29" t="s">
        <v>688</v>
      </c>
      <c r="C450" s="29" t="s">
        <v>689</v>
      </c>
      <c r="D450" s="25" t="s">
        <v>51</v>
      </c>
      <c r="E450" s="30" t="s">
        <v>690</v>
      </c>
      <c r="F450" s="31" t="s">
        <v>95</v>
      </c>
      <c r="G450" s="32">
        <v>7</v>
      </c>
      <c r="H450" s="33">
        <v>0</v>
      </c>
      <c r="I450" s="33">
        <f>ROUND(ROUND(H450,2)*ROUND(G450,3),2)</f>
      </c>
      <c r="O450">
        <f>(I450*21)/100</f>
      </c>
      <c r="P450" t="s">
        <v>23</v>
      </c>
    </row>
    <row r="451" spans="1:5" ht="12.75">
      <c r="A451" s="34" t="s">
        <v>50</v>
      </c>
      <c r="E451" s="35" t="s">
        <v>51</v>
      </c>
    </row>
    <row r="452" spans="1:5" ht="51">
      <c r="A452" s="36" t="s">
        <v>52</v>
      </c>
      <c r="E452" s="37" t="s">
        <v>691</v>
      </c>
    </row>
    <row r="453" spans="1:5" ht="267.75">
      <c r="A453" t="s">
        <v>54</v>
      </c>
      <c r="E453" s="35" t="s">
        <v>692</v>
      </c>
    </row>
    <row r="454" spans="1:16" ht="12.75">
      <c r="A454" s="25" t="s">
        <v>45</v>
      </c>
      <c r="B454" s="29" t="s">
        <v>693</v>
      </c>
      <c r="C454" s="29" t="s">
        <v>694</v>
      </c>
      <c r="D454" s="25" t="s">
        <v>51</v>
      </c>
      <c r="E454" s="30" t="s">
        <v>695</v>
      </c>
      <c r="F454" s="31" t="s">
        <v>119</v>
      </c>
      <c r="G454" s="32">
        <v>99.563</v>
      </c>
      <c r="H454" s="33">
        <v>0</v>
      </c>
      <c r="I454" s="33">
        <f>ROUND(ROUND(H454,2)*ROUND(G454,3),2)</f>
      </c>
      <c r="O454">
        <f>(I454*21)/100</f>
      </c>
      <c r="P454" t="s">
        <v>23</v>
      </c>
    </row>
    <row r="455" spans="1:5" ht="12.75">
      <c r="A455" s="34" t="s">
        <v>50</v>
      </c>
      <c r="E455" s="35" t="s">
        <v>51</v>
      </c>
    </row>
    <row r="456" spans="1:5" ht="165.75">
      <c r="A456" s="36" t="s">
        <v>52</v>
      </c>
      <c r="E456" s="37" t="s">
        <v>696</v>
      </c>
    </row>
    <row r="457" spans="1:5" ht="25.5">
      <c r="A457" t="s">
        <v>54</v>
      </c>
      <c r="E457" s="35" t="s">
        <v>697</v>
      </c>
    </row>
    <row r="458" spans="1:16" ht="12.75">
      <c r="A458" s="25" t="s">
        <v>45</v>
      </c>
      <c r="B458" s="29" t="s">
        <v>698</v>
      </c>
      <c r="C458" s="29" t="s">
        <v>699</v>
      </c>
      <c r="D458" s="25" t="s">
        <v>51</v>
      </c>
      <c r="E458" s="30" t="s">
        <v>700</v>
      </c>
      <c r="F458" s="31" t="s">
        <v>119</v>
      </c>
      <c r="G458" s="32">
        <v>199.124</v>
      </c>
      <c r="H458" s="33">
        <v>0</v>
      </c>
      <c r="I458" s="33">
        <f>ROUND(ROUND(H458,2)*ROUND(G458,3),2)</f>
      </c>
      <c r="O458">
        <f>(I458*21)/100</f>
      </c>
      <c r="P458" t="s">
        <v>23</v>
      </c>
    </row>
    <row r="459" spans="1:5" ht="12.75">
      <c r="A459" s="34" t="s">
        <v>50</v>
      </c>
      <c r="E459" s="35" t="s">
        <v>51</v>
      </c>
    </row>
    <row r="460" spans="1:5" ht="140.25">
      <c r="A460" s="36" t="s">
        <v>52</v>
      </c>
      <c r="E460" s="37" t="s">
        <v>701</v>
      </c>
    </row>
    <row r="461" spans="1:5" ht="25.5">
      <c r="A461" t="s">
        <v>54</v>
      </c>
      <c r="E461" s="35" t="s">
        <v>697</v>
      </c>
    </row>
    <row r="462" spans="1:16" ht="12.75">
      <c r="A462" s="25" t="s">
        <v>45</v>
      </c>
      <c r="B462" s="29" t="s">
        <v>702</v>
      </c>
      <c r="C462" s="29" t="s">
        <v>703</v>
      </c>
      <c r="D462" s="25" t="s">
        <v>51</v>
      </c>
      <c r="E462" s="30" t="s">
        <v>704</v>
      </c>
      <c r="F462" s="31" t="s">
        <v>119</v>
      </c>
      <c r="G462" s="32">
        <v>99.563</v>
      </c>
      <c r="H462" s="33">
        <v>0</v>
      </c>
      <c r="I462" s="33">
        <f>ROUND(ROUND(H462,2)*ROUND(G462,3),2)</f>
      </c>
      <c r="O462">
        <f>(I462*21)/100</f>
      </c>
      <c r="P462" t="s">
        <v>23</v>
      </c>
    </row>
    <row r="463" spans="1:5" ht="12.75">
      <c r="A463" s="34" t="s">
        <v>50</v>
      </c>
      <c r="E463" s="35" t="s">
        <v>51</v>
      </c>
    </row>
    <row r="464" spans="1:5" ht="165.75">
      <c r="A464" s="36" t="s">
        <v>52</v>
      </c>
      <c r="E464" s="37" t="s">
        <v>705</v>
      </c>
    </row>
    <row r="465" spans="1:5" ht="25.5">
      <c r="A465" t="s">
        <v>54</v>
      </c>
      <c r="E465" s="35" t="s">
        <v>697</v>
      </c>
    </row>
    <row r="466" spans="1:16" ht="12.75">
      <c r="A466" s="25" t="s">
        <v>45</v>
      </c>
      <c r="B466" s="29" t="s">
        <v>706</v>
      </c>
      <c r="C466" s="29" t="s">
        <v>707</v>
      </c>
      <c r="D466" s="25" t="s">
        <v>51</v>
      </c>
      <c r="E466" s="30" t="s">
        <v>708</v>
      </c>
      <c r="F466" s="31" t="s">
        <v>207</v>
      </c>
      <c r="G466" s="32">
        <v>16.95</v>
      </c>
      <c r="H466" s="33">
        <v>0</v>
      </c>
      <c r="I466" s="33">
        <f>ROUND(ROUND(H466,2)*ROUND(G466,3),2)</f>
      </c>
      <c r="O466">
        <f>(I466*21)/100</f>
      </c>
      <c r="P466" t="s">
        <v>23</v>
      </c>
    </row>
    <row r="467" spans="1:5" ht="12.75">
      <c r="A467" s="34" t="s">
        <v>50</v>
      </c>
      <c r="E467" s="35" t="s">
        <v>51</v>
      </c>
    </row>
    <row r="468" spans="1:5" ht="102">
      <c r="A468" s="36" t="s">
        <v>52</v>
      </c>
      <c r="E468" s="37" t="s">
        <v>709</v>
      </c>
    </row>
    <row r="469" spans="1:5" ht="102">
      <c r="A469" t="s">
        <v>54</v>
      </c>
      <c r="E469" s="35" t="s">
        <v>710</v>
      </c>
    </row>
    <row r="470" spans="1:16" ht="12.75">
      <c r="A470" s="25" t="s">
        <v>45</v>
      </c>
      <c r="B470" s="29" t="s">
        <v>711</v>
      </c>
      <c r="C470" s="29" t="s">
        <v>712</v>
      </c>
      <c r="D470" s="25" t="s">
        <v>47</v>
      </c>
      <c r="E470" s="30" t="s">
        <v>713</v>
      </c>
      <c r="F470" s="31" t="s">
        <v>207</v>
      </c>
      <c r="G470" s="32">
        <v>69.696</v>
      </c>
      <c r="H470" s="33">
        <v>0</v>
      </c>
      <c r="I470" s="33">
        <f>ROUND(ROUND(H470,2)*ROUND(G470,3),2)</f>
      </c>
      <c r="O470">
        <f>(I470*21)/100</f>
      </c>
      <c r="P470" t="s">
        <v>23</v>
      </c>
    </row>
    <row r="471" spans="1:5" ht="12.75">
      <c r="A471" s="34" t="s">
        <v>50</v>
      </c>
      <c r="E471" s="35" t="s">
        <v>51</v>
      </c>
    </row>
    <row r="472" spans="1:5" ht="204">
      <c r="A472" s="36" t="s">
        <v>52</v>
      </c>
      <c r="E472" s="37" t="s">
        <v>714</v>
      </c>
    </row>
    <row r="473" spans="1:5" ht="102">
      <c r="A473" t="s">
        <v>54</v>
      </c>
      <c r="E473" s="35" t="s">
        <v>710</v>
      </c>
    </row>
    <row r="474" spans="1:16" ht="12.75">
      <c r="A474" s="25" t="s">
        <v>45</v>
      </c>
      <c r="B474" s="29" t="s">
        <v>715</v>
      </c>
      <c r="C474" s="29" t="s">
        <v>716</v>
      </c>
      <c r="D474" s="25" t="s">
        <v>51</v>
      </c>
      <c r="E474" s="30" t="s">
        <v>717</v>
      </c>
      <c r="F474" s="31" t="s">
        <v>95</v>
      </c>
      <c r="G474" s="32">
        <v>2</v>
      </c>
      <c r="H474" s="33">
        <v>0</v>
      </c>
      <c r="I474" s="33">
        <f>ROUND(ROUND(H474,2)*ROUND(G474,3),2)</f>
      </c>
      <c r="O474">
        <f>(I474*21)/100</f>
      </c>
      <c r="P474" t="s">
        <v>23</v>
      </c>
    </row>
    <row r="475" spans="1:5" ht="12.75">
      <c r="A475" s="34" t="s">
        <v>50</v>
      </c>
      <c r="E475" s="35" t="s">
        <v>51</v>
      </c>
    </row>
    <row r="476" spans="1:5" ht="12.75">
      <c r="A476" s="36" t="s">
        <v>52</v>
      </c>
      <c r="E476" s="37" t="s">
        <v>718</v>
      </c>
    </row>
    <row r="477" spans="1:5" ht="89.25">
      <c r="A477" t="s">
        <v>54</v>
      </c>
      <c r="E477" s="35" t="s">
        <v>719</v>
      </c>
    </row>
    <row r="478" spans="1:16" ht="12.75">
      <c r="A478" s="25" t="s">
        <v>45</v>
      </c>
      <c r="B478" s="29" t="s">
        <v>720</v>
      </c>
      <c r="C478" s="29" t="s">
        <v>721</v>
      </c>
      <c r="D478" s="25" t="s">
        <v>47</v>
      </c>
      <c r="E478" s="30" t="s">
        <v>722</v>
      </c>
      <c r="F478" s="31" t="s">
        <v>266</v>
      </c>
      <c r="G478" s="32">
        <v>8</v>
      </c>
      <c r="H478" s="33">
        <v>0</v>
      </c>
      <c r="I478" s="33">
        <f>ROUND(ROUND(H478,2)*ROUND(G478,3),2)</f>
      </c>
      <c r="O478">
        <f>(I478*21)/100</f>
      </c>
      <c r="P478" t="s">
        <v>23</v>
      </c>
    </row>
    <row r="479" spans="1:5" ht="12.75">
      <c r="A479" s="34" t="s">
        <v>50</v>
      </c>
      <c r="E479" s="35" t="s">
        <v>51</v>
      </c>
    </row>
    <row r="480" spans="1:5" ht="63.75">
      <c r="A480" s="36" t="s">
        <v>52</v>
      </c>
      <c r="E480" s="37" t="s">
        <v>723</v>
      </c>
    </row>
    <row r="481" spans="1:5" ht="76.5">
      <c r="A481" t="s">
        <v>54</v>
      </c>
      <c r="E481" s="35" t="s">
        <v>724</v>
      </c>
    </row>
    <row r="482" spans="1:16" ht="12.75">
      <c r="A482" s="25" t="s">
        <v>45</v>
      </c>
      <c r="B482" s="29" t="s">
        <v>725</v>
      </c>
      <c r="C482" s="29" t="s">
        <v>726</v>
      </c>
      <c r="D482" s="25" t="s">
        <v>47</v>
      </c>
      <c r="E482" s="30" t="s">
        <v>727</v>
      </c>
      <c r="F482" s="31" t="s">
        <v>207</v>
      </c>
      <c r="G482" s="32">
        <v>6.704</v>
      </c>
      <c r="H482" s="33">
        <v>0</v>
      </c>
      <c r="I482" s="33">
        <f>ROUND(ROUND(H482,2)*ROUND(G482,3),2)</f>
      </c>
      <c r="O482">
        <f>(I482*21)/100</f>
      </c>
      <c r="P482" t="s">
        <v>23</v>
      </c>
    </row>
    <row r="483" spans="1:5" ht="12.75">
      <c r="A483" s="34" t="s">
        <v>50</v>
      </c>
      <c r="E483" s="35" t="s">
        <v>51</v>
      </c>
    </row>
    <row r="484" spans="1:5" ht="76.5">
      <c r="A484" s="36" t="s">
        <v>52</v>
      </c>
      <c r="E484" s="37" t="s">
        <v>728</v>
      </c>
    </row>
    <row r="485" spans="1:5" ht="76.5">
      <c r="A485" t="s">
        <v>54</v>
      </c>
      <c r="E485" s="35" t="s">
        <v>724</v>
      </c>
    </row>
    <row r="486" spans="1:16" ht="12.75">
      <c r="A486" s="25" t="s">
        <v>45</v>
      </c>
      <c r="B486" s="29" t="s">
        <v>729</v>
      </c>
      <c r="C486" s="29" t="s">
        <v>730</v>
      </c>
      <c r="D486" s="25" t="s">
        <v>51</v>
      </c>
      <c r="E486" s="30" t="s">
        <v>731</v>
      </c>
      <c r="F486" s="31" t="s">
        <v>119</v>
      </c>
      <c r="G486" s="32">
        <v>57.036</v>
      </c>
      <c r="H486" s="33">
        <v>0</v>
      </c>
      <c r="I486" s="33">
        <f>ROUND(ROUND(H486,2)*ROUND(G486,3),2)</f>
      </c>
      <c r="O486">
        <f>(I486*21)/100</f>
      </c>
      <c r="P486" t="s">
        <v>23</v>
      </c>
    </row>
    <row r="487" spans="1:5" ht="12.75">
      <c r="A487" s="34" t="s">
        <v>50</v>
      </c>
      <c r="E487" s="35" t="s">
        <v>51</v>
      </c>
    </row>
    <row r="488" spans="1:5" ht="51">
      <c r="A488" s="36" t="s">
        <v>52</v>
      </c>
      <c r="E488" s="37" t="s">
        <v>732</v>
      </c>
    </row>
    <row r="489" spans="1:5" ht="76.5">
      <c r="A489" t="s">
        <v>54</v>
      </c>
      <c r="E489" s="35" t="s">
        <v>724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