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300" activeTab="0"/>
  </bookViews>
  <sheets>
    <sheet name="Rekapitulace stavby" sheetId="1" r:id="rId1"/>
    <sheet name="00 - VRN" sheetId="2" r:id="rId2"/>
    <sheet name="01 - Stavební část" sheetId="3" r:id="rId3"/>
    <sheet name="02 - SO 02 - Parkoviště" sheetId="4" r:id="rId4"/>
    <sheet name="03 - Sadové úpravy" sheetId="5" r:id="rId5"/>
    <sheet name="04 - Vybavení" sheetId="6" r:id="rId6"/>
    <sheet name="05 - Vodovod" sheetId="7" r:id="rId7"/>
    <sheet name="06 - Kanalizace" sheetId="8" r:id="rId8"/>
    <sheet name="07 - Vytápění" sheetId="9" r:id="rId9"/>
    <sheet name="08 - Vzduchotechnika" sheetId="10" r:id="rId10"/>
    <sheet name="09 - Veřejné osvětlení" sheetId="11" r:id="rId11"/>
    <sheet name="10 - Silnoproud" sheetId="12" r:id="rId12"/>
    <sheet name="11 - Slaboproud" sheetId="13" r:id="rId13"/>
    <sheet name="12 - Hromosvod" sheetId="14" r:id="rId14"/>
    <sheet name="Pokyny pro vyplnění" sheetId="15" r:id="rId15"/>
  </sheets>
  <definedNames>
    <definedName name="_xlnm._FilterDatabase" localSheetId="1" hidden="1">'00 - VRN'!$C$84:$K$114</definedName>
    <definedName name="_xlnm._FilterDatabase" localSheetId="2" hidden="1">'01 - Stavební část'!$C$102:$K$1330</definedName>
    <definedName name="_xlnm._FilterDatabase" localSheetId="3" hidden="1">'02 - SO 02 - Parkoviště'!$C$86:$K$258</definedName>
    <definedName name="_xlnm._FilterDatabase" localSheetId="4" hidden="1">'03 - Sadové úpravy'!$C$81:$K$289</definedName>
    <definedName name="_xlnm._FilterDatabase" localSheetId="5" hidden="1">'04 - Vybavení'!$C$80:$K$103</definedName>
    <definedName name="_xlnm._FilterDatabase" localSheetId="6" hidden="1">'05 - Vodovod'!$C$86:$K$187</definedName>
    <definedName name="_xlnm._FilterDatabase" localSheetId="7" hidden="1">'06 - Kanalizace'!$C$87:$K$169</definedName>
    <definedName name="_xlnm._FilterDatabase" localSheetId="8" hidden="1">'07 - Vytápění'!$C$84:$K$155</definedName>
    <definedName name="_xlnm._FilterDatabase" localSheetId="9" hidden="1">'08 - Vzduchotechnika'!$C$81:$K$108</definedName>
    <definedName name="_xlnm._FilterDatabase" localSheetId="10" hidden="1">'09 - Veřejné osvětlení'!$C$86:$K$164</definedName>
    <definedName name="_xlnm._FilterDatabase" localSheetId="11" hidden="1">'10 - Silnoproud'!$C$91:$K$473</definedName>
    <definedName name="_xlnm._FilterDatabase" localSheetId="12" hidden="1">'11 - Slaboproud'!$C$84:$K$206</definedName>
    <definedName name="_xlnm._FilterDatabase" localSheetId="13" hidden="1">'12 - Hromosvod'!$C$84:$K$159</definedName>
    <definedName name="_xlnm.Print_Area" localSheetId="1">'00 - VRN'!$C$4:$J$39,'00 - VRN'!$C$45:$J$66,'00 - VRN'!$C$72:$K$114</definedName>
    <definedName name="_xlnm.Print_Area" localSheetId="2">'01 - Stavební část'!$C$4:$J$39,'01 - Stavební část'!$C$45:$J$84,'01 - Stavební část'!$C$90:$K$1330</definedName>
    <definedName name="_xlnm.Print_Area" localSheetId="3">'02 - SO 02 - Parkoviště'!$C$4:$J$39,'02 - SO 02 - Parkoviště'!$C$45:$J$68,'02 - SO 02 - Parkoviště'!$C$74:$K$258</definedName>
    <definedName name="_xlnm.Print_Area" localSheetId="4">'03 - Sadové úpravy'!$C$4:$J$39,'03 - Sadové úpravy'!$C$45:$J$63,'03 - Sadové úpravy'!$C$69:$K$289</definedName>
    <definedName name="_xlnm.Print_Area" localSheetId="5">'04 - Vybavení'!$C$4:$J$39,'04 - Vybavení'!$C$45:$J$62,'04 - Vybavení'!$C$68:$K$103</definedName>
    <definedName name="_xlnm.Print_Area" localSheetId="6">'05 - Vodovod'!$C$4:$J$39,'05 - Vodovod'!$C$45:$J$68,'05 - Vodovod'!$C$74:$K$187</definedName>
    <definedName name="_xlnm.Print_Area" localSheetId="7">'06 - Kanalizace'!$C$4:$J$39,'06 - Kanalizace'!$C$45:$J$69,'06 - Kanalizace'!$C$75:$K$169</definedName>
    <definedName name="_xlnm.Print_Area" localSheetId="8">'07 - Vytápění'!$C$4:$J$39,'07 - Vytápění'!$C$45:$J$66,'07 - Vytápění'!$C$72:$K$155</definedName>
    <definedName name="_xlnm.Print_Area" localSheetId="9">'08 - Vzduchotechnika'!$C$4:$J$39,'08 - Vzduchotechnika'!$C$45:$J$63,'08 - Vzduchotechnika'!$C$69:$K$108</definedName>
    <definedName name="_xlnm.Print_Area" localSheetId="10">'09 - Veřejné osvětlení'!$C$4:$J$39,'09 - Veřejné osvětlení'!$C$45:$J$68,'09 - Veřejné osvětlení'!$C$74:$K$164</definedName>
    <definedName name="_xlnm.Print_Area" localSheetId="11">'10 - Silnoproud'!$C$4:$J$39,'10 - Silnoproud'!$C$45:$J$73,'10 - Silnoproud'!$C$79:$K$473</definedName>
    <definedName name="_xlnm.Print_Area" localSheetId="12">'11 - Slaboproud'!$C$4:$J$39,'11 - Slaboproud'!$C$45:$J$66,'11 - Slaboproud'!$C$72:$K$206</definedName>
    <definedName name="_xlnm.Print_Area" localSheetId="13">'12 - Hromosvod'!$C$4:$J$39,'12 - Hromosvod'!$C$45:$J$66,'12 - Hromosvod'!$C$72:$K$159</definedName>
    <definedName name="_xlnm.Print_Area" localSheetId="14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stavby'!$C$42:$AQ$68</definedName>
    <definedName name="_xlnm.Print_Titles" localSheetId="0">'Rekapitulace stavby'!$52:$52</definedName>
    <definedName name="_xlnm.Print_Titles" localSheetId="1">'00 - VRN'!$84:$84</definedName>
    <definedName name="_xlnm.Print_Titles" localSheetId="2">'01 - Stavební část'!$102:$102</definedName>
    <definedName name="_xlnm.Print_Titles" localSheetId="3">'02 - SO 02 - Parkoviště'!$86:$86</definedName>
    <definedName name="_xlnm.Print_Titles" localSheetId="4">'03 - Sadové úpravy'!$81:$81</definedName>
    <definedName name="_xlnm.Print_Titles" localSheetId="5">'04 - Vybavení'!$80:$80</definedName>
    <definedName name="_xlnm.Print_Titles" localSheetId="6">'05 - Vodovod'!$86:$86</definedName>
    <definedName name="_xlnm.Print_Titles" localSheetId="7">'06 - Kanalizace'!$87:$87</definedName>
    <definedName name="_xlnm.Print_Titles" localSheetId="8">'07 - Vytápění'!$84:$84</definedName>
    <definedName name="_xlnm.Print_Titles" localSheetId="9">'08 - Vzduchotechnika'!$81:$81</definedName>
    <definedName name="_xlnm.Print_Titles" localSheetId="10">'09 - Veřejné osvětlení'!$86:$86</definedName>
    <definedName name="_xlnm.Print_Titles" localSheetId="11">'10 - Silnoproud'!$91:$91</definedName>
    <definedName name="_xlnm.Print_Titles" localSheetId="12">'11 - Slaboproud'!$84:$84</definedName>
    <definedName name="_xlnm.Print_Titles" localSheetId="13">'12 - Hromosvod'!$84:$84</definedName>
  </definedNames>
  <calcPr calcId="162913"/>
</workbook>
</file>

<file path=xl/sharedStrings.xml><?xml version="1.0" encoding="utf-8"?>
<sst xmlns="http://schemas.openxmlformats.org/spreadsheetml/2006/main" count="28278" uniqueCount="4017">
  <si>
    <t>Export Komplet</t>
  </si>
  <si>
    <t>VZ</t>
  </si>
  <si>
    <t>2.0</t>
  </si>
  <si>
    <t>ZAMOK</t>
  </si>
  <si>
    <t>False</t>
  </si>
  <si>
    <t>{5747df85-533e-458b-8a1f-399cd54c99c0}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</si>
  <si>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</si>
  <si>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</si>
  <si>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</si>
  <si>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</si>
  <si>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</si>
  <si>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</si>
  <si>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</si>
  <si>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</si>
  <si>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</si>
  <si>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</si>
  <si>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</si>
  <si>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Knihovna v Topolské ulici, Chrudim</t>
  </si>
  <si>
    <t>KSO:</t>
  </si>
  <si>
    <t/>
  </si>
  <si>
    <t>CC-CZ:</t>
  </si>
  <si>
    <t>Místo:</t>
  </si>
  <si>
    <t xml:space="preserve">Chrudim, ul. Topolská </t>
  </si>
  <si>
    <t>Datum:</t>
  </si>
  <si>
    <t>12. 1. 2023</t>
  </si>
  <si>
    <t>Zadavatel:</t>
  </si>
  <si>
    <t>IČ:</t>
  </si>
  <si>
    <t>00270211</t>
  </si>
  <si>
    <t>Město Chrudim</t>
  </si>
  <si>
    <t>DIČ:</t>
  </si>
  <si>
    <t>CZ00270211</t>
  </si>
  <si>
    <t>Uchazeč:</t>
  </si>
  <si>
    <t>Vyplň údaj</t>
  </si>
  <si>
    <t>Projektant:</t>
  </si>
  <si>
    <t>08350973</t>
  </si>
  <si>
    <t>KLIKS atelier s.r.o.</t>
  </si>
  <si>
    <t>CZ08350973</t>
  </si>
  <si>
    <t>True</t>
  </si>
  <si>
    <t>Zpracovatel:</t>
  </si>
  <si>
    <t>01794833</t>
  </si>
  <si>
    <t>www.stavebnikalkulace.cz</t>
  </si>
  <si>
    <t>CZ01794833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</si>
  <si>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</si>
  <si>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</si>
  <si>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</si>
  <si>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</si>
  <si>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</si>
  <si>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</si>
  <si>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</si>
  <si>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</si>
  <si>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</si>
  <si>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</si>
  <si>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</si>
  <si>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</si>
  <si>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</si>
  <si>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</si>
  <si>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</si>
  <si>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</si>
  <si>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</si>
  <si>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</si>
  <si>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</si>
  <si>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</si>
  <si>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</si>
  <si>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</si>
  <si>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</si>
  <si>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</si>
  <si>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</si>
  <si>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</si>
  <si>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</si>
  <si>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</si>
  <si>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</si>
  <si>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</si>
  <si>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</si>
  <si>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</si>
  <si>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</si>
  <si>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</si>
  <si>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</si>
  <si>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</si>
  <si>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</si>
  <si>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</si>
  <si>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</si>
  <si>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</si>
  <si>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</si>
  <si>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VRN</t>
  </si>
  <si>
    <t>STA</t>
  </si>
  <si>
    <t>1</t>
  </si>
  <si>
    <t>{2c0a0827-c4b1-47f3-9744-6ddf98cb7602}</t>
  </si>
  <si>
    <t>2</t>
  </si>
  <si>
    <t>01</t>
  </si>
  <si>
    <t>Stavební část</t>
  </si>
  <si>
    <t>{11c0adea-575c-4566-b506-9738b87d0f44}</t>
  </si>
  <si>
    <t>02</t>
  </si>
  <si>
    <t>SO 02 - Parkoviště</t>
  </si>
  <si>
    <t>{f38828b5-6603-4e09-816c-7e284ab42a6d}</t>
  </si>
  <si>
    <t>03</t>
  </si>
  <si>
    <t>Sadové úpravy</t>
  </si>
  <si>
    <t>{07fc7aa2-fb33-4358-a868-f25820f4b00e}</t>
  </si>
  <si>
    <t>04</t>
  </si>
  <si>
    <t>Vybavení</t>
  </si>
  <si>
    <t>{cd3a9eac-55a1-4e02-8135-0be5fb0e89f2}</t>
  </si>
  <si>
    <t>05</t>
  </si>
  <si>
    <t>Vodovod</t>
  </si>
  <si>
    <t>{8946b972-2739-4ac6-9263-fab8ccaf6b24}</t>
  </si>
  <si>
    <t>06</t>
  </si>
  <si>
    <t>Kanalizace</t>
  </si>
  <si>
    <t>{81742b68-e734-4e65-88c0-d6503bdbc243}</t>
  </si>
  <si>
    <t>07</t>
  </si>
  <si>
    <t>Vytápění</t>
  </si>
  <si>
    <t>{3ddd512e-08e0-4021-8202-ad54d3b86304}</t>
  </si>
  <si>
    <t>08</t>
  </si>
  <si>
    <t>Vzduchotechnika</t>
  </si>
  <si>
    <t>{ca33db7d-81c1-45be-8cfc-e46945ae1d3d}</t>
  </si>
  <si>
    <t>09</t>
  </si>
  <si>
    <t>Veřejné osvětlení</t>
  </si>
  <si>
    <t>{863a0e8c-1549-4a05-a944-87bc54d55c8a}</t>
  </si>
  <si>
    <t>10</t>
  </si>
  <si>
    <t>Silnoproud</t>
  </si>
  <si>
    <t>{c47ffec6-a495-4a7c-92d0-54aa052cf719}</t>
  </si>
  <si>
    <t>11</t>
  </si>
  <si>
    <t>Slaboproud</t>
  </si>
  <si>
    <t>{0179aad7-027a-43fa-a552-6c175ce2b40f}</t>
  </si>
  <si>
    <t>12</t>
  </si>
  <si>
    <t>Hromosvod</t>
  </si>
  <si>
    <t>{b75c3935-974d-4403-ae02-499cc6fda7a2}</t>
  </si>
  <si>
    <t>KRYCÍ LIST SOUPISU PRACÍ</t>
  </si>
  <si>
    <t>Objekt:</t>
  </si>
  <si>
    <t>00 - VRN</t>
  </si>
  <si>
    <t>Michal Kubelka</t>
  </si>
  <si>
    <t>REKAPITULACE ČLENĚNÍ SOUPISU PRACÍ</t>
  </si>
  <si>
    <t>Kód dílu - Popis</t>
  </si>
  <si>
    <t>Cena celkem [CZK]</t>
  </si>
  <si>
    <t>-1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</si>
  <si>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</si>
  <si>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</si>
  <si>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</si>
  <si>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</si>
  <si>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</si>
  <si>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</si>
  <si>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</si>
  <si>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</si>
  <si>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</si>
  <si>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</si>
  <si>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</si>
  <si>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</si>
  <si>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</si>
  <si>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</si>
  <si>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</si>
  <si>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</si>
  <si>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</si>
  <si>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</si>
  <si>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</si>
  <si>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Vedlejší rozpočtové náklady</t>
  </si>
  <si>
    <t>5</t>
  </si>
  <si>
    <t>ROZPOCET</t>
  </si>
  <si>
    <t>VRN1</t>
  </si>
  <si>
    <t>Průzkumné, geodetické a projektové práce</t>
  </si>
  <si>
    <t>K</t>
  </si>
  <si>
    <t>012002000</t>
  </si>
  <si>
    <t>Geodetické práce</t>
  </si>
  <si>
    <t>soubor</t>
  </si>
  <si>
    <t>CS ÚRS 2023 01</t>
  </si>
  <si>
    <t>1024</t>
  </si>
  <si>
    <t>1493063032</t>
  </si>
  <si>
    <t>Online PSC</t>
  </si>
  <si>
    <t>https://podminky.urs.cz/item/CS_URS_2023_01/012002000</t>
  </si>
  <si>
    <t>013294000</t>
  </si>
  <si>
    <t>Ostatní dokumentace - dílenská dokumentace fasády</t>
  </si>
  <si>
    <t>1372445908</t>
  </si>
  <si>
    <t>https://podminky.urs.cz/item/CS_URS_2023_01/013294000</t>
  </si>
  <si>
    <t>3</t>
  </si>
  <si>
    <t>013254000</t>
  </si>
  <si>
    <t>Dokumentace skutečného provedení stavby</t>
  </si>
  <si>
    <t>604054458</t>
  </si>
  <si>
    <t>https://podminky.urs.cz/item/CS_URS_2023_01/013254000</t>
  </si>
  <si>
    <t>4</t>
  </si>
  <si>
    <t>VRN1-x1</t>
  </si>
  <si>
    <t>Vytýčení stávajících inženýrských sítí vč. zpětného zaměření</t>
  </si>
  <si>
    <t>1602720090</t>
  </si>
  <si>
    <t>VRN-x2</t>
  </si>
  <si>
    <t>Dokumentace všech přilehlých objektů před zahájením (z důvodu případného poškození objektů při výstavbě)</t>
  </si>
  <si>
    <t>1565141796</t>
  </si>
  <si>
    <t>VRN3</t>
  </si>
  <si>
    <t>Zařízení staveniště</t>
  </si>
  <si>
    <t>6</t>
  </si>
  <si>
    <t>030001000</t>
  </si>
  <si>
    <t>-1977087746</t>
  </si>
  <si>
    <t>https://podminky.urs.cz/item/CS_URS_2023_01/030001000</t>
  </si>
  <si>
    <t>7</t>
  </si>
  <si>
    <t>033002000</t>
  </si>
  <si>
    <t>Připojení staveniště na inženýrské sítě vč. nákladů na spotřebu energií</t>
  </si>
  <si>
    <t>1822577423</t>
  </si>
  <si>
    <t>https://podminky.urs.cz/item/CS_URS_2023_01/033002000</t>
  </si>
  <si>
    <t>8</t>
  </si>
  <si>
    <t>034103000</t>
  </si>
  <si>
    <t>Oplocení staveniště</t>
  </si>
  <si>
    <t>-635879342</t>
  </si>
  <si>
    <t>https://podminky.urs.cz/item/CS_URS_2023_01/034103000</t>
  </si>
  <si>
    <t>9</t>
  </si>
  <si>
    <t>034303000</t>
  </si>
  <si>
    <t>Dopravní značení na staveništi</t>
  </si>
  <si>
    <t>-2136439270</t>
  </si>
  <si>
    <t>https://podminky.urs.cz/item/CS_URS_2023_01/034303000</t>
  </si>
  <si>
    <t>VRN3-x1</t>
  </si>
  <si>
    <t>Zajištění ochrany inženýrských sítí pro přejezd stavební techniky</t>
  </si>
  <si>
    <t>-339834346</t>
  </si>
  <si>
    <t>VRN4</t>
  </si>
  <si>
    <t>Inženýrská činnost</t>
  </si>
  <si>
    <t>042503000</t>
  </si>
  <si>
    <t>Plán BOZP na staveništi</t>
  </si>
  <si>
    <t>603193397</t>
  </si>
  <si>
    <t>https://podminky.urs.cz/item/CS_URS_2023_01/042503000</t>
  </si>
  <si>
    <t>VRN6</t>
  </si>
  <si>
    <t>Územní vlivy</t>
  </si>
  <si>
    <t>065002000</t>
  </si>
  <si>
    <t>Mimostaveništní doprava materiálů</t>
  </si>
  <si>
    <t>1962330060</t>
  </si>
  <si>
    <t>https://podminky.urs.cz/item/CS_URS_2023_01/065002000</t>
  </si>
  <si>
    <t>VRN9</t>
  </si>
  <si>
    <t>Ostatní náklady</t>
  </si>
  <si>
    <t>13</t>
  </si>
  <si>
    <t>094002000</t>
  </si>
  <si>
    <t>Ostatní náklady související s výstavbou - náklady dle zhotovitele - např. zábory, čištění komunikací, apod...</t>
  </si>
  <si>
    <t>-1611674853</t>
  </si>
  <si>
    <t>https://podminky.urs.cz/item/CS_URS_2023_01/094002000</t>
  </si>
  <si>
    <t>01 - Stavební část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</si>
  <si>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</si>
  <si>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</si>
  <si>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</si>
  <si>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</si>
  <si>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</si>
  <si>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</si>
  <si>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</si>
  <si>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</si>
  <si>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</si>
  <si>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</si>
  <si>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</si>
  <si>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</si>
  <si>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</si>
  <si>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</si>
  <si>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</si>
  <si>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</si>
  <si>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</si>
  <si>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</si>
  <si>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</si>
  <si>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</si>
  <si>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</si>
  <si>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</si>
  <si>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</si>
  <si>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</si>
  <si>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>HSV</t>
  </si>
  <si>
    <t>Práce a dodávky HSV</t>
  </si>
  <si>
    <t>Zemní práce</t>
  </si>
  <si>
    <t>001-x1</t>
  </si>
  <si>
    <t>Přesazení stromu do jiné lokality dle investora - výkop stromu, vyjmutí, zásyp jámy, převoz, výkop jámy v nové lokalitě, přesazení, likvidace výkopku, zalití, apod....</t>
  </si>
  <si>
    <t>kus</t>
  </si>
  <si>
    <t>1989528279</t>
  </si>
  <si>
    <t>113106144</t>
  </si>
  <si>
    <t>Rozebrání dlažeb komunikací pro pěší s přemístěním hmot na skládku na vzdálenost do 3 m nebo s naložením na dopravní prostředek s ložem z kameniva nebo živice a s jakoukoliv výplní spár strojně plochy jednotlivě přes 50 m2 ze zámkové dlažby</t>
  </si>
  <si>
    <t>m2</t>
  </si>
  <si>
    <t>1137693637</t>
  </si>
  <si>
    <t>https://podminky.urs.cz/item/CS_URS_2023_01/113106144</t>
  </si>
  <si>
    <t>VV</t>
  </si>
  <si>
    <t>Odměřeno v .DWG</t>
  </si>
  <si>
    <t>119,26</t>
  </si>
  <si>
    <t>113107162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</si>
  <si>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</si>
  <si>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1752053835</t>
  </si>
  <si>
    <t>https://podminky.urs.cz/item/CS_URS_2023_01/113107162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</si>
  <si>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</si>
  <si>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</si>
  <si>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</si>
  <si>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1975498641</t>
  </si>
  <si>
    <t>https://podminky.urs.cz/item/CS_URS_2023_01/113202111</t>
  </si>
  <si>
    <t>5,3+2,56+9,02+0,62+16,41+16,41+10,47+21,12+33,21</t>
  </si>
  <si>
    <t>122151102</t>
  </si>
  <si>
    <t>Odkopávky a prokopávky nezapažené strojně v hornině třídy těžitelnosti I skupiny 1 a 2 přes 20 do 50 m3</t>
  </si>
  <si>
    <t>m3</t>
  </si>
  <si>
    <t>1451815773</t>
  </si>
  <si>
    <t>https://podminky.urs.cz/item/CS_URS_2023_01/122151102</t>
  </si>
  <si>
    <t>Stržení drnů stávajících trávníků - odměřeno v .DWG</t>
  </si>
  <si>
    <t>(160,99+464,39)*0,05</t>
  </si>
  <si>
    <t>132151102</t>
  </si>
  <si>
    <t>Hloubení nezapažených rýh šířky do 800 mm strojně s urovnáním dna do předepsaného profilu a spádu v hornině třídy těžitelnosti I skupiny 1 a 2 přes 20 do 50 m3</t>
  </si>
  <si>
    <t>231854189</t>
  </si>
  <si>
    <t>https://podminky.urs.cz/item/CS_URS_2023_01/132151102</t>
  </si>
  <si>
    <t>Knihovna</t>
  </si>
  <si>
    <t>(4,5+7,2+7+6,53+18,7+10,83+3)*(0,5*0,5)</t>
  </si>
  <si>
    <t>(4,61+18,2)*(0,5*0,75)</t>
  </si>
  <si>
    <t>Rampa</t>
  </si>
  <si>
    <t>3*0,4*1,03</t>
  </si>
  <si>
    <t>3,5*0,4*1,25</t>
  </si>
  <si>
    <t>1,5*0,4*1,25</t>
  </si>
  <si>
    <t>3*0,4*1,08</t>
  </si>
  <si>
    <t>3,5*1,18</t>
  </si>
  <si>
    <t>1,5*1,41</t>
  </si>
  <si>
    <t>Součet</t>
  </si>
  <si>
    <t>132151254</t>
  </si>
  <si>
    <t>Hloubení nezapažených rýh šířky přes 800 do 2 000 mm strojně s urovnáním dna do předepsaného profilu a spádu v hornině třídy těžitelnosti I skupiny 1 a 2 přes 100 do 500 m3</t>
  </si>
  <si>
    <t>-82647667</t>
  </si>
  <si>
    <t>https://podminky.urs.cz/item/CS_URS_2023_01/132151254</t>
  </si>
  <si>
    <t>19,7*(1,5*1)</t>
  </si>
  <si>
    <t>12,63*(1,5*1,1)</t>
  </si>
  <si>
    <t>10,33*(1,5*1,25)</t>
  </si>
  <si>
    <t>23,1*(1,5*1,2)</t>
  </si>
  <si>
    <t>15*(1,5*1,1)</t>
  </si>
  <si>
    <t>133151101</t>
  </si>
  <si>
    <t>Hloubení nezapažených šachet strojně v hornině třídy těžitelnosti I skupiny 1 a 2 do 20 m3</t>
  </si>
  <si>
    <t>163519187</t>
  </si>
  <si>
    <t>https://podminky.urs.cz/item/CS_URS_2023_01/133151101</t>
  </si>
  <si>
    <t>Patky pro tepelné čerpadlo</t>
  </si>
  <si>
    <t>((0,3*0,3)*0,7)*4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</si>
  <si>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</si>
  <si>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</si>
  <si>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-102695807</t>
  </si>
  <si>
    <t>https://podminky.urs.cz/item/CS_URS_2023_01/162751117</t>
  </si>
  <si>
    <t>31,269+34,271+136,089+0,252-45,748</t>
  </si>
  <si>
    <t>171251201</t>
  </si>
  <si>
    <t>Uložení sypaniny na skládky nebo meziskládky bez hutnění s upravením uložené sypaniny do předepsaného tvaru</t>
  </si>
  <si>
    <t>778426852</t>
  </si>
  <si>
    <t>https://podminky.urs.cz/item/CS_URS_2023_01/171251201</t>
  </si>
  <si>
    <t>171201231</t>
  </si>
  <si>
    <t>Poplatek za uložení stavebního odpadu na recyklační skládce (skládkovné) zeminy a kamení zatříděného do Katalogu odpadů pod kódem 17 05 04</t>
  </si>
  <si>
    <t>t</t>
  </si>
  <si>
    <t>341006580</t>
  </si>
  <si>
    <t>https://podminky.urs.cz/item/CS_URS_2023_01/171201231</t>
  </si>
  <si>
    <t>156,133*1,8</t>
  </si>
  <si>
    <t>174151101</t>
  </si>
  <si>
    <t>Zásyp sypaninou z jakékoliv horniny strojně s uložením výkopku ve vrstvách se zhutněním jam, šachet, rýh nebo kolem objektů v těchto vykopávkách</t>
  </si>
  <si>
    <t>161814639</t>
  </si>
  <si>
    <t>https://podminky.urs.cz/item/CS_URS_2023_01/174151101</t>
  </si>
  <si>
    <t>Vnější část základových pasů knihovny</t>
  </si>
  <si>
    <t>Odhad</t>
  </si>
  <si>
    <t>19,7*(0,6*1)</t>
  </si>
  <si>
    <t>12,63*(0,6*1,1)</t>
  </si>
  <si>
    <t>10,33*(0,6*1,25)</t>
  </si>
  <si>
    <t>23,1*(0,6*1,2)</t>
  </si>
  <si>
    <t>15*(0,6*1,1)</t>
  </si>
  <si>
    <t>-((19,9+19,9+11,13+11,13)*0,2)*0,7</t>
  </si>
  <si>
    <t>181951112</t>
  </si>
  <si>
    <t>Úprava pláně vyrovnáním výškových rozdílů strojně v hornině třídy těžitelnosti I, skupiny 1 až 3 se zhutněním</t>
  </si>
  <si>
    <t>-57229654</t>
  </si>
  <si>
    <t>https://podminky.urs.cz/item/CS_URS_2023_01/181951112</t>
  </si>
  <si>
    <t>Mezi základovými pasy</t>
  </si>
  <si>
    <t>18,9*5,43</t>
  </si>
  <si>
    <t>18,9*4,81</t>
  </si>
  <si>
    <t>Skladba P2</t>
  </si>
  <si>
    <t>11*2</t>
  </si>
  <si>
    <t>Skladba P3</t>
  </si>
  <si>
    <t>25,75*2</t>
  </si>
  <si>
    <t>8,2*1,5</t>
  </si>
  <si>
    <t>3,65*2,3</t>
  </si>
  <si>
    <t>21,6*2</t>
  </si>
  <si>
    <t>Skladba P4</t>
  </si>
  <si>
    <t>7,47*2,1</t>
  </si>
  <si>
    <t>7,9*2,3</t>
  </si>
  <si>
    <t>8*5,82</t>
  </si>
  <si>
    <t>Skladba P5</t>
  </si>
  <si>
    <t>5,05*6</t>
  </si>
  <si>
    <t>Skladba P6</t>
  </si>
  <si>
    <t>2,91*1,5</t>
  </si>
  <si>
    <t>Skladba P7</t>
  </si>
  <si>
    <t>18</t>
  </si>
  <si>
    <t>Zakládání</t>
  </si>
  <si>
    <t>14</t>
  </si>
  <si>
    <t>274313511/R</t>
  </si>
  <si>
    <t>Základy z betonu prostého pasy betonu kamenem neprokládaného tř. C 8/10</t>
  </si>
  <si>
    <t>747717347</t>
  </si>
  <si>
    <t>Podkladní beton pod základové pasy ramp a schodišť</t>
  </si>
  <si>
    <t>(8*2)*(0,4*0,05)</t>
  </si>
  <si>
    <t>274321411</t>
  </si>
  <si>
    <t>Základy z betonu železového (bez výztuže) pasy z betonu bez zvláštních nároků na prostředí tř. C 20/25</t>
  </si>
  <si>
    <t>-755115433</t>
  </si>
  <si>
    <t>https://podminky.urs.cz/item/CS_URS_2023_01/274321411</t>
  </si>
  <si>
    <t>16</t>
  </si>
  <si>
    <t>274361821</t>
  </si>
  <si>
    <t>Výztuž základů pasů z betonářské oceli 10 505 (R) nebo BSt 500</t>
  </si>
  <si>
    <t>-1056611761</t>
  </si>
  <si>
    <t>https://podminky.urs.cz/item/CS_URS_2023_01/274361821</t>
  </si>
  <si>
    <t>Trny pro ztracené bednění - výztuž dle statiky</t>
  </si>
  <si>
    <t>0,1647</t>
  </si>
  <si>
    <t>17</t>
  </si>
  <si>
    <t>275351121</t>
  </si>
  <si>
    <t>Bednění základů patek zřízení</t>
  </si>
  <si>
    <t>2088959818</t>
  </si>
  <si>
    <t>https://podminky.urs.cz/item/CS_URS_2023_01/275351121</t>
  </si>
  <si>
    <t>((0,3*4)*1,4)*4</t>
  </si>
  <si>
    <t>275351122</t>
  </si>
  <si>
    <t>Bednění základů patek odstranění</t>
  </si>
  <si>
    <t>1956043610</t>
  </si>
  <si>
    <t>https://podminky.urs.cz/item/CS_URS_2023_01/275351122</t>
  </si>
  <si>
    <t>19</t>
  </si>
  <si>
    <t>275313711</t>
  </si>
  <si>
    <t>Základy z betonu prostého patky a bloky z betonu kamenem neprokládaného tř. C 20/25</t>
  </si>
  <si>
    <t>778701805</t>
  </si>
  <si>
    <t>https://podminky.urs.cz/item/CS_URS_2023_01/275313711</t>
  </si>
  <si>
    <t>((0,3*0,3)*1,4)*4</t>
  </si>
  <si>
    <t>20</t>
  </si>
  <si>
    <t>279113144</t>
  </si>
  <si>
    <t>Základové zdi z tvárnic ztraceného bednění včetně výplně z betonu bez zvláštních nároků na vliv prostředí třídy C 20/25, tloušťky zdiva přes 250 do 300 mm</t>
  </si>
  <si>
    <t>-1531014909</t>
  </si>
  <si>
    <t>https://podminky.urs.cz/item/CS_URS_2023_01/279113144</t>
  </si>
  <si>
    <t>4,5*1</t>
  </si>
  <si>
    <t>(7,2+8,23+4,1)*1,25</t>
  </si>
  <si>
    <t>(14,8+7,1+6,43+2,7+2,9)*1,5</t>
  </si>
  <si>
    <t>(18,1+4,71)*1,75</t>
  </si>
  <si>
    <t>279113155/R</t>
  </si>
  <si>
    <t>Základové zdi z tvárnic ztraceného bednění včetně výplně z betonu bez zvláštních nároků na vliv prostředí třídy C 30/37, tloušťky zdiva přes 300 do 400 mm</t>
  </si>
  <si>
    <t>1506940380</t>
  </si>
  <si>
    <t>Základové pasy ramp a schodišť</t>
  </si>
  <si>
    <t>(3+3+3,5+3,5+1,5)*0,75</t>
  </si>
  <si>
    <t>1,5*1</t>
  </si>
  <si>
    <t>22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</si>
  <si>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</si>
  <si>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</si>
  <si>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133867349</t>
  </si>
  <si>
    <t>https://podminky.urs.cz/item/CS_URS_2023_01/279361821</t>
  </si>
  <si>
    <t>Knihovna - výztuž dle statiky</t>
  </si>
  <si>
    <t>0,5963</t>
  </si>
  <si>
    <t>Základové pasy ramp a schodišť - dle statiky</t>
  </si>
  <si>
    <t>0,1412</t>
  </si>
  <si>
    <t>23</t>
  </si>
  <si>
    <t>271572211</t>
  </si>
  <si>
    <t>Podsyp pod základové konstrukce se zhutněním a urovnáním povrchu ze štěrkopísku netříděného</t>
  </si>
  <si>
    <t>1250531676</t>
  </si>
  <si>
    <t>https://podminky.urs.cz/item/CS_URS_2023_01/271572211</t>
  </si>
  <si>
    <t>Pod základovou desku</t>
  </si>
  <si>
    <t>(18,9*5,43)*0,1</t>
  </si>
  <si>
    <t>(18,9*4,81)*0,1</t>
  </si>
  <si>
    <t>24</t>
  </si>
  <si>
    <t>271922211</t>
  </si>
  <si>
    <t>Podsyp pod základové konstrukce se zhutněním a urovnáním povrchu z recyklátu betonového</t>
  </si>
  <si>
    <t>-338120034</t>
  </si>
  <si>
    <t>https://podminky.urs.cz/item/CS_URS_2023_01/271922211</t>
  </si>
  <si>
    <t xml:space="preserve">Zásypy vnitřní části základových pasů a vyrovnání pláně na kótu -0,500 </t>
  </si>
  <si>
    <t>odhad</t>
  </si>
  <si>
    <t>(18,9*5,43)*0,183</t>
  </si>
  <si>
    <t>(18,9*4,81)*0,39</t>
  </si>
  <si>
    <t>Mezisoučet</t>
  </si>
  <si>
    <t>Vyrovnání pod terasu, apod... - odhad</t>
  </si>
  <si>
    <t>50</t>
  </si>
  <si>
    <t>25</t>
  </si>
  <si>
    <t>273351121</t>
  </si>
  <si>
    <t>Bednění základů desek zřízení</t>
  </si>
  <si>
    <t>-1069604296</t>
  </si>
  <si>
    <t>https://podminky.urs.cz/item/CS_URS_2023_01/273351121</t>
  </si>
  <si>
    <t>(19,5+19,5+11,13+11,13)*0,15</t>
  </si>
  <si>
    <t>26</t>
  </si>
  <si>
    <t>273351122</t>
  </si>
  <si>
    <t>Bednění základů desek odstranění</t>
  </si>
  <si>
    <t>1136319</t>
  </si>
  <si>
    <t>https://podminky.urs.cz/item/CS_URS_2023_01/273351122</t>
  </si>
  <si>
    <t>27</t>
  </si>
  <si>
    <t>273362021</t>
  </si>
  <si>
    <t>Výztuž základů desek ze svařovaných sítí z drátů typu KARI</t>
  </si>
  <si>
    <t>-1124063731</t>
  </si>
  <si>
    <t>https://podminky.urs.cz/item/CS_URS_2023_01/273362021</t>
  </si>
  <si>
    <t>Dle statiky</t>
  </si>
  <si>
    <t>3,1104</t>
  </si>
  <si>
    <t>28</t>
  </si>
  <si>
    <t>273321411</t>
  </si>
  <si>
    <t>Základy z betonu železového (bez výztuže) desky z betonu bez zvláštních nároků na prostředí tř. C 20/25</t>
  </si>
  <si>
    <t>557162720</t>
  </si>
  <si>
    <t>https://podminky.urs.cz/item/CS_URS_2023_01/273321411</t>
  </si>
  <si>
    <t>(19,5*11,13)*0,15</t>
  </si>
  <si>
    <t>29</t>
  </si>
  <si>
    <t>002-x1</t>
  </si>
  <si>
    <t>Kompletní provedení prostupů základovými konstrukcemi vč. D+M chrániček</t>
  </si>
  <si>
    <t>-707974168</t>
  </si>
  <si>
    <t>Svislé a kompletní konstrukce</t>
  </si>
  <si>
    <t>30</t>
  </si>
  <si>
    <t>311272031</t>
  </si>
  <si>
    <t>Zdivo z pórobetonových tvárnic na tenké maltové lože, tl. zdiva 200 mm pevnost tvárnic přes P2 do P4, objemová hmotnost přes 450 do 600 kg/m3 hladkých</t>
  </si>
  <si>
    <t>1991492589</t>
  </si>
  <si>
    <t>https://podminky.urs.cz/item/CS_URS_2023_01/311272031</t>
  </si>
  <si>
    <t>1,6*3,5</t>
  </si>
  <si>
    <t>0,31*3,57</t>
  </si>
  <si>
    <t>5,1*3,69</t>
  </si>
  <si>
    <t>31</t>
  </si>
  <si>
    <t>311272141</t>
  </si>
  <si>
    <t>Zdivo z pórobetonových tvárnic na tenké maltové lože, tl. zdiva 250 mm pevnost tvárnic přes P2 do P4, objemová hmotnost přes 450 do 600 kg/m3 na pero a drážku</t>
  </si>
  <si>
    <t>-649053104</t>
  </si>
  <si>
    <t>https://podminky.urs.cz/item/CS_URS_2023_01/311272141</t>
  </si>
  <si>
    <t>19,5*3,32</t>
  </si>
  <si>
    <t>19,5*3,88</t>
  </si>
  <si>
    <t>(10,63*2)*3,6</t>
  </si>
  <si>
    <t>(8,12+2,93)*3,51</t>
  </si>
  <si>
    <t>-(0,9*2,61)*4</t>
  </si>
  <si>
    <t>-18,3*1,2</t>
  </si>
  <si>
    <t>-(0,9*2,75)*8</t>
  </si>
  <si>
    <t>-1,1*2,75</t>
  </si>
  <si>
    <t>-1,94*2,75</t>
  </si>
  <si>
    <t>-0,73*2,75</t>
  </si>
  <si>
    <t>-0,695*2,75</t>
  </si>
  <si>
    <t>-0,4*0,15</t>
  </si>
  <si>
    <t>32</t>
  </si>
  <si>
    <t>342272205</t>
  </si>
  <si>
    <t>Příčky z pórobetonových tvárnic hladkých na tenké maltové lože objemová hmotnost do 500 kg/m3, tloušťka příčky 50 mm</t>
  </si>
  <si>
    <t>1111686476</t>
  </si>
  <si>
    <t>https://podminky.urs.cz/item/CS_URS_2023_01/342272205</t>
  </si>
  <si>
    <t>Nadezdívka U profilu překladu Př3</t>
  </si>
  <si>
    <t>(4*0,25)*2</t>
  </si>
  <si>
    <t>33</t>
  </si>
  <si>
    <t>342272225</t>
  </si>
  <si>
    <t>Příčky z pórobetonových tvárnic hladkých na tenké maltové lože objemová hmotnost do 500 kg/m3, tloušťka příčky 100 mm</t>
  </si>
  <si>
    <t>1746092897</t>
  </si>
  <si>
    <t>https://podminky.urs.cz/item/CS_URS_2023_01/342272225</t>
  </si>
  <si>
    <t>2,31*3,63</t>
  </si>
  <si>
    <t>-0,9*2,4</t>
  </si>
  <si>
    <t>2,37*3,76</t>
  </si>
  <si>
    <t>((2,31+0,2+2,37)*3,7)*3</t>
  </si>
  <si>
    <t>-(1*2,4)*2</t>
  </si>
  <si>
    <t>-(0,8*2,4)*3</t>
  </si>
  <si>
    <t>0,52*3,7</t>
  </si>
  <si>
    <t>34</t>
  </si>
  <si>
    <t>317143432</t>
  </si>
  <si>
    <t>Překlady nosné z pórobetonu osazené do tenkého maltového lože, pro zdi tl. 200 mm, délky překladu přes 1300 do 1500 mm</t>
  </si>
  <si>
    <t>-1974923129</t>
  </si>
  <si>
    <t>https://podminky.urs.cz/item/CS_URS_2023_01/317143432</t>
  </si>
  <si>
    <t>35</t>
  </si>
  <si>
    <t>317143442</t>
  </si>
  <si>
    <t>Překlady nosné z pórobetonu osazené do tenkého maltového lože, pro zdi tl. 250 mm, délky překladu přes 1300 do 1500 mm</t>
  </si>
  <si>
    <t>-2013371915</t>
  </si>
  <si>
    <t>https://podminky.urs.cz/item/CS_URS_2023_01/317143442</t>
  </si>
  <si>
    <t>36</t>
  </si>
  <si>
    <t>317142422</t>
  </si>
  <si>
    <t>Překlady nenosné z pórobetonu osazené do tenkého maltového lože, výšky do 250 mm, šířky překladu 100 mm, délky překladu přes 1000 do 1250 mm</t>
  </si>
  <si>
    <t>1866751339</t>
  </si>
  <si>
    <t>https://podminky.urs.cz/item/CS_URS_2023_01/317142422</t>
  </si>
  <si>
    <t>37</t>
  </si>
  <si>
    <t>317352211</t>
  </si>
  <si>
    <t>Ztracené bednění překladů z pórobetonových U-profilů osazených do maltového lože, bez podpěrné konstrukce objemová hmotnost do 500 kg/m3 ve zdech tloušťky 250 mm</t>
  </si>
  <si>
    <t>-1069091009</t>
  </si>
  <si>
    <t>https://podminky.urs.cz/item/CS_URS_2023_01/317352211</t>
  </si>
  <si>
    <t>38</t>
  </si>
  <si>
    <t>317361821</t>
  </si>
  <si>
    <t>Výztuž překladů, říms, žlabů, žlabových říms, klenbových pásů z betonářské oceli 10 505 (R) nebo BSt 500</t>
  </si>
  <si>
    <t>-1564155250</t>
  </si>
  <si>
    <t>https://podminky.urs.cz/item/CS_URS_2023_01/317361821</t>
  </si>
  <si>
    <t>Překlad Př3</t>
  </si>
  <si>
    <t>(((4*5)*0,89)*1,2)/1000</t>
  </si>
  <si>
    <t>((((4*6,67)*1,15)*0,22)*1,2)/1000</t>
  </si>
  <si>
    <t>39</t>
  </si>
  <si>
    <t>317321411</t>
  </si>
  <si>
    <t>Překlady z betonu železového (bez výztuže) tř. C 25/30</t>
  </si>
  <si>
    <t>189587707</t>
  </si>
  <si>
    <t>https://podminky.urs.cz/item/CS_URS_2023_01/317321411</t>
  </si>
  <si>
    <t>4*(0,15*0,424)</t>
  </si>
  <si>
    <t>Vodorovné konstrukce</t>
  </si>
  <si>
    <t>40</t>
  </si>
  <si>
    <t>413351111</t>
  </si>
  <si>
    <t>Bednění nosníků a průvlaků - bez podpěrné konstrukce výška nosníku po spodní líc stropní desky do 100 cm zřízení</t>
  </si>
  <si>
    <t>-873651379</t>
  </si>
  <si>
    <t>https://podminky.urs.cz/item/CS_URS_2023_01/413351111</t>
  </si>
  <si>
    <t>Obetonování HEB profilů</t>
  </si>
  <si>
    <t>(19+19,3+0,2+0,2)*0,2</t>
  </si>
  <si>
    <t>18,3*0,2</t>
  </si>
  <si>
    <t>41</t>
  </si>
  <si>
    <t>413351112</t>
  </si>
  <si>
    <t>Bednění nosníků a průvlaků - bez podpěrné konstrukce výška nosníku po spodní líc stropní desky do 100 cm odstranění</t>
  </si>
  <si>
    <t>-1062892938</t>
  </si>
  <si>
    <t>https://podminky.urs.cz/item/CS_URS_2023_01/413351112</t>
  </si>
  <si>
    <t>42</t>
  </si>
  <si>
    <t>413352111</t>
  </si>
  <si>
    <t>Podpěrná konstrukce nosníků a průvlaků výšky podepření do 4 m výšky nosníku (po spodní hranu stropní desky) do 100 cm zřízení</t>
  </si>
  <si>
    <t>1601261203</t>
  </si>
  <si>
    <t>https://podminky.urs.cz/item/CS_URS_2023_01/413352111</t>
  </si>
  <si>
    <t>43</t>
  </si>
  <si>
    <t>413352112</t>
  </si>
  <si>
    <t>Podpěrná konstrukce nosníků a průvlaků výšky podepření do 4 m výšky nosníku (po spodní hranu stropní desky) do 100 cm odstranění</t>
  </si>
  <si>
    <t>733193123</t>
  </si>
  <si>
    <t>https://podminky.urs.cz/item/CS_URS_2023_01/413352112</t>
  </si>
  <si>
    <t>44</t>
  </si>
  <si>
    <t>413321515</t>
  </si>
  <si>
    <t>Nosníky z betonu železového (bez výztuže) včetně stěnových i jeřábových drah, volných trámů, průvlaků, rámových příčlí, ztužidel, konzol, vodorovných táhel apod., tyčových konstrukcí tř. C 20/25</t>
  </si>
  <si>
    <t>-203256098</t>
  </si>
  <si>
    <t>https://podminky.urs.cz/item/CS_URS_2023_01/413321515</t>
  </si>
  <si>
    <t>19,3*0,2*0,2</t>
  </si>
  <si>
    <t>45</t>
  </si>
  <si>
    <t>417351115</t>
  </si>
  <si>
    <t>Bednění bočnic ztužujících pásů a věnců včetně vzpěr zřízení</t>
  </si>
  <si>
    <t>-277102847</t>
  </si>
  <si>
    <t>https://podminky.urs.cz/item/CS_URS_2023_01/417351115</t>
  </si>
  <si>
    <t>Ocelobetonový rám čelní fasády</t>
  </si>
  <si>
    <t>(4,9+4,9+4,9+4,9+4,9+4,9+0,25+0,25+0,25+0,25+0,25+0,25)*0,25</t>
  </si>
  <si>
    <t>Věnec</t>
  </si>
  <si>
    <t>(10,93+1,6+0,2+21,1+11,44+0,2+0,31+19,3+5,5+4,88+19+10,63+19+2,92+0,25+2,92+8,12+0,25+0,25+8,12)*0,25</t>
  </si>
  <si>
    <t>46</t>
  </si>
  <si>
    <t>417351116</t>
  </si>
  <si>
    <t>Bednění bočnic ztužujících pásů a věnců včetně vzpěr odstranění</t>
  </si>
  <si>
    <t>-1714291043</t>
  </si>
  <si>
    <t>https://podminky.urs.cz/item/CS_URS_2023_01/417351116</t>
  </si>
  <si>
    <t>47</t>
  </si>
  <si>
    <t>417361821</t>
  </si>
  <si>
    <t>Výztuž ztužujících pásů a věnců z betonářské oceli 10 505 (R) nebo BSt 500</t>
  </si>
  <si>
    <t>1577418555</t>
  </si>
  <si>
    <t>https://podminky.urs.cz/item/CS_URS_2023_01/417361821</t>
  </si>
  <si>
    <t>Výměra dle statiky</t>
  </si>
  <si>
    <t>0,067</t>
  </si>
  <si>
    <t>0,3013</t>
  </si>
  <si>
    <t>48</t>
  </si>
  <si>
    <t>417321515</t>
  </si>
  <si>
    <t>Ztužující pásy a věnce z betonu železového (bez výztuže) tř. C 25/30</t>
  </si>
  <si>
    <t>-709882415</t>
  </si>
  <si>
    <t>https://podminky.urs.cz/item/CS_URS_2023_01/417321515</t>
  </si>
  <si>
    <t>1,73</t>
  </si>
  <si>
    <t>3,62</t>
  </si>
  <si>
    <t>49</t>
  </si>
  <si>
    <t>431351121</t>
  </si>
  <si>
    <t>Bednění podest, podstupňových desek a ramp včetně podpěrné konstrukce výšky do 4 m půdorysně přímočarých zřízení</t>
  </si>
  <si>
    <t>1016910653</t>
  </si>
  <si>
    <t>https://podminky.urs.cz/item/CS_URS_2023_01/431351121</t>
  </si>
  <si>
    <t>3*0,33</t>
  </si>
  <si>
    <t>3*0,28</t>
  </si>
  <si>
    <t>3,5*0,45</t>
  </si>
  <si>
    <t>3,3*0,38</t>
  </si>
  <si>
    <t>1,5*0,45</t>
  </si>
  <si>
    <t>1,5*0,36</t>
  </si>
  <si>
    <t>5,89*0,23</t>
  </si>
  <si>
    <t>5,73*0,23</t>
  </si>
  <si>
    <t>431351122</t>
  </si>
  <si>
    <t>Bednění podest, podstupňových desek a ramp včetně podpěrné konstrukce výšky do 4 m půdorysně přímočarých odstranění</t>
  </si>
  <si>
    <t>-2042744170</t>
  </si>
  <si>
    <t>https://podminky.urs.cz/item/CS_URS_2023_01/431351122</t>
  </si>
  <si>
    <t>51</t>
  </si>
  <si>
    <t>430362021</t>
  </si>
  <si>
    <t>Výztuž schodišťových konstrukcí a ramp stupňů, schodnic, ramen, podest s nosníky ze svařovaných sítí z drátů typu KARI</t>
  </si>
  <si>
    <t>1500511322</t>
  </si>
  <si>
    <t>https://podminky.urs.cz/item/CS_URS_2023_01/430362021</t>
  </si>
  <si>
    <t>0,688</t>
  </si>
  <si>
    <t>52</t>
  </si>
  <si>
    <t>430321616</t>
  </si>
  <si>
    <t>Schodišťové konstrukce a rampy z betonu železového (bez výztuže) stupně, schodnice, ramena, podesty s nosníky tř. C 30/37</t>
  </si>
  <si>
    <t>-1557489012</t>
  </si>
  <si>
    <t>https://podminky.urs.cz/item/CS_URS_2023_01/430321616</t>
  </si>
  <si>
    <t>Dle výkresu schodišť a ramp</t>
  </si>
  <si>
    <t>Komunikace pozemní</t>
  </si>
  <si>
    <t>53</t>
  </si>
  <si>
    <t>564851111</t>
  </si>
  <si>
    <t>Podklad ze štěrkodrti ŠD s rozprostřením a zhutněním, po zhutnění tl. 150 mm</t>
  </si>
  <si>
    <t>316862424</t>
  </si>
  <si>
    <t>https://podminky.urs.cz/item/CS_URS_2023_01/564851111</t>
  </si>
  <si>
    <t>54</t>
  </si>
  <si>
    <t>564861111</t>
  </si>
  <si>
    <t>Podklad ze štěrkodrti ŠD s rozprostřením a zhutněním, po zhutnění tl. 200 mm</t>
  </si>
  <si>
    <t>-1451236922</t>
  </si>
  <si>
    <t>https://podminky.urs.cz/item/CS_URS_2023_01/564861111</t>
  </si>
  <si>
    <t>55</t>
  </si>
  <si>
    <t>571908111</t>
  </si>
  <si>
    <t>Kryt vymývaným dekoračním kamenivem (kačírkem) tl. 200 mm</t>
  </si>
  <si>
    <t>533301792</t>
  </si>
  <si>
    <t>https://podminky.urs.cz/item/CS_URS_2023_01/571908111</t>
  </si>
  <si>
    <t>56</t>
  </si>
  <si>
    <t>581124115/R</t>
  </si>
  <si>
    <t>Kryt z betonu vyztuženého KARI sítěmi komunikací pro pěší tl. 200 mm</t>
  </si>
  <si>
    <t>1453319879</t>
  </si>
  <si>
    <t>P</t>
  </si>
  <si>
    <t>Poznámka k položce:
Kari sítě zahrnuty v oddíle 009</t>
  </si>
  <si>
    <t>Skladba P4 (pouze chodníky, betonáž ramp je započtena v oddíle 004)</t>
  </si>
  <si>
    <t>57</t>
  </si>
  <si>
    <t>596211112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</si>
  <si>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100 do 300 m2</t>
  </si>
  <si>
    <t>2097467371</t>
  </si>
  <si>
    <t>https://podminky.urs.cz/item/CS_URS_2023_01/596211112</t>
  </si>
  <si>
    <t>58</t>
  </si>
  <si>
    <t>M</t>
  </si>
  <si>
    <t>59245018</t>
  </si>
  <si>
    <t>dlažba tvar obdélník betonová 200x100x60mm přírodní</t>
  </si>
  <si>
    <t>-754017810</t>
  </si>
  <si>
    <t>115,395*1,03 'Přepočtené koeficientem množství</t>
  </si>
  <si>
    <t>59</t>
  </si>
  <si>
    <t>596212210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</si>
  <si>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 50 m2</t>
  </si>
  <si>
    <t>325914216</t>
  </si>
  <si>
    <t>https://podminky.urs.cz/item/CS_URS_2023_01/596212210</t>
  </si>
  <si>
    <t>60</t>
  </si>
  <si>
    <t>59245020</t>
  </si>
  <si>
    <t>dlažba tvar obdélník betonová 200x100x80mm přírodní</t>
  </si>
  <si>
    <t>-666954229</t>
  </si>
  <si>
    <t>30,3*1,03 'Přepočtené koeficientem množství</t>
  </si>
  <si>
    <t>Úpravy povrchů, podlahy a osazování výplní</t>
  </si>
  <si>
    <t>61</t>
  </si>
  <si>
    <t>629991011</t>
  </si>
  <si>
    <t>Zakrytí vnějších ploch před znečištěním včetně pozdějšího odkrytí výplní otvorů a svislých ploch fólií přilepenou lepící páskou</t>
  </si>
  <si>
    <t>-1108282784</t>
  </si>
  <si>
    <t>https://podminky.urs.cz/item/CS_URS_2023_01/629991011</t>
  </si>
  <si>
    <t>Z vnitřní i vnější strany</t>
  </si>
  <si>
    <t>(0,9*2,25)*16</t>
  </si>
  <si>
    <t>(0,9*2,36)*8</t>
  </si>
  <si>
    <t>(18,3*1)*2</t>
  </si>
  <si>
    <t>(1,1*2,25)*2</t>
  </si>
  <si>
    <t>(3,365*2,25)*2</t>
  </si>
  <si>
    <t>62</t>
  </si>
  <si>
    <t>622143003</t>
  </si>
  <si>
    <t>Montáž omítkových profilů plastových, pozinkovaných nebo dřevěných upevněných vtlačením do podkladní vrstvy nebo přibitím rohových s tkaninou</t>
  </si>
  <si>
    <t>-1994927321</t>
  </si>
  <si>
    <t>https://podminky.urs.cz/item/CS_URS_2023_01/622143003</t>
  </si>
  <si>
    <t>Sokl</t>
  </si>
  <si>
    <t>0,2*6</t>
  </si>
  <si>
    <t>Vnitřní stěny</t>
  </si>
  <si>
    <t>3,32*3</t>
  </si>
  <si>
    <t>3,7</t>
  </si>
  <si>
    <t>18,3+2,61+2,61+2,61+2,61+2,61+2,61+2,61+2,61+1+2,5+2,5+3,365+2,5+2,5+3,7</t>
  </si>
  <si>
    <t>(0,9+2,5+2,5)*8</t>
  </si>
  <si>
    <t>63</t>
  </si>
  <si>
    <t>59051486</t>
  </si>
  <si>
    <t>profil rohový PVC 15x15mm s výztužnou tkaninou š 100mm pro ETICS</t>
  </si>
  <si>
    <t>-454226315</t>
  </si>
  <si>
    <t>119,305*1,15 'Přepočtené koeficientem množství</t>
  </si>
  <si>
    <t>64</t>
  </si>
  <si>
    <t>622143004</t>
  </si>
  <si>
    <t>Montáž omítkových profilů plastových, pozinkovaných nebo dřevěných upevněných vtlačením do podkladní vrstvy nebo přibitím začišťovacích samolepících pro vytvoření dilatujícího spoje s okenním rámem</t>
  </si>
  <si>
    <t>677374985</t>
  </si>
  <si>
    <t>https://podminky.urs.cz/item/CS_URS_2023_01/622143004</t>
  </si>
  <si>
    <t>Výplně v obvodovém plášti zevnitř budovy</t>
  </si>
  <si>
    <t>18,3+2,61+2,61+2,61+2,61+2,61+2,61+2,61+2,61+1+2,5+2,5+3,365+2,5+2,5</t>
  </si>
  <si>
    <t>65</t>
  </si>
  <si>
    <t>28342205</t>
  </si>
  <si>
    <t>profil začišťovací PVC 6mm s výztužnou tkaninou pro ostění ETICS</t>
  </si>
  <si>
    <t>-419080268</t>
  </si>
  <si>
    <t>100,745*1,15 'Přepočtené koeficientem množství</t>
  </si>
  <si>
    <t>66</t>
  </si>
  <si>
    <t>612142001</t>
  </si>
  <si>
    <t>Potažení vnitřních ploch pletivem v ploše nebo pruzích, na plném podkladu sklovláknitým vtlačením do tmelu stěn</t>
  </si>
  <si>
    <t>816882638</t>
  </si>
  <si>
    <t>https://podminky.urs.cz/item/CS_URS_2023_01/612142001</t>
  </si>
  <si>
    <t>Porobetonové stěny</t>
  </si>
  <si>
    <t>19*4,1</t>
  </si>
  <si>
    <t>(19-0,1-0,1-0,1-0,1)*3,58</t>
  </si>
  <si>
    <t>(2,92+8,12+2,82+8,12-0,3)*3,32</t>
  </si>
  <si>
    <t>(10,63*2)*3,84</t>
  </si>
  <si>
    <t>(5,13*2)*3,71</t>
  </si>
  <si>
    <t>(4,88+4,88+4,68+4,68+4,88+4,88+0,62)*3,7</t>
  </si>
  <si>
    <t>5,52*3,69</t>
  </si>
  <si>
    <t>4,9*3,7</t>
  </si>
  <si>
    <t>-18,3*1</t>
  </si>
  <si>
    <t>-(0,9*2,5)*8</t>
  </si>
  <si>
    <t>-1*2,5</t>
  </si>
  <si>
    <t>-3,365*2,5</t>
  </si>
  <si>
    <t>(18,3+2,61+2,61+2,61+2,61+2,61+2,61+2,61+2,61+1+2,5+2,5+3,365+2,5+2,5+18,3-0,9-0,9-0,9-0,9)*0,25</t>
  </si>
  <si>
    <t>((0,9+2,5+2,5)*0,25)*8</t>
  </si>
  <si>
    <t>-(0,8*2,4)*6</t>
  </si>
  <si>
    <t>-(0,9*2,4)*6</t>
  </si>
  <si>
    <t>-(1*2,4)*4</t>
  </si>
  <si>
    <t>67</t>
  </si>
  <si>
    <t>612131121</t>
  </si>
  <si>
    <t>Podkladní a spojovací vrstva vnitřních omítaných ploch penetrace disperzní nanášená ručně stěn</t>
  </si>
  <si>
    <t>692473501</t>
  </si>
  <si>
    <t>https://podminky.urs.cz/item/CS_URS_2023_01/612131121</t>
  </si>
  <si>
    <t>Pod štuk</t>
  </si>
  <si>
    <t>19*3,8</t>
  </si>
  <si>
    <t>(2,82+2,16+5,52+5,8)*3,26</t>
  </si>
  <si>
    <t>(10,63*2)*3,53</t>
  </si>
  <si>
    <t>(4,68*2)*3,38</t>
  </si>
  <si>
    <t>(5,13*2)*3,39</t>
  </si>
  <si>
    <t>4,9*3,07</t>
  </si>
  <si>
    <t>5,52*3,38</t>
  </si>
  <si>
    <t>(1,465*2)*3,31</t>
  </si>
  <si>
    <t>(4,9+8,12+2,92+2.82)*3,07</t>
  </si>
  <si>
    <t>4,9*3,39</t>
  </si>
  <si>
    <t>2,115*3,41</t>
  </si>
  <si>
    <t>-(0,9*2,36)*4</t>
  </si>
  <si>
    <t>-(0,9*2,25)*8</t>
  </si>
  <si>
    <t>-1,1*2,25</t>
  </si>
  <si>
    <t>-3,365*2,25</t>
  </si>
  <si>
    <t>(18,3+2,36+2,36+2,36+2,36+2,36+2,36+2,36+2,36+1,1+2,25+2,25+3,365+2,25+2,25)*0,18</t>
  </si>
  <si>
    <t>((0,9+2,25+2,25)*8)*0,18</t>
  </si>
  <si>
    <t>-(2,31+0,6+0,6)*0,5</t>
  </si>
  <si>
    <t>68</t>
  </si>
  <si>
    <t>612311131</t>
  </si>
  <si>
    <t>Potažení vnitřních ploch vápenným štukem tloušťky do 3 mm svislých konstrukcí stěn</t>
  </si>
  <si>
    <t>-225149821</t>
  </si>
  <si>
    <t>https://podminky.urs.cz/item/CS_URS_2023_01/612311131</t>
  </si>
  <si>
    <t>69</t>
  </si>
  <si>
    <t>622142001</t>
  </si>
  <si>
    <t>Potažení vnějších ploch pletivem v ploše nebo pruzích, na plném podkladu sklovláknitým vtlačením do tmelu stěn</t>
  </si>
  <si>
    <t>-358312843</t>
  </si>
  <si>
    <t>https://podminky.urs.cz/item/CS_URS_2023_01/622142001</t>
  </si>
  <si>
    <t>(0,6+1,505+10,92+19,3+0,31+0,6+11,84+21,41)*0,2</t>
  </si>
  <si>
    <t>70</t>
  </si>
  <si>
    <t>622531012</t>
  </si>
  <si>
    <t>Omítka tenkovrstvá silikonová vnějších ploch probarvená bez penetrace zatíraná (škrábaná), zrnitost 1,5 mm stěn</t>
  </si>
  <si>
    <t>1988175403</t>
  </si>
  <si>
    <t>https://podminky.urs.cz/item/CS_URS_2023_01/622531012</t>
  </si>
  <si>
    <t>71</t>
  </si>
  <si>
    <t>006-x1</t>
  </si>
  <si>
    <t>D+M+PH Větraná fasáda z kompaktních desek na obvodové stěně zděné - skladba M1 - kompletní skladba vč. všech detailů - spec. dle PD a TZ str. 18</t>
  </si>
  <si>
    <t>365550890</t>
  </si>
  <si>
    <t>90,15-10,82+23,35+11,35+55,94-15,56-0,58-11</t>
  </si>
  <si>
    <t>72</t>
  </si>
  <si>
    <t>006-x2</t>
  </si>
  <si>
    <t>D+M+PH Větraná dřevěná fasáda na obvodové stěně zděné - skladba M2 - kompletní skladba vč. všech detailů - spec. dle PD a TZ str. 17</t>
  </si>
  <si>
    <t>1184213258</t>
  </si>
  <si>
    <t>46,83+23,62-8,63</t>
  </si>
  <si>
    <t>73</t>
  </si>
  <si>
    <t>006-x3</t>
  </si>
  <si>
    <t>D+M+PH Větraná fasáda z kompaktních desek na soklové části zdiva - skladba M3 - kompletní skladba (bez XPS) vč. všech detailů - spec. dle PD a TZ str. 18</t>
  </si>
  <si>
    <t>-2123316427</t>
  </si>
  <si>
    <t>15,56+0,58+11+0,18</t>
  </si>
  <si>
    <t>74</t>
  </si>
  <si>
    <t>006-x4</t>
  </si>
  <si>
    <t>D+M+PH Větraná dřevěná fasáda na soklové části zdiva - skladba M4 - kompletní skladba (bez XPS) vč. všech detailů - spec. dle PD a TZ str. 17</t>
  </si>
  <si>
    <t>-2059857387</t>
  </si>
  <si>
    <t>8,63</t>
  </si>
  <si>
    <t>75</t>
  </si>
  <si>
    <t>006-x5</t>
  </si>
  <si>
    <t>Příplatek za perforací HPL desek - Severo-Východní pohled</t>
  </si>
  <si>
    <t>-1299027066</t>
  </si>
  <si>
    <t>76</t>
  </si>
  <si>
    <t>006-x6</t>
  </si>
  <si>
    <t>D+M+PH Obklad vstupní podesty tepelně upravenými terasovými prkny, formát 26x140mm, mezera 10mm - spec. dle PD</t>
  </si>
  <si>
    <t>-1729034927</t>
  </si>
  <si>
    <t>0,22+0,21+1,06+0,3</t>
  </si>
  <si>
    <t>77</t>
  </si>
  <si>
    <t>006-x7</t>
  </si>
  <si>
    <t>D+M+PH Podhled z fasádních desek z HPL laminátu tl. 8mm na Al roštu</t>
  </si>
  <si>
    <t>-2124809500</t>
  </si>
  <si>
    <t>10,98*1,45</t>
  </si>
  <si>
    <t>78</t>
  </si>
  <si>
    <t>632451456</t>
  </si>
  <si>
    <t>Potěr pískocementový běžný tl. přes 40 do 50 mm tř. C 25</t>
  </si>
  <si>
    <t>-2042191031</t>
  </si>
  <si>
    <t>https://podminky.urs.cz/item/CS_URS_2023_01/632451456</t>
  </si>
  <si>
    <t>4,9*2,37</t>
  </si>
  <si>
    <t>5,8*5,13</t>
  </si>
  <si>
    <t>(0,9+0,9+0,9+0,9+0,9+0,9)*0,18</t>
  </si>
  <si>
    <t>17,08*5,5</t>
  </si>
  <si>
    <t>5,13*2,16</t>
  </si>
  <si>
    <t>2,82*2,115</t>
  </si>
  <si>
    <t>1,1*0,18</t>
  </si>
  <si>
    <t>0,9*0,1</t>
  </si>
  <si>
    <t>1,35*1,1</t>
  </si>
  <si>
    <t>0,8*0,1</t>
  </si>
  <si>
    <t>1,37*1,1</t>
  </si>
  <si>
    <t>2,82*1,465</t>
  </si>
  <si>
    <t>1*0,1</t>
  </si>
  <si>
    <t>0,9*0,18</t>
  </si>
  <si>
    <t>5,52*2,31</t>
  </si>
  <si>
    <t>5,5*1,92</t>
  </si>
  <si>
    <t>3,365*0,18</t>
  </si>
  <si>
    <t>2,3*1,8</t>
  </si>
  <si>
    <t>1,25*1,44</t>
  </si>
  <si>
    <t>0,93*0,62</t>
  </si>
  <si>
    <t>1,44*0,95</t>
  </si>
  <si>
    <t>1,57*1,44</t>
  </si>
  <si>
    <t>79</t>
  </si>
  <si>
    <t>632451292/R</t>
  </si>
  <si>
    <t>Potěr pískocementový běžný Příplatek k cenám za každých dalších i započatých 5 mm tloušťky přes 50 mm tř. C 25</t>
  </si>
  <si>
    <t>-126272362</t>
  </si>
  <si>
    <t>198,268</t>
  </si>
  <si>
    <t>80</t>
  </si>
  <si>
    <t>632451491</t>
  </si>
  <si>
    <t>Potěr pískocementový běžný Příplatek k cenám za úpravu povrchu přehlazením</t>
  </si>
  <si>
    <t>-1250844735</t>
  </si>
  <si>
    <t>https://podminky.urs.cz/item/CS_URS_2023_01/632451491</t>
  </si>
  <si>
    <t>81</t>
  </si>
  <si>
    <t>637121112</t>
  </si>
  <si>
    <t>Okapový chodník z kameniva s udusáním a urovnáním povrchu z kačírku tl. 150 mm</t>
  </si>
  <si>
    <t>946340616</t>
  </si>
  <si>
    <t>https://podminky.urs.cz/item/CS_URS_2023_01/637121112</t>
  </si>
  <si>
    <t>Výměra dle situace</t>
  </si>
  <si>
    <t>Ostatní konstrukce a práce, bourání</t>
  </si>
  <si>
    <t>82</t>
  </si>
  <si>
    <t>965042231</t>
  </si>
  <si>
    <t>Bourání mazanin betonových nebo z litého asfaltu tl. přes 100 mm, plochy do 4 m2</t>
  </si>
  <si>
    <t>-1282452938</t>
  </si>
  <si>
    <t>https://podminky.urs.cz/item/CS_URS_2023_01/965042231</t>
  </si>
  <si>
    <t>Obetonování kanalizačního poklopu</t>
  </si>
  <si>
    <t>(1,6*1,6)*0,15</t>
  </si>
  <si>
    <t>83</t>
  </si>
  <si>
    <t>965049112</t>
  </si>
  <si>
    <t>Bourání mazanin Příplatek k cenám za bourání mazanin betonových se svařovanou sítí, tl. přes 100 mm</t>
  </si>
  <si>
    <t>-1259440716</t>
  </si>
  <si>
    <t>https://podminky.urs.cz/item/CS_URS_2023_01/965049112</t>
  </si>
  <si>
    <t>84</t>
  </si>
  <si>
    <t>009-x2</t>
  </si>
  <si>
    <t>Socha kohouta - demontáž, převoz do nové lokality dle investora, montáž</t>
  </si>
  <si>
    <t>-2092868728</t>
  </si>
  <si>
    <t>85</t>
  </si>
  <si>
    <t>009-x5</t>
  </si>
  <si>
    <t>D+M+PH Systémové parotěsné prostupy a pásky</t>
  </si>
  <si>
    <t>-636793907</t>
  </si>
  <si>
    <t>86</t>
  </si>
  <si>
    <t>919716111</t>
  </si>
  <si>
    <t>Ocelová výztuž cementobetonového krytu ze svařovaných sítí hmotnosti do 7,5 kg/m2</t>
  </si>
  <si>
    <t>327931616</t>
  </si>
  <si>
    <t>https://podminky.urs.cz/item/CS_URS_2023_01/919716111</t>
  </si>
  <si>
    <t>(((7,47*2,1)*5,4)*1,3)/1000</t>
  </si>
  <si>
    <t>(((7,9*2,3)*5,4)*1,3)/1000</t>
  </si>
  <si>
    <t>87</t>
  </si>
  <si>
    <t>919726122</t>
  </si>
  <si>
    <t>Geotextilie netkaná pro ochranu, separaci nebo filtraci měrná hmotnost přes 200 do 300 g/m2</t>
  </si>
  <si>
    <t>-818989250</t>
  </si>
  <si>
    <t>https://podminky.urs.cz/item/CS_URS_2023_01/919726122</t>
  </si>
  <si>
    <t>Skladba P6 a P7 - výměry ze situace</t>
  </si>
  <si>
    <t>18+4,4</t>
  </si>
  <si>
    <t>88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</si>
  <si>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</si>
  <si>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</si>
  <si>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-1514285154</t>
  </si>
  <si>
    <t>https://podminky.urs.cz/item/CS_URS_2023_01/916231213</t>
  </si>
  <si>
    <t>Kolem zámkové dlažby</t>
  </si>
  <si>
    <t>20,87+14,2+5,08+6+3,53+8,23+3,37+25,27+2+16,68+0,2+21,62</t>
  </si>
  <si>
    <t>89</t>
  </si>
  <si>
    <t>59217016</t>
  </si>
  <si>
    <t>obrubník betonový chodníkový 1000x80x250mm</t>
  </si>
  <si>
    <t>-1710858591</t>
  </si>
  <si>
    <t>127,05*1,1 'Přepočtené koeficientem množství</t>
  </si>
  <si>
    <t>90</t>
  </si>
  <si>
    <t>916371214/R</t>
  </si>
  <si>
    <t>Osazení skrytého zahradního obrubníku ocelového zarytím včetně začištění</t>
  </si>
  <si>
    <t>-1930393830</t>
  </si>
  <si>
    <t>Kolem kačírku</t>
  </si>
  <si>
    <t>0,55+1,04+19,47+1,15+2,91+13,51+20,38+0,35</t>
  </si>
  <si>
    <t>91</t>
  </si>
  <si>
    <t>13010312</t>
  </si>
  <si>
    <t>tyč ocelová plochá jakost S235JR (11 375) 150x5mm</t>
  </si>
  <si>
    <t>839026899</t>
  </si>
  <si>
    <t>(59,36*6,3)/1000</t>
  </si>
  <si>
    <t>0,374*1,15 'Přepočtené koeficientem množství</t>
  </si>
  <si>
    <t>92</t>
  </si>
  <si>
    <t>13021011</t>
  </si>
  <si>
    <t>tyč ocelová kruhová žebírková DIN 488 jakost B500B (10 505) výztuž do betonu D 8mm</t>
  </si>
  <si>
    <t>-367636833</t>
  </si>
  <si>
    <t>(((59,36*2)*0,5)*0,4)/1000</t>
  </si>
  <si>
    <t>0,024*1,15 'Přepočtené koeficientem množství</t>
  </si>
  <si>
    <t>93</t>
  </si>
  <si>
    <t>009-x1</t>
  </si>
  <si>
    <t>Příplatek za dělení a svařování ocelových obrubníků</t>
  </si>
  <si>
    <t>-1447260442</t>
  </si>
  <si>
    <t>94</t>
  </si>
  <si>
    <t>953961113/R</t>
  </si>
  <si>
    <t>Kotvy chemické s vyvrtáním otvoru do betonu, železobetonu nebo tvrdého kamene tmel, velikost M 12, hloubka 200 mm</t>
  </si>
  <si>
    <t>983628198</t>
  </si>
  <si>
    <t>Ukotvení patních plechů ocelových sloupů z jackelů 80x80mm</t>
  </si>
  <si>
    <t>4*3</t>
  </si>
  <si>
    <t>95</t>
  </si>
  <si>
    <t>953961114/R</t>
  </si>
  <si>
    <t>Kotvy chemické s vyvrtáním otvoru do betonu, železobetonu nebo tvrdého kamene tmel, velikost M 16, hloubka 200 mm</t>
  </si>
  <si>
    <t>1297307685</t>
  </si>
  <si>
    <t>Ukotvení patních plechů ocelových sloupů z jackelů 100x150mm</t>
  </si>
  <si>
    <t>6*4</t>
  </si>
  <si>
    <t>96</t>
  </si>
  <si>
    <t>953965123</t>
  </si>
  <si>
    <t>Kotvy chemické s vyvrtáním otvoru kotevní šrouby pro chemické kotvy, velikost M 12, délka 260 mm</t>
  </si>
  <si>
    <t>-2028739214</t>
  </si>
  <si>
    <t>https://podminky.urs.cz/item/CS_URS_2023_01/953965123</t>
  </si>
  <si>
    <t>97</t>
  </si>
  <si>
    <t>953965132</t>
  </si>
  <si>
    <t>Kotvy chemické s vyvrtáním otvoru kotevní šrouby pro chemické kotvy, velikost M 16, délka 260 mm</t>
  </si>
  <si>
    <t>-553668114</t>
  </si>
  <si>
    <t>https://podminky.urs.cz/item/CS_URS_2023_01/953965132</t>
  </si>
  <si>
    <t>98</t>
  </si>
  <si>
    <t>009-x3</t>
  </si>
  <si>
    <t>D+M+PH Nápis tištěný na fasádní HPL desce "KNIHOVNA" - spec. dle PD</t>
  </si>
  <si>
    <t>-371130110</t>
  </si>
  <si>
    <t>99</t>
  </si>
  <si>
    <t>009-x4</t>
  </si>
  <si>
    <t>D+M+PH Nápis ocelový, tl. písmen 20mm, barva RAL 7016 "MĚSTSKÁ KNIHOVNA" - spec. dle PD</t>
  </si>
  <si>
    <t>97209149</t>
  </si>
  <si>
    <t>100</t>
  </si>
  <si>
    <t>941211111</t>
  </si>
  <si>
    <t>Montáž lešení řadového rámového lehkého pracovního s podlahami s provozním zatížením tř. 3 do 200 kg/m2 šířky tř. SW06 přes 0,6 do 0,9 m, výšky do 10 m</t>
  </si>
  <si>
    <t>-329024668</t>
  </si>
  <si>
    <t>https://podminky.urs.cz/item/CS_URS_2023_01/941211111</t>
  </si>
  <si>
    <t>(23+14+23+14)*6</t>
  </si>
  <si>
    <t>101</t>
  </si>
  <si>
    <t>941211211</t>
  </si>
  <si>
    <t>Montáž lešení řadového rámového lehkého pracovního s podlahami s provozním zatížením tř. 3 do 200 kg/m2 Příplatek za první a každý další den použití lešení k ceně -1111 nebo -1112</t>
  </si>
  <si>
    <t>255413435</t>
  </si>
  <si>
    <t>https://podminky.urs.cz/item/CS_URS_2023_01/941211211</t>
  </si>
  <si>
    <t>444*122</t>
  </si>
  <si>
    <t>102</t>
  </si>
  <si>
    <t>941211811</t>
  </si>
  <si>
    <t>Demontáž lešení řadového rámového lehkého pracovního s provozním zatížením tř. 3 do 200 kg/m2 šířky tř. SW06 přes 0,6 do 0,9 m, výšky do 10 m</t>
  </si>
  <si>
    <t>-1759957092</t>
  </si>
  <si>
    <t>https://podminky.urs.cz/item/CS_URS_2023_01/941211811</t>
  </si>
  <si>
    <t>103</t>
  </si>
  <si>
    <t>949101111</t>
  </si>
  <si>
    <t>Lešení pomocné pracovní pro objekty pozemních staveb pro zatížení do 150 kg/m2, o výšce lešeňové podlahy do 1,9 m</t>
  </si>
  <si>
    <t>-693317419</t>
  </si>
  <si>
    <t>https://podminky.urs.cz/item/CS_URS_2023_01/949101111</t>
  </si>
  <si>
    <t>104</t>
  </si>
  <si>
    <t>952901111</t>
  </si>
  <si>
    <t>Vyčištění budov nebo objektů před předáním do užívání budov bytové nebo občanské výstavby, světlé výšky podlaží do 4 m</t>
  </si>
  <si>
    <t>2136844619</t>
  </si>
  <si>
    <t>https://podminky.urs.cz/item/CS_URS_2023_01/952901111</t>
  </si>
  <si>
    <t>105</t>
  </si>
  <si>
    <t>009-x6</t>
  </si>
  <si>
    <t>Stavební přípomoc pro vytápění - bourací práce, likvidace opravu, hrubé zednické začištění</t>
  </si>
  <si>
    <t>832271907</t>
  </si>
  <si>
    <t>106</t>
  </si>
  <si>
    <t>009-x7</t>
  </si>
  <si>
    <t>Stavební přípomoc pro VZT - bourací práce, likvidace opravu, hrubé zednické začištění</t>
  </si>
  <si>
    <t>253636156</t>
  </si>
  <si>
    <t>997</t>
  </si>
  <si>
    <t>Přesun sutě</t>
  </si>
  <si>
    <t>107</t>
  </si>
  <si>
    <t>997221551</t>
  </si>
  <si>
    <t>Vodorovná doprava suti bez naložení, ale se složením a s hrubým urovnáním ze sypkých materiálů, na vzdálenost do 1 km</t>
  </si>
  <si>
    <t>-617782641</t>
  </si>
  <si>
    <t>https://podminky.urs.cz/item/CS_URS_2023_01/997221551</t>
  </si>
  <si>
    <t>108</t>
  </si>
  <si>
    <t>997221559</t>
  </si>
  <si>
    <t>Vodorovná doprava suti bez naložení, ale se složením a s hrubým urovnáním Příplatek k ceně za každý další i započatý 1 km přes 1 km</t>
  </si>
  <si>
    <t>527574086</t>
  </si>
  <si>
    <t>https://podminky.urs.cz/item/CS_URS_2023_01/997221559</t>
  </si>
  <si>
    <t>90,049*9</t>
  </si>
  <si>
    <t>109</t>
  </si>
  <si>
    <t>997221861</t>
  </si>
  <si>
    <t>Poplatek za uložení stavebního odpadu na recyklační skládce (skládkovné) z prostého betonu zatříděného do Katalogu odpadů pod kódem 17 01 01</t>
  </si>
  <si>
    <t>-36796903</t>
  </si>
  <si>
    <t>https://podminky.urs.cz/item/CS_URS_2023_01/997221861</t>
  </si>
  <si>
    <t>110</t>
  </si>
  <si>
    <t>997221862</t>
  </si>
  <si>
    <t>Poplatek za uložení stavebního odpadu na recyklační skládce (skládkovné) z armovaného betonu zatříděného do Katalogu odpadů pod kódem 17 01 01</t>
  </si>
  <si>
    <t>691017398</t>
  </si>
  <si>
    <t>https://podminky.urs.cz/item/CS_URS_2023_01/997221862</t>
  </si>
  <si>
    <t>111</t>
  </si>
  <si>
    <t>997221873</t>
  </si>
  <si>
    <t>-146704280</t>
  </si>
  <si>
    <t>https://podminky.urs.cz/item/CS_URS_2023_01/997221873</t>
  </si>
  <si>
    <t>998</t>
  </si>
  <si>
    <t>Přesun hmot</t>
  </si>
  <si>
    <t>112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</si>
  <si>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</si>
  <si>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</si>
  <si>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1369727181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</si>
  <si>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</si>
  <si>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</si>
  <si>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</si>
  <si>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</si>
  <si>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</si>
  <si>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113</t>
  </si>
  <si>
    <t>711111001</t>
  </si>
  <si>
    <t>Provedení izolace proti zemní vlhkosti natěradly a tmely za studena na ploše vodorovné V nátěrem penetračním</t>
  </si>
  <si>
    <t>-1876115406</t>
  </si>
  <si>
    <t>https://podminky.urs.cz/item/CS_URS_2023_01/711111001</t>
  </si>
  <si>
    <t>19,5*11,13</t>
  </si>
  <si>
    <t>114</t>
  </si>
  <si>
    <t>711112001</t>
  </si>
  <si>
    <t>Provedení izolace proti zemní vlhkosti natěradly a tmely za studena na ploše svislé S nátěrem penetračním</t>
  </si>
  <si>
    <t>-80595624</t>
  </si>
  <si>
    <t>https://podminky.urs.cz/item/CS_URS_2023_01/711112001</t>
  </si>
  <si>
    <t>(19,29+0,31+0,2+11,44+21,1+0,2+1,6+10,93)*0,3</t>
  </si>
  <si>
    <t>115</t>
  </si>
  <si>
    <t>11163150</t>
  </si>
  <si>
    <t>lak penetrační asfaltový</t>
  </si>
  <si>
    <t>734664892</t>
  </si>
  <si>
    <t>217,035+19,521</t>
  </si>
  <si>
    <t>236,556*0,00034 'Přepočtené koeficientem množství</t>
  </si>
  <si>
    <t>116</t>
  </si>
  <si>
    <t>711141559</t>
  </si>
  <si>
    <t>Provedení izolace proti zemní vlhkosti pásy přitavením NAIP na ploše vodorovné V</t>
  </si>
  <si>
    <t>483409190</t>
  </si>
  <si>
    <t>https://podminky.urs.cz/item/CS_URS_2023_01/711141559</t>
  </si>
  <si>
    <t>117</t>
  </si>
  <si>
    <t>711142559</t>
  </si>
  <si>
    <t>Provedení izolace proti zemní vlhkosti pásy přitavením NAIP na ploše svislé S</t>
  </si>
  <si>
    <t>-1302915549</t>
  </si>
  <si>
    <t>https://podminky.urs.cz/item/CS_URS_2023_01/711142559</t>
  </si>
  <si>
    <t>118</t>
  </si>
  <si>
    <t>62853004</t>
  </si>
  <si>
    <t>pás asfaltový natavitelný modifikovaný SBS tl 4,0mm s vložkou ze skleněné tkaniny a spalitelnou PE fólií nebo jemnozrnným minerálním posypem na horním povrchu</t>
  </si>
  <si>
    <t>-2058087570</t>
  </si>
  <si>
    <t>Poznámka k položce:
Zhotovitel je povinen před výběrem konkrétního asfaltového pásu posoudit jeho protiradonovou schopnost pro daný naměřený index</t>
  </si>
  <si>
    <t>236,556*1,2 'Přepočtené koeficientem množství</t>
  </si>
  <si>
    <t>119</t>
  </si>
  <si>
    <t>711161222</t>
  </si>
  <si>
    <t>Izolace proti zemní vlhkosti a beztlakové vodě nopovými fóliemi na ploše svislé S vrstva ochranná, odvětrávací a drenážní s nakašírovanou filtrační textilií výška nopku 8,0 mm, tl. fólie do 0,6 mm</t>
  </si>
  <si>
    <t>1931870601</t>
  </si>
  <si>
    <t>https://podminky.urs.cz/item/CS_URS_2023_01/711161222</t>
  </si>
  <si>
    <t>(0,6+1,505+10,92+19,3+0,31+0,6+11,84+21,41)*1,1</t>
  </si>
  <si>
    <t>120</t>
  </si>
  <si>
    <t>711161383</t>
  </si>
  <si>
    <t>Izolace proti zemní vlhkosti a beztlakové vodě nopovými fóliemi ostatní ukončení izolace lištou</t>
  </si>
  <si>
    <t>-929873000</t>
  </si>
  <si>
    <t>https://podminky.urs.cz/item/CS_URS_2023_01/711161383</t>
  </si>
  <si>
    <t>0,6+1,505+10,92+19,3+0,31+0,6+11,84+21,41</t>
  </si>
  <si>
    <t>121</t>
  </si>
  <si>
    <t>998711201</t>
  </si>
  <si>
    <t>Přesun hmot pro izolace proti vodě, vlhkosti a plynům stanovený procentní sazbou (%) z ceny vodorovná dopravní vzdálenost do 50 m v objektech výšky do 6 m</t>
  </si>
  <si>
    <t>%</t>
  </si>
  <si>
    <t>1451991957</t>
  </si>
  <si>
    <t>https://podminky.urs.cz/item/CS_URS_2023_01/998711201</t>
  </si>
  <si>
    <t>712</t>
  </si>
  <si>
    <t>Povlakové krytiny</t>
  </si>
  <si>
    <t>122</t>
  </si>
  <si>
    <t>712331111</t>
  </si>
  <si>
    <t>Provedení povlakové krytiny střech plochých do 10° pásy na sucho podkladní samolepící asfaltový pás</t>
  </si>
  <si>
    <t>2046348029</t>
  </si>
  <si>
    <t>https://podminky.urs.cz/item/CS_URS_2023_01/712331111</t>
  </si>
  <si>
    <t>Skladba S1</t>
  </si>
  <si>
    <t>19,96*11,64</t>
  </si>
  <si>
    <t>19,96*0,4</t>
  </si>
  <si>
    <t>123</t>
  </si>
  <si>
    <t>62856001/R</t>
  </si>
  <si>
    <t>pás asfaltový samolepicí modifikovaný SBS tl 2,2mm s PES rohoží, faktor difúzního odporu 280 000</t>
  </si>
  <si>
    <t>1177074318</t>
  </si>
  <si>
    <t>240,318*1,2 'Přepočtené koeficientem množství</t>
  </si>
  <si>
    <t>124</t>
  </si>
  <si>
    <t>712363001/R</t>
  </si>
  <si>
    <t>Provedení povlakové krytiny střech plochých do 10° fólií termoplastickou mPVC (měkčené PVC) - rozvinutí, natažení, slepení či přitavení, ukotvení</t>
  </si>
  <si>
    <t>1841283254</t>
  </si>
  <si>
    <t>Střecha ozn. A - výměra dle PD</t>
  </si>
  <si>
    <t>236,58</t>
  </si>
  <si>
    <t>125</t>
  </si>
  <si>
    <t>28343014</t>
  </si>
  <si>
    <t>fólie hydroizolační střešní mPVC určená ke stabilizaci přitížením a do vegetačních střech tl 1,8mm</t>
  </si>
  <si>
    <t>-1858609062</t>
  </si>
  <si>
    <t>236,58*1,2 'Přepočtené koeficientem množství</t>
  </si>
  <si>
    <t>126</t>
  </si>
  <si>
    <t>712391172</t>
  </si>
  <si>
    <t>Provedení povlakové krytiny střech plochých do 10° -ostatní práce provedení vrstvy textilní ochranné</t>
  </si>
  <si>
    <t>-341025652</t>
  </si>
  <si>
    <t>https://podminky.urs.cz/item/CS_URS_2023_01/712391172</t>
  </si>
  <si>
    <t>127</t>
  </si>
  <si>
    <t>69311082</t>
  </si>
  <si>
    <t>geotextilie netkaná separační, ochranná, filtrační, drenážní PP 500g/m2</t>
  </si>
  <si>
    <t>1954290134</t>
  </si>
  <si>
    <t>236,58*1,15 'Přepočtené koeficientem množství</t>
  </si>
  <si>
    <t>128</t>
  </si>
  <si>
    <t>712332145</t>
  </si>
  <si>
    <t>Povlakové krytiny střech plochých na sucho nopová fólie vrstva drenážní a hydroakumulační vegetačních střech s nakašírovanou filtrační textilií a perforovanou deskou výška nopku 20 mm, tl. fólie do 1,0 mm</t>
  </si>
  <si>
    <t>266273122</t>
  </si>
  <si>
    <t>https://podminky.urs.cz/item/CS_URS_2023_01/712332145</t>
  </si>
  <si>
    <t>Střecha ozn. A - výměra dle PD s odpočtem kačírku</t>
  </si>
  <si>
    <t>236,58-54,71</t>
  </si>
  <si>
    <t>129</t>
  </si>
  <si>
    <t>712771201</t>
  </si>
  <si>
    <t>Provedení drenážní vrstvy vegetační střechy z kameniva, tloušťky násypu do 100 mm, sklon střechy do 5°</t>
  </si>
  <si>
    <t>1700021303</t>
  </si>
  <si>
    <t>https://podminky.urs.cz/item/CS_URS_2023_01/712771201</t>
  </si>
  <si>
    <t>0,2+2,7+0,79+0,44+2,79+1,05+1,6+0,2+0,64+2,09+35,8+0,06+2,34+3,05+0,3+0,27+0,27+0,12</t>
  </si>
  <si>
    <t>130</t>
  </si>
  <si>
    <t>58337403</t>
  </si>
  <si>
    <t>kamenivo dekorační (kačírek) frakce 16/32</t>
  </si>
  <si>
    <t>2052801416</t>
  </si>
  <si>
    <t>54,71*0,1</t>
  </si>
  <si>
    <t>5,471*2 'Přepočtené koeficientem množství</t>
  </si>
  <si>
    <t>131</t>
  </si>
  <si>
    <t>712771401</t>
  </si>
  <si>
    <t>Provedení vegetační vrstvy vegetační střechy ze substrátu, tloušťky do 100 mm, sklon střechy do 5°</t>
  </si>
  <si>
    <t>172093789</t>
  </si>
  <si>
    <t>https://podminky.urs.cz/item/CS_URS_2023_01/712771401</t>
  </si>
  <si>
    <t>236,58-54.71</t>
  </si>
  <si>
    <t>132</t>
  </si>
  <si>
    <t>10321230</t>
  </si>
  <si>
    <t xml:space="preserve">substrát vegetačních střech extenzivní </t>
  </si>
  <si>
    <t>-607710618</t>
  </si>
  <si>
    <t>181,87*0,07</t>
  </si>
  <si>
    <t>133</t>
  </si>
  <si>
    <t>712771521</t>
  </si>
  <si>
    <t>Založení vegetace vegetační střechy položením vegetační nebo trávníkové rohože, sklon střechy do 5°</t>
  </si>
  <si>
    <t>483167276</t>
  </si>
  <si>
    <t>https://podminky.urs.cz/item/CS_URS_2023_01/712771521</t>
  </si>
  <si>
    <t>134</t>
  </si>
  <si>
    <t>69334504</t>
  </si>
  <si>
    <t>koberec rozchodníkový vegetačních střech - spec. dle PD</t>
  </si>
  <si>
    <t>-44003761</t>
  </si>
  <si>
    <t>181,87*1,05 'Přepočtené koeficientem množství</t>
  </si>
  <si>
    <t>135</t>
  </si>
  <si>
    <t>712771613</t>
  </si>
  <si>
    <t>Provedení ochranných pásů vegetační střechy osazení ochranné kačírkové lišty navařením na hydroizolaci</t>
  </si>
  <si>
    <t>1282173758</t>
  </si>
  <si>
    <t>https://podminky.urs.cz/item/CS_URS_2023_01/712771613</t>
  </si>
  <si>
    <t>20,88+20,88+11,37+11,37</t>
  </si>
  <si>
    <t>136</t>
  </si>
  <si>
    <t>69334030</t>
  </si>
  <si>
    <t>lišta kačírková výška 60-90mm Al</t>
  </si>
  <si>
    <t>-1968991176</t>
  </si>
  <si>
    <t>64,5*1,05 'Přepočtené koeficientem množství</t>
  </si>
  <si>
    <t>137</t>
  </si>
  <si>
    <t>998712201</t>
  </si>
  <si>
    <t>Přesun hmot pro povlakové krytiny stanovený procentní sazbou (%) z ceny vodorovná dopravní vzdálenost do 50 m v objektech výšky do 6 m</t>
  </si>
  <si>
    <t>-139413154</t>
  </si>
  <si>
    <t>https://podminky.urs.cz/item/CS_URS_2023_01/998712201</t>
  </si>
  <si>
    <t>713</t>
  </si>
  <si>
    <t>Izolace tepelné</t>
  </si>
  <si>
    <t>138</t>
  </si>
  <si>
    <t>713121121</t>
  </si>
  <si>
    <t>Montáž tepelné izolace podlah rohožemi, pásy, deskami, dílci, bloky (izolační materiál ve specifikaci) kladenými volně dvouvrstvá</t>
  </si>
  <si>
    <t>-1594009717</t>
  </si>
  <si>
    <t>https://podminky.urs.cz/item/CS_URS_2023_01/713121121</t>
  </si>
  <si>
    <t>XPS tl. 60+80mm</t>
  </si>
  <si>
    <t>EPS Grey 100 60+80mm</t>
  </si>
  <si>
    <t>139</t>
  </si>
  <si>
    <t>28376418</t>
  </si>
  <si>
    <t>deska z polystyrénu XPS, hrana polodrážková a hladký povrch 300kPA tl 60mm</t>
  </si>
  <si>
    <t>35796830</t>
  </si>
  <si>
    <t>Poznámka k položce:
λD = 0,033 [W/m.K]</t>
  </si>
  <si>
    <t>136,279*1,05 'Přepočtené koeficientem množství</t>
  </si>
  <si>
    <t>140</t>
  </si>
  <si>
    <t>28376421</t>
  </si>
  <si>
    <t>deska z polystyrénu XPS, hrana polodrážková a hladký povrch 300kPA tl 80mm</t>
  </si>
  <si>
    <t>1507608543</t>
  </si>
  <si>
    <t>141</t>
  </si>
  <si>
    <t>ISV.8591057302848</t>
  </si>
  <si>
    <t>EPS Grey 100 - 60mm, λD = 0,031 (W·m-1·K-1),1000x500x60mm, Izolační desky s grafitem pro maximální izolační účinek. Pro konstrukce s běžnými požadavky na zatížení. rvalá zatížitelnost v tlaku max. 2000kg/m2 při def. &lt; 2%.</t>
  </si>
  <si>
    <t>-1846555526</t>
  </si>
  <si>
    <t>61,989*1,05 'Přepočtené koeficientem množství</t>
  </si>
  <si>
    <t>142</t>
  </si>
  <si>
    <t>ISV.8591057302831</t>
  </si>
  <si>
    <t>EPS Grey 100 - 80mm, λD = 0,031 (W·m-1·K-1),1000x500x80mm, Izolační desky s grafitem pro maximální izolační účinek. Pro konstrukce s běžnými požadavky na zatížení. rvalá zatížitelnost v tlaku max. 2000kg/m2 při def. &lt; 2%.</t>
  </si>
  <si>
    <t>1781929626</t>
  </si>
  <si>
    <t>143</t>
  </si>
  <si>
    <t>713131141</t>
  </si>
  <si>
    <t>Montáž tepelné izolace stěn rohožemi, pásy, deskami, dílci, bloky (izolační materiál ve specifikaci) lepením celoplošně</t>
  </si>
  <si>
    <t>-1893883642</t>
  </si>
  <si>
    <t>https://podminky.urs.cz/item/CS_URS_2023_01/713131141</t>
  </si>
  <si>
    <t>Izolace průvlaku nad pásovými okny - fenolitická pěna tl. 50mm</t>
  </si>
  <si>
    <t>19,3*0,2</t>
  </si>
  <si>
    <t>Izolace překladů tl. 200mm v obvodovém zdivu - fenolitická pěna tl. 50mm</t>
  </si>
  <si>
    <t>(1,5*0,2)*10</t>
  </si>
  <si>
    <t>Dokončení styčné spáry mezi ŽB věncem a OSB deskama střechy plystyrenem XPS tl. 30mm</t>
  </si>
  <si>
    <t>(19,5+19,5+10,63+10,63)*0,25</t>
  </si>
  <si>
    <t>(0,31+1,6)*0,2</t>
  </si>
  <si>
    <t>Mezi zaatikovaný žlab a střechu - XPS tl. 40mm</t>
  </si>
  <si>
    <t>21,5*0,21</t>
  </si>
  <si>
    <t>144</t>
  </si>
  <si>
    <t>28376803</t>
  </si>
  <si>
    <t>deska fenolická tepelně izolační fasádní λ=0,020 tl 50mm</t>
  </si>
  <si>
    <t>-98966706</t>
  </si>
  <si>
    <t>6,86*1,1 'Přepočtené koeficientem množství</t>
  </si>
  <si>
    <t>145</t>
  </si>
  <si>
    <t>28376415</t>
  </si>
  <si>
    <t>deska z polystyrénu XPS, hrana polodrážková a hladký povrch 300kPA tl 30mm</t>
  </si>
  <si>
    <t>-886128152</t>
  </si>
  <si>
    <t>15,447*1,1 'Přepočtené koeficientem množství</t>
  </si>
  <si>
    <t>146</t>
  </si>
  <si>
    <t>28376416</t>
  </si>
  <si>
    <t>deska z polystyrénu XPS, hrana polodrážková a hladký povrch 300kPA tl 40mm</t>
  </si>
  <si>
    <t>637180265</t>
  </si>
  <si>
    <t>4,515*1,1 'Přepočtené koeficientem množství</t>
  </si>
  <si>
    <t>147</t>
  </si>
  <si>
    <t>713131143</t>
  </si>
  <si>
    <t>Montáž tepelné izolace stěn rohožemi, pásy, deskami, dílci, bloky (izolační materiál ve specifikaci) lepením celoplošně s mechanickým kotvením</t>
  </si>
  <si>
    <t>545379711</t>
  </si>
  <si>
    <t>https://podminky.urs.cz/item/CS_URS_2023_01/713131143</t>
  </si>
  <si>
    <t>Sokl perimeter tl. 200mm</t>
  </si>
  <si>
    <t>Výška od +0,000 po -0,900 od ÚT</t>
  </si>
  <si>
    <t>(19,5+0,31+0,2+11,84+21,2+0,2+1,505+10,93)*0,9</t>
  </si>
  <si>
    <t>(0,395+1,505+10,93)*0,5</t>
  </si>
  <si>
    <t>(19,7+0,31+0,4)*0,51</t>
  </si>
  <si>
    <t>21,4*0,78</t>
  </si>
  <si>
    <t>11,64*1,08</t>
  </si>
  <si>
    <t>148</t>
  </si>
  <si>
    <t>28376023</t>
  </si>
  <si>
    <t>deska perimetrická fasádní soklová 150kPa λ=0,035 tl 200mm</t>
  </si>
  <si>
    <t>-1486643833</t>
  </si>
  <si>
    <t>105,204*1,05 'Přepočtené koeficientem množství</t>
  </si>
  <si>
    <t>149</t>
  </si>
  <si>
    <t>713141131</t>
  </si>
  <si>
    <t>Montáž tepelné izolace střech plochých rohožemi, pásy, deskami, dílci, bloky (izolační materiál ve specifikaci) přilepenými za studena zplna, jednovrstvá</t>
  </si>
  <si>
    <t>-1788134525</t>
  </si>
  <si>
    <t>https://podminky.urs.cz/item/CS_URS_2023_01/713141131</t>
  </si>
  <si>
    <t>19,99*11,36</t>
  </si>
  <si>
    <t>150</t>
  </si>
  <si>
    <t>28376520</t>
  </si>
  <si>
    <t>deska izolační PIR s oboustrannou kompozitní fólií s hliníkovou vložkou pro ploché střechy tl.160mm</t>
  </si>
  <si>
    <t>-920243004</t>
  </si>
  <si>
    <t>Poznámka k položce:
λDmax. = 0,025 [W/m.K]</t>
  </si>
  <si>
    <t>227,086*1,05 'Přepočtené koeficientem množství</t>
  </si>
  <si>
    <t>151</t>
  </si>
  <si>
    <t>998713201</t>
  </si>
  <si>
    <t>Přesun hmot pro izolace tepelné stanovený procentní sazbou (%) z ceny vodorovná dopravní vzdálenost do 50 m v objektech výšky do 6 m</t>
  </si>
  <si>
    <t>1858634432</t>
  </si>
  <si>
    <t>https://podminky.urs.cz/item/CS_URS_2023_01/998713201</t>
  </si>
  <si>
    <t>762</t>
  </si>
  <si>
    <t>Konstrukce tesařské</t>
  </si>
  <si>
    <t>152</t>
  </si>
  <si>
    <t>762081150</t>
  </si>
  <si>
    <t>Práce společné pro tesařské konstrukce hoblování hraněného řeziva přímo na staveništi</t>
  </si>
  <si>
    <t>-712847196</t>
  </si>
  <si>
    <t>https://podminky.urs.cz/item/CS_URS_2023_01/762081150</t>
  </si>
  <si>
    <t>12,475+0,689+3,053</t>
  </si>
  <si>
    <t>153</t>
  </si>
  <si>
    <t>762083122</t>
  </si>
  <si>
    <t>Práce společné pro tesařské konstrukce impregnace řeziva máčením proti dřevokaznému hmyzu, houbám a plísním, třída ohrožení 3 a 4 (dřevo v exteriéru)</t>
  </si>
  <si>
    <t>543330749</t>
  </si>
  <si>
    <t>https://podminky.urs.cz/item/CS_URS_2023_01/762083122</t>
  </si>
  <si>
    <t>12,475+0,689+3,053+2,628</t>
  </si>
  <si>
    <t>154</t>
  </si>
  <si>
    <t>762822120</t>
  </si>
  <si>
    <t>Montáž stropních trámů z hraněného a polohraněného řeziva s trámovými výměnami, průřezové plochy přes 144 do 288 cm2</t>
  </si>
  <si>
    <t>-868916564</t>
  </si>
  <si>
    <t>https://podminky.urs.cz/item/CS_URS_2023_01/762822120</t>
  </si>
  <si>
    <t>Skladba S2 - trámy 160x280mm</t>
  </si>
  <si>
    <t>1,75*10</t>
  </si>
  <si>
    <t>Pomocný hranol střechy 140x160mm</t>
  </si>
  <si>
    <t>155</t>
  </si>
  <si>
    <t>60512130</t>
  </si>
  <si>
    <t>hranol stavební řezivo průřezu do 224cm2 do dl 6m</t>
  </si>
  <si>
    <t>313028488</t>
  </si>
  <si>
    <t>(1,75*10)*(0,16*0,28)</t>
  </si>
  <si>
    <t>67*0,14*0,16</t>
  </si>
  <si>
    <t>2,285*1,15 'Přepočtené koeficientem množství</t>
  </si>
  <si>
    <t>156</t>
  </si>
  <si>
    <t>762823240</t>
  </si>
  <si>
    <t>Montáž stropních trámů z hoblovaného řeziva s trámovými výměnami, průřezové plochy přes 450 do 540 cm2</t>
  </si>
  <si>
    <t>-1645387564</t>
  </si>
  <si>
    <t>https://podminky.urs.cz/item/CS_URS_2023_01/762823240</t>
  </si>
  <si>
    <t>Stropní trám T1 160x280mm</t>
  </si>
  <si>
    <t>Stropní trám T2 160x280mm</t>
  </si>
  <si>
    <t>108,15</t>
  </si>
  <si>
    <t>Stropní trám T7 200x280mm</t>
  </si>
  <si>
    <t>5,15</t>
  </si>
  <si>
    <t>Stropní trám T8 200x280mm</t>
  </si>
  <si>
    <t>5,55</t>
  </si>
  <si>
    <t>Stropní trám T9 160x280mm</t>
  </si>
  <si>
    <t>5,6</t>
  </si>
  <si>
    <t>Stropní trám T10 160x280mm</t>
  </si>
  <si>
    <t>2,6</t>
  </si>
  <si>
    <t>Stropní trám T11 160x280mm</t>
  </si>
  <si>
    <t>0,8</t>
  </si>
  <si>
    <t>157</t>
  </si>
  <si>
    <t>61223272/R1</t>
  </si>
  <si>
    <t>hranol konstrukční KVH lepený průřezu 160x140-280mm pohledový</t>
  </si>
  <si>
    <t>1117757262</t>
  </si>
  <si>
    <t>125*0,16*0,28</t>
  </si>
  <si>
    <t>108,15*0,16*0,28</t>
  </si>
  <si>
    <t>5,6*0,16*0,28</t>
  </si>
  <si>
    <t>2,6*0,16*0,28</t>
  </si>
  <si>
    <t>0,8*0,16*0,28</t>
  </si>
  <si>
    <t>10,848*1,15 'Přepočtené koeficientem množství</t>
  </si>
  <si>
    <t>158</t>
  </si>
  <si>
    <t>61223272/R2</t>
  </si>
  <si>
    <t>hranol konstrukční KVH lepený průřezu 200x140-280mm pohledový</t>
  </si>
  <si>
    <t>-1678386482</t>
  </si>
  <si>
    <t>5,15*0,2*0,28</t>
  </si>
  <si>
    <t>5,55*0,2*0,28</t>
  </si>
  <si>
    <t>0,599*1,15 'Přepočtené koeficientem množství</t>
  </si>
  <si>
    <t>159</t>
  </si>
  <si>
    <t>762824150</t>
  </si>
  <si>
    <t>Montáž stropních trámů z lepených hranolů s trámovými výměnami, průřezové plochy přes 540 cm2</t>
  </si>
  <si>
    <t>-94411042</t>
  </si>
  <si>
    <t>https://podminky.urs.cz/item/CS_URS_2023_01/762824150</t>
  </si>
  <si>
    <t>Stropní trám T3 240x280-490mm</t>
  </si>
  <si>
    <t>7,39</t>
  </si>
  <si>
    <t>Stropní trám T4 240x490mm</t>
  </si>
  <si>
    <t>6,55</t>
  </si>
  <si>
    <t>Stropní trám T5 240x490mm</t>
  </si>
  <si>
    <t>7,15</t>
  </si>
  <si>
    <t>Stropní trám T6 240x280mm</t>
  </si>
  <si>
    <t>160</t>
  </si>
  <si>
    <t>61223210</t>
  </si>
  <si>
    <t>hranol konstrukční BSH vrstvený lepený pohledový</t>
  </si>
  <si>
    <t>-130622762</t>
  </si>
  <si>
    <t>7,39*0,24*0,49</t>
  </si>
  <si>
    <t>6,55*0,24*0,49</t>
  </si>
  <si>
    <t>7,15*0,24*0,49</t>
  </si>
  <si>
    <t>2,6*0,24*0,28</t>
  </si>
  <si>
    <t>2,655*1,15 'Přepočtené koeficientem množství</t>
  </si>
  <si>
    <t>161</t>
  </si>
  <si>
    <t>762-x1</t>
  </si>
  <si>
    <t>D+M Pomocné práce při montáži stropních trámu - vyklínování + uložení na asfaltový pás</t>
  </si>
  <si>
    <t>2039679725</t>
  </si>
  <si>
    <t>162</t>
  </si>
  <si>
    <t>762895000</t>
  </si>
  <si>
    <t>Spojovací prostředky záklopu stropů, stropnic, podbíjení hřebíky, svory</t>
  </si>
  <si>
    <t>-510803393</t>
  </si>
  <si>
    <t>https://podminky.urs.cz/item/CS_URS_2023_01/762895000</t>
  </si>
  <si>
    <t>10,848+0,599+2,655+2,285</t>
  </si>
  <si>
    <t>163</t>
  </si>
  <si>
    <t>762341027</t>
  </si>
  <si>
    <t>Bednění a laťování bednění střech rovných sklonu do 60° s vyřezáním otvorů z dřevoštěpkových desek OSB šroubovaných na krokve na pero a drážku, tloušťky desky 25 mm</t>
  </si>
  <si>
    <t>-1327292635</t>
  </si>
  <si>
    <t>https://podminky.urs.cz/item/CS_URS_2023_01/762341027</t>
  </si>
  <si>
    <t>(19,96*11,64)*2</t>
  </si>
  <si>
    <t>Skladba S2</t>
  </si>
  <si>
    <t>1,55*11,93</t>
  </si>
  <si>
    <t>Obvod střechy bez strany s okapem</t>
  </si>
  <si>
    <t>45,5*0,4</t>
  </si>
  <si>
    <t>164</t>
  </si>
  <si>
    <t>762951003</t>
  </si>
  <si>
    <t>Montáž terasy podkladního roštu z profilů plných, osové vzdálenosti podpěr přes 420 do 550 mm</t>
  </si>
  <si>
    <t>181842343</t>
  </si>
  <si>
    <t>https://podminky.urs.cz/item/CS_URS_2023_01/762951003</t>
  </si>
  <si>
    <t>165</t>
  </si>
  <si>
    <t>61198142/R</t>
  </si>
  <si>
    <t xml:space="preserve">terasový hranol 70x70mm </t>
  </si>
  <si>
    <t>-1811193797</t>
  </si>
  <si>
    <t>11*5</t>
  </si>
  <si>
    <t>55*1,1 'Přepočtené koeficientem množství</t>
  </si>
  <si>
    <t>166</t>
  </si>
  <si>
    <t>762951102</t>
  </si>
  <si>
    <t>Montáž terasy Příplatek k cenám za výškové vyrovnání podkladního roštu pomocí vyrovnávacích terčů přes 60 do 105 mm</t>
  </si>
  <si>
    <t>1696843756</t>
  </si>
  <si>
    <t>https://podminky.urs.cz/item/CS_URS_2023_01/762951102</t>
  </si>
  <si>
    <t>167</t>
  </si>
  <si>
    <t>762952004</t>
  </si>
  <si>
    <t>Montáž terasy nášlapné vrstvy z prken z dřevin velmi měkkých nebo měkkých, s broušením, bez povrchové úpravy, spojovaných šroubováním, šířky přes 135 mm</t>
  </si>
  <si>
    <t>-266404163</t>
  </si>
  <si>
    <t>https://podminky.urs.cz/item/CS_URS_2023_01/762952004</t>
  </si>
  <si>
    <t>168</t>
  </si>
  <si>
    <t>61198123</t>
  </si>
  <si>
    <t>terasový profil dřevěný tl 26mm borovice</t>
  </si>
  <si>
    <t>81556892</t>
  </si>
  <si>
    <t>22*1,1 'Přepočtené koeficientem množství</t>
  </si>
  <si>
    <t>169</t>
  </si>
  <si>
    <t>762-x3</t>
  </si>
  <si>
    <t xml:space="preserve">Montáž terasy tepelné opracování terasy včetně očištění </t>
  </si>
  <si>
    <t>818715780</t>
  </si>
  <si>
    <t>170</t>
  </si>
  <si>
    <t>762953002</t>
  </si>
  <si>
    <t>Montáž terasy nátěr dřevěných teras olejem, včetně očištění dvojnásobně</t>
  </si>
  <si>
    <t>1276352855</t>
  </si>
  <si>
    <t>https://podminky.urs.cz/item/CS_URS_2023_01/762953002</t>
  </si>
  <si>
    <t>171</t>
  </si>
  <si>
    <t>762-x2</t>
  </si>
  <si>
    <t>Výroba, dodávka a montáž dřevěný výrobek pro zaatikovaný žlab z impregnovaných prken tl. 20mm a podporami z kompozitních úhelníků se základním nátěrem</t>
  </si>
  <si>
    <t>-2130174831</t>
  </si>
  <si>
    <t>172</t>
  </si>
  <si>
    <t>998762201</t>
  </si>
  <si>
    <t>Přesun hmot pro konstrukce tesařské stanovený procentní sazbou (%) z ceny vodorovná dopravní vzdálenost do 50 m v objektech výšky do 6 m</t>
  </si>
  <si>
    <t>-440752721</t>
  </si>
  <si>
    <t>https://podminky.urs.cz/item/CS_URS_2023_01/998762201</t>
  </si>
  <si>
    <t>763</t>
  </si>
  <si>
    <t>Konstrukce suché výstavby</t>
  </si>
  <si>
    <t>173</t>
  </si>
  <si>
    <t>763111431</t>
  </si>
  <si>
    <t>Příčka ze sádrokartonových desek s nosnou konstrukcí z jednoduchých ocelových profilů UW, CW dvojitě opláštěná deskami impregnovanými H2 tl. 2 x 12,5 mm EI 60, příčka tl. 100 mm, profil 50, s izolací, Rw do 51 dB</t>
  </si>
  <si>
    <t>827797035</t>
  </si>
  <si>
    <t>https://podminky.urs.cz/item/CS_URS_2023_01/763111431</t>
  </si>
  <si>
    <t>2,25*3,67</t>
  </si>
  <si>
    <t>(0,175+1,395+0,1+1,25)*3,75</t>
  </si>
  <si>
    <t>(1,44+1,44)*3,75</t>
  </si>
  <si>
    <t>-(0,8*2,4)*2</t>
  </si>
  <si>
    <t>2,82*3,65</t>
  </si>
  <si>
    <t>2,82*3,71</t>
  </si>
  <si>
    <t>1,1*3,68</t>
  </si>
  <si>
    <t>-0,8*2,4</t>
  </si>
  <si>
    <t>174</t>
  </si>
  <si>
    <t>763121422</t>
  </si>
  <si>
    <t>Stěna předsazená ze sádrokartonových desek s nosnou konstrukcí z ocelových profilů CW, UW jednoduše opláštěná deskou impregnovanou H2 tl. 12,5 mm bez izolace, EI 15, stěna tl. 62,5 mm, profil 50</t>
  </si>
  <si>
    <t>1527477172</t>
  </si>
  <si>
    <t>https://podminky.urs.cz/item/CS_URS_2023_01/763121422</t>
  </si>
  <si>
    <t>Předstěny na WC</t>
  </si>
  <si>
    <t>(1,44+0,93+1+1,1)*3,05</t>
  </si>
  <si>
    <t>175</t>
  </si>
  <si>
    <t>763131752</t>
  </si>
  <si>
    <t>Podhled ze sádrokartonových desek ostatní práce a konstrukce na podhledech ze sádrokartonových desek montáž jedné vrstvy tepelné izolace</t>
  </si>
  <si>
    <t>1514238</t>
  </si>
  <si>
    <t>https://podminky.urs.cz/item/CS_URS_2023_01/763131752</t>
  </si>
  <si>
    <t>142,308+20,825</t>
  </si>
  <si>
    <t>176</t>
  </si>
  <si>
    <t>63152097</t>
  </si>
  <si>
    <t>pás tepelně izolační univerzální λ=0,032-0,033 tl 60mm</t>
  </si>
  <si>
    <t>1864656349</t>
  </si>
  <si>
    <t>163,133*1,1 'Přepočtené koeficientem množství</t>
  </si>
  <si>
    <t>177</t>
  </si>
  <si>
    <t>763161761/R</t>
  </si>
  <si>
    <t>Podkroví ze sádrokartonových desek dvouvrstvá spodní konstrukce z ocelových profilů CD, UD na krokvových závěsech dvojitě opláštěná deskami protipožárními DF, tl. 2 x 12,5 mm, bez TI</t>
  </si>
  <si>
    <t>-634182206</t>
  </si>
  <si>
    <t>https://podminky.urs.cz/item/CS_URS_2023_01/763161761/R</t>
  </si>
  <si>
    <t>19*5,52</t>
  </si>
  <si>
    <t>-(5,52*0,16)*18</t>
  </si>
  <si>
    <t>5,8*4,89</t>
  </si>
  <si>
    <t>-(4,89*0,16)*5</t>
  </si>
  <si>
    <t>4,9*2,38</t>
  </si>
  <si>
    <t>-(2,38*0,16)*5</t>
  </si>
  <si>
    <t>-(2,31*0,16)*5</t>
  </si>
  <si>
    <t>2,16*4,89</t>
  </si>
  <si>
    <t>-(4,89*0,16)*3</t>
  </si>
  <si>
    <t>178</t>
  </si>
  <si>
    <t>763161761/R2</t>
  </si>
  <si>
    <t>Podkroví ze sádrokartonových desek dvouvrstvá spodní konstrukce z ocelových profilů CD, UD na krokvových závěsech dvojitě opláštěná deskami protipožárními H2DF, tl. 2 x 12,5 mm, bez TI</t>
  </si>
  <si>
    <t>-835633391</t>
  </si>
  <si>
    <t>-0,62*0,51</t>
  </si>
  <si>
    <t>-(1,8*0,16)*3</t>
  </si>
  <si>
    <t>-(1,44*0,16)*8</t>
  </si>
  <si>
    <t>2,82*1,464</t>
  </si>
  <si>
    <t>1,1*1,37</t>
  </si>
  <si>
    <t>1,1*1,35</t>
  </si>
  <si>
    <t>2,115*2,82</t>
  </si>
  <si>
    <t>-(1,465*0,16)*2</t>
  </si>
  <si>
    <t>-(1,1*0,16)*2</t>
  </si>
  <si>
    <t>-(2,115*0,16)*2</t>
  </si>
  <si>
    <t>179</t>
  </si>
  <si>
    <t>998763401</t>
  </si>
  <si>
    <t>Přesun hmot pro konstrukce montované z desek stanovený procentní sazbou (%) z ceny vodorovná dopravní vzdálenost do 50 m v objektech výšky do 6 m</t>
  </si>
  <si>
    <t>-1358384838</t>
  </si>
  <si>
    <t>https://podminky.urs.cz/item/CS_URS_2023_01/998763401</t>
  </si>
  <si>
    <t>764</t>
  </si>
  <si>
    <t>Konstrukce klempířské</t>
  </si>
  <si>
    <t>180</t>
  </si>
  <si>
    <t>764226444/R</t>
  </si>
  <si>
    <t>Oplechování parapetů z hliníkového plechu rovných celoplošně lepené, bez rohů rš 320 mm - spec. dle výpisu klemp. prvků ozn. K1 + K2</t>
  </si>
  <si>
    <t>-1113560374</t>
  </si>
  <si>
    <t>1,1+3,33</t>
  </si>
  <si>
    <t>181</t>
  </si>
  <si>
    <t>764226444</t>
  </si>
  <si>
    <t>Oplechování parapetů z hliníkového plechu rovných celoplošně lepené, bez rohů rš 330 mm - spec. dle výpisu klemp. prvků ozn. K4</t>
  </si>
  <si>
    <t>1992410910</t>
  </si>
  <si>
    <t>https://podminky.urs.cz/item/CS_URS_2023_01/764226444</t>
  </si>
  <si>
    <t>0,9*8</t>
  </si>
  <si>
    <t>182</t>
  </si>
  <si>
    <t>764226445/R</t>
  </si>
  <si>
    <t>Oplechování parapetů z hliníkového plechu rovných celoplošně lepené, bez rohů rš 390 mm - spec. dle výpisu klemp. prvků ozn. K3+K5</t>
  </si>
  <si>
    <t>898113669</t>
  </si>
  <si>
    <t>0,9*4</t>
  </si>
  <si>
    <t>4,9*3</t>
  </si>
  <si>
    <t>183</t>
  </si>
  <si>
    <t>764222404/R</t>
  </si>
  <si>
    <t>Oplechování střešních prvků z hliníkového plechu štítu závětrnou lištou rš 300 mm - spec. dle výpisu klemp. prvků ozn. K6</t>
  </si>
  <si>
    <t>208426525</t>
  </si>
  <si>
    <t>184</t>
  </si>
  <si>
    <t>764525411/R</t>
  </si>
  <si>
    <t>Žlab mezistřešní nebo zaatikový z hliníkového plechu včetně čel a hrdel uložený v lůžku bez háků rš 550 mm - spec. dle výpisu klemp. prvků ozn. K7</t>
  </si>
  <si>
    <t>-1311872813</t>
  </si>
  <si>
    <t>185</t>
  </si>
  <si>
    <t>764222432</t>
  </si>
  <si>
    <t>Oplechování střešních prvků z hliníkového plechu okapu okapovým plechem střechy rovné rš 200 mm - spec. dle výpisu klemp. prvků ozn. K8</t>
  </si>
  <si>
    <t>-62300277</t>
  </si>
  <si>
    <t>https://podminky.urs.cz/item/CS_URS_2023_01/764222432</t>
  </si>
  <si>
    <t>186</t>
  </si>
  <si>
    <t>764224403/R</t>
  </si>
  <si>
    <t>Oplechování horních ploch zdí a nadezdívek (atik) z hliníkového plechu mechanicky kotvené rš 240 mm - spec. dle výpisu klemp. prvků ozn. K9</t>
  </si>
  <si>
    <t>778490734</t>
  </si>
  <si>
    <t>187</t>
  </si>
  <si>
    <t>764528422</t>
  </si>
  <si>
    <t>Svod z hliníkového plechu včetně objímek, kolen a odskoků kruhový, průměru 100 mm - spec. dle výpisu klemp. prvků ozn. K10</t>
  </si>
  <si>
    <t>1672904786</t>
  </si>
  <si>
    <t>https://podminky.urs.cz/item/CS_URS_2023_01/764528422</t>
  </si>
  <si>
    <t>188</t>
  </si>
  <si>
    <t>998764201</t>
  </si>
  <si>
    <t>Přesun hmot pro konstrukce klempířské stanovený procentní sazbou (%) z ceny vodorovná dopravní vzdálenost do 50 m v objektech výšky do 6 m</t>
  </si>
  <si>
    <t>2042453385</t>
  </si>
  <si>
    <t>https://podminky.urs.cz/item/CS_URS_2023_01/998764201</t>
  </si>
  <si>
    <t>766</t>
  </si>
  <si>
    <t>Konstrukce truhlářské</t>
  </si>
  <si>
    <t>189</t>
  </si>
  <si>
    <t>766682111</t>
  </si>
  <si>
    <t>Montáž zárubní dřevěných, plastových nebo z lamina obložkových, pro dveře jednokřídlové, tloušťky stěny do 170 mm</t>
  </si>
  <si>
    <t>28850754</t>
  </si>
  <si>
    <t>https://podminky.urs.cz/item/CS_URS_2023_01/766682111</t>
  </si>
  <si>
    <t>190</t>
  </si>
  <si>
    <t>61182307/R</t>
  </si>
  <si>
    <t>zárubeň jednokřídlá obložková, bezfalcová, lakovaná RAL 7016, tl stěny 60-150mm rozměru 600-1100/1970, 2100mm</t>
  </si>
  <si>
    <t>CS ÚRS 2021 02</t>
  </si>
  <si>
    <t>-1035059701</t>
  </si>
  <si>
    <t>191</t>
  </si>
  <si>
    <t>766660171</t>
  </si>
  <si>
    <t>Montáž dveřních křídel dřevěných nebo plastových otevíravých do obložkové zárubně povrchově upravených jednokřídlových, šířky do 800 mm</t>
  </si>
  <si>
    <t>-1353561904</t>
  </si>
  <si>
    <t>https://podminky.urs.cz/item/CS_URS_2023_01/766660171</t>
  </si>
  <si>
    <t>192</t>
  </si>
  <si>
    <t>61161013/R</t>
  </si>
  <si>
    <t>dveře jednokřídlé dřevotřískové, bezfalcové povrch lakovaný RAL 7016, plné 700x1970-2100mm</t>
  </si>
  <si>
    <t>-673994252</t>
  </si>
  <si>
    <t>193</t>
  </si>
  <si>
    <t>61161014/R</t>
  </si>
  <si>
    <t>dveře jednokřídlé dřevotřískové, bezfalcové povrch lakovaný RAL 7016, plné 800x1970-2100mm</t>
  </si>
  <si>
    <t>1856851263</t>
  </si>
  <si>
    <t>194</t>
  </si>
  <si>
    <t>766660172</t>
  </si>
  <si>
    <t>Montáž dveřních křídel dřevěných nebo plastových otevíravých do obložkové zárubně povrchově upravených jednokřídlových, šířky přes 800 mm</t>
  </si>
  <si>
    <t>-1773148329</t>
  </si>
  <si>
    <t>https://podminky.urs.cz/item/CS_URS_2023_01/766660172</t>
  </si>
  <si>
    <t>195</t>
  </si>
  <si>
    <t>61161015/R</t>
  </si>
  <si>
    <t>dveře jednokřídlé dřevotřískové, bezfalcové povrch lakovaný RAL 7016, plné 900x1970-2100mm</t>
  </si>
  <si>
    <t>130508890</t>
  </si>
  <si>
    <t>196</t>
  </si>
  <si>
    <t>766660713</t>
  </si>
  <si>
    <t>Montáž dveřních doplňků plechu okopového</t>
  </si>
  <si>
    <t>2010883216</t>
  </si>
  <si>
    <t>https://podminky.urs.cz/item/CS_URS_2023_01/766660713</t>
  </si>
  <si>
    <t>197</t>
  </si>
  <si>
    <t>54915211/R</t>
  </si>
  <si>
    <t>plech okopový nerez 715x100x0,6mm</t>
  </si>
  <si>
    <t>1009223180</t>
  </si>
  <si>
    <t>198</t>
  </si>
  <si>
    <t>54915212/R</t>
  </si>
  <si>
    <t>plech okopový nerez 815x100x0,6mm</t>
  </si>
  <si>
    <t>-541577094</t>
  </si>
  <si>
    <t>199</t>
  </si>
  <si>
    <t>54915213/R</t>
  </si>
  <si>
    <t>plech okopový nerez 915x100x0,6mm</t>
  </si>
  <si>
    <t>-2073970071</t>
  </si>
  <si>
    <t>200</t>
  </si>
  <si>
    <t>766660720</t>
  </si>
  <si>
    <t>Montáž dveřních doplňků větrací mřížky s vyříznutím otvoru</t>
  </si>
  <si>
    <t>1072379831</t>
  </si>
  <si>
    <t>https://podminky.urs.cz/item/CS_URS_2023_01/766660720</t>
  </si>
  <si>
    <t>201</t>
  </si>
  <si>
    <t>55341425/R</t>
  </si>
  <si>
    <t>mřížka větrací nerezová oboustranná (2ks) 100x400mm</t>
  </si>
  <si>
    <t>1381303911</t>
  </si>
  <si>
    <t>202</t>
  </si>
  <si>
    <t>766660729</t>
  </si>
  <si>
    <t>Montáž dveřních doplňků dveřního kování interiérového štítku s klikou</t>
  </si>
  <si>
    <t>661097550</t>
  </si>
  <si>
    <t>https://podminky.urs.cz/item/CS_URS_2023_01/766660729</t>
  </si>
  <si>
    <t>203</t>
  </si>
  <si>
    <t>54914622/R1</t>
  </si>
  <si>
    <t>kování dveřní rozetové, hranaté, klika/klika, nerezové - výběr dle investora</t>
  </si>
  <si>
    <t>1157933498</t>
  </si>
  <si>
    <t>204</t>
  </si>
  <si>
    <t>54914622/R</t>
  </si>
  <si>
    <t>kování dveřní rozetové, hranaté, klika/klika, WC zámek, nerezové - výběr dle investora</t>
  </si>
  <si>
    <t>-2076223766</t>
  </si>
  <si>
    <t>205</t>
  </si>
  <si>
    <t>766-x1</t>
  </si>
  <si>
    <t>D+M Madlo dveřní nerezové - spec. dle výpisu dveří ozn. D09</t>
  </si>
  <si>
    <t>-1665668794</t>
  </si>
  <si>
    <t>206</t>
  </si>
  <si>
    <t>766-x2</t>
  </si>
  <si>
    <t>D+M Dveřní piktogram nerez 80x80mm</t>
  </si>
  <si>
    <t>852453956</t>
  </si>
  <si>
    <t>207</t>
  </si>
  <si>
    <t>998766201</t>
  </si>
  <si>
    <t>Přesun hmot pro konstrukce truhlářské stanovený procentní sazbou (%) z ceny vodorovná dopravní vzdálenost do 50 m v objektech výšky do 6 m</t>
  </si>
  <si>
    <t>-1763760954</t>
  </si>
  <si>
    <t>https://podminky.urs.cz/item/CS_URS_2023_01/998766201</t>
  </si>
  <si>
    <t>767</t>
  </si>
  <si>
    <t>Konstrukce zámečnické</t>
  </si>
  <si>
    <t>208</t>
  </si>
  <si>
    <t>767995111</t>
  </si>
  <si>
    <t>Montáž ostatních atypických zámečnických konstrukcí hmotnosti do 5 kg</t>
  </si>
  <si>
    <t>kg</t>
  </si>
  <si>
    <t>-1445912648</t>
  </si>
  <si>
    <t>https://podminky.urs.cz/item/CS_URS_2023_01/767995111</t>
  </si>
  <si>
    <t>Výztuže sloupu S1 - pruty R16</t>
  </si>
  <si>
    <t>14,2</t>
  </si>
  <si>
    <t>Sloup S1 - plechy P10</t>
  </si>
  <si>
    <t>((0,1*0,15)*80)*24</t>
  </si>
  <si>
    <t>Plotna - plech P10</t>
  </si>
  <si>
    <t>((0,2*0,2)*80)*3</t>
  </si>
  <si>
    <t>209</t>
  </si>
  <si>
    <t>13021015</t>
  </si>
  <si>
    <t>tyč ocelová kruhová žebírková DIN 488 jakost B500B (10 505) výztuž do betonu D 16mm</t>
  </si>
  <si>
    <t>-216835604</t>
  </si>
  <si>
    <t>0,015*1,15 'Přepočtené koeficientem množství</t>
  </si>
  <si>
    <t>210</t>
  </si>
  <si>
    <t>13611228</t>
  </si>
  <si>
    <t>plech ocelový hladký jakost S235JR tl 10mm tabule</t>
  </si>
  <si>
    <t>-997159834</t>
  </si>
  <si>
    <t>0,039*1,15 'Přepočtené koeficientem množství</t>
  </si>
  <si>
    <t>211</t>
  </si>
  <si>
    <t>767995113</t>
  </si>
  <si>
    <t>Montáž ostatních atypických zámečnických konstrukcí hmotnosti přes 10 do 20 kg</t>
  </si>
  <si>
    <t>2135007098</t>
  </si>
  <si>
    <t>https://podminky.urs.cz/item/CS_URS_2023_01/767995113</t>
  </si>
  <si>
    <t>Plotna - plech tl. 15mm</t>
  </si>
  <si>
    <t>((0,35*0,35)*117,76)*6</t>
  </si>
  <si>
    <t>Sloupek - jackel 80x80x5mm</t>
  </si>
  <si>
    <t>(1*10,96)*3</t>
  </si>
  <si>
    <t>212</t>
  </si>
  <si>
    <t>14550318</t>
  </si>
  <si>
    <t>profil ocelový čtvercový svařovaný 80x80x5mm</t>
  </si>
  <si>
    <t>-670417022</t>
  </si>
  <si>
    <t>0,033*1,15 'Přepočtené koeficientem množství</t>
  </si>
  <si>
    <t>213</t>
  </si>
  <si>
    <t>13611238</t>
  </si>
  <si>
    <t>plech ocelový hladký jakost S235JR tl 15mm tabule</t>
  </si>
  <si>
    <t>-1409370416</t>
  </si>
  <si>
    <t>0,087*1,15 'Přepočtené koeficientem množství</t>
  </si>
  <si>
    <t>214</t>
  </si>
  <si>
    <t>767995114</t>
  </si>
  <si>
    <t>Montáž ostatních atypických zámečnických konstrukcí hmotnosti přes 20 do 50 kg</t>
  </si>
  <si>
    <t>-697948946</t>
  </si>
  <si>
    <t>https://podminky.urs.cz/item/CS_URS_2023_01/767995114</t>
  </si>
  <si>
    <t>Skladba P 6 - pororošt</t>
  </si>
  <si>
    <t>(2,91*1,5)*20,94</t>
  </si>
  <si>
    <t>Sloupek jackel 100x150x5mm</t>
  </si>
  <si>
    <t>(2,595*17,75)*6</t>
  </si>
  <si>
    <t>215</t>
  </si>
  <si>
    <t>767-x1</t>
  </si>
  <si>
    <t>lisovaný podlahový rošt, oka 33x33mm, síla pásku 30x2mm, ocel ST37.2 žárově zinkovaná</t>
  </si>
  <si>
    <t>685747270</t>
  </si>
  <si>
    <t>4,365*1,15 'Přepočtené koeficientem množství</t>
  </si>
  <si>
    <t>216</t>
  </si>
  <si>
    <t>14550182/R</t>
  </si>
  <si>
    <t>profil ocelový obdélníkový svařovaný 100x150x5mm</t>
  </si>
  <si>
    <t>391222121</t>
  </si>
  <si>
    <t>0,277*1,15 'Přepočtené koeficientem množství</t>
  </si>
  <si>
    <t>217</t>
  </si>
  <si>
    <t>767995116</t>
  </si>
  <si>
    <t>Montáž ostatních atypických zámečnických konstrukcí hmotnosti přes 100 do 250 kg</t>
  </si>
  <si>
    <t>185611738</t>
  </si>
  <si>
    <t>https://podminky.urs.cz/item/CS_URS_2023_01/767995116</t>
  </si>
  <si>
    <t>Průvlak HEB 180</t>
  </si>
  <si>
    <t>(4,25+4,15)*51,2</t>
  </si>
  <si>
    <t>218</t>
  </si>
  <si>
    <t>13010978</t>
  </si>
  <si>
    <t>ocel profilová jakost S235JR (11 375) průřez HEB 180</t>
  </si>
  <si>
    <t>1338509118</t>
  </si>
  <si>
    <t>0,43*1,15 'Přepočtené koeficientem množství</t>
  </si>
  <si>
    <t>219</t>
  </si>
  <si>
    <t>767995117</t>
  </si>
  <si>
    <t>Montáž ostatních atypických zámečnických konstrukcí hmotnosti přes 250 do 500 kg</t>
  </si>
  <si>
    <t>139668450</t>
  </si>
  <si>
    <t>https://podminky.urs.cz/item/CS_URS_2023_01/767995117</t>
  </si>
  <si>
    <t>(5,3+5,8)*51,2</t>
  </si>
  <si>
    <t>220</t>
  </si>
  <si>
    <t>1281427454</t>
  </si>
  <si>
    <t>0,569*1,15 'Přepočtené koeficientem množství</t>
  </si>
  <si>
    <t>221</t>
  </si>
  <si>
    <t>767-x2</t>
  </si>
  <si>
    <t>Ostatní nespecifikované materiály a práce pro zámečnické konstrukce - např. jeřáb, svařování, apod...1</t>
  </si>
  <si>
    <t>-821607650</t>
  </si>
  <si>
    <t>222</t>
  </si>
  <si>
    <t>767-x3</t>
  </si>
  <si>
    <t>Výroba, dodávka a montáž s ukotvením a povrchovou úpravou - zábradlí s madlem (bezbariérová rampa) - spec. dle výpisu záměčnických prvků ozn. Z1</t>
  </si>
  <si>
    <t>129145338</t>
  </si>
  <si>
    <t>223</t>
  </si>
  <si>
    <t>767-x4</t>
  </si>
  <si>
    <t>Výroba, dodávka a montáž s ukotvením a povrchovou úpravou - zábradlí s madlem (přístupové schodiště) - spec. dle výpisu záměčnických prvků ozn. Z2</t>
  </si>
  <si>
    <t>1298452758</t>
  </si>
  <si>
    <t>224</t>
  </si>
  <si>
    <t>767-x5</t>
  </si>
  <si>
    <t>Výroba, dodávka a montáž s ukotvením a povrchovou úpravou - bibliobox - spec. dle výpisu záměčnických prvků ozn. Z3</t>
  </si>
  <si>
    <t>-354550603</t>
  </si>
  <si>
    <t>225</t>
  </si>
  <si>
    <t>767-x6</t>
  </si>
  <si>
    <t>Výroba, dodávka a montáž s ukotvením a povrchovou úpravou - kryt pro tepelné čerpadlo - spec. dle výpisu záměčnických prvků ozn. Z4</t>
  </si>
  <si>
    <t>1549536363</t>
  </si>
  <si>
    <t>226</t>
  </si>
  <si>
    <t>767-x7</t>
  </si>
  <si>
    <t>Výroba, dodávka a montáž s ukotvením a povrchovou úpravou - přístupový žebřík na střechu s plošinou - spec. dle výpisu záměčnických prvků ozn. Z5</t>
  </si>
  <si>
    <t>-1066960591</t>
  </si>
  <si>
    <t>227</t>
  </si>
  <si>
    <t>767-x8</t>
  </si>
  <si>
    <t>Výroba, dodávka a montáž s ukotvením - záchytný a zádržný systém proti pádu ze střechy - cena vč. lana, revize a školení - spec. dle PD</t>
  </si>
  <si>
    <t>748833542</t>
  </si>
  <si>
    <t>228</t>
  </si>
  <si>
    <t>767-x9</t>
  </si>
  <si>
    <t>Výroba, dodávka a montáž Okno Al vel. 900x2360mm vč. parotěsného utěsnění dle ČSN a podkladního profilu purenit - spec. dle výpisu oken ozn. O1</t>
  </si>
  <si>
    <t>-1586357588</t>
  </si>
  <si>
    <t>229</t>
  </si>
  <si>
    <t>767-x10</t>
  </si>
  <si>
    <t>Výroba, dodávka a montáž Okno Al vel. 900x2250mm vč. parotěsného utěsnění dle ČSN a podkladního profilu purenit - spec. dle výpisu oken ozn. O2</t>
  </si>
  <si>
    <t>74703233</t>
  </si>
  <si>
    <t>230</t>
  </si>
  <si>
    <t>767-x11</t>
  </si>
  <si>
    <t>Výroba, dodávka a montáž Okno Al vel. 900x2250mm vč. parotěsného utěsnění dle ČSN a podkladního profilu purenit - spec. dle výpisu oken ozn. O3</t>
  </si>
  <si>
    <t>-123265310</t>
  </si>
  <si>
    <t>231</t>
  </si>
  <si>
    <t>767-x12</t>
  </si>
  <si>
    <t>Výroba, dodávka a montáž Okno Al vel. 900x1000mm vč. parotěsného utěsnění dle ČSN - spec. dle výpisu oken ozn. O4</t>
  </si>
  <si>
    <t>1226784629</t>
  </si>
  <si>
    <t>232</t>
  </si>
  <si>
    <t>767-x13</t>
  </si>
  <si>
    <t>Výroba, dodávka a montáž Okno Al vel. 900x1000mm vč. parotěsného utěsnění dle ČSN - spec. dle výpisu oken ozn. O5</t>
  </si>
  <si>
    <t>-753502319</t>
  </si>
  <si>
    <t>233</t>
  </si>
  <si>
    <t>767-x14</t>
  </si>
  <si>
    <t>Výroba, dodávka a montáž Okno Al vel. 900x1000mm vč. parotěsného utěsnění dle ČSN - spec. dle výpisu oken ozn. O6</t>
  </si>
  <si>
    <t>979476144</t>
  </si>
  <si>
    <t>234</t>
  </si>
  <si>
    <t>767-x15</t>
  </si>
  <si>
    <t>Výroba, dodávka a montáž Okno Al vel. 3100x1000mm vč. parotěsného utěsnění dle ČSN a vnitřním parapetem - spec. dle výpisu oken ozn. O7</t>
  </si>
  <si>
    <t>-1600458361</t>
  </si>
  <si>
    <t>235</t>
  </si>
  <si>
    <t>767-x16</t>
  </si>
  <si>
    <t>Výroba, dodávka a montáž Okno Al vel. 900x1000mm vč. parotěsného utěsnění dle ČSN a vnitřním parapetem - spec. dle výpisu oken ozn. O8</t>
  </si>
  <si>
    <t>1171293372</t>
  </si>
  <si>
    <t>236</t>
  </si>
  <si>
    <t>767-x17</t>
  </si>
  <si>
    <t>Výroba, dodávka a montáž Okno Al vel. 4900x1000mm vč. parotěsného utěsnění dle ČSN a vnitřním parapetem - spec. dle výpisu oken ozn. O9</t>
  </si>
  <si>
    <t>-1006431666</t>
  </si>
  <si>
    <t>237</t>
  </si>
  <si>
    <t>767-x18</t>
  </si>
  <si>
    <t>Výroba, dodávka a montáž Okno Al vel. 695x2250mm vč. parotěsného utěsnění dle ČSN a podkladního profilu purenit - spec. dle výpisu oken ozn. O10</t>
  </si>
  <si>
    <t>-109550457</t>
  </si>
  <si>
    <t>238</t>
  </si>
  <si>
    <t>767-x19</t>
  </si>
  <si>
    <t>Výroba, dodávka a montáž Sestava 5ks oken Al vel. 5500x3573mm vč. podkladního profilu purenit a výstražných značek- spec. dle výpisu oken ozn. O11</t>
  </si>
  <si>
    <t>210865418</t>
  </si>
  <si>
    <t>239</t>
  </si>
  <si>
    <t>767-x20</t>
  </si>
  <si>
    <t>Výroba, dodávka a montáž Dveře vchodové jednokřídlé Al vel. 1100x2250mm vč. parotěsného utěsnění dle ČSN, podkladního profilu purenit a bezpečnostního kování se zámkem- spec. dle výpisu dveří ozn. D01</t>
  </si>
  <si>
    <t>-2084514917</t>
  </si>
  <si>
    <t>240</t>
  </si>
  <si>
    <t>767-x21</t>
  </si>
  <si>
    <t>Výroba, dodávka a montáž Dveře vchodové dvoukřídlé Al vel. 1940x2250mm vč. parotěsného utěsnění dle ČSN, podkladního profilu purenit, bezpečnostního kování se zámkem, madly, apod...- spec. dle výpisu dveří ozn. D02</t>
  </si>
  <si>
    <t>1886908241</t>
  </si>
  <si>
    <t>241</t>
  </si>
  <si>
    <t>767-x22</t>
  </si>
  <si>
    <t>Výroba, dodávka a montáž Dveře interiérové dvoukřídlé Al vel. 1940x2360mm vč. kování se zámkem, madly, apod...- spec. dle výpisu dveří ozn. D03</t>
  </si>
  <si>
    <t>-522068958</t>
  </si>
  <si>
    <t>242</t>
  </si>
  <si>
    <t>767-x23</t>
  </si>
  <si>
    <t>Výroba, dodávka a montáž Čistící zóny zapuštěné v podlaze vč. rámu - spec. dle TZ str.15</t>
  </si>
  <si>
    <t>2056810126</t>
  </si>
  <si>
    <t>243</t>
  </si>
  <si>
    <t>998767201</t>
  </si>
  <si>
    <t>Přesun hmot pro zámečnické konstrukce stanovený procentní sazbou (%) z ceny vodorovná dopravní vzdálenost do 50 m v objektech výšky do 6 m</t>
  </si>
  <si>
    <t>1640532063</t>
  </si>
  <si>
    <t>https://podminky.urs.cz/item/CS_URS_2023_01/998767201</t>
  </si>
  <si>
    <t>771</t>
  </si>
  <si>
    <t>Podlahy z dlaždic</t>
  </si>
  <si>
    <t>244</t>
  </si>
  <si>
    <t>771121011</t>
  </si>
  <si>
    <t>Příprava podkladu před provedením dlažby nátěr penetrační na podlahu</t>
  </si>
  <si>
    <t>-641380174</t>
  </si>
  <si>
    <t>https://podminky.urs.cz/item/CS_URS_2023_01/771121011</t>
  </si>
  <si>
    <t>-(1,44+0,93+1,1)*0,175</t>
  </si>
  <si>
    <t>245</t>
  </si>
  <si>
    <t>771574152/R</t>
  </si>
  <si>
    <t xml:space="preserve">Montáž podlah z dlaždic keramických lepených flexibilním lepidlem velkoformátových hladkých </t>
  </si>
  <si>
    <t>154085457</t>
  </si>
  <si>
    <t>246</t>
  </si>
  <si>
    <t>59761370/R</t>
  </si>
  <si>
    <t>dlažba velkoformátová keramická slinutá vel. 598x598mm a 1198x598mm tmavě béžová - přesná spec. dle PD - výběr dle investora</t>
  </si>
  <si>
    <t>1477302778</t>
  </si>
  <si>
    <t>197,661*1,15 'Přepočtené koeficientem množství</t>
  </si>
  <si>
    <t>247</t>
  </si>
  <si>
    <t>771474113</t>
  </si>
  <si>
    <t>Montáž soklů z dlaždic keramických lepených flexibilním lepidlem rovných, výšky přes 90 do 120 mm</t>
  </si>
  <si>
    <t>-1319113885</t>
  </si>
  <si>
    <t>https://podminky.urs.cz/item/CS_URS_2023_01/771474113</t>
  </si>
  <si>
    <t>2,82+2,82+1,465+1,465-1-0,9+0,18+0,18+2,82+2,82+2,115+2,115-1,1+0,18+0,18-0,9+5,13+5,13-0,9-0,9-0,8-1-0,9</t>
  </si>
  <si>
    <t>5,52+5,52+2,31+2,31-0,9-0,9-0,9+0,18+0,18+0,18+0,18+4,9+4,9+2,37+2,37-0,9+19+19+5,5+5,5+4,88+4,88+0,25+0,25-0,9+0,18+0,18</t>
  </si>
  <si>
    <t>-0,8-0,8-1-0,9+0,18+0,18-0,9-0,9+0,18+0,18+0,18+0,18-0,9-0,9-0,9-0,9+0,18+0,18+0,18+0,18+0,18+0,18+0,18+0,18-3,365+0,18+0,18</t>
  </si>
  <si>
    <t>248</t>
  </si>
  <si>
    <t>59761009</t>
  </si>
  <si>
    <t>sokl-dlažba keramická slinutá hladká do interiéru i exteriéru 595x95mm - přesná spec dle PD - výběr dle investora</t>
  </si>
  <si>
    <t>504686188</t>
  </si>
  <si>
    <t>97,675*1,67</t>
  </si>
  <si>
    <t>163,117*1,1 'Přepočtené koeficientem množství</t>
  </si>
  <si>
    <t>249</t>
  </si>
  <si>
    <t>771591115</t>
  </si>
  <si>
    <t>Podlahy - dokončovací práce spárování silikonem</t>
  </si>
  <si>
    <t>530449469</t>
  </si>
  <si>
    <t>https://podminky.urs.cz/item/CS_URS_2023_01/771591115</t>
  </si>
  <si>
    <t>Mezi dlažbou a obkladem</t>
  </si>
  <si>
    <t>1,175+1,175+1,1+1,1-0,8+1,37+1,37+1,1+1,1-0,8-0,8+2,3+2,3+1,8+1,8-1+0,18+0,18+1,25+1,25+1,25+1,25+1,44+1,44+1,44+1,44-0,8-0,8-0,8-0,8</t>
  </si>
  <si>
    <t>1,395+1,395+1,44+1,44+1,44+1,44+1,395+1,395-0,8-0,8</t>
  </si>
  <si>
    <t>250</t>
  </si>
  <si>
    <t>771-x1</t>
  </si>
  <si>
    <t>D+M Podlahové dilatace - provedení dle dodavatele v závislosti na použité technologii</t>
  </si>
  <si>
    <t>-1462807394</t>
  </si>
  <si>
    <t>251</t>
  </si>
  <si>
    <t>998771201</t>
  </si>
  <si>
    <t>Přesun hmot pro podlahy z dlaždic stanovený procentní sazbou (%) z ceny vodorovná dopravní vzdálenost do 50 m v objektech výšky do 6 m</t>
  </si>
  <si>
    <t>1097509375</t>
  </si>
  <si>
    <t>https://podminky.urs.cz/item/CS_URS_2023_01/998771201</t>
  </si>
  <si>
    <t>781</t>
  </si>
  <si>
    <t>Dokončovací práce - obklady</t>
  </si>
  <si>
    <t>252</t>
  </si>
  <si>
    <t>781121011</t>
  </si>
  <si>
    <t>Příprava podkladu před provedením obkladu nátěr penetrační na stěnu</t>
  </si>
  <si>
    <t>-435974293</t>
  </si>
  <si>
    <t>https://podminky.urs.cz/item/CS_URS_2023_01/781121011</t>
  </si>
  <si>
    <t>85,157+0,972</t>
  </si>
  <si>
    <t>253</t>
  </si>
  <si>
    <t>781474152</t>
  </si>
  <si>
    <t>Montáž obkladů vnitřních stěn z dlaždic keramických lepených flexibilním lepidlem velkoformátových hladkých</t>
  </si>
  <si>
    <t>1407324465</t>
  </si>
  <si>
    <t>https://podminky.urs.cz/item/CS_URS_2023_01/781474152</t>
  </si>
  <si>
    <t>64,835+20,322</t>
  </si>
  <si>
    <t>254</t>
  </si>
  <si>
    <t>781571131</t>
  </si>
  <si>
    <t>Montáž obkladů ostění z obkladaček keramických lepených flexibilním lepidlem šířky ostění do 200 mm</t>
  </si>
  <si>
    <t>1147360727</t>
  </si>
  <si>
    <t>https://podminky.urs.cz/item/CS_URS_2023_01/781571131</t>
  </si>
  <si>
    <t>0,9+2,25+2,25</t>
  </si>
  <si>
    <t>255</t>
  </si>
  <si>
    <t>-1076841289</t>
  </si>
  <si>
    <t>(1,44+1,44+1,44+1,25+1,395+1,395+1,25+1,44+1,44+1,44+1,395+1,395+0,51+1,37+1,1+1,1+1,1+1,175+1,175+1,025+2,3+1,8+0,8)*2,8</t>
  </si>
  <si>
    <t>-(0,8*2,15)*9</t>
  </si>
  <si>
    <t>-1*2,15</t>
  </si>
  <si>
    <t>-0,9*2,25</t>
  </si>
  <si>
    <t>5,4*0,18</t>
  </si>
  <si>
    <t>65,807*1,15 'Přepočtené koeficientem množství</t>
  </si>
  <si>
    <t>256</t>
  </si>
  <si>
    <t>59761370/R2</t>
  </si>
  <si>
    <t>dlažba velkoformátová keramická slinutá vel. 1198x598mm černé teraco - přesná spec. dle PD - výběr dle investora</t>
  </si>
  <si>
    <t>1384454399</t>
  </si>
  <si>
    <t>(1,25+1,44+0,62+1,25+1,37+1,1+1,1+1+0,175)*2,8</t>
  </si>
  <si>
    <t>-0,6*0,9</t>
  </si>
  <si>
    <t>-1,37*1,6</t>
  </si>
  <si>
    <t>-(1,25*1,2)*2</t>
  </si>
  <si>
    <t>20,322*1,15 'Přepočtené koeficientem množství</t>
  </si>
  <si>
    <t>257</t>
  </si>
  <si>
    <t>781495222</t>
  </si>
  <si>
    <t>Obklad - dokončující práce pracnější řezání obkladaček kamenického rohu (jolly hrana) slinutý střep obkladu velkoformátového</t>
  </si>
  <si>
    <t>1164726967</t>
  </si>
  <si>
    <t>https://podminky.urs.cz/item/CS_URS_2023_01/781495222</t>
  </si>
  <si>
    <t>0,9+2,25+2,25+2,8+2,8</t>
  </si>
  <si>
    <t>258</t>
  </si>
  <si>
    <t>781495115</t>
  </si>
  <si>
    <t>Obklad - dokončující práce ostatní práce spárování silikonem</t>
  </si>
  <si>
    <t>1376415089</t>
  </si>
  <si>
    <t>https://podminky.urs.cz/item/CS_URS_2023_01/781495115</t>
  </si>
  <si>
    <t>2,8*30</t>
  </si>
  <si>
    <t>0,9+2,25+2,25+0,18+0,18</t>
  </si>
  <si>
    <t>259</t>
  </si>
  <si>
    <t>998781201</t>
  </si>
  <si>
    <t>Přesun hmot pro obklady keramické stanovený procentní sazbou (%) z ceny vodorovná dopravní vzdálenost do 50 m v objektech výšky do 6 m</t>
  </si>
  <si>
    <t>-1221175257</t>
  </si>
  <si>
    <t>https://podminky.urs.cz/item/CS_URS_2023_01/998781201</t>
  </si>
  <si>
    <t>783</t>
  </si>
  <si>
    <t>Dokončovací práce - nátěry</t>
  </si>
  <si>
    <t>260</t>
  </si>
  <si>
    <t>783218111</t>
  </si>
  <si>
    <t>Lazurovací nátěr tesařských konstrukcí dvojnásobný syntetický</t>
  </si>
  <si>
    <t>1945834136</t>
  </si>
  <si>
    <t>https://podminky.urs.cz/item/CS_URS_2023_01/783218111</t>
  </si>
  <si>
    <t>125*(0,16+0,16+0,28+0,28)</t>
  </si>
  <si>
    <t>108,15*(0,16+0,16+0,28+0,28)</t>
  </si>
  <si>
    <t>7,39*(0,24+0,24+0,49+0,49)</t>
  </si>
  <si>
    <t>6,55*(0,24+0,24+0,49+0,49)</t>
  </si>
  <si>
    <t>7,15*(0,24+0,24+0,49+0,49)</t>
  </si>
  <si>
    <t>2,6*(0,24+0,24+0,28+0,28)</t>
  </si>
  <si>
    <t>5,15*(0,2+0,28+0,2+0,28)</t>
  </si>
  <si>
    <t>5,55*(0,2+0,28+0,2+0,28)</t>
  </si>
  <si>
    <t>5,6*(0,16+0,16+0,28+0,28)</t>
  </si>
  <si>
    <t>2,6*(0,16+0,16+0,28+0,28)</t>
  </si>
  <si>
    <t>0,8*(0,16+0,16+0,28+0,28)</t>
  </si>
  <si>
    <t>261</t>
  </si>
  <si>
    <t>783314203</t>
  </si>
  <si>
    <t>Základní antikorozní nátěr zámečnických konstrukcí jednonásobný syntetický samozákladující</t>
  </si>
  <si>
    <t>1390486081</t>
  </si>
  <si>
    <t>https://podminky.urs.cz/item/CS_URS_2023_01/783314203</t>
  </si>
  <si>
    <t>2 vrstvy</t>
  </si>
  <si>
    <t>((2,595*(0,1+0,1+0,15+0,15))*6)*2</t>
  </si>
  <si>
    <t>(((0,35*0,35)*2)*6)*2</t>
  </si>
  <si>
    <t>(14,2*0,005)*2</t>
  </si>
  <si>
    <t>((((0,1*0,15)*4)*2)*6)*2</t>
  </si>
  <si>
    <t>((1*3)*(0,08*4))*2</t>
  </si>
  <si>
    <t>((5,3+4,25+5,8+4,15)*(0,18*6))*2</t>
  </si>
  <si>
    <t>(((0,2*0,2)*2)*3)*2</t>
  </si>
  <si>
    <t>262</t>
  </si>
  <si>
    <t>783826615</t>
  </si>
  <si>
    <t>Hydrofobizační nátěr omítek silikonový, transparentní, povrchů hladkých omítek hladkých, zrnitých tenkovrstvých nebo štukových stupně členitosti 1 a 2</t>
  </si>
  <si>
    <t>-1283950277</t>
  </si>
  <si>
    <t>https://podminky.urs.cz/item/CS_URS_2023_01/783826615</t>
  </si>
  <si>
    <t>Poznámka k položce:
Barva Antracit RAL 7016</t>
  </si>
  <si>
    <t>784</t>
  </si>
  <si>
    <t>Dokončovací práce - malby a tapety</t>
  </si>
  <si>
    <t>263</t>
  </si>
  <si>
    <t>784181121</t>
  </si>
  <si>
    <t>Penetrace podkladu jednonásobná hloubková akrylátová bezbarvá v místnostech výšky do 3,80 m</t>
  </si>
  <si>
    <t>-256383392</t>
  </si>
  <si>
    <t>https://podminky.urs.cz/item/CS_URS_2023_01/784181121</t>
  </si>
  <si>
    <t>Stropy</t>
  </si>
  <si>
    <t>Stěny</t>
  </si>
  <si>
    <t>2,82*3,34</t>
  </si>
  <si>
    <t>2,82*3,4</t>
  </si>
  <si>
    <t>264</t>
  </si>
  <si>
    <t>784211101</t>
  </si>
  <si>
    <t>Malby z malířských směsí oděruvzdorných za mokra dvojnásobné, bílé za mokra oděruvzdorné výborně v místnostech výšky do 3,80 m</t>
  </si>
  <si>
    <t>-957343678</t>
  </si>
  <si>
    <t>https://podminky.urs.cz/item/CS_URS_2023_01/784211101</t>
  </si>
  <si>
    <t>265</t>
  </si>
  <si>
    <t>784211165</t>
  </si>
  <si>
    <t>Malby z malířských směsí oděruvzdorných za mokra Příplatek k cenám dvojnásobných maleb za provádění barevné malby tónované na tónovacích automatech, v odstínu sytém</t>
  </si>
  <si>
    <t>-1431244177</t>
  </si>
  <si>
    <t>https://podminky.urs.cz/item/CS_URS_2023_01/784211165</t>
  </si>
  <si>
    <t>Antracitová barva m.č. 0.05 a 0.12 - rozsah dle TZ str. 16</t>
  </si>
  <si>
    <t>2,16*3,26</t>
  </si>
  <si>
    <t>(0,9+2,25+2,25)*0,18</t>
  </si>
  <si>
    <t>2,31*1,32</t>
  </si>
  <si>
    <t>266</t>
  </si>
  <si>
    <t>784-x1</t>
  </si>
  <si>
    <t>D+M+PH Autorská malba v m.č. 0.10 za stupňovitým posezením pro děti - malba dle investora</t>
  </si>
  <si>
    <t>742796433</t>
  </si>
  <si>
    <t>786</t>
  </si>
  <si>
    <t>Dokončovací práce - čalounické úpravy</t>
  </si>
  <si>
    <t>267</t>
  </si>
  <si>
    <t>786-x1</t>
  </si>
  <si>
    <t>Výroba, dodávka a montáž fasádních clon s motorickým ovládáním - spec. dle výpisu oken a TZ str. 19</t>
  </si>
  <si>
    <t>631014879</t>
  </si>
  <si>
    <t>268</t>
  </si>
  <si>
    <t>998786201</t>
  </si>
  <si>
    <t>Přesun hmot pro stínění a čalounické úpravy stanovený procentní sazbou (%) z ceny vodorovná dopravní vzdálenost do 50 m v objektech výšky do 6 m</t>
  </si>
  <si>
    <t>192804981</t>
  </si>
  <si>
    <t>https://podminky.urs.cz/item/CS_URS_2023_01/998786201</t>
  </si>
  <si>
    <t>02 - SO 02 - Parkoviště</t>
  </si>
  <si>
    <t xml:space="preserve">    8 - Trubní vedení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</si>
  <si>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</si>
  <si>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</si>
  <si>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-488928031</t>
  </si>
  <si>
    <t>https://podminky.urs.cz/item/CS_URS_2023_01/113106123</t>
  </si>
  <si>
    <t>113107161</t>
  </si>
  <si>
    <t>Odstranění podkladů nebo krytů strojně plochy jednotlivě přes 50 m2 do 200 m2 s přemístěním hmot na skládku na vzdálenost do 20 m nebo s naložením na dopravní prostředek z kameniva hrubého drceného, o tl. vrstvy do 100 mm</t>
  </si>
  <si>
    <t>-798694351</t>
  </si>
  <si>
    <t>https://podminky.urs.cz/item/CS_URS_2023_01/113107161</t>
  </si>
  <si>
    <t>Chodníky</t>
  </si>
  <si>
    <t>4,1</t>
  </si>
  <si>
    <t>stávající AB II/340</t>
  </si>
  <si>
    <t>stávající AB II/340, výměna AZ</t>
  </si>
  <si>
    <t>113107182</t>
  </si>
  <si>
    <t>Odstranění podkladů nebo krytů strojně plochy jednotlivě přes 50 m2 do 200 m2 s přemístěním hmot na skládku na vzdálenost do 20 m nebo s naložením na dopravní prostředek živičných, o tl. vrstvy přes 50 do 100 mm</t>
  </si>
  <si>
    <t>-1977822912</t>
  </si>
  <si>
    <t>https://podminky.urs.cz/item/CS_URS_2023_01/113107182</t>
  </si>
  <si>
    <t>583093916</t>
  </si>
  <si>
    <t>113107331</t>
  </si>
  <si>
    <t>Odstranění podkladů nebo krytů strojně plochy jednotlivě do 50 m2 s přemístěním hmot na skládku na vzdálenost do 3 m nebo s naložením na dopravní prostředek z betonu prostého, o tl. vrstvy přes 100 do 150 mm</t>
  </si>
  <si>
    <t>1077208415</t>
  </si>
  <si>
    <t>https://podminky.urs.cz/item/CS_URS_2023_01/113107331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</si>
  <si>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</si>
  <si>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</si>
  <si>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141491886</t>
  </si>
  <si>
    <t>https://podminky.urs.cz/item/CS_URS_2023_01/113107343</t>
  </si>
  <si>
    <t>Asfaltem stmelené vrstvy (stávající asfaltové parkování, stávající AB II/340</t>
  </si>
  <si>
    <t>2031381173</t>
  </si>
  <si>
    <t>36+40</t>
  </si>
  <si>
    <t>122151103</t>
  </si>
  <si>
    <t>Odkopávky a prokopávky nezapažené strojně v hornině třídy těžitelnosti I skupiny 1 a 2 přes 50 do 100 m3</t>
  </si>
  <si>
    <t>-1003291462</t>
  </si>
  <si>
    <t>https://podminky.urs.cz/item/CS_URS_2023_01/122151103</t>
  </si>
  <si>
    <t>Nová konstrukce parkování + drenáž</t>
  </si>
  <si>
    <t>20,3</t>
  </si>
  <si>
    <t>Aktivní zóna chodníku a parkování</t>
  </si>
  <si>
    <t>72,9</t>
  </si>
  <si>
    <t>Sejmutí travního drnu</t>
  </si>
  <si>
    <t>1,1</t>
  </si>
  <si>
    <t>2051882912</t>
  </si>
  <si>
    <t>-952878936</t>
  </si>
  <si>
    <t>981197338</t>
  </si>
  <si>
    <t>94,3*1,8</t>
  </si>
  <si>
    <t>181951111</t>
  </si>
  <si>
    <t>Úprava pláně vyrovnáním výškových rozdílů strojně v hornině třídy těžitelnosti I, skupiny 1 až 3 bez zhutnění</t>
  </si>
  <si>
    <t>411255259</t>
  </si>
  <si>
    <t>https://podminky.urs.cz/item/CS_URS_2023_01/181951111</t>
  </si>
  <si>
    <t>2006305045</t>
  </si>
  <si>
    <t>181351003</t>
  </si>
  <si>
    <t>Rozprostření a urovnání ornice v rovině nebo ve svahu sklonu do 1:5 strojně při souvislé ploše do 100 m2, tl. vrstvy do 200 mm</t>
  </si>
  <si>
    <t>-1277735345</t>
  </si>
  <si>
    <t>https://podminky.urs.cz/item/CS_URS_2023_01/181351003</t>
  </si>
  <si>
    <t>10364101</t>
  </si>
  <si>
    <t>zemina pro terénní úpravy -  ornice</t>
  </si>
  <si>
    <t>926436998</t>
  </si>
  <si>
    <t>(5,5*0,1)*1,6</t>
  </si>
  <si>
    <t>181411131</t>
  </si>
  <si>
    <t>Založení trávníku na půdě předem připravené plochy do 1000 m2 výsevem včetně utažení parkového v rovině nebo na svahu do 1:5</t>
  </si>
  <si>
    <t>494125524</t>
  </si>
  <si>
    <t>https://podminky.urs.cz/item/CS_URS_2023_01/181411131</t>
  </si>
  <si>
    <t>00572410</t>
  </si>
  <si>
    <t>osivo směs travní parková</t>
  </si>
  <si>
    <t>-1515827366</t>
  </si>
  <si>
    <t>5,5*0,02 'Přepočtené koeficientem množství</t>
  </si>
  <si>
    <t>D+M+PH Navrtávka potrubí pro napojení drenáže DN110</t>
  </si>
  <si>
    <t>-749105374</t>
  </si>
  <si>
    <t>212572111</t>
  </si>
  <si>
    <t>Lože pro trativody ze štěrkopísku tříděného</t>
  </si>
  <si>
    <t>-89049376</t>
  </si>
  <si>
    <t>https://podminky.urs.cz/item/CS_URS_2023_01/212572111</t>
  </si>
  <si>
    <t>211971110</t>
  </si>
  <si>
    <t>Zřízení opláštění výplně z geotextilie odvodňovacích žeber nebo trativodů v rýze nebo zářezu se stěnami šikmými o sklonu do 1:2</t>
  </si>
  <si>
    <t>1887709605</t>
  </si>
  <si>
    <t>https://podminky.urs.cz/item/CS_URS_2023_01/211971110</t>
  </si>
  <si>
    <t>69311070</t>
  </si>
  <si>
    <t>geotextilie netkaná separační, ochranná, filtrační, drenážní PP 400g/m2</t>
  </si>
  <si>
    <t>1276877167</t>
  </si>
  <si>
    <t>38*1,15 'Přepočtené koeficientem množství</t>
  </si>
  <si>
    <t>212755214</t>
  </si>
  <si>
    <t>Trativody bez lože z drenážních trubek plastových flexibilních D 100 mm</t>
  </si>
  <si>
    <t>-1378615973</t>
  </si>
  <si>
    <t>https://podminky.urs.cz/item/CS_URS_2023_01/212755214</t>
  </si>
  <si>
    <t>211561111</t>
  </si>
  <si>
    <t>Výplň kamenivem do rýh odvodňovacích žeber nebo trativodů bez zhutnění, s úpravou povrchu výplně kamenivem hrubým drceným frakce 4 až 16 mm</t>
  </si>
  <si>
    <t>877294461</t>
  </si>
  <si>
    <t>https://podminky.urs.cz/item/CS_URS_2023_01/211561111</t>
  </si>
  <si>
    <t>-1671768342</t>
  </si>
  <si>
    <t>Pod komunikace- fr. 0/32mm</t>
  </si>
  <si>
    <t>175,5</t>
  </si>
  <si>
    <t>Pod komunikace- fr. 0/63mm</t>
  </si>
  <si>
    <t>1468452846</t>
  </si>
  <si>
    <t>564871116</t>
  </si>
  <si>
    <t>Podklad ze štěrkodrti ŠD s rozprostřením a zhutněním, po zhutnění tl. 300 mm</t>
  </si>
  <si>
    <t>-325155492</t>
  </si>
  <si>
    <t>https://podminky.urs.cz/item/CS_URS_2023_01/564871116</t>
  </si>
  <si>
    <t>Pro výměnu AZ</t>
  </si>
  <si>
    <t>564871116/R</t>
  </si>
  <si>
    <t>Podklad ze štěrkodrti ŠD s rozprostřením a zhutněním, po zhutnění tl. 500 mm</t>
  </si>
  <si>
    <t>1038633918</t>
  </si>
  <si>
    <t>100,5</t>
  </si>
  <si>
    <t>567122112</t>
  </si>
  <si>
    <t>Podklad ze směsi stmelené cementem SC bez dilatačních spár, s rozprostřením a zhutněním SC C 8/10 (KSC I), po zhutnění tl. 130 mm</t>
  </si>
  <si>
    <t>1596114985</t>
  </si>
  <si>
    <t>https://podminky.urs.cz/item/CS_URS_2023_01/567122112</t>
  </si>
  <si>
    <t>573191111</t>
  </si>
  <si>
    <t>Postřik infiltrační kationaktivní emulzí v množství 1,00 kg/m2</t>
  </si>
  <si>
    <t>1889046496</t>
  </si>
  <si>
    <t>https://podminky.urs.cz/item/CS_URS_2023_01/573191111</t>
  </si>
  <si>
    <t>565155111</t>
  </si>
  <si>
    <t>Asfaltový beton vrstva podkladní ACP 16 (obalované kamenivo střednězrnné - OKS) s rozprostřením a zhutněním v pruhu šířky přes 1,5 do 3 m, po zhutnění tl. 70 mm</t>
  </si>
  <si>
    <t>-1552722496</t>
  </si>
  <si>
    <t>https://podminky.urs.cz/item/CS_URS_2023_01/565155111</t>
  </si>
  <si>
    <t>573231107</t>
  </si>
  <si>
    <t>Postřik spojovací PS bez posypu kamenivem ze silniční emulze, v množství 0,40 kg/m2</t>
  </si>
  <si>
    <t>1311045436</t>
  </si>
  <si>
    <t>https://podminky.urs.cz/item/CS_URS_2023_01/573231107</t>
  </si>
  <si>
    <t>577134111</t>
  </si>
  <si>
    <t>Asfaltový beton vrstva obrusná ACO 11 (ABS) s rozprostřením a se zhutněním z nemodifikovaného asfaltu v pruhu šířky do 3 m tř. I, po zhutnění tl. 40 mm</t>
  </si>
  <si>
    <t>544929412</t>
  </si>
  <si>
    <t>https://podminky.urs.cz/item/CS_URS_2023_01/577134111</t>
  </si>
  <si>
    <t>596211111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</si>
  <si>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</si>
  <si>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611336264</t>
  </si>
  <si>
    <t>https://podminky.urs.cz/item/CS_URS_2023_01/596211111</t>
  </si>
  <si>
    <t>85,5+1,5</t>
  </si>
  <si>
    <t>-485962465</t>
  </si>
  <si>
    <t>85,5*1,03 'Přepočtené koeficientem množství</t>
  </si>
  <si>
    <t>59245006</t>
  </si>
  <si>
    <t>dlažba tvar obdélník betonová pro nevidomé 200x100x60mm barevná</t>
  </si>
  <si>
    <t>22910434</t>
  </si>
  <si>
    <t>1,5*1,03 'Přepočtené koeficientem množství</t>
  </si>
  <si>
    <t>Trubní vedení</t>
  </si>
  <si>
    <t>008-x1</t>
  </si>
  <si>
    <t>Demontáž stávající mříže a rámu UV vč. likvidace</t>
  </si>
  <si>
    <t>-242990988</t>
  </si>
  <si>
    <t>008-x2</t>
  </si>
  <si>
    <t>D+M+PH Nová litinová mříž uliční vpusti vč. rámu</t>
  </si>
  <si>
    <t>1123619487</t>
  </si>
  <si>
    <t>919735112</t>
  </si>
  <si>
    <t>Řezání stávajícího živičného krytu nebo podkladu hloubky přes 50 do 100 mm</t>
  </si>
  <si>
    <t>-1446520285</t>
  </si>
  <si>
    <t>https://podminky.urs.cz/item/CS_URS_2023_01/919735112</t>
  </si>
  <si>
    <t>7+2,2+15+5,5+22+1</t>
  </si>
  <si>
    <t>966006132</t>
  </si>
  <si>
    <t>Odstranění dopravních nebo orientačních značek se sloupkem s uložením hmot na vzdálenost do 20 m nebo s naložením na dopravní prostředek, se zásypem jam a jeho zhutněním s betonovou patkou - PŘEMÍSTĚNÍ NA NOVOU POZICI</t>
  </si>
  <si>
    <t>-1015916758</t>
  </si>
  <si>
    <t>https://podminky.urs.cz/item/CS_URS_2023_01/966006132</t>
  </si>
  <si>
    <t>966006211</t>
  </si>
  <si>
    <t>Odstranění (demontáž) svislých dopravních značek s odklizením materiálu na skládku na vzdálenost do 20 m nebo s naložením na dopravní prostředek ze sloupů, sloupků nebo konzol - PŘEMÍSTĚNÍ NA NOVOU POZICI</t>
  </si>
  <si>
    <t>-1548075836</t>
  </si>
  <si>
    <t>https://podminky.urs.cz/item/CS_URS_2023_01/966006211</t>
  </si>
  <si>
    <t>914511112</t>
  </si>
  <si>
    <t>Montáž sloupku dopravních značek délky do 3,5 m do hliníkové patky</t>
  </si>
  <si>
    <t>-957787851</t>
  </si>
  <si>
    <t>https://podminky.urs.cz/item/CS_URS_2023_01/914511112</t>
  </si>
  <si>
    <t>40445225</t>
  </si>
  <si>
    <t>sloupek pro dopravní značku Zn D 60mm v 3,5m</t>
  </si>
  <si>
    <t>1886266431</t>
  </si>
  <si>
    <t>1x sloupek použit stávající, 2x nový</t>
  </si>
  <si>
    <t>914111111</t>
  </si>
  <si>
    <t>Montáž svislé dopravní značky základní velikosti do 1 m2 objímkami na sloupky nebo konzoly</t>
  </si>
  <si>
    <t>-498849358</t>
  </si>
  <si>
    <t>https://podminky.urs.cz/item/CS_URS_2023_01/914111111</t>
  </si>
  <si>
    <t>1x značka stávající, 5x nová</t>
  </si>
  <si>
    <t>40445625</t>
  </si>
  <si>
    <t>informativní značky provozní IP8, IP9, IP11-IP13 500x700mm</t>
  </si>
  <si>
    <t>200717110</t>
  </si>
  <si>
    <t>40445650</t>
  </si>
  <si>
    <t>dodatkové tabulky E7, E12, E13 500x300mm</t>
  </si>
  <si>
    <t>-811600286</t>
  </si>
  <si>
    <t>915611111</t>
  </si>
  <si>
    <t>Předznačení pro vodorovné značení stříkané barvou nebo prováděné z nátěrových hmot liniové dělicí čáry, vodicí proužky</t>
  </si>
  <si>
    <t>686161898</t>
  </si>
  <si>
    <t>https://podminky.urs.cz/item/CS_URS_2023_01/915611111</t>
  </si>
  <si>
    <t>915621111</t>
  </si>
  <si>
    <t>Předznačení pro vodorovné značení stříkané barvou nebo prováděné z nátěrových hmot plošné šipky, symboly, nápisy</t>
  </si>
  <si>
    <t>-781553588</t>
  </si>
  <si>
    <t>https://podminky.urs.cz/item/CS_URS_2023_01/915621111</t>
  </si>
  <si>
    <t>915211111/R</t>
  </si>
  <si>
    <t>Vodorovné dopravní značení stříkaným plastem dělící čára šířky 100 mm souvislá bílá základní</t>
  </si>
  <si>
    <t>-1047142771</t>
  </si>
  <si>
    <t>915231111</t>
  </si>
  <si>
    <t>Vodorovné dopravní značení stříkaným plastem přechody pro chodce, šipky, symboly nápisy bílé základní</t>
  </si>
  <si>
    <t>-739353752</t>
  </si>
  <si>
    <t>https://podminky.urs.cz/item/CS_URS_2023_01/915231111</t>
  </si>
  <si>
    <t>916111113</t>
  </si>
  <si>
    <t>Osazení silniční obruby z dlažebních kostek v jedné řadě s ložem tl. přes 50 do 100 mm, s vyplněním a zatřením spár cementovou maltou z velkých kostek s boční opěrou z betonu prostého, do lože z betonu prostého téže značky</t>
  </si>
  <si>
    <t>527240093</t>
  </si>
  <si>
    <t>https://podminky.urs.cz/item/CS_URS_2023_01/916111113</t>
  </si>
  <si>
    <t>58381008</t>
  </si>
  <si>
    <t>kostka dlažební žula velká 15/17</t>
  </si>
  <si>
    <t>-845176384</t>
  </si>
  <si>
    <t>21*0,15</t>
  </si>
  <si>
    <t>3,15*1,05 'Přepočtené koeficientem množství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</si>
  <si>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</si>
  <si>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</si>
  <si>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749584775</t>
  </si>
  <si>
    <t>https://podminky.urs.cz/item/CS_URS_2023_01/916131213</t>
  </si>
  <si>
    <t>59217031</t>
  </si>
  <si>
    <t>obrubník betonový silniční 1000x150x250mm</t>
  </si>
  <si>
    <t>-1831049836</t>
  </si>
  <si>
    <t>37*1,1 'Přepočtené koeficientem množství</t>
  </si>
  <si>
    <t>59217029</t>
  </si>
  <si>
    <t>obrubník betonový silniční nájezdový 1000x150x150mm</t>
  </si>
  <si>
    <t>-90577497</t>
  </si>
  <si>
    <t>2*1,1 'Přepočtené koeficientem množství</t>
  </si>
  <si>
    <t>59217030</t>
  </si>
  <si>
    <t>obrubník betonový silniční přechodový 1000x150x150-250mm</t>
  </si>
  <si>
    <t>-1186680423</t>
  </si>
  <si>
    <t>1995686821</t>
  </si>
  <si>
    <t>1273922707</t>
  </si>
  <si>
    <t>24*1,1 'Přepočtené koeficientem množství</t>
  </si>
  <si>
    <t>59217016/R</t>
  </si>
  <si>
    <t>betonová chodníková obruba přechodová 80/150-250/1000</t>
  </si>
  <si>
    <t>455115679</t>
  </si>
  <si>
    <t>5*1,1 'Přepočtené koeficientem množství</t>
  </si>
  <si>
    <t>919112221</t>
  </si>
  <si>
    <t>Řezání dilatačních spár v živičném krytu vytvoření komůrky pro těsnící zálivku šířky 15 mm, hloubky 20 mm</t>
  </si>
  <si>
    <t>522804038</t>
  </si>
  <si>
    <t>https://podminky.urs.cz/item/CS_URS_2023_01/919112221</t>
  </si>
  <si>
    <t>919122121</t>
  </si>
  <si>
    <t>Utěsnění dilatačních spár zálivkou za tepla v cementobetonovém nebo živičném krytu včetně adhezního nátěru s těsnicím profilem pod zálivkou, pro komůrky šířky 15 mm, hloubky 25 mm</t>
  </si>
  <si>
    <t>1009111638</t>
  </si>
  <si>
    <t>https://podminky.urs.cz/item/CS_URS_2023_01/919122121</t>
  </si>
  <si>
    <t>919726123</t>
  </si>
  <si>
    <t>Geotextilie netkaná pro ochranu, separaci nebo filtraci měrná hmotnost přes 300 do 500 g/m2</t>
  </si>
  <si>
    <t>1280030467</t>
  </si>
  <si>
    <t>https://podminky.urs.cz/item/CS_URS_2023_01/919726123</t>
  </si>
  <si>
    <t>1171655720</t>
  </si>
  <si>
    <t>358283968</t>
  </si>
  <si>
    <t>132,011*9</t>
  </si>
  <si>
    <t>1522521209</t>
  </si>
  <si>
    <t>-386069260</t>
  </si>
  <si>
    <t>997221875</t>
  </si>
  <si>
    <t>Poplatek za uložení stavebního odpadu na recyklační skládce (skládkovné) asfaltového bez obsahu dehtu zatříděného do Katalogu odpadů pod kódem 17 03 02</t>
  </si>
  <si>
    <t>2058689190</t>
  </si>
  <si>
    <t>https://podminky.urs.cz/item/CS_URS_2023_01/997221875</t>
  </si>
  <si>
    <t>998225111</t>
  </si>
  <si>
    <t>Přesun hmot pro komunikace s krytem z kameniva, monolitickým betonovým nebo živičným dopravní vzdálenost do 200 m jakékoliv délky objektu</t>
  </si>
  <si>
    <t>-680662278</t>
  </si>
  <si>
    <t>https://podminky.urs.cz/item/CS_URS_2023_01/998225111</t>
  </si>
  <si>
    <t>03 - Sadové úpravy</t>
  </si>
  <si>
    <t>181351105</t>
  </si>
  <si>
    <t>Rozprostření a urovnání ornice v rovině nebo ve svahu sklonu do 1:5 strojně při souvislé ploše přes 100 do 500 m2, tl. vrstvy přes 250 do 300 mm</t>
  </si>
  <si>
    <t>608002486</t>
  </si>
  <si>
    <t>https://podminky.urs.cz/item/CS_URS_2023_01/181351105</t>
  </si>
  <si>
    <t>83,7+68,22+28,33</t>
  </si>
  <si>
    <t>-413364545</t>
  </si>
  <si>
    <t>(180,25*0,3)*1,6</t>
  </si>
  <si>
    <t>183205111</t>
  </si>
  <si>
    <t>Založení záhonu pro výsadbu rostlin v rovině nebo na svahu do 1:5 v zemině tř. 1 až 2</t>
  </si>
  <si>
    <t>-1196134736</t>
  </si>
  <si>
    <t>https://podminky.urs.cz/item/CS_URS_2023_01/183205111</t>
  </si>
  <si>
    <t>183111113</t>
  </si>
  <si>
    <t>Hloubení jamek pro vysazování rostlin v zemině tř.1 až 4 bez výměny půdy v rovině nebo na svahu do 1:5, objemu přes 0,005 do 0,01 m3</t>
  </si>
  <si>
    <t>-426362226</t>
  </si>
  <si>
    <t>https://podminky.urs.cz/item/CS_URS_2023_01/183111113</t>
  </si>
  <si>
    <t>Tavolník</t>
  </si>
  <si>
    <t>Třtina ostrokvětá</t>
  </si>
  <si>
    <t>Dochan psárkovitý</t>
  </si>
  <si>
    <t>Bezkolenec modrý</t>
  </si>
  <si>
    <t>Bělotrn banátský</t>
  </si>
  <si>
    <t>Zběhovec plazivý</t>
  </si>
  <si>
    <t>Modřenec arménský</t>
  </si>
  <si>
    <t>Čemeřice černá</t>
  </si>
  <si>
    <t>Kandík "Pagoda"</t>
  </si>
  <si>
    <t>Proso prutnaté</t>
  </si>
  <si>
    <t>Škornice červená</t>
  </si>
  <si>
    <t>Srdcovka drobnokvětá "Amore rose"</t>
  </si>
  <si>
    <t>Šalvěj hajní</t>
  </si>
  <si>
    <t>Hvězdnice novobelgická</t>
  </si>
  <si>
    <t>Barvínek menší</t>
  </si>
  <si>
    <t>Narcis žlutý</t>
  </si>
  <si>
    <t>Metlice trstnatá</t>
  </si>
  <si>
    <t>Sporýš argentinský</t>
  </si>
  <si>
    <t>Kamzičník východní "Magnificum"</t>
  </si>
  <si>
    <t>Dlužicha "Strormy Seas"</t>
  </si>
  <si>
    <t>Dlužicha "Rachel"</t>
  </si>
  <si>
    <t>Bezkolenec rákosovitý</t>
  </si>
  <si>
    <t>Čechrava Arendsova "Brautschleier"</t>
  </si>
  <si>
    <t>Sasanka japonská</t>
  </si>
  <si>
    <t>Bohyška "Elegans"</t>
  </si>
  <si>
    <t>Kavyl péřovitý</t>
  </si>
  <si>
    <t>183211322</t>
  </si>
  <si>
    <t>Výsadba květin do připravené půdy se zalitím do připravené půdy, se zalitím květin krytokořenných o průměru kontejneru přes 80 do 120 mm</t>
  </si>
  <si>
    <t>1427930217</t>
  </si>
  <si>
    <t>https://podminky.urs.cz/item/CS_URS_2023_01/183211322</t>
  </si>
  <si>
    <t>tavolník japonský /Heurecha "Stormy Seas"</t>
  </si>
  <si>
    <t>-1120540819</t>
  </si>
  <si>
    <t>001-x2</t>
  </si>
  <si>
    <t xml:space="preserve">třtina ostrokvětá / Calamagrostis acutiflora "Overdam" </t>
  </si>
  <si>
    <t>466289257</t>
  </si>
  <si>
    <t>001-x3</t>
  </si>
  <si>
    <t>dochan psárkovitý/ Pennisetum alopecuroides</t>
  </si>
  <si>
    <t>-737984834</t>
  </si>
  <si>
    <t>001-x4</t>
  </si>
  <si>
    <t>bezkolenec modrý/ Molinia caeruela</t>
  </si>
  <si>
    <t>-1231320717</t>
  </si>
  <si>
    <t>001-x5</t>
  </si>
  <si>
    <t>bělotrn banátský/ Echinops bannaticus "Taplow Blue"</t>
  </si>
  <si>
    <t>195614360</t>
  </si>
  <si>
    <t>001-x6</t>
  </si>
  <si>
    <t>zběhovec plazivý/ Ajuga reptans</t>
  </si>
  <si>
    <t>1425589475</t>
  </si>
  <si>
    <t>001-x7</t>
  </si>
  <si>
    <t>modřenec arménský/ Muscari armeniacum "Valerie Finnis"</t>
  </si>
  <si>
    <t>-1136318459</t>
  </si>
  <si>
    <t>001-x8</t>
  </si>
  <si>
    <t>čemeřice černá/ Helleborus niger</t>
  </si>
  <si>
    <t>-78962562</t>
  </si>
  <si>
    <t>001-x9</t>
  </si>
  <si>
    <t>kandík "Pagoda"/ Erythronium "Pagoda"</t>
  </si>
  <si>
    <t>-1322091524</t>
  </si>
  <si>
    <t>001-x10</t>
  </si>
  <si>
    <t>proso prutnaté/ Panicum virgatum "shenandoah"</t>
  </si>
  <si>
    <t>-484216683</t>
  </si>
  <si>
    <t>001-x11</t>
  </si>
  <si>
    <t>škornice červená/ Epidemium rubrum</t>
  </si>
  <si>
    <t>-169691661</t>
  </si>
  <si>
    <t>001-x12</t>
  </si>
  <si>
    <t>srdcovka drobnokvětá "Amore Rose"/ Dicentra eximia</t>
  </si>
  <si>
    <t>-1293008300</t>
  </si>
  <si>
    <t>001-x13</t>
  </si>
  <si>
    <t>šalvěj hajní/ Salvia nemorosa "caradonna"</t>
  </si>
  <si>
    <t>1724892985</t>
  </si>
  <si>
    <t>001-x14</t>
  </si>
  <si>
    <t>hvězdnice novobelgická/ Aster "Magic Blue"</t>
  </si>
  <si>
    <t>-220958859</t>
  </si>
  <si>
    <t>001-x15</t>
  </si>
  <si>
    <t>barvínek menší/ Vinca minor</t>
  </si>
  <si>
    <t>709080939</t>
  </si>
  <si>
    <t>001-x16</t>
  </si>
  <si>
    <t>narcis žlutý/ Narcissus pseudonarcissus</t>
  </si>
  <si>
    <t>1858080667</t>
  </si>
  <si>
    <t>001-x17</t>
  </si>
  <si>
    <t>metlice trstnatá/ Deschampsia cespitosa</t>
  </si>
  <si>
    <t>-1518132266</t>
  </si>
  <si>
    <t>001-x18</t>
  </si>
  <si>
    <t>sporýš argentinský/ Verbena bonariensis</t>
  </si>
  <si>
    <t>1811298008</t>
  </si>
  <si>
    <t>001-x19</t>
  </si>
  <si>
    <t>kamzičník východní "Magnificum"/ Doronicum orientale "Magnificum"</t>
  </si>
  <si>
    <t>1104110995</t>
  </si>
  <si>
    <t>001-x20</t>
  </si>
  <si>
    <t>dlužicha "Stormy Seas"/ Heuchera "Stormy Seas"</t>
  </si>
  <si>
    <t>-1158368923</t>
  </si>
  <si>
    <t>001-x21</t>
  </si>
  <si>
    <t>dlužicha "Rachel"/ Heuchera micrantha "Rachel"</t>
  </si>
  <si>
    <t>1483340461</t>
  </si>
  <si>
    <t>001-x22</t>
  </si>
  <si>
    <t>bezkolenec rákosovitý/ Molinia arundinacea "Karl Foerster"</t>
  </si>
  <si>
    <t>2144204258</t>
  </si>
  <si>
    <t>001-x23</t>
  </si>
  <si>
    <t>čechrava Arendsova "Brautschleier"/ Astilbe arendsii "Brautschleier"</t>
  </si>
  <si>
    <t>811112823</t>
  </si>
  <si>
    <t>001-x24</t>
  </si>
  <si>
    <t>sasanka japonská/ Anemone japonica</t>
  </si>
  <si>
    <t>1522874492</t>
  </si>
  <si>
    <t>001-x25</t>
  </si>
  <si>
    <t>bohyška "Elegans"/ Hosta sieboldiana "Elegans"</t>
  </si>
  <si>
    <t>75136330</t>
  </si>
  <si>
    <t>001-x26</t>
  </si>
  <si>
    <t>kavyl péřovitý/ Stipa ternuissima</t>
  </si>
  <si>
    <t>913465091</t>
  </si>
  <si>
    <t>183101321</t>
  </si>
  <si>
    <t>Hloubení jamek pro vysazování rostlin v zemině tř.1 až 4 s výměnou půdy z 100% v rovině nebo na svahu do 1:5, objemu přes 0,40 do 1,00 m3</t>
  </si>
  <si>
    <t>-1594362910</t>
  </si>
  <si>
    <t>https://podminky.urs.cz/item/CS_URS_2023_01/183101321</t>
  </si>
  <si>
    <t>Bříza</t>
  </si>
  <si>
    <t>Sakura</t>
  </si>
  <si>
    <t>10321100</t>
  </si>
  <si>
    <t>zahradní substrát pro výsadbu VL</t>
  </si>
  <si>
    <t>490783310</t>
  </si>
  <si>
    <t>184102114</t>
  </si>
  <si>
    <t>Výsadba dřeviny s balem do předem vyhloubené jamky se zalitím v rovině nebo na svahu do 1:5, při průměru balu přes 400 do 500 mm</t>
  </si>
  <si>
    <t>1862150311</t>
  </si>
  <si>
    <t>https://podminky.urs.cz/item/CS_URS_2023_01/184102114</t>
  </si>
  <si>
    <t>02650430/R</t>
  </si>
  <si>
    <t>bříza himalájská vícekmenná /Betula utilis/ 150-200cm</t>
  </si>
  <si>
    <t>-393802074</t>
  </si>
  <si>
    <t>001-x28</t>
  </si>
  <si>
    <t>sakura - kultivar jako stávající - výška 200cm</t>
  </si>
  <si>
    <t>-1018932885</t>
  </si>
  <si>
    <t>184215132</t>
  </si>
  <si>
    <t>Ukotvení dřeviny kůly třemi kůly, délky přes 1 do 2 m</t>
  </si>
  <si>
    <t>-1578171876</t>
  </si>
  <si>
    <t>https://podminky.urs.cz/item/CS_URS_2023_01/184215132</t>
  </si>
  <si>
    <t>60591253</t>
  </si>
  <si>
    <t>kůl vyvazovací dřevěný impregnovaný D 8cm dl 2m</t>
  </si>
  <si>
    <t>260873169</t>
  </si>
  <si>
    <t>5*3</t>
  </si>
  <si>
    <t>184103811</t>
  </si>
  <si>
    <t>Výsadba keřů bez balu výšky do 1 m se zřízením zářezů na svahu přes 1:5 do 1:2 při vzdálenosti zářezu do 1,0 m</t>
  </si>
  <si>
    <t>-1849970669</t>
  </si>
  <si>
    <t>https://podminky.urs.cz/item/CS_URS_2023_01/184103811</t>
  </si>
  <si>
    <t>Javor dlanitolistý</t>
  </si>
  <si>
    <t>001-x27</t>
  </si>
  <si>
    <t xml:space="preserve">javor dlanitolistý (výška 3-4 m)/ Acer palmatum </t>
  </si>
  <si>
    <t>-984113700</t>
  </si>
  <si>
    <t>184801121</t>
  </si>
  <si>
    <t>Ošetření vysazených dřevin solitérních v rovině nebo na svahu do 1:5</t>
  </si>
  <si>
    <t>504689076</t>
  </si>
  <si>
    <t>https://podminky.urs.cz/item/CS_URS_2023_01/184801121</t>
  </si>
  <si>
    <t xml:space="preserve">Javor </t>
  </si>
  <si>
    <t>185804111</t>
  </si>
  <si>
    <t>Ošetření vysazených květin jednorázové v rovině</t>
  </si>
  <si>
    <t>1219580083</t>
  </si>
  <si>
    <t>https://podminky.urs.cz/item/CS_URS_2023_01/185804111</t>
  </si>
  <si>
    <t>185851121</t>
  </si>
  <si>
    <t>Dovoz vody pro zálivku rostlin na vzdálenost do 1000 m</t>
  </si>
  <si>
    <t>-471468359</t>
  </si>
  <si>
    <t>https://podminky.urs.cz/item/CS_URS_2023_01/185851121</t>
  </si>
  <si>
    <t>180,25*0,025</t>
  </si>
  <si>
    <t>185851129</t>
  </si>
  <si>
    <t>Dovoz vody pro zálivku rostlin Příplatek k ceně za každých dalších i započatých 1000 m</t>
  </si>
  <si>
    <t>114531861</t>
  </si>
  <si>
    <t>https://podminky.urs.cz/item/CS_URS_2023_01/185851129</t>
  </si>
  <si>
    <t>4,506*4</t>
  </si>
  <si>
    <t>1643162198</t>
  </si>
  <si>
    <t>1*5</t>
  </si>
  <si>
    <t>(0,2*0,2*0,2)*1049</t>
  </si>
  <si>
    <t>0,5*3</t>
  </si>
  <si>
    <t>1962945929</t>
  </si>
  <si>
    <t>-2126200571</t>
  </si>
  <si>
    <t>14,892*1,8</t>
  </si>
  <si>
    <t>998231411</t>
  </si>
  <si>
    <t>Přesun hmot pro sadovnické a krajinářské úpravy - ručně bez užití mechanizace vodorovná dopravní vzdálenost do 100 m</t>
  </si>
  <si>
    <t>1180042251</t>
  </si>
  <si>
    <t>https://podminky.urs.cz/item/CS_URS_2023_01/998231411</t>
  </si>
  <si>
    <t>04 - Vybavení</t>
  </si>
  <si>
    <t>Ostatní - Ostatní</t>
  </si>
  <si>
    <t xml:space="preserve">    VYB - Vybavení</t>
  </si>
  <si>
    <t>Ostatní</t>
  </si>
  <si>
    <t>VYB</t>
  </si>
  <si>
    <t>VYB-x1</t>
  </si>
  <si>
    <t>D+M+PH Nerezový zásobník skládaných papírových ručníků za zrcadlo - spec. dle PD interiéru a výběr dle investoru</t>
  </si>
  <si>
    <t>1331281483</t>
  </si>
  <si>
    <t>VYB-x2</t>
  </si>
  <si>
    <t>D+M+PH Automatická nástěnná baterie s dávkovačem mýdla pro umístění za zrcadlo s elektronikou - spec. dle PD interiéru a výběr dle investoru</t>
  </si>
  <si>
    <t>1231735268</t>
  </si>
  <si>
    <t>VYB-x3</t>
  </si>
  <si>
    <t>D+M+PH Nástěnný dávkovač tekuté i gelové dezinfekce bezdotykový za zrcadlo - spec. dle PD interiéru a výběr dle investoru</t>
  </si>
  <si>
    <t>1746445151</t>
  </si>
  <si>
    <t>VYB-x4</t>
  </si>
  <si>
    <t>D+M+PH Hrdlo na vhazování odpadků - spec. dle PD interiéru a výběr dle investoru</t>
  </si>
  <si>
    <t>2134208550</t>
  </si>
  <si>
    <t>VYB-x11</t>
  </si>
  <si>
    <t>D+M+PH Zrcadlo vel. 600x900x5mm - spec. dle PD interiéru a výběr dle investoru</t>
  </si>
  <si>
    <t>1929471140</t>
  </si>
  <si>
    <t>VYB-x12</t>
  </si>
  <si>
    <t>D+M+PH Zrcadlo vel. 1370x1600x5mm - spec. dle PD interiéru a výběr dle investoru</t>
  </si>
  <si>
    <t>51583147</t>
  </si>
  <si>
    <t>VYB-x13</t>
  </si>
  <si>
    <t>D+M+PH Závěsné sklopné madlo 650mm + pevné madlo 750mm - spec. dle PD interiéru a výběr dle investoru</t>
  </si>
  <si>
    <t>-2098041322</t>
  </si>
  <si>
    <t>VYB-x14</t>
  </si>
  <si>
    <t>D+M+PH Svislé madlo 500mm - spec. dle PD interiéru a výběr dle investoru</t>
  </si>
  <si>
    <t>595176034</t>
  </si>
  <si>
    <t>VYB-x15</t>
  </si>
  <si>
    <t>Výroba, dodávka a montáž kompletního nábytku dle specifikace T1 - spec. dle PD interiéru a výběr dle investoru</t>
  </si>
  <si>
    <t>-157211301</t>
  </si>
  <si>
    <t>VYB-x16</t>
  </si>
  <si>
    <t>Výroba, dodávka a montáž kompletního nábytku dle specifikace T2 - spec. dle PD interiéru a výběr dle investoru</t>
  </si>
  <si>
    <t>1005061936</t>
  </si>
  <si>
    <t>VYB-x17</t>
  </si>
  <si>
    <t>Výroba, dodávka a montáž kompletního nábytku dle specifikace T3 - spec. dle PD interiéru a výběr dle investoru</t>
  </si>
  <si>
    <t>1264774869</t>
  </si>
  <si>
    <t>VYB-x18</t>
  </si>
  <si>
    <t>Výroba, dodávka a montáž kompletního nábytku dle specifikace T4 - spec. dle PD interiéru a výběr dle investoru</t>
  </si>
  <si>
    <t>-1297148568</t>
  </si>
  <si>
    <t>VYB-x19</t>
  </si>
  <si>
    <t>Výroba, dodávka a montáž kompletního nábytku dle specifikace T5 - spec. dle PD interiéru a výběr dle investoru</t>
  </si>
  <si>
    <t>-1970717164</t>
  </si>
  <si>
    <t>VYB-x20</t>
  </si>
  <si>
    <t>Výroba, dodávka a montáž kompletního nábytku dle specifikace T6 - spec. dle PD interiéru a výběr dle investoru</t>
  </si>
  <si>
    <t>-1879169073</t>
  </si>
  <si>
    <t>VYB-x21</t>
  </si>
  <si>
    <t>Výroba, dodávka a montáž kompletního nábytku dle specifikace T7 vč. dřezu (baterie oceňována v ZTI) - spec. dle PD interiéru a výběr dle investora</t>
  </si>
  <si>
    <t>-1924326489</t>
  </si>
  <si>
    <t>VYB-x22</t>
  </si>
  <si>
    <t>Výroba, dodávka amontáž kompletního nábytku dle specifikace T8 - spec. dle PD interiéru a výběr dle investora</t>
  </si>
  <si>
    <t>1067158651</t>
  </si>
  <si>
    <t>VYB-x23</t>
  </si>
  <si>
    <t>Výroba, dodávka amontáž kompletního nábytku dle specifikace T9 - spec. dle PD interiéru a výběr dle investora</t>
  </si>
  <si>
    <t>54861394</t>
  </si>
  <si>
    <t>VYB-x24</t>
  </si>
  <si>
    <t>Výroba, dodávka amontáž kompletního nábytku dle specifikace T10 - spec. dle PD interiéru a výběr dle investora</t>
  </si>
  <si>
    <t>-442604835</t>
  </si>
  <si>
    <t>VYB-x25</t>
  </si>
  <si>
    <t>Výroba, dodávka amontáž kompletního nábytku dle specifikace T11 - spec. dle PD interiéru a výběr dle investora</t>
  </si>
  <si>
    <t>-1367491027</t>
  </si>
  <si>
    <t>VYB-x26</t>
  </si>
  <si>
    <t>D+M+PH Umyvadlo pro WC ZTP</t>
  </si>
  <si>
    <t>888784022</t>
  </si>
  <si>
    <t>05 - Vodovod</t>
  </si>
  <si>
    <t xml:space="preserve">    722 - Zdravotechnika - vnitřní vodovod</t>
  </si>
  <si>
    <t xml:space="preserve">    725 - Zdravotechnika - zařizovací předměty</t>
  </si>
  <si>
    <t>132151104</t>
  </si>
  <si>
    <t>Hloubení nezapažených rýh šířky do 800 mm strojně s urovnáním dna do předepsaného profilu a spádu v hornině třídy těžitelnosti I skupiny 1 a 2 přes 100 m3</t>
  </si>
  <si>
    <t>-525096868</t>
  </si>
  <si>
    <t>https://podminky.urs.cz/item/CS_URS_2023_01/132151104</t>
  </si>
  <si>
    <t>-326137212</t>
  </si>
  <si>
    <t>125-89,9</t>
  </si>
  <si>
    <t>1089581386</t>
  </si>
  <si>
    <t>619351693</t>
  </si>
  <si>
    <t>35,1*1,8</t>
  </si>
  <si>
    <t>175151101</t>
  </si>
  <si>
    <t>Obsypání potrubí strojně sypaninou z vhodných třídy těžitelnosti I a II, skupiny 1 až 4 nebo materiálem připraveným podél výkopu ve vzdálenosti do 3 m od jeho kraje, pro jakoukoliv hloubku výkopu a míru zhutnění bez prohození sypaniny</t>
  </si>
  <si>
    <t>1779307000</t>
  </si>
  <si>
    <t>https://podminky.urs.cz/item/CS_URS_2023_01/175151101</t>
  </si>
  <si>
    <t>58341341</t>
  </si>
  <si>
    <t>kamenivo drcené drobné frakce 0/4</t>
  </si>
  <si>
    <t>-1657836270</t>
  </si>
  <si>
    <t>27,3*2 'Přepočtené koeficientem množství</t>
  </si>
  <si>
    <t>-1660755031</t>
  </si>
  <si>
    <t>125-27,3-7,8</t>
  </si>
  <si>
    <t>451572111</t>
  </si>
  <si>
    <t>Lože pod potrubí, stoky a drobné objekty v otevřeném výkopu z kameniva drobného těženého 0 až 4 mm</t>
  </si>
  <si>
    <t>-289287850</t>
  </si>
  <si>
    <t>https://podminky.urs.cz/item/CS_URS_2023_01/451572111</t>
  </si>
  <si>
    <t>D+M+PH Šachta DN1000 bez dna, poklop DN600 B125</t>
  </si>
  <si>
    <t>-1023044685</t>
  </si>
  <si>
    <t>D+M+PH Chránička korugovaná ohebná D110</t>
  </si>
  <si>
    <t>-1776736772</t>
  </si>
  <si>
    <t>871161141/R</t>
  </si>
  <si>
    <t>Montáž vodovodního potrubí z plastů v otevřeném výkopu z polyetylenu PE 100 svařovaných na tupo SDR 11/PN16 D 25 x 2,3 mm vč. kolen, T-kusů a redukcí</t>
  </si>
  <si>
    <t>-1200817372</t>
  </si>
  <si>
    <t>28613109/R</t>
  </si>
  <si>
    <t>trubka vodovodní PE100 PN 16 SDR11 25x2,3mm vč. kolen, T-kusů a redukcí</t>
  </si>
  <si>
    <t>601563836</t>
  </si>
  <si>
    <t>80*1,015 'Přepočtené koeficientem množství</t>
  </si>
  <si>
    <t>871161141</t>
  </si>
  <si>
    <t>Montáž vodovodního potrubí z plastů v otevřeném výkopu z polyetylenu PE 100 svařovaných na tupo SDR 11/PN16 D 32 x 3,0 mm</t>
  </si>
  <si>
    <t>-684315081</t>
  </si>
  <si>
    <t>https://podminky.urs.cz/item/CS_URS_2023_01/871161141</t>
  </si>
  <si>
    <t>28613170</t>
  </si>
  <si>
    <t>trubka vodovodní PE100 SDR11 se signalizační vrstvou 32x3,0mm</t>
  </si>
  <si>
    <t>105399578</t>
  </si>
  <si>
    <t>50*1,015 'Přepočtené koeficientem množství</t>
  </si>
  <si>
    <t>892233122/R</t>
  </si>
  <si>
    <t>Proplach a dezinfekce vodovodního potrubí DN do 40</t>
  </si>
  <si>
    <t>-903612239</t>
  </si>
  <si>
    <t>892241111</t>
  </si>
  <si>
    <t>Tlakové zkoušky vodou na potrubí DN do 80</t>
  </si>
  <si>
    <t>431942070</t>
  </si>
  <si>
    <t>https://podminky.urs.cz/item/CS_URS_2023_01/892241111</t>
  </si>
  <si>
    <t>899721111</t>
  </si>
  <si>
    <t>Signalizační vodič na potrubí DN do 150 mm</t>
  </si>
  <si>
    <t>-713483984</t>
  </si>
  <si>
    <t>https://podminky.urs.cz/item/CS_URS_2023_01/899721111</t>
  </si>
  <si>
    <t>899722112</t>
  </si>
  <si>
    <t>Krytí potrubí z plastů výstražnou fólií z PVC šířky 25 cm</t>
  </si>
  <si>
    <t>-1711615120</t>
  </si>
  <si>
    <t>https://podminky.urs.cz/item/CS_URS_2023_01/899722112</t>
  </si>
  <si>
    <t>998276101</t>
  </si>
  <si>
    <t>Přesun hmot pro trubní vedení hloubené z trub z plastických hmot nebo sklolaminátových pro vodovody nebo kanalizace v otevřeném výkopu dopravní vzdálenost do 15 m</t>
  </si>
  <si>
    <t>-107908840</t>
  </si>
  <si>
    <t>https://podminky.urs.cz/item/CS_URS_2023_01/998276101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</si>
  <si>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</si>
  <si>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</si>
  <si>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1017170274</t>
  </si>
  <si>
    <t>https://podminky.urs.cz/item/CS_URS_2023_01/998276124</t>
  </si>
  <si>
    <t>722</t>
  </si>
  <si>
    <t>Zdravotechnika - vnitřní vodovod</t>
  </si>
  <si>
    <t>722130233</t>
  </si>
  <si>
    <t>Potrubí z ocelových trubek pozinkovaných závitových svařovaných běžných DN 25</t>
  </si>
  <si>
    <t>-1585637320</t>
  </si>
  <si>
    <t>https://podminky.urs.cz/item/CS_URS_2023_01/722130233</t>
  </si>
  <si>
    <t>722174002</t>
  </si>
  <si>
    <t>Potrubí z plastových trubek z polypropylenu PPR svařovaných polyfúzně PN 16 (SDR 7,4) D 20 x 2,8</t>
  </si>
  <si>
    <t>-342883832</t>
  </si>
  <si>
    <t>https://podminky.urs.cz/item/CS_URS_2023_01/722174002</t>
  </si>
  <si>
    <t>722174003</t>
  </si>
  <si>
    <t>Potrubí z plastových trubek z polypropylenu PPR svařovaných polyfúzně PN 16 (SDR 7,4) D 25 x 3,5</t>
  </si>
  <si>
    <t>-1614896490</t>
  </si>
  <si>
    <t>https://podminky.urs.cz/item/CS_URS_2023_01/722174003</t>
  </si>
  <si>
    <t>722174004</t>
  </si>
  <si>
    <t>Potrubí z plastových trubek z polypropylenu PPR svařovaných polyfúzně PN 16 (SDR 7,4) D 32 x 4,4</t>
  </si>
  <si>
    <t>-1714207946</t>
  </si>
  <si>
    <t>https://podminky.urs.cz/item/CS_URS_2023_01/722174004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</si>
  <si>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</si>
  <si>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</si>
  <si>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713811840</t>
  </si>
  <si>
    <t>https://podminky.urs.cz/item/CS_URS_2023_01/722181231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</si>
  <si>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</si>
  <si>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</si>
  <si>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-1647143383</t>
  </si>
  <si>
    <t>https://podminky.urs.cz/item/CS_URS_2023_01/722181232</t>
  </si>
  <si>
    <t>722181242</t>
  </si>
  <si>
    <t>Ochrana potrubí termoizolačními trubicemi z pěnového polyetylenu PE přilepenými v příčných a podélných spojích, tloušťky izolace přes 13 do 20 mm, vnitřního průměru izolace DN přes 22 do 45 mm</t>
  </si>
  <si>
    <t>-567621660</t>
  </si>
  <si>
    <t>https://podminky.urs.cz/item/CS_URS_2023_01/722181242</t>
  </si>
  <si>
    <t>722231073</t>
  </si>
  <si>
    <t>Armatury se dvěma závity ventily zpětné mosazné PN 10 do 110°C G 3/4"</t>
  </si>
  <si>
    <t>1685306334</t>
  </si>
  <si>
    <t>https://podminky.urs.cz/item/CS_URS_2023_01/722231073</t>
  </si>
  <si>
    <t>722231203/R</t>
  </si>
  <si>
    <t>D+M Redukční ventil 4 bary DN25 s filtrem</t>
  </si>
  <si>
    <t>674998642</t>
  </si>
  <si>
    <t>722231221/R</t>
  </si>
  <si>
    <t>D+M Pojistný ventil DN15 06 Mpa</t>
  </si>
  <si>
    <t>1554634467</t>
  </si>
  <si>
    <t>722232043</t>
  </si>
  <si>
    <t>Armatury se dvěma závity kulové kohouty PN 42 do 185 °C přímé vnitřní závit G 1/2"</t>
  </si>
  <si>
    <t>-1725555936</t>
  </si>
  <si>
    <t>https://podminky.urs.cz/item/CS_URS_2023_01/722232043</t>
  </si>
  <si>
    <t>722232044</t>
  </si>
  <si>
    <t>Armatury se dvěma závity kulové kohouty PN 42 do 185 °C přímé vnitřní závit G 3/4"</t>
  </si>
  <si>
    <t>-1514513520</t>
  </si>
  <si>
    <t>https://podminky.urs.cz/item/CS_URS_2023_01/722232044</t>
  </si>
  <si>
    <t>722232045</t>
  </si>
  <si>
    <t>Armatury se dvěma závity kulové kohouty PN 42 do 185 °C přímé vnitřní závit G 1"</t>
  </si>
  <si>
    <t>2084508888</t>
  </si>
  <si>
    <t>https://podminky.urs.cz/item/CS_URS_2023_01/722232045</t>
  </si>
  <si>
    <t>722232063</t>
  </si>
  <si>
    <t>Armatury se dvěma závity kulové kohouty PN 42 do 185 °C přímé vnitřní závit s vypouštěním G 1"</t>
  </si>
  <si>
    <t>1475696728</t>
  </si>
  <si>
    <t>https://podminky.urs.cz/item/CS_URS_2023_01/722232063</t>
  </si>
  <si>
    <t>722234265</t>
  </si>
  <si>
    <t>Armatury se dvěma závity filtry mosazný PN 20 do 80 °C G 1"</t>
  </si>
  <si>
    <t>83615816</t>
  </si>
  <si>
    <t>https://podminky.urs.cz/item/CS_URS_2023_01/722234265</t>
  </si>
  <si>
    <t>722-x1</t>
  </si>
  <si>
    <t>D+M Závitová vsuvka DN25</t>
  </si>
  <si>
    <t>1087103776</t>
  </si>
  <si>
    <t>722-x2</t>
  </si>
  <si>
    <t>D+M Redukce DN25/20</t>
  </si>
  <si>
    <t>1316736120</t>
  </si>
  <si>
    <t>722-x3</t>
  </si>
  <si>
    <t>D+M Zpětná klapka DN25</t>
  </si>
  <si>
    <t>-122557567</t>
  </si>
  <si>
    <t>722-x4</t>
  </si>
  <si>
    <t>D+M Čerpadlová sada - čerpadlo, řídící jednotka a elektromagnetický ventil DN25 pro doplňování vody v akumulační nádrži</t>
  </si>
  <si>
    <t>465799407</t>
  </si>
  <si>
    <t>722-x5</t>
  </si>
  <si>
    <t>D+M Zpětná klapka typu EA DN25</t>
  </si>
  <si>
    <t>1208182102</t>
  </si>
  <si>
    <t>722250132</t>
  </si>
  <si>
    <t>Požární příslušenství a armatury hydrantový systém s tvarově stálou hadicí celoplechový D 25 x 20 m</t>
  </si>
  <si>
    <t>495866046</t>
  </si>
  <si>
    <t>https://podminky.urs.cz/item/CS_URS_2023_01/722250132</t>
  </si>
  <si>
    <t>722263210/R</t>
  </si>
  <si>
    <t>D+M Vodoměr Q3=4 m3/hod, DN20 délky 165/190 mm, atest na pitnou vodu, včetně připojení</t>
  </si>
  <si>
    <t>-1282409205</t>
  </si>
  <si>
    <t>https://podminky.urs.cz/item/CS_URS_2021_02/722263210/R</t>
  </si>
  <si>
    <t>722290226</t>
  </si>
  <si>
    <t>Zkoušky, proplach a desinfekce vodovodního potrubí zkoušky těsnosti vodovodního potrubí závitového do DN 50</t>
  </si>
  <si>
    <t>1672556141</t>
  </si>
  <si>
    <t>https://podminky.urs.cz/item/CS_URS_2023_01/722290226</t>
  </si>
  <si>
    <t>722290234</t>
  </si>
  <si>
    <t>Zkoušky, proplach a desinfekce vodovodního potrubí proplach a desinfekce vodovodního potrubí do DN 80</t>
  </si>
  <si>
    <t>-304707237</t>
  </si>
  <si>
    <t>https://podminky.urs.cz/item/CS_URS_2023_01/722290234</t>
  </si>
  <si>
    <t>722-x6</t>
  </si>
  <si>
    <t>Ostatní nespecifikované materiály a práce - např. kotvení potrubí, sádrování, apod...</t>
  </si>
  <si>
    <t>249435331</t>
  </si>
  <si>
    <t>722-x7</t>
  </si>
  <si>
    <t>Stavební přípomoc - např. bourací práce s likvidací odpadu, zpětné hrubé stavební začištění, apod....</t>
  </si>
  <si>
    <t>-474051476</t>
  </si>
  <si>
    <t>998722201</t>
  </si>
  <si>
    <t>Přesun hmot pro vnitřní vodovod stanovený procentní sazbou (%) z ceny vodorovná dopravní vzdálenost do 50 m v objektech výšky do 6 m</t>
  </si>
  <si>
    <t>-1438594335</t>
  </si>
  <si>
    <t>https://podminky.urs.cz/item/CS_URS_2023_01/998722201</t>
  </si>
  <si>
    <t>725</t>
  </si>
  <si>
    <t>Zdravotechnika - zařizovací předměty</t>
  </si>
  <si>
    <t>725821329/R</t>
  </si>
  <si>
    <t>D+M Dřezová baterie - spec. dle PD interiéru a výběr dle investoru</t>
  </si>
  <si>
    <t>1121826648</t>
  </si>
  <si>
    <t>https://podminky.urs.cz/item/CS_URS_2021_02/725821329/R</t>
  </si>
  <si>
    <t>725822611/R</t>
  </si>
  <si>
    <t>D+M Umyvadlová baterie - spec. dle PD interiéru a výběr dle investoru</t>
  </si>
  <si>
    <t>-857389310</t>
  </si>
  <si>
    <t>https://podminky.urs.cz/item/CS_URS_2021_02/725822611/R</t>
  </si>
  <si>
    <t>725813111</t>
  </si>
  <si>
    <t>Ventily rohové bez připojovací trubičky nebo flexi hadičky G 1/2"</t>
  </si>
  <si>
    <t>115869228</t>
  </si>
  <si>
    <t>https://podminky.urs.cz/item/CS_URS_2023_01/725813111</t>
  </si>
  <si>
    <t>998725201</t>
  </si>
  <si>
    <t>Přesun hmot pro zařizovací předměty stanovený procentní sazbou (%) z ceny vodorovná dopravní vzdálenost do 50 m v objektech výšky do 6 m</t>
  </si>
  <si>
    <t>1899297828</t>
  </si>
  <si>
    <t>https://podminky.urs.cz/item/CS_URS_2023_01/998725201</t>
  </si>
  <si>
    <t>06 - Kanalizace</t>
  </si>
  <si>
    <t xml:space="preserve">    721 - Zdravotechnika - vnitřní kanalizace</t>
  </si>
  <si>
    <t xml:space="preserve">    726 - Zdravotechnika - předstěnové instalace</t>
  </si>
  <si>
    <t>Výkopy vč. pažení</t>
  </si>
  <si>
    <t>534860032</t>
  </si>
  <si>
    <t>-1722595041</t>
  </si>
  <si>
    <t>-517163297</t>
  </si>
  <si>
    <t>588176068</t>
  </si>
  <si>
    <t>80*1,8</t>
  </si>
  <si>
    <t>-1193985457</t>
  </si>
  <si>
    <t>-1319486120</t>
  </si>
  <si>
    <t>26,46*2 'Přepočtené koeficientem množství</t>
  </si>
  <si>
    <t>232453565</t>
  </si>
  <si>
    <t>449303598</t>
  </si>
  <si>
    <t>D+M+PH Navrtávka kanalizační přípojky vč. vytvoření nové odbočky</t>
  </si>
  <si>
    <t>-834824425</t>
  </si>
  <si>
    <t>D+M+PH Hlavní vstupní šachta DN1000, vstup DN600, Poklop B125</t>
  </si>
  <si>
    <t>-2115282062</t>
  </si>
  <si>
    <t>008-x3</t>
  </si>
  <si>
    <t>D+M+PH Vsakovací blok o velikosti 0,8x0,8x0,32 m o aktivním objemu min. 195 litrů</t>
  </si>
  <si>
    <t>-1782464926</t>
  </si>
  <si>
    <t>008-x4</t>
  </si>
  <si>
    <t>D+M+PH Spodní dílec pro vsakovací blok 0,8x0,8x0,04 m</t>
  </si>
  <si>
    <t>1067223017</t>
  </si>
  <si>
    <t>008-x5</t>
  </si>
  <si>
    <t>D+M+PH Geotextilie</t>
  </si>
  <si>
    <t>2001698055</t>
  </si>
  <si>
    <t>008-x6</t>
  </si>
  <si>
    <t>D+M+PH Hydroizolace</t>
  </si>
  <si>
    <t>1371420440</t>
  </si>
  <si>
    <t>008-x7</t>
  </si>
  <si>
    <t>D+M+PH Integrovaná systémová šachta 800x800 mm s filtračním košem a poklopem DN600 a únostností B125</t>
  </si>
  <si>
    <t>1166274609</t>
  </si>
  <si>
    <t>008-x8</t>
  </si>
  <si>
    <t>D+M+PH Regulační šachta DN600, regulovaný odtok 1 l/s, poklop B125</t>
  </si>
  <si>
    <t>2049898716</t>
  </si>
  <si>
    <t>-1990448353</t>
  </si>
  <si>
    <t>1543765728</t>
  </si>
  <si>
    <t>721</t>
  </si>
  <si>
    <t>Zdravotechnika - vnitřní kanalizace</t>
  </si>
  <si>
    <t>Potrubí z plastových trubek z polypropylenu PPR svařovaných polyfúzně PN 16 (SDR 7,4) D 20 x 2,8 - odvod kondenzátu</t>
  </si>
  <si>
    <t>1136908563</t>
  </si>
  <si>
    <t>721173401</t>
  </si>
  <si>
    <t>Potrubí z trub PVC SN4 DN 110</t>
  </si>
  <si>
    <t>265747196</t>
  </si>
  <si>
    <t>https://podminky.urs.cz/item/CS_URS_2023_01/721173401</t>
  </si>
  <si>
    <t>721173402</t>
  </si>
  <si>
    <t>Potrubí z trub PVC SN4 DN 125</t>
  </si>
  <si>
    <t>-869868967</t>
  </si>
  <si>
    <t>https://podminky.urs.cz/item/CS_URS_2023_01/721173402</t>
  </si>
  <si>
    <t>721173403</t>
  </si>
  <si>
    <t>Potrubí z trub PVC SN4 DN 160</t>
  </si>
  <si>
    <t>-652219555</t>
  </si>
  <si>
    <t>https://podminky.urs.cz/item/CS_URS_2023_01/721173403</t>
  </si>
  <si>
    <t>721175201</t>
  </si>
  <si>
    <t>Plastové potrubí odhlučněné třívrstvé DN 32</t>
  </si>
  <si>
    <t>-1686744664</t>
  </si>
  <si>
    <t>https://podminky.urs.cz/item/CS_URS_2023_01/721175201</t>
  </si>
  <si>
    <t>721175203</t>
  </si>
  <si>
    <t>Plastové potrubí odhlučněné třívrstvé DN 50</t>
  </si>
  <si>
    <t>1761602093</t>
  </si>
  <si>
    <t>https://podminky.urs.cz/item/CS_URS_2023_01/721175203</t>
  </si>
  <si>
    <t>721175205</t>
  </si>
  <si>
    <t>Plastové potrubí odhlučněné třívrstvé DN 110</t>
  </si>
  <si>
    <t>243248771</t>
  </si>
  <si>
    <t>https://podminky.urs.cz/item/CS_URS_2023_01/721175205</t>
  </si>
  <si>
    <t>28614461</t>
  </si>
  <si>
    <t>čistící kus PP kanalizační třívrstvý vysoká zvuková izolace DN 110</t>
  </si>
  <si>
    <t>-1125884363</t>
  </si>
  <si>
    <t>721211422/R</t>
  </si>
  <si>
    <t>Podlahové vpusti se svislým odtokem DN 50/75/110 mřížka nerez 138x138 s protizápachovou uzávěrkou, vč. krytu, manžet a montážního příslušenství</t>
  </si>
  <si>
    <t>575400666</t>
  </si>
  <si>
    <t>721273153</t>
  </si>
  <si>
    <t>Ventilační hlavice z polypropylenu (PP) DN 110</t>
  </si>
  <si>
    <t>-692267430</t>
  </si>
  <si>
    <t>https://podminky.urs.cz/item/CS_URS_2023_01/721273153</t>
  </si>
  <si>
    <t>721273153/R</t>
  </si>
  <si>
    <t>Ventilační hlavice z polypropylenu (PP) DN 125</t>
  </si>
  <si>
    <t>1709458884</t>
  </si>
  <si>
    <t>721-x1</t>
  </si>
  <si>
    <t>D+M Vtok pro odvod kondenzátu, DN32
s protizápachovou suchou uzávěrkou"</t>
  </si>
  <si>
    <t>928719306</t>
  </si>
  <si>
    <t>721-x2</t>
  </si>
  <si>
    <t>D+M Kondenzační sifon pro dovod kondenzátu od VZT potrubí DN40</t>
  </si>
  <si>
    <t>-1682625801</t>
  </si>
  <si>
    <t>721290111</t>
  </si>
  <si>
    <t>Zkouška těsnosti kanalizace v objektech vodou do DN 125</t>
  </si>
  <si>
    <t>1054843426</t>
  </si>
  <si>
    <t>https://podminky.urs.cz/item/CS_URS_2023_01/721290111</t>
  </si>
  <si>
    <t>721-x3</t>
  </si>
  <si>
    <t>Zkouška těsnosti kanalizace kouřem</t>
  </si>
  <si>
    <t>-1453703301</t>
  </si>
  <si>
    <t>721-x4</t>
  </si>
  <si>
    <t>-1159961449</t>
  </si>
  <si>
    <t>721-x5</t>
  </si>
  <si>
    <t>-2100863375</t>
  </si>
  <si>
    <t>998721201</t>
  </si>
  <si>
    <t>Přesun hmot pro vnitřní kanalizace stanovený procentní sazbou (%) z ceny vodorovná dopravní vzdálenost do 50 m v objektech výšky do 6 m</t>
  </si>
  <si>
    <t>-560925880</t>
  </si>
  <si>
    <t>https://podminky.urs.cz/item/CS_URS_2023_01/998721201</t>
  </si>
  <si>
    <t>725112022/R</t>
  </si>
  <si>
    <t>Zařízení záchodů klozety keramické závěsné na nosné stěny s hlubokým splachováním odpad vodorovný - spec. dle PD interiéru a výběr dle investora</t>
  </si>
  <si>
    <t>207047296</t>
  </si>
  <si>
    <t>https://podminky.urs.cz/item/CS_URS_2021_02/725112022/R</t>
  </si>
  <si>
    <t>725861102</t>
  </si>
  <si>
    <t>Zápachové uzávěrky zařizovacích předmětů pro umyvadla DN 40</t>
  </si>
  <si>
    <t>1614395711</t>
  </si>
  <si>
    <t>https://podminky.urs.cz/item/CS_URS_2023_01/725861102</t>
  </si>
  <si>
    <t>725862103</t>
  </si>
  <si>
    <t>Zápachové uzávěrky zařizovacích předmětů pro dřezy DN 40/50</t>
  </si>
  <si>
    <t>307538505</t>
  </si>
  <si>
    <t>https://podminky.urs.cz/item/CS_URS_2023_01/725862103</t>
  </si>
  <si>
    <t>-1335132218</t>
  </si>
  <si>
    <t>726</t>
  </si>
  <si>
    <t>Zdravotechnika - předstěnové instalace</t>
  </si>
  <si>
    <t>726111031</t>
  </si>
  <si>
    <t>Předstěnové instalační systémy pro zazdění do masivních zděných konstrukcí pro závěsné klozety ovládání zepředu, stavební výška 1080 mm</t>
  </si>
  <si>
    <t>1586915641</t>
  </si>
  <si>
    <t>https://podminky.urs.cz/item/CS_URS_2023_01/726111031</t>
  </si>
  <si>
    <t>998726211</t>
  </si>
  <si>
    <t>Přesun hmot pro instalační prefabrikáty stanovený procentní sazbou (%) z ceny vodorovná dopravní vzdálenost do 50 m v objektech výšky do 6 m</t>
  </si>
  <si>
    <t>-78643650</t>
  </si>
  <si>
    <t>https://podminky.urs.cz/item/CS_URS_2023_01/998726211</t>
  </si>
  <si>
    <t>07 - Vytápění</t>
  </si>
  <si>
    <t xml:space="preserve">    731 - Ústřední vytápění - kotelny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</si>
  <si>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</si>
  <si>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</si>
  <si>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</si>
  <si>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>731</t>
  </si>
  <si>
    <t>Ústřední vytápění - kotelny</t>
  </si>
  <si>
    <t>731-x1</t>
  </si>
  <si>
    <t>D+M Kompletní venkovní a vnitřní jednotka tepelného čerpadla vzduch/voda</t>
  </si>
  <si>
    <t>-1502717563</t>
  </si>
  <si>
    <t>Poznámka k položce:
Tepelné čerpadlo vzduch/voda   Qnorm = 12,0 kW
Qut = 8,98 kW (Te = -7°C/45°C)    ( Q = 7kW,  Te = -15°C )
U=3x400V , Pmax = 3,5kW,  jistič 20 A,  R32
plyn Cu průměr 15,9 mm, kapalina Cu průměr 9,5 mm
Lw = 62 dB(A)
Vnitřní jednotka Qut = 14,5 kW (Te = 7°C )
bivalentní zdroj 3-6-9 kW
R410A, plyn Cu průměr 15,9 mm, kapalina Cu průměr 9,5 mm
Lw = 44 dB(A)
( Součástí dodávky je exp. Nádoba 10 litrů, čerpadlo m=34,7 l/min ), PV</t>
  </si>
  <si>
    <t>731-x2</t>
  </si>
  <si>
    <t>Zkoušky dílčí a celkové dle ČSN 2 prac. x 24 hod. - komplet pro celé vytápění</t>
  </si>
  <si>
    <t>-1646177848</t>
  </si>
  <si>
    <t>731-x3</t>
  </si>
  <si>
    <t>Stavební přípomoce, sekání drážek a prostupů, … - komplet pro celé vytápění</t>
  </si>
  <si>
    <t>1400970982</t>
  </si>
  <si>
    <t>731-x4</t>
  </si>
  <si>
    <t>Montážní, upevňovací, těsnící a pomocný materiál, šrouby, konzoly, závitové tyče, objímky, antivibrační vložky, podložky a závěsy, těsnící tmely, apod. … - komplet pro celé vytápění</t>
  </si>
  <si>
    <t>-2095587315</t>
  </si>
  <si>
    <t>731-x5</t>
  </si>
  <si>
    <t>Uvedení do provozu, zaškolení obsluhy v rozsahu 2 hodin - komplet pro celé vytápění</t>
  </si>
  <si>
    <t>1001697826</t>
  </si>
  <si>
    <t>998731201</t>
  </si>
  <si>
    <t>Přesun hmot pro kotelny stanovený procentní sazbou (%) z ceny vodorovná dopravní vzdálenost do 50 m v objektech výšky do 6 m</t>
  </si>
  <si>
    <t>-264965847</t>
  </si>
  <si>
    <t>https://podminky.urs.cz/item/CS_URS_2023_01/998731201</t>
  </si>
  <si>
    <t>733</t>
  </si>
  <si>
    <t>Ústřední vytápění - rozvodné potrubí</t>
  </si>
  <si>
    <t>733-x1</t>
  </si>
  <si>
    <t>D+M Ocelová chránička DN100 opatřena protikorozním nátěrem</t>
  </si>
  <si>
    <t>-40285587</t>
  </si>
  <si>
    <t>733-x2</t>
  </si>
  <si>
    <t>D+M Potrubí Cu průměr 9,53 - potrubí pro kapalinu</t>
  </si>
  <si>
    <t>1017870663</t>
  </si>
  <si>
    <t>733-x3</t>
  </si>
  <si>
    <t>D+M Potrubí Cu průměr 15,9 - plynové potrubí</t>
  </si>
  <si>
    <t>626270058</t>
  </si>
  <si>
    <t>733811251/R</t>
  </si>
  <si>
    <t>Ochrana potrubí termoizolačními trubicemi z pěnového polyetylenu PE přilepenými v příčných a podélných spojích, tloušťky izolace 30 mm, vnitřního průměru izolace DN do 22 mm</t>
  </si>
  <si>
    <t>1961998858</t>
  </si>
  <si>
    <t>733223304</t>
  </si>
  <si>
    <t>Potrubí z trubek měděných tvrdých spojovaných lisováním PN 16, T= +110°C Ø 28/1,5</t>
  </si>
  <si>
    <t>1046286230</t>
  </si>
  <si>
    <t>https://podminky.urs.cz/item/CS_URS_2023_01/733223304</t>
  </si>
  <si>
    <t>733811252/R</t>
  </si>
  <si>
    <t>Ochrana potrubí termoizolačními trubicemi z pěnového polyetylenu PE přilepenými v příčných a podélných spojích, tloušťky izolace přes 30 mm, vnitřního průměru izolace DN přes 22 do 45 mm</t>
  </si>
  <si>
    <t>-35571367</t>
  </si>
  <si>
    <t xml:space="preserve">Poznámka k položce:
Izolace na bázi syntetického kaučuku  určená pro rozvody ústředního vytápění, tepelná vodivost max.0,038 W(m-K) při střední teplotě 0°C, faktor difuzního odporu je  7960                  
</t>
  </si>
  <si>
    <t>998733201</t>
  </si>
  <si>
    <t>Přesun hmot pro rozvody potrubí stanovený procentní sazbou z ceny vodorovná dopravní vzdálenost do 50 m v objektech výšky do 6 m</t>
  </si>
  <si>
    <t>491122986</t>
  </si>
  <si>
    <t>https://podminky.urs.cz/item/CS_URS_2023_01/998733201</t>
  </si>
  <si>
    <t>734</t>
  </si>
  <si>
    <t>Ústřední vytápění - armatury</t>
  </si>
  <si>
    <t>734261235</t>
  </si>
  <si>
    <t>Šroubení topenářské PN 16 do 120°C přímé G 1</t>
  </si>
  <si>
    <t>1035270385</t>
  </si>
  <si>
    <t>https://podminky.urs.cz/item/CS_URS_2023_01/734261235</t>
  </si>
  <si>
    <t>734291123</t>
  </si>
  <si>
    <t>Ostatní armatury kohouty plnicí a vypouštěcí PN 10 do 90°C G 1/2 s krytkou</t>
  </si>
  <si>
    <t>1177380333</t>
  </si>
  <si>
    <t>https://podminky.urs.cz/item/CS_URS_2023_01/734291123</t>
  </si>
  <si>
    <t>734-x3</t>
  </si>
  <si>
    <t>Teploměry TR 0 - 120°C D 100 přímý L 160 + Teploměrná jímka M 20x1,5 L 165 + Návarek M 20/1,5 - 36 mm</t>
  </si>
  <si>
    <t>1026361579</t>
  </si>
  <si>
    <t>734-x1</t>
  </si>
  <si>
    <t>D+M Kulové uzavírací kohouty s páčkou s oboustranně vnitřním závitem PN 40 180°C DN 25 vč. šroubení</t>
  </si>
  <si>
    <t>-1003990717</t>
  </si>
  <si>
    <t>734-x2</t>
  </si>
  <si>
    <t>D+M Odvzdušňovací ventil do potrubí, do 120°C, PN 16 DN 15</t>
  </si>
  <si>
    <t>-154913990</t>
  </si>
  <si>
    <t>998734201</t>
  </si>
  <si>
    <t>Přesun hmot pro armatury stanovený procentní sazbou (%) z ceny vodorovná dopravní vzdálenost do 50 m v objektech výšky do 6 m</t>
  </si>
  <si>
    <t>274175529</t>
  </si>
  <si>
    <t>https://podminky.urs.cz/item/CS_URS_2023_01/998734201</t>
  </si>
  <si>
    <t>735</t>
  </si>
  <si>
    <t>Ústřední vytápění - otopná tělesa</t>
  </si>
  <si>
    <t>735511007/R</t>
  </si>
  <si>
    <t>Trubkové teplovodní podlahové vytápění rozvod v systémové desce potrubí polyethylen PE-Xa rozvodné potrubí 17x2 mm</t>
  </si>
  <si>
    <t>1775364490</t>
  </si>
  <si>
    <t>735511026</t>
  </si>
  <si>
    <t>Trubkové teplovodní podlahové vytápění rozvod v systémové desce systémová deska s tepelnou izolací, celkové výšky 31 mm</t>
  </si>
  <si>
    <t>-979527122</t>
  </si>
  <si>
    <t>https://podminky.urs.cz/item/CS_URS_2023_01/735511026</t>
  </si>
  <si>
    <t xml:space="preserve">Poznámka k položce:
Systémová deska z polystyrénové pěny bez freonů a z polystyrénové krycí fólie,   s izolací 30-2,  tř. hořlavosti E, 
</t>
  </si>
  <si>
    <t>735511062</t>
  </si>
  <si>
    <t>Trubkové teplovodní podlahové vytápění doplňkové prvky okrajový izolační pruh</t>
  </si>
  <si>
    <t>608279810</t>
  </si>
  <si>
    <t>https://podminky.urs.cz/item/CS_URS_2023_01/735511062</t>
  </si>
  <si>
    <t>735511063</t>
  </si>
  <si>
    <t>Trubkové teplovodní podlahové vytápění doplňkové prvky ochranná trubka</t>
  </si>
  <si>
    <t>-284863894</t>
  </si>
  <si>
    <t>https://podminky.urs.cz/item/CS_URS_2023_01/735511063</t>
  </si>
  <si>
    <t>735511064</t>
  </si>
  <si>
    <t>Trubkové teplovodní podlahové vytápění doplňkové prvky spárový (dilatační) profil</t>
  </si>
  <si>
    <t>2039818889</t>
  </si>
  <si>
    <t>https://podminky.urs.cz/item/CS_URS_2023_01/735511064</t>
  </si>
  <si>
    <t>735511090</t>
  </si>
  <si>
    <t>Trubkové teplovodní podlahové vytápění rozdělovače mosazné s průtokoměry jedenáctiokruhové</t>
  </si>
  <si>
    <t>-316023710</t>
  </si>
  <si>
    <t>https://podminky.urs.cz/item/CS_URS_2023_01/735511090</t>
  </si>
  <si>
    <t xml:space="preserve">Poznámka k položce:
Rozdělovač  nerez - 11 okruhů ( vnější závit ) s průtokoměry obsahuje: 2 trubky rozdělovače a sběrače pro připojení přívodního a vratného potrubí G3/4", každá trubka rozdělovače obsahuje 1 záslepku 1", 1 vnější závit G1" a 1 otočný kombinovaný plnící a vypouštěcí kohout 1/2", 2 upevňovací držáky se zvukově izolovanou vložkou, na přívodu s průtokoměry s nastavením 0-5 l/min,  na zpátečce ventilová vložka připoj. závit M30x1,5
</t>
  </si>
  <si>
    <t>735511105</t>
  </si>
  <si>
    <t>Trubkové teplovodní podlahové vytápění skříně rozdělovače pod omítku, pro rozdělovač s počtem okruhů 9-12</t>
  </si>
  <si>
    <t>500592782</t>
  </si>
  <si>
    <t>https://podminky.urs.cz/item/CS_URS_2023_01/735511105</t>
  </si>
  <si>
    <t xml:space="preserve">Poznámka k položce:
Skříňka rozdělovače pod omítku - ocelový plech obsahuje: tělo skříňky včetně dvířek, univerzální uchycení rozdělovače-výškově a šířkově nastavitelné, rámeček skříňky, výškově nastavitelná montážní konzole, rozměry: š/v/hl - 950mm / 705-885mm / 110-160mm
</t>
  </si>
  <si>
    <t>735511138</t>
  </si>
  <si>
    <t>Trubkové teplovodní podlahové vytápění připojovací šroubení rozdělovače, potrubí 17x2,0 mm</t>
  </si>
  <si>
    <t>1179942646</t>
  </si>
  <si>
    <t>https://podminky.urs.cz/item/CS_URS_2023_01/735511138</t>
  </si>
  <si>
    <t>735-x1</t>
  </si>
  <si>
    <t>D+M Sada kohoutů přímých pro rozdělovač nerez G 1" červený s převlečnou maticí a těsněním - ks 11 a modrý s převlečnou maticí a těsněním - ks 11</t>
  </si>
  <si>
    <t>1579212987</t>
  </si>
  <si>
    <t>735-x2</t>
  </si>
  <si>
    <t>D+M Plastifikátor P - pro cementové mazaniny (modifikovaný polyglykoléter)</t>
  </si>
  <si>
    <t>1379065173</t>
  </si>
  <si>
    <t>735-x3</t>
  </si>
  <si>
    <t>D+M Spojovací pás- polystyrénová fólie pro spoj. Desek 0,04ks na m2 desky</t>
  </si>
  <si>
    <t>867273779</t>
  </si>
  <si>
    <t>735-x4</t>
  </si>
  <si>
    <t>D+M Ukončovací pás- polystyrénová fólie pro přechody 0,18ks na m2 desky</t>
  </si>
  <si>
    <t>-867548602</t>
  </si>
  <si>
    <t>735-x5</t>
  </si>
  <si>
    <t>D+M Upevňovací skoba pro upevnění potrubí v úhlu 45°</t>
  </si>
  <si>
    <t>2047220266</t>
  </si>
  <si>
    <t>735-x6</t>
  </si>
  <si>
    <t>D+M Vodící oblouk 90° - 16/17 mat. polyamid/pozink. Plech -5°C-+60°C</t>
  </si>
  <si>
    <t>154771199</t>
  </si>
  <si>
    <t>735-x7</t>
  </si>
  <si>
    <t>D+M Svěrné šroubení pro připojení trubek</t>
  </si>
  <si>
    <t>-1805669175</t>
  </si>
  <si>
    <t>735-x8</t>
  </si>
  <si>
    <t>D+M Teploměr pro měření teploty</t>
  </si>
  <si>
    <t>2022094311</t>
  </si>
  <si>
    <t>735-x9</t>
  </si>
  <si>
    <t>Basis rozvaděč pro regulaci 24V</t>
  </si>
  <si>
    <t>-1475428189</t>
  </si>
  <si>
    <t>735-x10</t>
  </si>
  <si>
    <t>Modul 24V</t>
  </si>
  <si>
    <t>-1269181170</t>
  </si>
  <si>
    <t>735-x11</t>
  </si>
  <si>
    <t>Transformátor</t>
  </si>
  <si>
    <t>-1784448995</t>
  </si>
  <si>
    <t>735-x12</t>
  </si>
  <si>
    <t>Prostorový termostat kabel bílý</t>
  </si>
  <si>
    <t>-1765901239</t>
  </si>
  <si>
    <t>735-x13</t>
  </si>
  <si>
    <t>Termopohon 24V ( vč. Ventil. Adaptéru VA 80 )</t>
  </si>
  <si>
    <t>-1729374306</t>
  </si>
  <si>
    <t>735-x14</t>
  </si>
  <si>
    <t>Vnější čidlo</t>
  </si>
  <si>
    <t>-1268519580</t>
  </si>
  <si>
    <t>998735201</t>
  </si>
  <si>
    <t>Přesun hmot pro otopná tělesa stanovený procentní sazbou (%) z ceny vodorovná dopravní vzdálenost do 50 m v objektech výšky do 6 m</t>
  </si>
  <si>
    <t>1393251844</t>
  </si>
  <si>
    <t>https://podminky.urs.cz/item/CS_URS_2023_01/998735201</t>
  </si>
  <si>
    <t>764-x1</t>
  </si>
  <si>
    <t>D+M Titanzinkový plech pro potrubí vedené venkovním prostorem</t>
  </si>
  <si>
    <t>-810049708</t>
  </si>
  <si>
    <t>-1001163125</t>
  </si>
  <si>
    <t>08 - Vzduchotechnika</t>
  </si>
  <si>
    <t xml:space="preserve">    751 - Vzduchotechnika</t>
  </si>
  <si>
    <t>713411141</t>
  </si>
  <si>
    <t>Montáž izolace tepelné potrubí a ohybů pásy nebo rohožemi s povrchovou úpravou hliníkovou fólií připevněnými samolepící hliníkovou páskou potrubí jednovrstvá</t>
  </si>
  <si>
    <t>-1154963801</t>
  </si>
  <si>
    <t>https://podminky.urs.cz/item/CS_URS_2023_01/713411141</t>
  </si>
  <si>
    <t>63151671</t>
  </si>
  <si>
    <t>rohož izolační z minerální vlny lamelová s Al fólií 50-60kg/m3 tl 40mm</t>
  </si>
  <si>
    <t>2127962136</t>
  </si>
  <si>
    <t>-5556150</t>
  </si>
  <si>
    <t>751</t>
  </si>
  <si>
    <t>751133032</t>
  </si>
  <si>
    <t>Montáž ventilátoru diagonálního nízkotlakého střešního základního odvod i přívod, průměru přes 100 do 200 mm</t>
  </si>
  <si>
    <t>-94614765</t>
  </si>
  <si>
    <t>https://podminky.urs.cz/item/CS_URS_2023_01/751133032</t>
  </si>
  <si>
    <t>1224639/R1</t>
  </si>
  <si>
    <t>Střešní ventilátor pr.160, 3-otáčkový; 80m3/h, 140Pa (stupeň otáček 1); 1-230V-50Hz; I=0,2A vč. izolovaného soklu 300x300 výšky 500mm (tl.iz. 11mm), pružné manžety D160 a zpětné klapky těsné D160</t>
  </si>
  <si>
    <t>438446066</t>
  </si>
  <si>
    <t>1224639/R2</t>
  </si>
  <si>
    <t>Střešní ventilátor pr.160, 3-otáčkový; 310m3/h, 150Pa (stupeň otáček 3); 1-230V-50Hz; I=0,2A vč. izolovaného soklu 300x300 výšky 500mm (tl.iz. 11mm), pružné manžety D160 a zpětné klapky těsné D160</t>
  </si>
  <si>
    <t>1082828490</t>
  </si>
  <si>
    <t>751322011</t>
  </si>
  <si>
    <t>Montáž talířových ventilů, anemostatů, dýz talířového ventilu, průměru do 100 mm</t>
  </si>
  <si>
    <t>1659842134</t>
  </si>
  <si>
    <t>https://podminky.urs.cz/item/CS_URS_2023_01/751322011</t>
  </si>
  <si>
    <t>42972212</t>
  </si>
  <si>
    <t>talířový ventil pro odvod vzduchu kovový D 100mm</t>
  </si>
  <si>
    <t>1519746465</t>
  </si>
  <si>
    <t>751510042</t>
  </si>
  <si>
    <t>Vzduchotechnické potrubí z pozinkovaného plechu kruhové, trouba spirálně vinutá bez příruby, průměru přes 100 do 200 mm</t>
  </si>
  <si>
    <t>1869433726</t>
  </si>
  <si>
    <t>https://podminky.urs.cz/item/CS_URS_2023_01/751510042</t>
  </si>
  <si>
    <t>751537147</t>
  </si>
  <si>
    <t>Montáž potrubí ohebného kruhového izolovaného minerální vatou Al hadice (izolace tepelná i hluková), průměru přes 150 do 200 mm</t>
  </si>
  <si>
    <t>700802959</t>
  </si>
  <si>
    <t>https://podminky.urs.cz/item/CS_URS_2023_01/751537147</t>
  </si>
  <si>
    <t>42981732</t>
  </si>
  <si>
    <t>hadice ohebná z Al s tepelnou a hlukovou izolací 25mm, délka 10m D 160mm</t>
  </si>
  <si>
    <t>17265343</t>
  </si>
  <si>
    <t>751-x1</t>
  </si>
  <si>
    <t>Montážní, závěsný, spojovací materiál</t>
  </si>
  <si>
    <t>-176172455</t>
  </si>
  <si>
    <t>751-x2</t>
  </si>
  <si>
    <t>Zaregulování VZT vč. protokolu</t>
  </si>
  <si>
    <t>-1557339074</t>
  </si>
  <si>
    <t>751-x3</t>
  </si>
  <si>
    <t>Zaškolení obsluhy</t>
  </si>
  <si>
    <t>400755738</t>
  </si>
  <si>
    <t>998751201</t>
  </si>
  <si>
    <t>Přesun hmot pro vzduchotechniku stanovený procentní sazbou (%) z ceny vodorovná dopravní vzdálenost do 50 m v objektech výšky do 12 m</t>
  </si>
  <si>
    <t>1057871133</t>
  </si>
  <si>
    <t>https://podminky.urs.cz/item/CS_URS_2023_01/998751201</t>
  </si>
  <si>
    <t>09 - Veřejné osvětlení</t>
  </si>
  <si>
    <t xml:space="preserve"> </t>
  </si>
  <si>
    <t xml:space="preserve">    741 - Elektroinstalace - silnoproud</t>
  </si>
  <si>
    <t>M - Práce a dodávky M</t>
  </si>
  <si>
    <t xml:space="preserve">    21-M - Elektromontáže</t>
  </si>
  <si>
    <t xml:space="preserve">    22-M - Montáže technologických zařízení pro dopravní stavby</t>
  </si>
  <si>
    <t xml:space="preserve">    46-M - Zemní práce při extr.mont.pracích</t>
  </si>
  <si>
    <t>741</t>
  </si>
  <si>
    <t>Elektroinstalace - silnoproud</t>
  </si>
  <si>
    <t>741110063</t>
  </si>
  <si>
    <t>Montáž trubek elektroinstalačních s nasunutím nebo našroubováním do krabic plastových ohebných, uložených pod omítku, vnější Ø přes 35 mm</t>
  </si>
  <si>
    <t>https://podminky.urs.cz/item/CS_URS_2023_01/741110063</t>
  </si>
  <si>
    <t>34571158</t>
  </si>
  <si>
    <t>trubka elektroinstalační ohebná z PH, D 48mm</t>
  </si>
  <si>
    <t>2,3*1,05 "Přepočtené koeficientem množství</t>
  </si>
  <si>
    <t>741122024</t>
  </si>
  <si>
    <t>Montáž kabelů měděných bez ukončení uložených pod omítku plných kulatých (např. CYKY), počtu a průřezu žil 4x10 mm2</t>
  </si>
  <si>
    <t>https://podminky.urs.cz/item/CS_URS_2023_01/741122024</t>
  </si>
  <si>
    <t>34111600R</t>
  </si>
  <si>
    <t>kabel silový jádro Cu izolace PVC plášť PVC 0,6/1kV (1-CYKY) 4x25mm2</t>
  </si>
  <si>
    <t>41,4*1,15 "Přepočtené koeficientem množství</t>
  </si>
  <si>
    <t>741410041</t>
  </si>
  <si>
    <t>Montáž uzemňovacího vedení s upevněním, propojením a připojením pomocí svorek v zemi s izolací spojů drátu nebo lana Ø do 10 mm v městské zástavbě</t>
  </si>
  <si>
    <t>https://podminky.urs.cz/item/CS_URS_2023_01/741410041</t>
  </si>
  <si>
    <t>35441073</t>
  </si>
  <si>
    <t>drát D 10mm FeZn</t>
  </si>
  <si>
    <t>Práce a dodávky M</t>
  </si>
  <si>
    <t>21-M</t>
  </si>
  <si>
    <t>Elektromontáže</t>
  </si>
  <si>
    <t>210101155</t>
  </si>
  <si>
    <t>Ukončení kabelů nebo vodičů koncovkou popř. vývodkou do 1 kV staniční epoxidovou kabelů celoplastových, počtu a průřezu žil do 3 x 50 a 4 x 35 mm2</t>
  </si>
  <si>
    <t>https://podminky.urs.cz/item/CS_URS_2023_01/210101155</t>
  </si>
  <si>
    <t>354DOD001</t>
  </si>
  <si>
    <t>Smršťovací koncovka s lepidlem pro kabel o průměru 4x35mm2</t>
  </si>
  <si>
    <t>210203901</t>
  </si>
  <si>
    <t>Montáž svítidel LED se zapojením vodičů průmyslových nebo venkovních na výložník nebo dřík</t>
  </si>
  <si>
    <t>https://podminky.urs.cz/item/CS_URS_2023_01/210203901</t>
  </si>
  <si>
    <t>34774002</t>
  </si>
  <si>
    <t>svítidlo veřejného osvětlení na výložník, vč. zdroje LED 150W "Q150W"</t>
  </si>
  <si>
    <t>210204201</t>
  </si>
  <si>
    <t>Montáž elektrovýzbroje stožárů osvětlení 1 okruh</t>
  </si>
  <si>
    <t>https://podminky.urs.cz/item/CS_URS_2023_01/210204201</t>
  </si>
  <si>
    <t>31674134</t>
  </si>
  <si>
    <t>výzbroj stožárová SV 9.16.4</t>
  </si>
  <si>
    <t>210204211</t>
  </si>
  <si>
    <t>Montáž ostatních doplňků osvětlení spouštěcího zařízení s navijákem pro stožáry délky do 12 m</t>
  </si>
  <si>
    <t>https://podminky.urs.cz/item/CS_URS_2023_01/210204211</t>
  </si>
  <si>
    <t>8500610014</t>
  </si>
  <si>
    <t>Stožár osvětlovací K 8-133/89/60 Z 8 m</t>
  </si>
  <si>
    <t>8500610024</t>
  </si>
  <si>
    <t>Výložník ke stožáru dvojitý, SK 2-300/Z</t>
  </si>
  <si>
    <t>210220301</t>
  </si>
  <si>
    <t>Montáž hromosvodného vedení svorek se 2 šrouby</t>
  </si>
  <si>
    <t>https://podminky.urs.cz/item/CS_URS_2023_01/210220301</t>
  </si>
  <si>
    <t>35441885</t>
  </si>
  <si>
    <t>svorka spojovací pro lano D 8-10mm</t>
  </si>
  <si>
    <t>210280001</t>
  </si>
  <si>
    <t>Zkoušky a prohlídky elektrických rozvodů a zařízení celková prohlídka, zkoušení, měření a vyhotovení revizní zprávy pro objem montážních prací do 100 tisíc Kč</t>
  </si>
  <si>
    <t>https://podminky.urs.cz/item/CS_URS_2023_01/210280001</t>
  </si>
  <si>
    <t>22-M</t>
  </si>
  <si>
    <t>Montáže technologických zařízení pro dopravní stavby</t>
  </si>
  <si>
    <t>220271107</t>
  </si>
  <si>
    <t>Montáž šňůry volně uložené včetně rozvinutí šňůry, odříznutí na potřebnou délku a prozvonění CGSG, CYSY do 3 x 2,5 mm2</t>
  </si>
  <si>
    <t>https://podminky.urs.cz/item/CS_URS_2023_01/220271107</t>
  </si>
  <si>
    <t>34113164</t>
  </si>
  <si>
    <t>kabel instalační flexibilní se zvýšenou odolností proti teplotám jádro Cu lanované izolace silikon plášť silikon 300/500V (SiHF) 3x2,5mm2</t>
  </si>
  <si>
    <t>11,5*1,05 "Přepočtené koeficientem množství</t>
  </si>
  <si>
    <t>46-M</t>
  </si>
  <si>
    <t>Zemní práce při extr.mont.pracích</t>
  </si>
  <si>
    <t>460030011</t>
  </si>
  <si>
    <t>Přípravné terénní práce sejmutí drnu včetně nařezání a uložení na hromady na vzdálenost do 50 m nebo naložení na dopravní prostředek jakékoliv tloušťky</t>
  </si>
  <si>
    <t>https://podminky.urs.cz/item/CS_URS_2023_01/460030011</t>
  </si>
  <si>
    <t>460131113</t>
  </si>
  <si>
    <t>Hloubení nezapažených jam ručně včetně urovnání dna s přemístěním výkopku do vzdálenosti 3 m od okraje jámy nebo s naložením na dopravní prostředek v hornině třídy těžitelnosti I skupiny 3</t>
  </si>
  <si>
    <t>https://podminky.urs.cz/item/CS_URS_2023_01/460131113</t>
  </si>
  <si>
    <t>0,5*0,5*1,2</t>
  </si>
  <si>
    <t>460161162</t>
  </si>
  <si>
    <t>Hloubení zapažených i nezapažených kabelových rýh ručně včetně urovnání dna s přemístěním výkopku do vzdálenosti 3 m od okraje jámy nebo s naložením na dopravní prostředek šířky 35 cm hloubky 70 cm v hornině třídy těžitelnosti I skupiny 3</t>
  </si>
  <si>
    <t>https://podminky.urs.cz/item/CS_URS_2023_01/460161162</t>
  </si>
  <si>
    <t>460431172</t>
  </si>
  <si>
    <t>Zásyp kabelových rýh ručně s přemístění sypaniny ze vzdálenosti do 10 m, s uložením výkopku ve vrstvách včetně zhutnění a úpravy povrchu šířky 35 cm hloubky 70 cm z horniny třídy těžitelnosti I skupiny 3</t>
  </si>
  <si>
    <t>https://podminky.urs.cz/item/CS_URS_2023_01/460431172</t>
  </si>
  <si>
    <t>460581111R</t>
  </si>
  <si>
    <t>Provizorní úprava terénu na rovině</t>
  </si>
  <si>
    <t>460581130R</t>
  </si>
  <si>
    <t>Provizorní položení dlažby, vč. dodávky</t>
  </si>
  <si>
    <t>460641113</t>
  </si>
  <si>
    <t>Základové konstrukce základ bez bednění do rostlé zeminy z monolitického betonu tř. C 16/20</t>
  </si>
  <si>
    <t>https://podminky.urs.cz/item/CS_URS_2023_01/460641113</t>
  </si>
  <si>
    <t>460641431</t>
  </si>
  <si>
    <t>Základové konstrukce bednění s případnými vzpěrami zabudované</t>
  </si>
  <si>
    <t>https://podminky.urs.cz/item/CS_URS_2023_01/460641431</t>
  </si>
  <si>
    <t>1,2*2</t>
  </si>
  <si>
    <t>460661213</t>
  </si>
  <si>
    <t>Kabelové lože z písku včetně podsypu, zhutnění a urovnání povrchu pro kabely nn zakryté cihlami, šířky přes 30 do 45 cm</t>
  </si>
  <si>
    <t>https://podminky.urs.cz/item/CS_URS_2023_01/460661213</t>
  </si>
  <si>
    <t>460671112</t>
  </si>
  <si>
    <t>Výstražná fólie z PVC pro krytí kabelů včetně vyrovnání povrchu rýhy, rozvinutí a uložení fólie šířky do 25 cm</t>
  </si>
  <si>
    <t>https://podminky.urs.cz/item/CS_URS_2023_01/460671112</t>
  </si>
  <si>
    <t>468011141</t>
  </si>
  <si>
    <t>Odstranění podkladů nebo krytů komunikací včetně rozpojení na kusy a zarovnání styčné spáry ze živice, tloušťky do 5 cm</t>
  </si>
  <si>
    <t>https://podminky.urs.cz/item/CS_URS_2023_01/468011141</t>
  </si>
  <si>
    <t>469981111</t>
  </si>
  <si>
    <t>Přesun hmot pro pomocné stavební práce při elektromontážích dopravní vzdálenost do 1 000 m</t>
  </si>
  <si>
    <t>https://podminky.urs.cz/item/CS_URS_2023_01/469981111</t>
  </si>
  <si>
    <t>1,1*1,8</t>
  </si>
  <si>
    <t>469981211</t>
  </si>
  <si>
    <t>Přesun hmot pro pomocné stavební práce při elektromontážích Příplatek k ceně za zvětšený přesun přes vymezenou největší dopravní vzdálenost za každých dalších i započatých 1000 m</t>
  </si>
  <si>
    <t>https://podminky.urs.cz/item/CS_URS_2023_01/469981211</t>
  </si>
  <si>
    <t>090001000</t>
  </si>
  <si>
    <t>Ostatní náklady montáž - nespecifikované</t>
  </si>
  <si>
    <t>https://podminky.urs.cz/item/CS_URS_2023_01/090001000</t>
  </si>
  <si>
    <t>090001001</t>
  </si>
  <si>
    <t>Ostatní náklady dodávka - drobný nespecifikovaný materiál</t>
  </si>
  <si>
    <t>10 - Silnoproud</t>
  </si>
  <si>
    <t>HSV - HSV</t>
  </si>
  <si>
    <t xml:space="preserve">    RE - Rozvaděč RE</t>
  </si>
  <si>
    <t xml:space="preserve">    RK - Rozvaděč RK</t>
  </si>
  <si>
    <t xml:space="preserve">    RÚT - Rozvaděč RÚT</t>
  </si>
  <si>
    <t>HZS - Hodinové zúčtovací sazby</t>
  </si>
  <si>
    <t>RE</t>
  </si>
  <si>
    <t>Rozvaděč RE</t>
  </si>
  <si>
    <t>741210003</t>
  </si>
  <si>
    <t>Montáž rozvodnic oceloplechových nebo plastových bez zapojení vodičů běžných, hmotnosti do 100 kg</t>
  </si>
  <si>
    <t>https://podminky.urs.cz/item/CS_URS_2023_01/741210003</t>
  </si>
  <si>
    <t>741MAT001R</t>
  </si>
  <si>
    <t>dodávka typového rozvaděče RE - dvoutarifní měření, hlavní jistič 3x25A, minimální krytí IP43/IP20, do sítě ČEZ</t>
  </si>
  <si>
    <t>210191501</t>
  </si>
  <si>
    <t>Montáž skříní bez zapojení vodičů tenkocementových v pilíři přípojkových, typ</t>
  </si>
  <si>
    <t>https://podminky.urs.cz/item/CS_URS_2023_01/210191501</t>
  </si>
  <si>
    <t>35711817</t>
  </si>
  <si>
    <t>skříň přípojková smyčková kompaktní pilíř celoplastové provedení výzbroj 2x sada pojistkové spodky nožové velikosti 00 (SS202/NKE1P)</t>
  </si>
  <si>
    <t>210112705</t>
  </si>
  <si>
    <t>Montáž odpínačů bez zapojení vodičů nn do 500 V třípólových s pojistkami ruční pohon do 160 A, dodávka ČEZ</t>
  </si>
  <si>
    <t>https://podminky.urs.cz/item/CS_URS_2023_01/210112705</t>
  </si>
  <si>
    <t>741320103</t>
  </si>
  <si>
    <t>Montáž jističů se zapojením vodičů jednopólových nn do 25 A s krytem</t>
  </si>
  <si>
    <t>https://podminky.urs.cz/item/CS_URS_2023_01/741320103</t>
  </si>
  <si>
    <t>35822112</t>
  </si>
  <si>
    <t>jistič 1-pólový 6 A vypínací charakteristika B vypínací schopnost 6 kA</t>
  </si>
  <si>
    <t>741320163</t>
  </si>
  <si>
    <t>Montáž jističů se zapojením vodičů třípólových nn do 25 A s krytem</t>
  </si>
  <si>
    <t>https://podminky.urs.cz/item/CS_URS_2023_01/741320163</t>
  </si>
  <si>
    <t>35822171</t>
  </si>
  <si>
    <t>jistič 3-pólový 25 A vypínací charakteristika B vypínací schopnost 6 kA</t>
  </si>
  <si>
    <t>741231002</t>
  </si>
  <si>
    <t>Montáž svorkovnic do rozváděčů s popisnými štítky se zapojením vodičů na jedné straně řadových, průřezové plochy vodičů do 6 mm2</t>
  </si>
  <si>
    <t>https://podminky.urs.cz/item/CS_URS_2023_01/741231002</t>
  </si>
  <si>
    <t>34561660</t>
  </si>
  <si>
    <t>svorka řadová šroubovací RSA s nosnou lištou a průřezem vodiče 4mm2</t>
  </si>
  <si>
    <t>741231005</t>
  </si>
  <si>
    <t>Montáž svorkovnic do rozváděčů s popisnými štítky se zapojením vodičů na jedné straně řadových, průřezové plochy vodičů do 25 mm2</t>
  </si>
  <si>
    <t>https://podminky.urs.cz/item/CS_URS_2023_01/741231005</t>
  </si>
  <si>
    <t>34561666R</t>
  </si>
  <si>
    <t>svorka řadová šroubovací RSA s nosnou lištou a průřezem vodiče 25mm2</t>
  </si>
  <si>
    <t>REOST001</t>
  </si>
  <si>
    <t>Dodávka a montáž drobného materiálu pro rozvaděč RE</t>
  </si>
  <si>
    <t>REOST002</t>
  </si>
  <si>
    <t>Dokumentace rozvaděče RE, vč. protokolárního odzkoušení</t>
  </si>
  <si>
    <t>RK</t>
  </si>
  <si>
    <t>Rozvaděč RK</t>
  </si>
  <si>
    <t>741MAT002R</t>
  </si>
  <si>
    <t>dodávka atypického rozvaděče, min. 5x24 pozic, zapuštěná montáž, minimální krytí IP40/IP20</t>
  </si>
  <si>
    <t>741310561</t>
  </si>
  <si>
    <t>Montáž spínačů tří nebo čtyřpólových vypínačů výkonových pojistkových, do 63 A</t>
  </si>
  <si>
    <t>https://podminky.urs.cz/item/CS_URS_2023_01/741310561</t>
  </si>
  <si>
    <t>35822185</t>
  </si>
  <si>
    <t>jistič 3-pólový 63 A vypínací charakteristika B vypínací schopnost 25 kA</t>
  </si>
  <si>
    <t>741322021</t>
  </si>
  <si>
    <t>Montáž přepěťových ochran nn se zapojením vodičů svodiče bleskových proudů – typ 1 čtyřpólových, pro impulsní proud do 35 kA</t>
  </si>
  <si>
    <t>https://podminky.urs.cz/item/CS_URS_2023_01/741322021</t>
  </si>
  <si>
    <t>35889505R</t>
  </si>
  <si>
    <t>ochrana přepěťová SPD (35kA) typu 1+2 zapojení "V" (dříve třídy B+C)</t>
  </si>
  <si>
    <t>35822111</t>
  </si>
  <si>
    <t>jistič 1-pólový 16 A vypínací charakteristika B vypínací schopnost 10 kA</t>
  </si>
  <si>
    <t>35822115</t>
  </si>
  <si>
    <t>jistič 1-pólový 10 A vypínací charakteristika B vypínací schopnost 6 kA</t>
  </si>
  <si>
    <t>35822117</t>
  </si>
  <si>
    <t>jistič 1-pólový 10 A vypínací charakteristika C vypínací schopnost 10 kA</t>
  </si>
  <si>
    <t>35822401</t>
  </si>
  <si>
    <t>jistič 3-pólový 16 A vypínací charakteristika B vypínací schopnost 10 kA</t>
  </si>
  <si>
    <t>741321002</t>
  </si>
  <si>
    <t>Montáž proudových chráničů se zapojením vodičů dvoupólových nn do 25 A s krytem</t>
  </si>
  <si>
    <t>https://podminky.urs.cz/item/CS_URS_2023_01/741321002</t>
  </si>
  <si>
    <t>1000123182</t>
  </si>
  <si>
    <t>PFL7-16/1N/B/003-G Chránič s nadproudovou ochranou, Ir=3kA, G, 1+N, 10kA, char.B, Idn=0</t>
  </si>
  <si>
    <t>1000123170</t>
  </si>
  <si>
    <t>PFL7-10/1N/B/003-A Chránič s nadproudovou ochranou, Ir=250A+puls.SS, A, 1+N, 10kA, char</t>
  </si>
  <si>
    <t>741330011</t>
  </si>
  <si>
    <t>Montáž stykačů nn se zapojením vodičů stejnosměrných vestavných dvou nebo třípólových do 40 A</t>
  </si>
  <si>
    <t>https://podminky.urs.cz/item/CS_URS_2023_01/741330011</t>
  </si>
  <si>
    <t>35821110</t>
  </si>
  <si>
    <t>stykač vzduchový 3-pólový 32 A C17.00 48V DC D</t>
  </si>
  <si>
    <t>741331051</t>
  </si>
  <si>
    <t>Montáž přístrojů bez zapojení vodičů spínače časového</t>
  </si>
  <si>
    <t>https://podminky.urs.cz/item/CS_URS_2023_01/741331051</t>
  </si>
  <si>
    <t>35889829</t>
  </si>
  <si>
    <t>hodiny spínací denní</t>
  </si>
  <si>
    <t>741330633</t>
  </si>
  <si>
    <t>Montáž relé pomocných se zapojením vodičů vestavných v krytu s kontakty 3P</t>
  </si>
  <si>
    <t>https://podminky.urs.cz/item/CS_URS_2023_01/741330633</t>
  </si>
  <si>
    <t>35835100R</t>
  </si>
  <si>
    <t>relé tlakové "Tr" 230V/2x 10A</t>
  </si>
  <si>
    <t>741231027R</t>
  </si>
  <si>
    <t>Montáž svorkovnic do rozváděčů s popisnými štítky se zapojením vodičů na jedné straně zkušebních, vč. dodávky</t>
  </si>
  <si>
    <t>741231013R</t>
  </si>
  <si>
    <t>Montáž svorkovnic do rozváděčů s popisnými štítky se zapojením vodičů na jedné straně jistících</t>
  </si>
  <si>
    <t>RKOST001</t>
  </si>
  <si>
    <t>Dodávka a montáž drobného materiálu pro rozvaděč RK</t>
  </si>
  <si>
    <t>RKOST002</t>
  </si>
  <si>
    <t>Dokumentace rozvaděče RK, vč. protokolárního odzkoušení</t>
  </si>
  <si>
    <t>RÚT</t>
  </si>
  <si>
    <t>Rozvaděč RÚT</t>
  </si>
  <si>
    <t>741MAT003R</t>
  </si>
  <si>
    <t>dodávka atypického rozvaděče, min. 4x24 pozic, zapuštěná montáž, minimální krytí IP40/IP20</t>
  </si>
  <si>
    <t>35822107</t>
  </si>
  <si>
    <t>jistič 1-pólový 6 A vypínací charakteristika B vypínací schopnost 10 kA</t>
  </si>
  <si>
    <t>35822402</t>
  </si>
  <si>
    <t>jistič 3-pólový 20 A vypínací charakteristika B vypínací schopnost 10 kA</t>
  </si>
  <si>
    <t>741321032</t>
  </si>
  <si>
    <t>Montáž proudových chráničů se zapojením vodičů čtyřpólových nn do 25 A s krytem</t>
  </si>
  <si>
    <t>https://podminky.urs.cz/item/CS_URS_2023_01/741321032</t>
  </si>
  <si>
    <t>35889206</t>
  </si>
  <si>
    <t>chránič proudový 4pólový 25A pracovního proudu 0,03A</t>
  </si>
  <si>
    <t>RÚTOST001</t>
  </si>
  <si>
    <t>Dodávka a montáž drobného materiálu pro rozvaděč RÚT</t>
  </si>
  <si>
    <t>RÚTOST002</t>
  </si>
  <si>
    <t>Dokumentace rozvaděče RÚT, vč. protokolárního odzkoušení</t>
  </si>
  <si>
    <t>741110001</t>
  </si>
  <si>
    <t>Montáž trubek elektroinstalačních s nasunutím nebo našroubováním do krabic plastových tuhých, uložených pevně, vnější Ø přes 16 do 23 mm</t>
  </si>
  <si>
    <t>https://podminky.urs.cz/item/CS_URS_2023_01/741110001</t>
  </si>
  <si>
    <t>RMAT0001</t>
  </si>
  <si>
    <t>trubka elektroinstalační tuhá z PVC D 16 mm</t>
  </si>
  <si>
    <t>34,5*1,05 "Přepočtené koeficientem množství</t>
  </si>
  <si>
    <t>RMAT0002</t>
  </si>
  <si>
    <t>trubka elektroinstalační tuhá z PVC D 23 mm</t>
  </si>
  <si>
    <t>23*1,05 "Přepočtené koeficientem množství</t>
  </si>
  <si>
    <t>741110002</t>
  </si>
  <si>
    <t>Montáž trubek elektroinstalačních s nasunutím nebo našroubováním do krabic plastových tuhých, uložených pevně, vnější Ø přes 23 do 35 mm</t>
  </si>
  <si>
    <t>https://podminky.urs.cz/item/CS_URS_2023_01/741110002</t>
  </si>
  <si>
    <t>RMAT0003</t>
  </si>
  <si>
    <t>trubka elektroinstalační tuhá z PVC D 29 mm</t>
  </si>
  <si>
    <t>741110043</t>
  </si>
  <si>
    <t>Montáž trubek elektroinstalačních s nasunutím nebo našroubováním do krabic plastových ohebných, uložených pevně, vnější Ø přes 35 mm</t>
  </si>
  <si>
    <t>https://podminky.urs.cz/item/CS_URS_2023_01/741110043</t>
  </si>
  <si>
    <t>43,7*1,05 "Přepočtené koeficientem množství</t>
  </si>
  <si>
    <t>741110302</t>
  </si>
  <si>
    <t>Montáž trubek ochranných s nasunutím nebo našroubováním do krabic plastových tuhých, uložených pevně, vnitřní Ø přes 40 do 90 mm</t>
  </si>
  <si>
    <t>https://podminky.urs.cz/item/CS_URS_2023_01/741110302</t>
  </si>
  <si>
    <t>34571362</t>
  </si>
  <si>
    <t>trubka elektroinstalační HDPE tuhá dvouplášťová korugovaná D 52/63mm</t>
  </si>
  <si>
    <t>5,75*1,05 "Přepočtené koeficientem množství</t>
  </si>
  <si>
    <t>741110304</t>
  </si>
  <si>
    <t>Montáž trubek ochranných s nasunutím nebo našroubováním do krabic plastových tuhých, uložených pevně, vnitřní Ø přes 133 do 152 mm</t>
  </si>
  <si>
    <t>https://podminky.urs.cz/item/CS_URS_2023_01/741110304</t>
  </si>
  <si>
    <t>34571368</t>
  </si>
  <si>
    <t>trubka elektroinstalační HDPE tuhá dvouplášťová korugovaná D 136/160mm</t>
  </si>
  <si>
    <t>741110521</t>
  </si>
  <si>
    <t>Montáž lišt a kanálků elektroinstalačních se spojkami, ohyby a rohy a s nasunutím do krabic vkládacích bez víčka, šířky do 60 mm</t>
  </si>
  <si>
    <t>https://podminky.urs.cz/item/CS_URS_2023_01/741110521</t>
  </si>
  <si>
    <t>34571004</t>
  </si>
  <si>
    <t>lišta elektroinstalační hranatá PVC 20x20mm</t>
  </si>
  <si>
    <t>34571008</t>
  </si>
  <si>
    <t>lišta elektroinstalační hranatá PVC 40x40mm</t>
  </si>
  <si>
    <t>6,9*1,05 "Přepočtené koeficientem množství</t>
  </si>
  <si>
    <t>741112001</t>
  </si>
  <si>
    <t>Montáž krabic elektroinstalačních bez napojení na trubky a lišty, demontáže a montáže víčka a přístroje protahovacích nebo odbočných zapuštěných plastových kruhových</t>
  </si>
  <si>
    <t>https://podminky.urs.cz/item/CS_URS_2023_01/741112001</t>
  </si>
  <si>
    <t>34571521</t>
  </si>
  <si>
    <t>krabice pod omítku PVC odbočná kruhová D 70mm s víčkem a svorkovnicí</t>
  </si>
  <si>
    <t>34571563</t>
  </si>
  <si>
    <t>krabice pod omítku PVC odbočná kruhová D 100mm s víčkem a svorkovnicí</t>
  </si>
  <si>
    <t>741112021</t>
  </si>
  <si>
    <t>Montáž krabic elektroinstalačních bez napojení na trubky a lišty, demontáže a montáže víčka a přístroje protahovacích nebo odbočných nástěnných plastových čtyřhranných, vel. do 100x100 mm</t>
  </si>
  <si>
    <t>https://podminky.urs.cz/item/CS_URS_2023_01/741112021</t>
  </si>
  <si>
    <t>34571479</t>
  </si>
  <si>
    <t>krabice v uzavřeném provedení PP s krytím IP 66 čtvercová 100x100mm</t>
  </si>
  <si>
    <t>741112061</t>
  </si>
  <si>
    <t>Montáž krabic elektroinstalačních bez napojení na trubky a lišty, demontáže a montáže víčka a přístroje přístrojových zapuštěných plastových kruhových</t>
  </si>
  <si>
    <t>https://podminky.urs.cz/item/CS_URS_2023_01/741112061</t>
  </si>
  <si>
    <t>34571451</t>
  </si>
  <si>
    <t>krabice pod omítku PVC přístrojová kruhová D 70mm hluboká</t>
  </si>
  <si>
    <t>741120001</t>
  </si>
  <si>
    <t>Montáž vodičů izolovaných měděných bez ukončení uložených pod omítku plných a laněných (např. CY), průřezu žíly 0,35 až 6 mm2</t>
  </si>
  <si>
    <t>https://podminky.urs.cz/item/CS_URS_2023_01/741120001</t>
  </si>
  <si>
    <t>34140824</t>
  </si>
  <si>
    <t>vodič propojovací jádro Cu plné izolace PVC 450/750V (H07V-U) 1x2,5mm2</t>
  </si>
  <si>
    <t>23*1,15 "Přepočtené koeficientem množství</t>
  </si>
  <si>
    <t>34140825</t>
  </si>
  <si>
    <t>vodič propojovací jádro Cu plné izolace PVC 450/750V (H07V-U) 1x4mm2</t>
  </si>
  <si>
    <t>34140826</t>
  </si>
  <si>
    <t>vodič propojovací jádro Cu plné izolace PVC 450/750V (H07V-U) 1x6mm2</t>
  </si>
  <si>
    <t>11,5*1,15 "Přepočtené koeficientem množství</t>
  </si>
  <si>
    <t>741120003</t>
  </si>
  <si>
    <t>Montáž vodičů izolovaných měděných bez ukončení uložených pod omítku plných a laněných (např. CY), průřezu žíly 10 až 16 mm2</t>
  </si>
  <si>
    <t>https://podminky.urs.cz/item/CS_URS_2023_01/741120003</t>
  </si>
  <si>
    <t>34141029</t>
  </si>
  <si>
    <t>vodič propojovací flexibilní jádro Cu lanované izolace PVC 450/750V (H07V-K) 1x16mm2</t>
  </si>
  <si>
    <t>741120005</t>
  </si>
  <si>
    <t>Montáž vodičů izolovaných měděných bez ukončení uložených pod omítku plných a laněných (např. CY), průřezu žíly 25 až 35 mm2</t>
  </si>
  <si>
    <t>https://podminky.urs.cz/item/CS_URS_2023_01/741120005</t>
  </si>
  <si>
    <t>34141030</t>
  </si>
  <si>
    <t>vodič propojovací flexibilní jádro Cu lanované izolace PVC 450/750V (H07V-K) 1x25mm2</t>
  </si>
  <si>
    <t>28,75*1,15 "Přepočtené koeficientem množství</t>
  </si>
  <si>
    <t>741122005</t>
  </si>
  <si>
    <t>Montáž kabelů měděných bez ukončení uložených pod omítku plných plochých nebo bezhalogenových (např. CYKYLo) počtu a průřezu žil 3x1 až 2,5 mm2</t>
  </si>
  <si>
    <t>https://podminky.urs.cz/item/CS_URS_2023_01/741122005</t>
  </si>
  <si>
    <t>34109513</t>
  </si>
  <si>
    <t>kabel instalační plochý jádro Cu plné izolace PVC plášť PVC 450/750V (CYKYLo) 3x1,5mm2</t>
  </si>
  <si>
    <t>126,5*1,15 "Přepočtené koeficientem množství</t>
  </si>
  <si>
    <t>741122016</t>
  </si>
  <si>
    <t>Montáž kabelů měděných bez ukončení uložených pod omítku plných kulatých (např. CYKY), počtu a průřezu žil 3x2,5 až 6 mm2</t>
  </si>
  <si>
    <t>https://podminky.urs.cz/item/CS_URS_2023_01/741122016</t>
  </si>
  <si>
    <t>34111036</t>
  </si>
  <si>
    <t>kabel instalační jádro Cu plné izolace PVC plášť PVC 450/750V (CYKY) 3x2,5mm2</t>
  </si>
  <si>
    <t>621*1,15 "Přepočtené koeficientem množství</t>
  </si>
  <si>
    <t>741122031</t>
  </si>
  <si>
    <t>Montáž kabelů měděných bez ukončení uložených pod omítku plných kulatých (např. CYKY), počtu a průřezu žil 5x1,5 až 2,5 mm2</t>
  </si>
  <si>
    <t>https://podminky.urs.cz/item/CS_URS_2023_01/741122031</t>
  </si>
  <si>
    <t>34111094</t>
  </si>
  <si>
    <t>kabel instalační jádro Cu plné izolace PVC plášť PVC 450/750V (CYKY) 5x2,5mm2</t>
  </si>
  <si>
    <t>235,75*1,15 "Přepočtené koeficientem množství</t>
  </si>
  <si>
    <t>741122032</t>
  </si>
  <si>
    <t>Montáž kabelů měděných bez ukončení uložených pod omítku plných kulatých (např. CYKY), počtu a průřezu žil 5x4 až 6 mm2</t>
  </si>
  <si>
    <t>https://podminky.urs.cz/item/CS_URS_2023_01/741122032</t>
  </si>
  <si>
    <t>34111098</t>
  </si>
  <si>
    <t>kabel instalační jádro Cu plné izolace PVC plášť PVC 450/750V (CYKY) 5x4mm2</t>
  </si>
  <si>
    <t>138*1,15 "Přepočtené koeficientem množství</t>
  </si>
  <si>
    <t>34111100</t>
  </si>
  <si>
    <t>kabel instalační jádro Cu plné izolace PVC plášť PVC 450/750V (CYKY) 5x6mm2</t>
  </si>
  <si>
    <t>46*1,15 "Přepočtené koeficientem množství</t>
  </si>
  <si>
    <t>741122041</t>
  </si>
  <si>
    <t>Montáž kabelů měděných bez ukončení uložených pod omítku plných kulatých (např. CYKY), počtu a průřezu žil 7x1,5 až 2,5 mm2</t>
  </si>
  <si>
    <t>https://podminky.urs.cz/item/CS_URS_2023_01/741122041</t>
  </si>
  <si>
    <t>34111110</t>
  </si>
  <si>
    <t>kabel instalační jádro Cu plné izolace PVC plášť PVC 450/750V (CYKY) 7x1,5mm2</t>
  </si>
  <si>
    <t>149,5*1,15 "Přepočtené koeficientem množství</t>
  </si>
  <si>
    <t>741122122</t>
  </si>
  <si>
    <t>Montáž kabelů měděných bez ukončení uložených v trubkách zatažených plných kulatých nebo bezhalogenových (např. CYKY) počtu a průřezu žil 3x1,5 až 6 mm2</t>
  </si>
  <si>
    <t>https://podminky.urs.cz/item/CS_URS_2023_01/741122122</t>
  </si>
  <si>
    <t>34111030</t>
  </si>
  <si>
    <t>kabel instalační jádro Cu plné izolace PVC plášť PVC 450/750V (CYKY) 3x1,5mm2</t>
  </si>
  <si>
    <t>207*1,15 "Přepočtené koeficientem množství</t>
  </si>
  <si>
    <t>741122133</t>
  </si>
  <si>
    <t>Montáž kabelů měděných bez ukončení uložených v trubkách zatažených plných kulatých nebo bezhalogenových (např. CYKY) počtu a průřezu žil 4x10 mm2</t>
  </si>
  <si>
    <t>https://podminky.urs.cz/item/CS_URS_2023_01/741122133</t>
  </si>
  <si>
    <t>34111076</t>
  </si>
  <si>
    <t>kabel instalační jádro Cu plné izolace PVC plášť PVC 450/750V (CYKY) 4x10mm2</t>
  </si>
  <si>
    <t>741122142</t>
  </si>
  <si>
    <t>Montáž kabelů měděných bez ukončení uložených v trubkách zatažených plných kulatých nebo bezhalogenových (např. CYKY) počtu a průřezu žil 5x1,5 až 2,5 mm2</t>
  </si>
  <si>
    <t>https://podminky.urs.cz/item/CS_URS_2023_01/741122142</t>
  </si>
  <si>
    <t>34111090</t>
  </si>
  <si>
    <t>kabel instalační jádro Cu plné izolace PVC plášť PVC 450/750V (CYKY) 5x1,5mm2</t>
  </si>
  <si>
    <t>241,5*1,15 "Přepočtené koeficientem množství</t>
  </si>
  <si>
    <t>741123232</t>
  </si>
  <si>
    <t>Montáž kabelů hliníkových bez ukončení uložených volně plných nebo laněných kulatých (např. AYKY) počtu a průřezu žil 3x95+70 až 120+70 mm2</t>
  </si>
  <si>
    <t>https://podminky.urs.cz/item/CS_URS_2023_01/741123232</t>
  </si>
  <si>
    <t>34113223</t>
  </si>
  <si>
    <t>kabel silový jádro Al izolace PVC plášť PVC 0,6/1kV (1-AYKY) 3x120+70mm2</t>
  </si>
  <si>
    <t>57,5*1,15 "Přepočtené koeficientem množství</t>
  </si>
  <si>
    <t>741130001</t>
  </si>
  <si>
    <t>Ukončení vodičů izolovaných s označením a zapojením v rozváděči nebo na přístroji, průřezu žíly do 2,5 mm2</t>
  </si>
  <si>
    <t>https://podminky.urs.cz/item/CS_URS_2023_01/741130001</t>
  </si>
  <si>
    <t>741130006</t>
  </si>
  <si>
    <t>Ukončení vodičů izolovaných s označením a zapojením v rozváděči nebo na přístroji, průřezu žíly do 16 mm2</t>
  </si>
  <si>
    <t>https://podminky.urs.cz/item/CS_URS_2023_01/741130006</t>
  </si>
  <si>
    <t>741136004</t>
  </si>
  <si>
    <t>Propojení kabelů nebo vodičů spojkou venkovní teplem smršťovací kabelů celoplastových, počtu a průřezu žil 3x95+70 až 150+70 mm2</t>
  </si>
  <si>
    <t>https://podminky.urs.cz/item/CS_URS_2023_01/741136004</t>
  </si>
  <si>
    <t>35436026</t>
  </si>
  <si>
    <t>spojka kabelová smršťovaná přímé do 1kV 91ah-25s 4x95-300mm</t>
  </si>
  <si>
    <t>741310031</t>
  </si>
  <si>
    <t>Montáž spínačů jedno nebo dvoupólových nástěnných se zapojením vodičů, pro prostředí venkovní nebo mokré spínačů, řazení 1-jednopólových</t>
  </si>
  <si>
    <t>https://podminky.urs.cz/item/CS_URS_2023_01/741310031</t>
  </si>
  <si>
    <t>34535015</t>
  </si>
  <si>
    <t>spínač nástěnný jednopólový, řazení 1, IP44, šroubové svorky</t>
  </si>
  <si>
    <t>741310101</t>
  </si>
  <si>
    <t>Montáž spínačů jedno nebo dvoupólových polozapuštěných nebo zapuštěných se zapojením vodičů bezšroubové připojení spínačů, řazení 1-jednopólových</t>
  </si>
  <si>
    <t>https://podminky.urs.cz/item/CS_URS_2023_01/741310101</t>
  </si>
  <si>
    <t>34539010</t>
  </si>
  <si>
    <t>přístroj spínače jednopólového, řazení 1, 1So bezšroubové svorky</t>
  </si>
  <si>
    <t>34539049</t>
  </si>
  <si>
    <t>kryt spínače jednoduchý</t>
  </si>
  <si>
    <t>34539059</t>
  </si>
  <si>
    <t>rámeček jednonásobný</t>
  </si>
  <si>
    <t>741310121</t>
  </si>
  <si>
    <t>Montáž spínačů jedno nebo dvoupólových polozapuštěných nebo zapuštěných se zapojením vodičů bezšroubové připojení přepínačů, řazení 5-sériových</t>
  </si>
  <si>
    <t>https://podminky.urs.cz/item/CS_URS_2023_01/741310121</t>
  </si>
  <si>
    <t>34539012</t>
  </si>
  <si>
    <t>přístroj přepínače sériového, řazení 5 bezšroubové svorky</t>
  </si>
  <si>
    <t>34539050</t>
  </si>
  <si>
    <t>kryt spínače dělený</t>
  </si>
  <si>
    <t>741310122</t>
  </si>
  <si>
    <t>Montáž spínačů jedno nebo dvoupólových polozapuštěných nebo zapuštěných se zapojením vodičů bezšroubové připojení přepínačů, řazení 6-střídavých</t>
  </si>
  <si>
    <t>https://podminky.urs.cz/item/CS_URS_2023_01/741310122</t>
  </si>
  <si>
    <t>34539016</t>
  </si>
  <si>
    <t>přístroj přepínače střídavého, řazení 6, 6So, 6S bezšroubové svorky</t>
  </si>
  <si>
    <t>270</t>
  </si>
  <si>
    <t>741310124</t>
  </si>
  <si>
    <t>Montáž spínačů jedno nebo dvoupólových polozapuštěných nebo zapuštěných se zapojením vodičů bezšroubové připojení přepínačů, řazení 6+1-sériových střídavých</t>
  </si>
  <si>
    <t>272</t>
  </si>
  <si>
    <t>https://podminky.urs.cz/item/CS_URS_2023_01/741310124</t>
  </si>
  <si>
    <t>34539017</t>
  </si>
  <si>
    <t>přístroj přepínače střídavého dvojitého, řazení 6+6(6+1) bezšroubové svorky</t>
  </si>
  <si>
    <t>274</t>
  </si>
  <si>
    <t>276</t>
  </si>
  <si>
    <t>278</t>
  </si>
  <si>
    <t>741310125</t>
  </si>
  <si>
    <t>Montáž spínačů jedno nebo dvoupólových polozapuštěných nebo zapuštěných se zapojením vodičů bezšroubové připojení přepínačů, řazení 6+6-dvojitých střídavých</t>
  </si>
  <si>
    <t>280</t>
  </si>
  <si>
    <t>https://podminky.urs.cz/item/CS_URS_2023_01/741310125</t>
  </si>
  <si>
    <t>282</t>
  </si>
  <si>
    <t>284</t>
  </si>
  <si>
    <t>286</t>
  </si>
  <si>
    <t>741310221</t>
  </si>
  <si>
    <t>Montáž spínačů jedno nebo dvoupólových polozapuštěných nebo zapuštěných se zapojením vodičů šroubové připojení, pro prostředí normální spínačů, řazení 2-pro žaluzie</t>
  </si>
  <si>
    <t>288</t>
  </si>
  <si>
    <t>https://podminky.urs.cz/item/CS_URS_2023_01/741310221</t>
  </si>
  <si>
    <t>73769003</t>
  </si>
  <si>
    <t>spínač žaluziový bílý bez rámečku</t>
  </si>
  <si>
    <t>290</t>
  </si>
  <si>
    <t>292</t>
  </si>
  <si>
    <t>741311002</t>
  </si>
  <si>
    <t>Montáž spínačů speciálních se zapojením vodičů soumrakových</t>
  </si>
  <si>
    <t>294</t>
  </si>
  <si>
    <t>https://podminky.urs.cz/item/CS_URS_2023_01/741311002</t>
  </si>
  <si>
    <t>RMAT0006</t>
  </si>
  <si>
    <t>spínač soumrakový a pohybový 230V/0/5 1x/0-0 min. "Sr"</t>
  </si>
  <si>
    <t>296</t>
  </si>
  <si>
    <t>741311004</t>
  </si>
  <si>
    <t>Montáž spínačů speciálních se zapojením vodičů čidla pohybu nástěnného</t>
  </si>
  <si>
    <t>298</t>
  </si>
  <si>
    <t>https://podminky.urs.cz/item/CS_URS_2023_01/741311004</t>
  </si>
  <si>
    <t>40461058</t>
  </si>
  <si>
    <t>čidlo pohybové a prezenční stropní 360°</t>
  </si>
  <si>
    <t>300</t>
  </si>
  <si>
    <t>741313001</t>
  </si>
  <si>
    <t>Montáž zásuvek domovních se zapojením vodičů bezšroubové připojení polozapuštěných nebo zapuštěných 10/16 A, provedení 2P + PE</t>
  </si>
  <si>
    <t>302</t>
  </si>
  <si>
    <t>https://podminky.urs.cz/item/CS_URS_2023_01/741313001</t>
  </si>
  <si>
    <t>34555241</t>
  </si>
  <si>
    <t>přístroj zásuvky zápustné jednonásobné, krytka s clonkami, bezšroubové svorky</t>
  </si>
  <si>
    <t>304</t>
  </si>
  <si>
    <t>306</t>
  </si>
  <si>
    <t>741313003</t>
  </si>
  <si>
    <t>Montáž zásuvek domovních se zapojením vodičů bezšroubové připojení polozapuštěných nebo zapuštěných 10/16 A, provedení 2x (2P + PE) dvojnásobná</t>
  </si>
  <si>
    <t>308</t>
  </si>
  <si>
    <t>https://podminky.urs.cz/item/CS_URS_2023_01/741313003</t>
  </si>
  <si>
    <t>34555238</t>
  </si>
  <si>
    <t>zásuvka zápustná dvojnásobná, bezšroubové svorky</t>
  </si>
  <si>
    <t>310</t>
  </si>
  <si>
    <t>741313082</t>
  </si>
  <si>
    <t>Montáž zásuvek domovních se zapojením vodičů šroubové připojení venkovní nebo mokré, provedení 2P + PE</t>
  </si>
  <si>
    <t>312</t>
  </si>
  <si>
    <t>https://podminky.urs.cz/item/CS_URS_2023_01/741313082</t>
  </si>
  <si>
    <t>34555233</t>
  </si>
  <si>
    <t>zásuvka nástěnná jednonásobná chráněná, s víčkem, IP54, šroubové svorky</t>
  </si>
  <si>
    <t>314</t>
  </si>
  <si>
    <t>741313121</t>
  </si>
  <si>
    <t>Montáž zásuvek průmyslových se zapojením vodičů spojovacích, provedení IP 67 3P+N+PE 16 A</t>
  </si>
  <si>
    <t>316</t>
  </si>
  <si>
    <t>https://podminky.urs.cz/item/CS_URS_2023_01/741313121</t>
  </si>
  <si>
    <t>35811308</t>
  </si>
  <si>
    <t>zásuvka spojovací 16A - 5pól, řazení 3P+N+PE IP67, šroubové svorky</t>
  </si>
  <si>
    <t>318</t>
  </si>
  <si>
    <t>741330031</t>
  </si>
  <si>
    <t>Montáž stykačů nn se zapojením vodičů střídavých vestavných jednopólových do 16 A</t>
  </si>
  <si>
    <t>320</t>
  </si>
  <si>
    <t>https://podminky.urs.cz/item/CS_URS_2023_01/741330031</t>
  </si>
  <si>
    <t>35826002</t>
  </si>
  <si>
    <t>relé doběhové 230V 10A/ 0 - 10 minut "Dr"</t>
  </si>
  <si>
    <t>322</t>
  </si>
  <si>
    <t>741370002</t>
  </si>
  <si>
    <t>Montáž svítidel žárovkových se zapojením vodičů bytových nebo společenských místností stropních přisazených 1 zdroj se sklem</t>
  </si>
  <si>
    <t>324</t>
  </si>
  <si>
    <t>https://podminky.urs.cz/item/CS_URS_2023_01/741370002</t>
  </si>
  <si>
    <t>RMAT0010</t>
  </si>
  <si>
    <t>Svít.žár.stropní 1xE27 IP43 včetně LED zdroje 10-15W "F"</t>
  </si>
  <si>
    <t>326</t>
  </si>
  <si>
    <t>741370034</t>
  </si>
  <si>
    <t>Montáž svítidel žárovkových se zapojením vodičů bytových nebo společenských místností nástěnných přisazených 2 zdroje nouzové</t>
  </si>
  <si>
    <t>328</t>
  </si>
  <si>
    <t>https://podminky.urs.cz/item/CS_URS_2023_01/741370034</t>
  </si>
  <si>
    <t>RMAT0012</t>
  </si>
  <si>
    <t>Nouzové LED svítidlo EXIT cca 5 W/250lm/IP20, NZ 60 minut, včetně zdroje "U"</t>
  </si>
  <si>
    <t>330</t>
  </si>
  <si>
    <t>RMAT0013</t>
  </si>
  <si>
    <t>Nouzové LED svítidlo EXIT 10-15 W/IP20/43 se šipkou ve směru úniku - stále svítí, NZ 60 minut, včetně zdroje "Y"</t>
  </si>
  <si>
    <t>332</t>
  </si>
  <si>
    <t>RMAT0014</t>
  </si>
  <si>
    <t>Nouzové LED svítidlo 10-15 W/min. IP43, NZ 60 minut, včetně zdroje "Z"</t>
  </si>
  <si>
    <t>334</t>
  </si>
  <si>
    <t>741372021</t>
  </si>
  <si>
    <t>Montáž svítidel s integrovaným zdrojem LED se zapojením vodičů interiérových přisazených nástěnných hranatých nebo kruhových, plochy do 0,09 m2</t>
  </si>
  <si>
    <t>336</t>
  </si>
  <si>
    <t>https://podminky.urs.cz/item/CS_URS_2023_01/741372021</t>
  </si>
  <si>
    <t>RMAT0008</t>
  </si>
  <si>
    <t>Kulaté přisaz. LED sv. cca 2x18W/IP20, Ø 200-250mm "A"</t>
  </si>
  <si>
    <t>338</t>
  </si>
  <si>
    <t>RMAT0009</t>
  </si>
  <si>
    <t>Kulaté přisaz. LED sv. cca 3x24W/IP20, Ø 350-400mm  "B"</t>
  </si>
  <si>
    <t>340</t>
  </si>
  <si>
    <t>741372022</t>
  </si>
  <si>
    <t>Montáž svítidel s integrovaným zdrojem LED se zapojením vodičů interiérových přisazených nástěnných hranatých nebo kruhových, plochy přes 0,09 do 0,36 m2</t>
  </si>
  <si>
    <t>342</t>
  </si>
  <si>
    <t>https://podminky.urs.cz/item/CS_URS_2023_01/741372022</t>
  </si>
  <si>
    <t>28 "LED panel</t>
  </si>
  <si>
    <t>2 "přepojení stáv. svít.žár.stropní 2xE27 IP43 včetně LED zdroje cca 25W (H)</t>
  </si>
  <si>
    <t>RMAT0011</t>
  </si>
  <si>
    <t>LED panel 600x600 mm, s rámečkem, přisazená/zavěšená montáž IP20 včetně zdroje "J"; "K"; "L"; "M" 3100/3500/4000/4400 lm</t>
  </si>
  <si>
    <t>344</t>
  </si>
  <si>
    <t>741376013</t>
  </si>
  <si>
    <t>Montáž speciálních svítidel se zapojením vodičů válcového s podstavcem</t>
  </si>
  <si>
    <t>346</t>
  </si>
  <si>
    <t>https://podminky.urs.cz/item/CS_URS_2023_01/741376013</t>
  </si>
  <si>
    <t>RMAT0007</t>
  </si>
  <si>
    <t>Zahradní sloupek VO max. 1m/ LED 10-15W</t>
  </si>
  <si>
    <t>348</t>
  </si>
  <si>
    <t>741410001</t>
  </si>
  <si>
    <t>Montáž uzemňovacího vedení s upevněním, propojením a připojením pomocí svorek na povrchu pásku průřezu do 120 mm2</t>
  </si>
  <si>
    <t>350</t>
  </si>
  <si>
    <t>https://podminky.urs.cz/item/CS_URS_2023_01/741410001</t>
  </si>
  <si>
    <t>35431047</t>
  </si>
  <si>
    <t>svorka uzemnění Cu na potrubí 1" - 34mm</t>
  </si>
  <si>
    <t>352</t>
  </si>
  <si>
    <t>741810003</t>
  </si>
  <si>
    <t>Zkoušky a prohlídky elektrických rozvodů a zařízení celková prohlídka a vyhotovení revizní zprávy pro objem montážních prací přes 500 do 1000 tis. Kč</t>
  </si>
  <si>
    <t>354</t>
  </si>
  <si>
    <t>https://podminky.urs.cz/item/CS_URS_2023_01/741810003</t>
  </si>
  <si>
    <t>741810011</t>
  </si>
  <si>
    <t>Zkoušky a prohlídky elektrických rozvodů a zařízení celková prohlídka a vyhotovení revizní zprávy pro objem montážních prací Příplatek k ceně 0003 za každých dalších i započatých 500 tis. Kč přes 1000 tis. Kč</t>
  </si>
  <si>
    <t>356</t>
  </si>
  <si>
    <t>https://podminky.urs.cz/item/CS_URS_2023_01/741810011</t>
  </si>
  <si>
    <t>741910000R</t>
  </si>
  <si>
    <t>Dodávka a montáž zás. zapuštěné podlahové, vč. krabice a vystrojení, 6 modulů</t>
  </si>
  <si>
    <t>358</t>
  </si>
  <si>
    <t>741910001R</t>
  </si>
  <si>
    <t>Dodávka a montáž zás. zapuštěné podlahové, vč. krabice a vystrojení, 12 modulů - 6x zás. 230V, 3x RJ45 "PK12"</t>
  </si>
  <si>
    <t>360</t>
  </si>
  <si>
    <t>741910411</t>
  </si>
  <si>
    <t>Montáž žlabů bez stojiny a výložníků kovových s podpěrkami a příslušenstvím bez víka, šířky do 50 mm</t>
  </si>
  <si>
    <t>362</t>
  </si>
  <si>
    <t>https://podminky.urs.cz/item/CS_URS_2023_01/741910411</t>
  </si>
  <si>
    <t>34575600R</t>
  </si>
  <si>
    <t>žlab kabelový drátěný žárově zinkovaný 62/50mm, vč. podpěr</t>
  </si>
  <si>
    <t>364</t>
  </si>
  <si>
    <t>741MTZ001</t>
  </si>
  <si>
    <t>Vývod pro napojení spotřebiče 230V, včetně zapojení spotřebiče (elektromotor žaluzii, kotel, atd.)</t>
  </si>
  <si>
    <t>366</t>
  </si>
  <si>
    <t>21 "žaluzie</t>
  </si>
  <si>
    <t>2 "střešní ventilátor</t>
  </si>
  <si>
    <t>460010002</t>
  </si>
  <si>
    <t>Vytyčení trasy vedení vzdušného (nadzemního) sdělovacího nebo ovládacího podél silnice</t>
  </si>
  <si>
    <t>km</t>
  </si>
  <si>
    <t>368</t>
  </si>
  <si>
    <t>https://podminky.urs.cz/item/CS_URS_2023_01/460010002</t>
  </si>
  <si>
    <t>460010025</t>
  </si>
  <si>
    <t>Vytyčení trasy inženýrských sítí v zastavěném prostoru</t>
  </si>
  <si>
    <t>370</t>
  </si>
  <si>
    <t>https://podminky.urs.cz/item/CS_URS_2023_01/460010025</t>
  </si>
  <si>
    <t>372</t>
  </si>
  <si>
    <t>374</t>
  </si>
  <si>
    <t>376</t>
  </si>
  <si>
    <t>378</t>
  </si>
  <si>
    <t>380</t>
  </si>
  <si>
    <t>382</t>
  </si>
  <si>
    <t>384</t>
  </si>
  <si>
    <t>386</t>
  </si>
  <si>
    <t>388</t>
  </si>
  <si>
    <t>390</t>
  </si>
  <si>
    <t>460941211</t>
  </si>
  <si>
    <t>Vyplnění rýh vyplnění a omítnutí rýh ve stěnách hloubky do 3 cm a šířky do 3 cm</t>
  </si>
  <si>
    <t>392</t>
  </si>
  <si>
    <t>https://podminky.urs.cz/item/CS_URS_2023_01/460941211</t>
  </si>
  <si>
    <t>460941231</t>
  </si>
  <si>
    <t>Vyplnění rýh vyplnění a omítnutí rýh ve stěnách hloubky přes 5 do 7 cm a šířky do 7 cm</t>
  </si>
  <si>
    <t>394</t>
  </si>
  <si>
    <t>https://podminky.urs.cz/item/CS_URS_2023_01/460941231</t>
  </si>
  <si>
    <t>460941233</t>
  </si>
  <si>
    <t>Vyplnění rýh vyplnění a omítnutí rýh ve stěnách hloubky přes 5 do 7 cm a šířky přes 10 do 15 cm</t>
  </si>
  <si>
    <t>396</t>
  </si>
  <si>
    <t>https://podminky.urs.cz/item/CS_URS_2023_01/460941233</t>
  </si>
  <si>
    <t>398</t>
  </si>
  <si>
    <t>468091212</t>
  </si>
  <si>
    <t>Vysekání kapes nebo výklenků ve zdivu pro osazení kotevních prvků nebo elektroinstalačního zařízení betonovém nebo kamenném, velikosti 10x10x8 cm</t>
  </si>
  <si>
    <t>400</t>
  </si>
  <si>
    <t>https://podminky.urs.cz/item/CS_URS_2023_01/468091212</t>
  </si>
  <si>
    <t>468101133</t>
  </si>
  <si>
    <t>Vysekání rýh pro montáž trubek a kabelů v kamenných nebo betonových zdech hloubky přes 5 do 7 cm a šířky přes 10 do 15 cm</t>
  </si>
  <si>
    <t>402</t>
  </si>
  <si>
    <t>https://podminky.urs.cz/item/CS_URS_2023_01/468101133</t>
  </si>
  <si>
    <t>468101411</t>
  </si>
  <si>
    <t>Vysekání rýh pro montáž trubek a kabelů v cihelných zdech hloubky do 3 cm a šířky do 3 cm</t>
  </si>
  <si>
    <t>404</t>
  </si>
  <si>
    <t>https://podminky.urs.cz/item/CS_URS_2023_01/468101411</t>
  </si>
  <si>
    <t>468101431</t>
  </si>
  <si>
    <t>Vysekání rýh pro montáž trubek a kabelů v cihelných zdech hloubky přes 5 do 7 cm a šířky do 7 cm</t>
  </si>
  <si>
    <t>406</t>
  </si>
  <si>
    <t>https://podminky.urs.cz/item/CS_URS_2023_01/468101431</t>
  </si>
  <si>
    <t>469973116</t>
  </si>
  <si>
    <t>Poplatek za uložení stavebního odpadu (skládkovné) na skládce směsného stavebního a demoličního zatříděného do Katalogu odpadů pod kódem 17 09 04</t>
  </si>
  <si>
    <t>408</t>
  </si>
  <si>
    <t>https://podminky.urs.cz/item/CS_URS_2023_01/469973116</t>
  </si>
  <si>
    <t>410</t>
  </si>
  <si>
    <t>5,5*1,8</t>
  </si>
  <si>
    <t>412</t>
  </si>
  <si>
    <t>9,9*3 "Přepočtené koeficientem množství</t>
  </si>
  <si>
    <t>HZS</t>
  </si>
  <si>
    <t>Hodinové zúčtovací sazby</t>
  </si>
  <si>
    <t>HZS2232</t>
  </si>
  <si>
    <t>Hodinové zúčtovací sazby profesí PSV provádění stavebních instalací elektrikář odborný</t>
  </si>
  <si>
    <t>hod</t>
  </si>
  <si>
    <t>262144</t>
  </si>
  <si>
    <t>414</t>
  </si>
  <si>
    <t>https://podminky.urs.cz/item/CS_URS_2023_01/HZS2232</t>
  </si>
  <si>
    <t>24 "zapojení rozvaděče RE+OS PAK + SS 202</t>
  </si>
  <si>
    <t>36 "zapojení rozvaděče RK + HOS</t>
  </si>
  <si>
    <t>36 "zapojení rozvaděče RÚT + OSÚT</t>
  </si>
  <si>
    <t>420</t>
  </si>
  <si>
    <t>422</t>
  </si>
  <si>
    <t>11 - Slaboproud</t>
  </si>
  <si>
    <t xml:space="preserve">    742 - Elektroinstalace - slaboproud</t>
  </si>
  <si>
    <t>742</t>
  </si>
  <si>
    <t>Elektroinstalace - slaboproud</t>
  </si>
  <si>
    <t>742110002</t>
  </si>
  <si>
    <t>Montáž trubek elektroinstalačních plastových ohebných uložených pod omítku</t>
  </si>
  <si>
    <t>https://podminky.urs.cz/item/CS_URS_2023_01/742110002</t>
  </si>
  <si>
    <t>34571051</t>
  </si>
  <si>
    <t>trubka elektroinstalační ohebná EN 500 86-1141 (chránička) D 22,9/28,5mm</t>
  </si>
  <si>
    <t>504,85*1,05 "Přepočtené koeficientem množství</t>
  </si>
  <si>
    <t>34571050</t>
  </si>
  <si>
    <t>trubka elektroinstalační ohebná EN 500 86-1141 (chránička) D 16/21,2mm</t>
  </si>
  <si>
    <t>16,905*1,05 "Přepočtené koeficientem množství</t>
  </si>
  <si>
    <t>16,1*1,05 "Přepočtené koeficientem množství</t>
  </si>
  <si>
    <t>742110201</t>
  </si>
  <si>
    <t>Montáž podlahových krabic montovaných do dvojitých podlah</t>
  </si>
  <si>
    <t>https://podminky.urs.cz/item/CS_URS_2023_01/742110201</t>
  </si>
  <si>
    <t>34571570</t>
  </si>
  <si>
    <t>krabice protahovací do zdvojených a betonových podlah 8/12 modulů</t>
  </si>
  <si>
    <t>742110504</t>
  </si>
  <si>
    <t>Montáž krabic elektroinstalačních s víčkem zapuštěných plastových odbočných kruhových</t>
  </si>
  <si>
    <t>https://podminky.urs.cz/item/CS_URS_2023_01/742110504</t>
  </si>
  <si>
    <t>34571457</t>
  </si>
  <si>
    <t>krabice pod omítku PVC odbočná kruhová D 70mm s víčkem</t>
  </si>
  <si>
    <t>742110506</t>
  </si>
  <si>
    <t>Montáž krabic elektroinstalačních s víčkem zapuštěných plastových odbočných univerzálních</t>
  </si>
  <si>
    <t>https://podminky.urs.cz/item/CS_URS_2023_01/742110506</t>
  </si>
  <si>
    <t>742121001</t>
  </si>
  <si>
    <t>Montáž kabelů sdělovacích pro vnitřní rozvody počtu žil do 15</t>
  </si>
  <si>
    <t>https://podminky.urs.cz/item/CS_URS_2023_01/742121001</t>
  </si>
  <si>
    <t>517,5 "UTP cat. min 6A</t>
  </si>
  <si>
    <t>246,1 "koaxiál</t>
  </si>
  <si>
    <t>34121015</t>
  </si>
  <si>
    <t>kabel sdělovací jádro Cu plné izolace PVC plášť PVC 100V (SYKY) 4x2x0,5mm2</t>
  </si>
  <si>
    <t>517,5*1,2 "Přepočtené koeficientem množství</t>
  </si>
  <si>
    <t>34121302</t>
  </si>
  <si>
    <t>kabel koaxiální, jádro CU, izolace PVC, černý, impedance 75 Ohm, UV odolné, pr. 7,1mm</t>
  </si>
  <si>
    <t>742121002</t>
  </si>
  <si>
    <t>Montáž kabelů sdělovacích pro vnitřní rozvody počtu žil přes 15</t>
  </si>
  <si>
    <t>https://podminky.urs.cz/item/CS_URS_2023_01/742121002</t>
  </si>
  <si>
    <t>34121065</t>
  </si>
  <si>
    <t>kabel sdělovací stíněný laminovanou Al fólií s příložným Cu drátem jádro Cu plné izolace PVC plášť PVC 100V (SYKFY) 20x2x0,5mm2</t>
  </si>
  <si>
    <t>16,1*1,2 "Přepočtené koeficientem množství</t>
  </si>
  <si>
    <t>742220031</t>
  </si>
  <si>
    <t>Montáž koncentrátoru nebo expanderu pro PZTS</t>
  </si>
  <si>
    <t>https://podminky.urs.cz/item/CS_URS_2023_01/742220031</t>
  </si>
  <si>
    <t>742MAT002R</t>
  </si>
  <si>
    <t>dodávka automatického opticko-kouřového hlásiče s detektorem požáru "ADP"</t>
  </si>
  <si>
    <t>742310001</t>
  </si>
  <si>
    <t>Montáž domovního telefonu napájecího modulu na DIN lištu</t>
  </si>
  <si>
    <t>https://podminky.urs.cz/item/CS_URS_2023_01/742310001</t>
  </si>
  <si>
    <t>38227042</t>
  </si>
  <si>
    <t>síťový napáječ domácího telefonu a zvonkového tabla pro 2-68 uživatelů</t>
  </si>
  <si>
    <t>742310002</t>
  </si>
  <si>
    <t>Montáž domovního telefonu komunikačního tabla</t>
  </si>
  <si>
    <t>https://podminky.urs.cz/item/CS_URS_2023_01/742310002</t>
  </si>
  <si>
    <t>38226125</t>
  </si>
  <si>
    <t>zvonkové tablo s elektronickým vrátným 8 tlačítek, rámeček se stříškou</t>
  </si>
  <si>
    <t>742310003</t>
  </si>
  <si>
    <t>Montáž domovního telefonu klimatického krytu pro komunikační tablo</t>
  </si>
  <si>
    <t>https://podminky.urs.cz/item/CS_URS_2023_01/742310003</t>
  </si>
  <si>
    <t>742310004</t>
  </si>
  <si>
    <t>Montáž domovního telefonu elektroinstalační krabice pod tablo</t>
  </si>
  <si>
    <t>https://podminky.urs.cz/item/CS_URS_2023_01/742310004</t>
  </si>
  <si>
    <t>742310006</t>
  </si>
  <si>
    <t>Montáž domovního telefonu nástěnného audio/video telefonu</t>
  </si>
  <si>
    <t>https://podminky.urs.cz/item/CS_URS_2023_01/742310006</t>
  </si>
  <si>
    <t>38226805</t>
  </si>
  <si>
    <t>domovní telefon s ovládáním elektrického zámku</t>
  </si>
  <si>
    <t>742320011R</t>
  </si>
  <si>
    <t>Montáž elektromechanického samozamykacího zámku s panikovou funkcí, vč. dodávky</t>
  </si>
  <si>
    <t>742330001</t>
  </si>
  <si>
    <t>Montáž strukturované kabeláže rozvaděče nástěnného</t>
  </si>
  <si>
    <t>https://podminky.urs.cz/item/CS_URS_2023_01/742330001</t>
  </si>
  <si>
    <t>35712002</t>
  </si>
  <si>
    <t>rozvaděč nástěnný jednodílný 19" celoskleněné dveře 9U/400mm</t>
  </si>
  <si>
    <t>742330021</t>
  </si>
  <si>
    <t>Montáž strukturované kabeláže příslušenství a ostatní práce k rozvaděčům police</t>
  </si>
  <si>
    <t>https://podminky.urs.cz/item/CS_URS_2023_01/742330021</t>
  </si>
  <si>
    <t>35712066</t>
  </si>
  <si>
    <t>police rozvaděče 19" perforovaná 1U/250mm nosnost 20kg</t>
  </si>
  <si>
    <t>742330022</t>
  </si>
  <si>
    <t>Montáž strukturované kabeláže příslušenství a ostatní práce k rozvaděčům napájecího panelu</t>
  </si>
  <si>
    <t>https://podminky.urs.cz/item/CS_URS_2023_01/742330022</t>
  </si>
  <si>
    <t>35712107</t>
  </si>
  <si>
    <t>panel rozvodný 19" 1U 8x zásuvka dle ČSN max 16A bleskojistka kabel 3x1,5mm 2m</t>
  </si>
  <si>
    <t>742330023</t>
  </si>
  <si>
    <t>Montáž strukturované kabeláže příslušenství a ostatní práce k rozvaděčům vyvazovacíhoho panelu 1U</t>
  </si>
  <si>
    <t>https://podminky.urs.cz/item/CS_URS_2023_01/742330023</t>
  </si>
  <si>
    <t>37451145</t>
  </si>
  <si>
    <t>panel vyvazovací 5x plastové oko s průchody 1U 19"</t>
  </si>
  <si>
    <t>742330024</t>
  </si>
  <si>
    <t>Montáž strukturované kabeláže příslušenství a ostatní práce k rozvaděčům patch panelu 24 portů</t>
  </si>
  <si>
    <t>https://podminky.urs.cz/item/CS_URS_2023_01/742330024</t>
  </si>
  <si>
    <t>37451110</t>
  </si>
  <si>
    <t>patch panel Cat6 PCB 1U 24 portů 19" UTP</t>
  </si>
  <si>
    <t>742330036</t>
  </si>
  <si>
    <t>Montáž strukturované kabeláže příslušenství a ostatní práce k rozvaděčům sestavení optické vany</t>
  </si>
  <si>
    <t>https://podminky.urs.cz/item/CS_URS_2023_01/742330036</t>
  </si>
  <si>
    <t>35759000</t>
  </si>
  <si>
    <t>vana optická neosazená výsuvná 1U 1xkazeta pro 24 svárů 24xSC simplex</t>
  </si>
  <si>
    <t>742330044</t>
  </si>
  <si>
    <t>Montáž strukturované kabeláže zásuvek datových pod omítku, do nábytku, do parapetního žlabu nebo podlahové krabice 1 až 6 pozic</t>
  </si>
  <si>
    <t>https://podminky.urs.cz/item/CS_URS_2023_01/742330044</t>
  </si>
  <si>
    <t>37451183</t>
  </si>
  <si>
    <t>modul zásuvkový 1xRJ45 osazený 22,5x45mm se záclonkou úhlový UTP Cat6</t>
  </si>
  <si>
    <t>34539100</t>
  </si>
  <si>
    <t>rámeček datové zásuvky pro 2 moduly 22,5x45mm</t>
  </si>
  <si>
    <t>742420001</t>
  </si>
  <si>
    <t>Montáž společné televizní antény venkovní televizní antény</t>
  </si>
  <si>
    <t>https://podminky.urs.cz/item/CS_URS_2023_01/742420001</t>
  </si>
  <si>
    <t>38454001</t>
  </si>
  <si>
    <t>anténa pro příjem DVB-T2 19 dBi bez zdroje filtr LTE třmen na uchycení hliník a sklolaminát</t>
  </si>
  <si>
    <t>742MAT001R</t>
  </si>
  <si>
    <t>dodávka SAT</t>
  </si>
  <si>
    <t>742420021</t>
  </si>
  <si>
    <t>Montáž společné televizní antény antenního stožáru včetně upevňovacího materiálu</t>
  </si>
  <si>
    <t>https://podminky.urs.cz/item/CS_URS_2023_01/742420021</t>
  </si>
  <si>
    <t>31686014</t>
  </si>
  <si>
    <t>stožár anténní kov žárový zinek plastová záslepka průměr 48mm délka 3m</t>
  </si>
  <si>
    <t>742420061</t>
  </si>
  <si>
    <t>Montáž společné televizní antény rozvodnice STA</t>
  </si>
  <si>
    <t>https://podminky.urs.cz/item/CS_URS_2023_01/742420061</t>
  </si>
  <si>
    <t>34571032</t>
  </si>
  <si>
    <t>skříň kovová bílá uzamykatelná bez uzemnění vnitřní 400x300x200mm</t>
  </si>
  <si>
    <t>742420071</t>
  </si>
  <si>
    <t>Montáž společné televizní antény multipřepínače do rozvaděče</t>
  </si>
  <si>
    <t>https://podminky.urs.cz/item/CS_URS_2023_01/742420071</t>
  </si>
  <si>
    <t>34539077</t>
  </si>
  <si>
    <t>multipřepínač koncový pro 3 družice 13 vstupů 12 výstupů</t>
  </si>
  <si>
    <t>742420121</t>
  </si>
  <si>
    <t>Montáž společné televizní antény televizní zásuvky koncové nebo průběžné</t>
  </si>
  <si>
    <t>https://podminky.urs.cz/item/CS_URS_2023_01/742420121</t>
  </si>
  <si>
    <t>37451028</t>
  </si>
  <si>
    <t>zásuvka koncová TV/R/SAT s krabičkou a víčkem útlum 1,5dB</t>
  </si>
  <si>
    <t>742420201</t>
  </si>
  <si>
    <t>Montáž společné televizní antény nastavení zesilovače dle úrovně na zásuvkách</t>
  </si>
  <si>
    <t>https://podminky.urs.cz/item/CS_URS_2023_01/742420201</t>
  </si>
  <si>
    <t>742430031</t>
  </si>
  <si>
    <t>Montáž audiovizuální techniky kabelu HDMI protažením a se zakončením v zásuvce nebo krabici</t>
  </si>
  <si>
    <t>https://podminky.urs.cz/item/CS_URS_2023_01/742430031</t>
  </si>
  <si>
    <t>34199011</t>
  </si>
  <si>
    <t>kabel propojovací HDMI 1.3 A M/M délka 25m</t>
  </si>
  <si>
    <t>469972111</t>
  </si>
  <si>
    <t>Odvoz suti a vybouraných hmot odvoz suti a vybouraných hmot do 1 km</t>
  </si>
  <si>
    <t>https://podminky.urs.cz/item/CS_URS_2023_01/469972111</t>
  </si>
  <si>
    <t>469972121</t>
  </si>
  <si>
    <t>Odvoz suti a vybouraných hmot odvoz suti a vybouraných hmot Příplatek k ceně za každý další i započatý 1 km</t>
  </si>
  <si>
    <t>https://podminky.urs.cz/item/CS_URS_2023_01/469972121</t>
  </si>
  <si>
    <t>1,002*3 "Přepočtené koeficientem množství</t>
  </si>
  <si>
    <t>12 - Hromosvod</t>
  </si>
  <si>
    <t>741410003</t>
  </si>
  <si>
    <t>Montáž uzemňovacího vedení s upevněním, propojením a připojením pomocí svorek na povrchu drátu nebo lana Ø do 10 mm</t>
  </si>
  <si>
    <t>https://podminky.urs.cz/item/CS_URS_2023_01/741410003</t>
  </si>
  <si>
    <t>103,5 "AlMgSi 8mm - na povrchu</t>
  </si>
  <si>
    <t>11,5 "AlMgSi 10mm - svody</t>
  </si>
  <si>
    <t>62,1 "izolovaný svod pod omítku</t>
  </si>
  <si>
    <t>drát izolovaný pod omítku</t>
  </si>
  <si>
    <t>62,1/1,4</t>
  </si>
  <si>
    <t>35441077</t>
  </si>
  <si>
    <t>drát D 8mm AlMgSi</t>
  </si>
  <si>
    <t>103,5/6,7</t>
  </si>
  <si>
    <t>11,5/1,61</t>
  </si>
  <si>
    <t>35441415</t>
  </si>
  <si>
    <t>podpěra vedení FeZn do zdiva 150mm</t>
  </si>
  <si>
    <t>35442251</t>
  </si>
  <si>
    <t>podpěra vedení na ploché střechy k nalepení výšky 55mm, FeZn, základna 100x100mm</t>
  </si>
  <si>
    <t>741410021</t>
  </si>
  <si>
    <t>Montáž uzemňovacího vedení s upevněním, propojením a připojením pomocí svorek v zemi s izolací spojů pásku průřezu do 120 mm2 v městské zástavbě</t>
  </si>
  <si>
    <t>https://podminky.urs.cz/item/CS_URS_2023_01/741410021</t>
  </si>
  <si>
    <t>92 "fezn 30x4 mm</t>
  </si>
  <si>
    <t>92 "nerez 30x3,5 mm</t>
  </si>
  <si>
    <t>35442062</t>
  </si>
  <si>
    <t>pás zemnící 30x4mm FeZn</t>
  </si>
  <si>
    <t>35442143</t>
  </si>
  <si>
    <t>pás zemnící 30x3,5mm nerez</t>
  </si>
  <si>
    <t>92*0,84</t>
  </si>
  <si>
    <t>144,9 "fezn 10 mm</t>
  </si>
  <si>
    <t>27,6  "nerez 10 mm</t>
  </si>
  <si>
    <t>144,9/1,61</t>
  </si>
  <si>
    <t>35442137</t>
  </si>
  <si>
    <t>drát D 10mm nerez</t>
  </si>
  <si>
    <t>27,6*0,62</t>
  </si>
  <si>
    <t>741420021</t>
  </si>
  <si>
    <t>https://podminky.urs.cz/item/CS_URS_2023_01/741420021</t>
  </si>
  <si>
    <t>35441996</t>
  </si>
  <si>
    <t>svorka odbočovací a spojovací pro spojování kruhových a páskových vodičů, FeZn</t>
  </si>
  <si>
    <t>741420022</t>
  </si>
  <si>
    <t>Montáž hromosvodného vedení svorek se 3 a více šrouby</t>
  </si>
  <si>
    <t>https://podminky.urs.cz/item/CS_URS_2023_01/741420022</t>
  </si>
  <si>
    <t>35441860</t>
  </si>
  <si>
    <t>svorka FeZn k jímací tyči - 4 šrouby</t>
  </si>
  <si>
    <t>35431027</t>
  </si>
  <si>
    <t>svorka uzemnění FeZn křížová diagonální</t>
  </si>
  <si>
    <t>35431038</t>
  </si>
  <si>
    <t>svorka uzemnění FeZn na okapové žlaby, 60mm</t>
  </si>
  <si>
    <t>35442034</t>
  </si>
  <si>
    <t>svorka uzemnění nerez zkušební, 81mm</t>
  </si>
  <si>
    <t>741430005</t>
  </si>
  <si>
    <t>Montáž jímacích tyčí délky do 3 m, na stojan</t>
  </si>
  <si>
    <t>https://podminky.urs.cz/item/CS_URS_2023_01/741430005</t>
  </si>
  <si>
    <t>35442151</t>
  </si>
  <si>
    <t>tyč jímací s rovným koncem 16/10 1500 (500/1000)mm AlMgSi</t>
  </si>
  <si>
    <t>35442152R</t>
  </si>
  <si>
    <t>oddálený jímač OJ vč. upevnění a připojení</t>
  </si>
  <si>
    <t>35442181</t>
  </si>
  <si>
    <t>stojan pro jímací tyč s rovným koncem, FeZn, s plastbetonovými podpěrami, pro jímač do 2000mm - rozpětí podpěr 350mm</t>
  </si>
  <si>
    <t>741440031</t>
  </si>
  <si>
    <t>Montáž zemnicích desek a tyčí s připojením na svodové nebo uzemňovací vedení bez příslušenství tyčí, délky do 2 m</t>
  </si>
  <si>
    <t>https://podminky.urs.cz/item/CS_URS_2023_01/741440031</t>
  </si>
  <si>
    <t>35442128</t>
  </si>
  <si>
    <t>tyč zemnící 2 m FeZn se svorkou</t>
  </si>
  <si>
    <t>741820001</t>
  </si>
  <si>
    <t>Měření zemních odporů zemniče</t>
  </si>
  <si>
    <t>https://podminky.urs.cz/item/CS_URS_2023_01/741820001</t>
  </si>
  <si>
    <t>741820012</t>
  </si>
  <si>
    <t>Měření zemních odporů zemnicí sítě délky pásku přes 100 do 200 m</t>
  </si>
  <si>
    <t>https://podminky.urs.cz/item/CS_URS_2023_01/741820012</t>
  </si>
  <si>
    <t>460161142</t>
  </si>
  <si>
    <t>Hloubení zapažených i nezapažených kabelových rýh ručně včetně urovnání dna s přemístěním výkopku do vzdálenosti 3 m od okraje jámy nebo s naložením na dopravní prostředek šířky 35 cm hloubky 50 cm v hornině třídy těžitelnosti I skupiny 3</t>
  </si>
  <si>
    <t>https://podminky.urs.cz/item/CS_URS_2023_01/460161142</t>
  </si>
  <si>
    <t>460431152</t>
  </si>
  <si>
    <t>Zásyp kabelových rýh ručně s přemístění sypaniny ze vzdálenosti do 10 m, s uložením výkopku ve vrstvách včetně zhutnění a úpravy povrchu šířky 35 cm hloubky 50 cm z hornině třídy těžitelnosti I skupiny 3</t>
  </si>
  <si>
    <t>https://podminky.urs.cz/item/CS_URS_2023_01/460431152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</si>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</sst>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0">
    <font>
      <sz val="8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8"/>
      <name val="Arial CE"/>
      <family val="2"/>
    </font>
    <font>
      <b/>
      <sz val="14"/>
      <name val="Arial CE"/>
      <family val="2"/>
    </font>
    <font>
      <sz val="8"/>
      <color indexed="48"/>
      <name val="Arial CE"/>
      <family val="2"/>
    </font>
    <font>
      <b/>
      <sz val="12"/>
      <color indexed="55"/>
      <name val="Arial CE"/>
      <family val="2"/>
    </font>
    <font>
      <sz val="10"/>
      <color indexed="55"/>
      <name val="Arial CE"/>
      <family val="2"/>
    </font>
    <font>
      <sz val="10"/>
      <name val="Arial CE"/>
      <family val="2"/>
    </font>
    <font>
      <b/>
      <sz val="8"/>
      <color indexed="55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0"/>
      <color indexed="55"/>
      <name val="Arial CE"/>
      <family val="2"/>
    </font>
    <font>
      <b/>
      <sz val="12"/>
      <name val="Arial CE"/>
      <family val="2"/>
    </font>
    <font>
      <sz val="12"/>
      <color indexed="55"/>
      <name val="Arial CE"/>
      <family val="2"/>
    </font>
    <font>
      <sz val="8"/>
      <color indexed="55"/>
      <name val="Arial CE"/>
      <family val="2"/>
    </font>
    <font>
      <sz val="9"/>
      <name val="Arial CE"/>
      <family val="2"/>
    </font>
    <font>
      <sz val="9"/>
      <color indexed="55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sz val="18"/>
      <color theme="10"/>
      <name val="Wingdings 2"/>
      <family val="2"/>
    </font>
    <font>
      <b/>
      <sz val="11"/>
      <color indexed="56"/>
      <name val="Arial CE"/>
      <family val="2"/>
    </font>
    <font>
      <sz val="11"/>
      <color indexed="56"/>
      <name val="Arial CE"/>
      <family val="2"/>
    </font>
    <font>
      <sz val="11"/>
      <color indexed="55"/>
      <name val="Arial CE"/>
      <family val="2"/>
    </font>
    <font>
      <sz val="10"/>
      <color indexed="48"/>
      <name val="Arial CE"/>
      <family val="2"/>
    </font>
    <font>
      <b/>
      <sz val="12"/>
      <color indexed="16"/>
      <name val="Arial CE"/>
      <family val="2"/>
    </font>
    <font>
      <sz val="12"/>
      <color indexed="56"/>
      <name val="Arial CE"/>
      <family val="2"/>
    </font>
    <font>
      <sz val="10"/>
      <color indexed="5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indexed="56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8"/>
      <color indexed="20"/>
      <name val="Arial CE"/>
      <family val="2"/>
    </font>
    <font>
      <sz val="7"/>
      <color indexed="55"/>
      <name val="Arial CE"/>
      <family val="2"/>
    </font>
    <font>
      <sz val="8"/>
      <color rgb="FF505050"/>
      <name val="Arial CE"/>
      <family val="2"/>
    </font>
    <font>
      <sz val="8"/>
      <color indexed="10"/>
      <name val="Arial CE"/>
      <family val="2"/>
    </font>
    <font>
      <sz val="8"/>
      <color rgb="FF0000A8"/>
      <name val="Arial CE"/>
      <family val="2"/>
    </font>
    <font>
      <i/>
      <sz val="7"/>
      <color indexed="55"/>
      <name val="Arial CE"/>
      <family val="2"/>
    </font>
    <font>
      <i/>
      <sz val="9"/>
      <color indexed="12"/>
      <name val="Arial CE"/>
      <family val="2"/>
    </font>
    <font>
      <i/>
      <sz val="8"/>
      <color indexed="12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6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/>
      <top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/>
      <right style="hair"/>
      <top style="hair"/>
      <bottom style="hair"/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307">
    <xf numFmtId="0" fontId="0" fillId="0" borderId="0" xfId="0"/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top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7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/>
    </xf>
    <xf numFmtId="49" fontId="8" fillId="2" borderId="0" xfId="0" applyNumberFormat="1" applyFont="1" applyFill="1" applyAlignment="1">
      <alignment horizontal="left" vertical="center"/>
    </xf>
    <xf numFmtId="0" fontId="2" fillId="0" borderId="0" xfId="20" applyFont="1" applyAlignment="1">
      <alignment horizontal="left" vertical="center"/>
      <protection/>
    </xf>
    <xf numFmtId="0" fontId="8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11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0" fontId="7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13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13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6" fillId="4" borderId="13" xfId="0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" fontId="14" fillId="0" borderId="18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166" fontId="14" fillId="0" borderId="0" xfId="0" applyNumberFormat="1" applyFont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20" applyFont="1" applyAlignment="1">
      <alignment horizontal="center" vertical="center"/>
      <protection/>
    </xf>
    <xf numFmtId="0" fontId="20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4" fontId="24" fillId="0" borderId="18" xfId="0" applyNumberFormat="1" applyFont="1" applyBorder="1" applyAlignment="1">
      <alignment vertical="center"/>
    </xf>
    <xf numFmtId="4" fontId="24" fillId="0" borderId="0" xfId="0" applyNumberFormat="1" applyFont="1" applyAlignment="1">
      <alignment vertical="center"/>
    </xf>
    <xf numFmtId="166" fontId="24" fillId="0" borderId="0" xfId="0" applyNumberFormat="1" applyFont="1" applyAlignment="1">
      <alignment vertical="center"/>
    </xf>
    <xf numFmtId="4" fontId="24" fillId="0" borderId="12" xfId="0" applyNumberFormat="1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3" xfId="0" applyBorder="1" applyAlignment="1">
      <alignment vertical="center" wrapText="1"/>
    </xf>
    <xf numFmtId="0" fontId="11" fillId="0" borderId="0" xfId="0" applyFont="1" applyAlignment="1">
      <alignment horizontal="left" vertical="center"/>
    </xf>
    <xf numFmtId="4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13" fillId="4" borderId="6" xfId="0" applyFont="1" applyFill="1" applyBorder="1" applyAlignment="1">
      <alignment horizontal="left" vertical="center"/>
    </xf>
    <xf numFmtId="0" fontId="13" fillId="4" borderId="7" xfId="0" applyFont="1" applyFill="1" applyBorder="1" applyAlignment="1">
      <alignment horizontal="right" vertical="center"/>
    </xf>
    <xf numFmtId="0" fontId="13" fillId="4" borderId="7" xfId="0" applyFont="1" applyFill="1" applyBorder="1" applyAlignment="1">
      <alignment horizontal="center" vertical="center"/>
    </xf>
    <xf numFmtId="4" fontId="13" fillId="4" borderId="7" xfId="0" applyNumberFormat="1" applyFont="1" applyFill="1" applyBorder="1" applyAlignment="1">
      <alignment vertical="center"/>
    </xf>
    <xf numFmtId="0" fontId="0" fillId="4" borderId="13" xfId="0" applyFill="1" applyBorder="1" applyAlignment="1">
      <alignment vertical="center"/>
    </xf>
    <xf numFmtId="0" fontId="16" fillId="4" borderId="0" xfId="0" applyFont="1" applyFill="1" applyAlignment="1">
      <alignment horizontal="left" vertical="center"/>
    </xf>
    <xf numFmtId="0" fontId="16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27" fillId="0" borderId="3" xfId="0" applyFont="1" applyBorder="1" applyAlignment="1">
      <alignment vertical="center"/>
    </xf>
    <xf numFmtId="0" fontId="27" fillId="0" borderId="20" xfId="0" applyFont="1" applyBorder="1" applyAlignment="1">
      <alignment horizontal="left" vertical="center"/>
    </xf>
    <xf numFmtId="0" fontId="27" fillId="0" borderId="20" xfId="0" applyFont="1" applyBorder="1" applyAlignment="1">
      <alignment vertical="center"/>
    </xf>
    <xf numFmtId="4" fontId="27" fillId="0" borderId="2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20" xfId="0" applyFont="1" applyBorder="1" applyAlignment="1">
      <alignment horizontal="left" vertical="center"/>
    </xf>
    <xf numFmtId="0" fontId="28" fillId="0" borderId="20" xfId="0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4" fontId="18" fillId="0" borderId="0" xfId="0" applyNumberFormat="1" applyFont="1"/>
    <xf numFmtId="166" fontId="29" fillId="0" borderId="10" xfId="0" applyNumberFormat="1" applyFont="1" applyBorder="1"/>
    <xf numFmtId="166" fontId="29" fillId="0" borderId="11" xfId="0" applyNumberFormat="1" applyFont="1" applyBorder="1"/>
    <xf numFmtId="4" fontId="30" fillId="0" borderId="0" xfId="0" applyNumberFormat="1" applyFont="1" applyAlignment="1">
      <alignment vertical="center"/>
    </xf>
    <xf numFmtId="0" fontId="31" fillId="0" borderId="0" xfId="0" applyFont="1"/>
    <xf numFmtId="0" fontId="31" fillId="0" borderId="3" xfId="0" applyFont="1" applyBorder="1"/>
    <xf numFmtId="0" fontId="31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" fontId="27" fillId="0" borderId="0" xfId="0" applyNumberFormat="1" applyFont="1"/>
    <xf numFmtId="0" fontId="31" fillId="0" borderId="18" xfId="0" applyFont="1" applyBorder="1"/>
    <xf numFmtId="166" fontId="31" fillId="0" borderId="0" xfId="0" applyNumberFormat="1" applyFont="1"/>
    <xf numFmtId="166" fontId="31" fillId="0" borderId="12" xfId="0" applyNumberFormat="1" applyFont="1" applyBorder="1"/>
    <xf numFmtId="0" fontId="31" fillId="0" borderId="0" xfId="0" applyFont="1" applyAlignment="1">
      <alignment horizontal="center"/>
    </xf>
    <xf numFmtId="4" fontId="31" fillId="0" borderId="0" xfId="0" applyNumberFormat="1" applyFont="1" applyAlignment="1">
      <alignment vertical="center"/>
    </xf>
    <xf numFmtId="0" fontId="28" fillId="0" borderId="0" xfId="0" applyFont="1" applyAlignment="1">
      <alignment horizontal="left"/>
    </xf>
    <xf numFmtId="4" fontId="28" fillId="0" borderId="0" xfId="0" applyNumberFormat="1" applyFont="1"/>
    <xf numFmtId="0" fontId="16" fillId="0" borderId="22" xfId="0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left" vertical="center" wrapText="1"/>
    </xf>
    <xf numFmtId="0" fontId="16" fillId="0" borderId="22" xfId="0" applyFont="1" applyBorder="1" applyAlignment="1">
      <alignment horizontal="left" vertical="center" wrapText="1"/>
    </xf>
    <xf numFmtId="0" fontId="16" fillId="0" borderId="22" xfId="0" applyFont="1" applyBorder="1" applyAlignment="1">
      <alignment horizontal="center" vertical="center" wrapText="1"/>
    </xf>
    <xf numFmtId="167" fontId="16" fillId="0" borderId="22" xfId="0" applyNumberFormat="1" applyFont="1" applyBorder="1" applyAlignment="1">
      <alignment vertical="center"/>
    </xf>
    <xf numFmtId="4" fontId="16" fillId="2" borderId="22" xfId="0" applyNumberFormat="1" applyFont="1" applyFill="1" applyBorder="1" applyAlignment="1">
      <alignment vertical="center"/>
    </xf>
    <xf numFmtId="4" fontId="16" fillId="0" borderId="22" xfId="0" applyNumberFormat="1" applyFont="1" applyBorder="1" applyAlignment="1">
      <alignment vertical="center"/>
    </xf>
    <xf numFmtId="0" fontId="17" fillId="2" borderId="18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66" fontId="17" fillId="0" borderId="0" xfId="0" applyNumberFormat="1" applyFont="1" applyAlignment="1">
      <alignment vertical="center"/>
    </xf>
    <xf numFmtId="166" fontId="17" fillId="0" borderId="12" xfId="0" applyNumberFormat="1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2" fillId="0" borderId="0" xfId="0" applyFont="1" applyAlignment="1">
      <alignment horizontal="left" vertical="center"/>
    </xf>
    <xf numFmtId="0" fontId="33" fillId="0" borderId="0" xfId="20" applyFont="1" applyAlignment="1">
      <alignment vertical="center" wrapText="1"/>
      <protection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34" fillId="0" borderId="0" xfId="0" applyFont="1" applyAlignment="1">
      <alignment vertical="center"/>
    </xf>
    <xf numFmtId="0" fontId="34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/>
    </xf>
    <xf numFmtId="0" fontId="34" fillId="0" borderId="0" xfId="0" applyFont="1" applyAlignment="1">
      <alignment horizontal="left" vertical="center" wrapText="1"/>
    </xf>
    <xf numFmtId="0" fontId="34" fillId="0" borderId="18" xfId="0" applyFont="1" applyBorder="1" applyAlignment="1">
      <alignment vertical="center"/>
    </xf>
    <xf numFmtId="0" fontId="34" fillId="0" borderId="12" xfId="0" applyFont="1" applyBorder="1" applyAlignment="1">
      <alignment vertical="center"/>
    </xf>
    <xf numFmtId="0" fontId="36" fillId="0" borderId="0" xfId="0" applyFont="1" applyAlignment="1">
      <alignment vertical="center"/>
    </xf>
    <xf numFmtId="0" fontId="36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167" fontId="36" fillId="0" borderId="0" xfId="0" applyNumberFormat="1" applyFont="1" applyAlignment="1">
      <alignment vertical="center"/>
    </xf>
    <xf numFmtId="0" fontId="36" fillId="0" borderId="18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37" fillId="0" borderId="0" xfId="0" applyFont="1" applyAlignment="1">
      <alignment vertical="center"/>
    </xf>
    <xf numFmtId="0" fontId="37" fillId="0" borderId="3" xfId="0" applyFont="1" applyBorder="1" applyAlignment="1">
      <alignment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Alignment="1">
      <alignment horizontal="left" vertical="center" wrapText="1"/>
    </xf>
    <xf numFmtId="167" fontId="37" fillId="0" borderId="0" xfId="0" applyNumberFormat="1" applyFont="1" applyAlignment="1">
      <alignment vertical="center"/>
    </xf>
    <xf numFmtId="0" fontId="37" fillId="0" borderId="18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8" fillId="0" borderId="3" xfId="0" applyFont="1" applyBorder="1" applyAlignment="1">
      <alignment vertical="center"/>
    </xf>
    <xf numFmtId="0" fontId="38" fillId="0" borderId="0" xfId="0" applyFont="1" applyAlignment="1">
      <alignment horizontal="left" vertical="center"/>
    </xf>
    <xf numFmtId="0" fontId="38" fillId="0" borderId="0" xfId="0" applyFont="1" applyAlignment="1">
      <alignment horizontal="left" vertical="center" wrapText="1"/>
    </xf>
    <xf numFmtId="167" fontId="38" fillId="0" borderId="0" xfId="0" applyNumberFormat="1" applyFont="1" applyAlignment="1">
      <alignment vertical="center"/>
    </xf>
    <xf numFmtId="0" fontId="38" fillId="0" borderId="18" xfId="0" applyFont="1" applyBorder="1" applyAlignment="1">
      <alignment vertical="center"/>
    </xf>
    <xf numFmtId="0" fontId="38" fillId="0" borderId="12" xfId="0" applyFont="1" applyBorder="1" applyAlignment="1">
      <alignment vertical="center"/>
    </xf>
    <xf numFmtId="0" fontId="39" fillId="0" borderId="0" xfId="0" applyFont="1" applyAlignment="1">
      <alignment vertical="center" wrapText="1"/>
    </xf>
    <xf numFmtId="0" fontId="40" fillId="0" borderId="22" xfId="0" applyFont="1" applyBorder="1" applyAlignment="1">
      <alignment horizontal="center" vertical="center"/>
    </xf>
    <xf numFmtId="49" fontId="40" fillId="0" borderId="22" xfId="0" applyNumberFormat="1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center" vertical="center" wrapText="1"/>
    </xf>
    <xf numFmtId="167" fontId="40" fillId="0" borderId="22" xfId="0" applyNumberFormat="1" applyFont="1" applyBorder="1" applyAlignment="1">
      <alignment vertical="center"/>
    </xf>
    <xf numFmtId="4" fontId="40" fillId="2" borderId="22" xfId="0" applyNumberFormat="1" applyFont="1" applyFill="1" applyBorder="1" applyAlignment="1">
      <alignment vertical="center"/>
    </xf>
    <xf numFmtId="4" fontId="40" fillId="0" borderId="22" xfId="0" applyNumberFormat="1" applyFont="1" applyBorder="1" applyAlignment="1">
      <alignment vertical="center"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>
      <alignment horizontal="left" vertical="center"/>
    </xf>
    <xf numFmtId="0" fontId="40" fillId="0" borderId="0" xfId="0" applyFont="1" applyAlignment="1">
      <alignment horizontal="center" vertical="center"/>
    </xf>
    <xf numFmtId="167" fontId="16" fillId="2" borderId="22" xfId="0" applyNumberFormat="1" applyFont="1" applyFill="1" applyBorder="1" applyAlignment="1">
      <alignment vertical="center"/>
    </xf>
    <xf numFmtId="0" fontId="17" fillId="2" borderId="19" xfId="0" applyFont="1" applyFill="1" applyBorder="1" applyAlignment="1">
      <alignment horizontal="left" vertical="center"/>
    </xf>
    <xf numFmtId="0" fontId="17" fillId="0" borderId="20" xfId="0" applyFont="1" applyBorder="1" applyAlignment="1">
      <alignment horizontal="center" vertical="center"/>
    </xf>
    <xf numFmtId="166" fontId="17" fillId="0" borderId="20" xfId="0" applyNumberFormat="1" applyFont="1" applyBorder="1" applyAlignment="1">
      <alignment vertical="center"/>
    </xf>
    <xf numFmtId="166" fontId="17" fillId="0" borderId="21" xfId="0" applyNumberFormat="1" applyFont="1" applyBorder="1" applyAlignment="1">
      <alignment vertical="center"/>
    </xf>
    <xf numFmtId="0" fontId="0" fillId="0" borderId="0" xfId="0" applyAlignment="1">
      <alignment vertical="top"/>
    </xf>
    <xf numFmtId="0" fontId="42" fillId="0" borderId="1" xfId="0" applyFont="1" applyBorder="1" applyAlignment="1">
      <alignment vertical="center" wrapText="1"/>
    </xf>
    <xf numFmtId="0" fontId="42" fillId="0" borderId="2" xfId="0" applyFont="1" applyBorder="1" applyAlignment="1">
      <alignment vertical="center" wrapText="1"/>
    </xf>
    <xf numFmtId="0" fontId="42" fillId="0" borderId="23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42" fillId="0" borderId="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42" fillId="0" borderId="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5" fillId="0" borderId="3" xfId="0" applyFont="1" applyBorder="1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2" fillId="0" borderId="8" xfId="0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0" xfId="0" applyFont="1" applyAlignment="1">
      <alignment vertical="top"/>
    </xf>
    <xf numFmtId="0" fontId="42" fillId="0" borderId="1" xfId="0" applyFont="1" applyBorder="1" applyAlignment="1">
      <alignment horizontal="left" vertical="center"/>
    </xf>
    <xf numFmtId="0" fontId="42" fillId="0" borderId="2" xfId="0" applyFont="1" applyBorder="1" applyAlignment="1">
      <alignment horizontal="left" vertical="center"/>
    </xf>
    <xf numFmtId="0" fontId="42" fillId="0" borderId="23" xfId="0" applyFont="1" applyBorder="1" applyAlignment="1">
      <alignment horizontal="left" vertical="center"/>
    </xf>
    <xf numFmtId="0" fontId="42" fillId="0" borderId="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7" fillId="0" borderId="9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45" fillId="0" borderId="3" xfId="0" applyFont="1" applyBorder="1" applyAlignment="1">
      <alignment horizontal="left" vertical="center"/>
    </xf>
    <xf numFmtId="0" fontId="42" fillId="0" borderId="8" xfId="0" applyFont="1" applyBorder="1" applyAlignment="1">
      <alignment horizontal="left" vertical="center"/>
    </xf>
    <xf numFmtId="0" fontId="46" fillId="0" borderId="9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5" fillId="0" borderId="9" xfId="0" applyFont="1" applyBorder="1" applyAlignment="1">
      <alignment horizontal="left" vertical="center"/>
    </xf>
    <xf numFmtId="0" fontId="42" fillId="0" borderId="0" xfId="0" applyFont="1" applyAlignment="1">
      <alignment horizontal="left" vertical="center" wrapText="1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2" fillId="0" borderId="1" xfId="0" applyFont="1" applyBorder="1" applyAlignment="1">
      <alignment horizontal="left" vertical="center" wrapText="1"/>
    </xf>
    <xf numFmtId="0" fontId="42" fillId="0" borderId="2" xfId="0" applyFont="1" applyBorder="1" applyAlignment="1">
      <alignment horizontal="left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7" fillId="0" borderId="3" xfId="0" applyFont="1" applyBorder="1" applyAlignment="1">
      <alignment horizontal="left" vertical="center" wrapText="1"/>
    </xf>
    <xf numFmtId="0" fontId="47" fillId="0" borderId="24" xfId="0" applyFont="1" applyBorder="1" applyAlignment="1">
      <alignment horizontal="left" vertical="center" wrapText="1"/>
    </xf>
    <xf numFmtId="0" fontId="45" fillId="0" borderId="3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 wrapText="1"/>
    </xf>
    <xf numFmtId="0" fontId="45" fillId="0" borderId="24" xfId="0" applyFont="1" applyBorder="1" applyAlignment="1">
      <alignment horizontal="left" vertical="center"/>
    </xf>
    <xf numFmtId="0" fontId="45" fillId="0" borderId="8" xfId="0" applyFont="1" applyBorder="1" applyAlignment="1">
      <alignment horizontal="left" vertical="center" wrapText="1"/>
    </xf>
    <xf numFmtId="0" fontId="45" fillId="0" borderId="9" xfId="0" applyFont="1" applyBorder="1" applyAlignment="1">
      <alignment horizontal="left" vertical="center" wrapText="1"/>
    </xf>
    <xf numFmtId="0" fontId="45" fillId="0" borderId="25" xfId="0" applyFont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center" vertical="top"/>
    </xf>
    <xf numFmtId="0" fontId="45" fillId="0" borderId="8" xfId="0" applyFont="1" applyBorder="1" applyAlignment="1">
      <alignment horizontal="left" vertical="center"/>
    </xf>
    <xf numFmtId="0" fontId="45" fillId="0" borderId="25" xfId="0" applyFont="1" applyBorder="1" applyAlignment="1">
      <alignment horizontal="left" vertical="center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7" fillId="0" borderId="9" xfId="0" applyFont="1" applyBorder="1" applyAlignment="1">
      <alignment vertical="center"/>
    </xf>
    <xf numFmtId="0" fontId="44" fillId="0" borderId="9" xfId="0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0" fontId="0" fillId="0" borderId="9" xfId="0" applyBorder="1" applyAlignment="1">
      <alignment vertical="top"/>
    </xf>
    <xf numFmtId="0" fontId="44" fillId="0" borderId="9" xfId="0" applyFont="1" applyBorder="1" applyAlignment="1">
      <alignment horizontal="left"/>
    </xf>
    <xf numFmtId="0" fontId="47" fillId="0" borderId="9" xfId="0" applyFont="1" applyBorder="1"/>
    <xf numFmtId="0" fontId="42" fillId="0" borderId="3" xfId="0" applyFont="1" applyBorder="1" applyAlignment="1">
      <alignment vertical="top"/>
    </xf>
    <xf numFmtId="0" fontId="42" fillId="0" borderId="24" xfId="0" applyFont="1" applyBorder="1" applyAlignment="1">
      <alignment vertical="top"/>
    </xf>
    <xf numFmtId="0" fontId="42" fillId="0" borderId="8" xfId="0" applyFont="1" applyBorder="1" applyAlignment="1">
      <alignment vertical="top"/>
    </xf>
    <xf numFmtId="0" fontId="42" fillId="0" borderId="9" xfId="0" applyFont="1" applyBorder="1" applyAlignment="1">
      <alignment vertical="top"/>
    </xf>
    <xf numFmtId="0" fontId="42" fillId="0" borderId="25" xfId="0" applyFont="1" applyBorder="1" applyAlignment="1">
      <alignment vertical="top"/>
    </xf>
    <xf numFmtId="0" fontId="0" fillId="0" borderId="0" xfId="0"/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0" fillId="0" borderId="0" xfId="0" applyFont="1" applyAlignment="1">
      <alignment horizontal="left" vertical="top" wrapText="1"/>
    </xf>
    <xf numFmtId="49" fontId="8" fillId="2" borderId="0" xfId="0" applyNumberFormat="1" applyFont="1" applyFill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4" fontId="11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7" fillId="0" borderId="0" xfId="0" applyFont="1" applyAlignment="1">
      <alignment horizontal="right" vertical="center"/>
    </xf>
    <xf numFmtId="4" fontId="12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horizontal="left" vertical="center"/>
    </xf>
    <xf numFmtId="4" fontId="13" fillId="3" borderId="7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13" fillId="3" borderId="7" xfId="0" applyFont="1" applyFill="1" applyBorder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vertical="center"/>
    </xf>
    <xf numFmtId="165" fontId="8" fillId="0" borderId="0" xfId="0" applyNumberFormat="1" applyFont="1" applyAlignment="1">
      <alignment horizontal="left" vertical="center"/>
    </xf>
    <xf numFmtId="0" fontId="14" fillId="0" borderId="17" xfId="0" applyFont="1" applyBorder="1" applyAlignment="1">
      <alignment horizontal="center" vertical="center"/>
    </xf>
    <xf numFmtId="0" fontId="14" fillId="0" borderId="10" xfId="0" applyFont="1" applyBorder="1" applyAlignment="1">
      <alignment horizontal="left" vertical="center"/>
    </xf>
    <xf numFmtId="0" fontId="15" fillId="0" borderId="1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2" fillId="0" borderId="0" xfId="20" applyFont="1" applyAlignment="1">
      <alignment vertical="center" wrapText="1"/>
      <protection/>
    </xf>
    <xf numFmtId="0" fontId="16" fillId="4" borderId="7" xfId="0" applyFont="1" applyFill="1" applyBorder="1" applyAlignment="1">
      <alignment horizontal="right" vertical="center"/>
    </xf>
    <xf numFmtId="0" fontId="16" fillId="4" borderId="7" xfId="0" applyFont="1" applyFill="1" applyBorder="1" applyAlignment="1">
      <alignment horizontal="left" vertical="center"/>
    </xf>
    <xf numFmtId="0" fontId="16" fillId="4" borderId="7" xfId="0" applyFont="1" applyFill="1" applyBorder="1" applyAlignment="1">
      <alignment horizontal="center" vertical="center"/>
    </xf>
    <xf numFmtId="0" fontId="16" fillId="4" borderId="6" xfId="0" applyFont="1" applyFill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" fontId="18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2" borderId="0" xfId="0" applyFont="1" applyFill="1" applyAlignment="1">
      <alignment horizontal="left" vertical="center"/>
    </xf>
    <xf numFmtId="0" fontId="43" fillId="0" borderId="0" xfId="0" applyFont="1" applyAlignment="1">
      <alignment horizontal="center" vertical="center" wrapText="1"/>
    </xf>
    <xf numFmtId="0" fontId="44" fillId="0" borderId="9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43" fillId="0" borderId="0" xfId="0" applyFont="1" applyAlignment="1">
      <alignment horizontal="center" vertical="center"/>
    </xf>
    <xf numFmtId="0" fontId="44" fillId="0" borderId="9" xfId="0" applyFont="1" applyBorder="1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4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vebnikalkulace.cz/" TargetMode="External" /><Relationship Id="rId2" Type="http://schemas.openxmlformats.org/officeDocument/2006/relationships/hyperlink" Target="http://www.stavebnikalkulace.cz/" TargetMode="External" /><Relationship Id="rId3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13411141" TargetMode="External" /><Relationship Id="rId2" Type="http://schemas.openxmlformats.org/officeDocument/2006/relationships/hyperlink" Target="https://podminky.urs.cz/item/CS_URS_2023_01/998713201" TargetMode="External" /><Relationship Id="rId3" Type="http://schemas.openxmlformats.org/officeDocument/2006/relationships/hyperlink" Target="https://podminky.urs.cz/item/CS_URS_2023_01/751133032" TargetMode="External" /><Relationship Id="rId4" Type="http://schemas.openxmlformats.org/officeDocument/2006/relationships/hyperlink" Target="https://podminky.urs.cz/item/CS_URS_2023_01/751322011" TargetMode="External" /><Relationship Id="rId5" Type="http://schemas.openxmlformats.org/officeDocument/2006/relationships/hyperlink" Target="https://podminky.urs.cz/item/CS_URS_2023_01/751510042" TargetMode="External" /><Relationship Id="rId6" Type="http://schemas.openxmlformats.org/officeDocument/2006/relationships/hyperlink" Target="https://podminky.urs.cz/item/CS_URS_2023_01/751537147" TargetMode="External" /><Relationship Id="rId7" Type="http://schemas.openxmlformats.org/officeDocument/2006/relationships/hyperlink" Target="https://podminky.urs.cz/item/CS_URS_2023_01/998751201" TargetMode="External" /><Relationship Id="rId8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110063" TargetMode="External" /><Relationship Id="rId2" Type="http://schemas.openxmlformats.org/officeDocument/2006/relationships/hyperlink" Target="https://podminky.urs.cz/item/CS_URS_2023_01/741122024" TargetMode="External" /><Relationship Id="rId3" Type="http://schemas.openxmlformats.org/officeDocument/2006/relationships/hyperlink" Target="https://podminky.urs.cz/item/CS_URS_2023_01/741410041" TargetMode="External" /><Relationship Id="rId4" Type="http://schemas.openxmlformats.org/officeDocument/2006/relationships/hyperlink" Target="https://podminky.urs.cz/item/CS_URS_2023_01/210101155" TargetMode="External" /><Relationship Id="rId5" Type="http://schemas.openxmlformats.org/officeDocument/2006/relationships/hyperlink" Target="https://podminky.urs.cz/item/CS_URS_2023_01/210203901" TargetMode="External" /><Relationship Id="rId6" Type="http://schemas.openxmlformats.org/officeDocument/2006/relationships/hyperlink" Target="https://podminky.urs.cz/item/CS_URS_2023_01/210204201" TargetMode="External" /><Relationship Id="rId7" Type="http://schemas.openxmlformats.org/officeDocument/2006/relationships/hyperlink" Target="https://podminky.urs.cz/item/CS_URS_2023_01/210204211" TargetMode="External" /><Relationship Id="rId8" Type="http://schemas.openxmlformats.org/officeDocument/2006/relationships/hyperlink" Target="https://podminky.urs.cz/item/CS_URS_2023_01/210220301" TargetMode="External" /><Relationship Id="rId9" Type="http://schemas.openxmlformats.org/officeDocument/2006/relationships/hyperlink" Target="https://podminky.urs.cz/item/CS_URS_2023_01/210280001" TargetMode="External" /><Relationship Id="rId10" Type="http://schemas.openxmlformats.org/officeDocument/2006/relationships/hyperlink" Target="https://podminky.urs.cz/item/CS_URS_2023_01/220271107" TargetMode="External" /><Relationship Id="rId11" Type="http://schemas.openxmlformats.org/officeDocument/2006/relationships/hyperlink" Target="https://podminky.urs.cz/item/CS_URS_2023_01/460030011" TargetMode="External" /><Relationship Id="rId12" Type="http://schemas.openxmlformats.org/officeDocument/2006/relationships/hyperlink" Target="https://podminky.urs.cz/item/CS_URS_2023_01/460131113" TargetMode="External" /><Relationship Id="rId13" Type="http://schemas.openxmlformats.org/officeDocument/2006/relationships/hyperlink" Target="https://podminky.urs.cz/item/CS_URS_2023_01/460161162" TargetMode="External" /><Relationship Id="rId14" Type="http://schemas.openxmlformats.org/officeDocument/2006/relationships/hyperlink" Target="https://podminky.urs.cz/item/CS_URS_2023_01/460431172" TargetMode="External" /><Relationship Id="rId15" Type="http://schemas.openxmlformats.org/officeDocument/2006/relationships/hyperlink" Target="https://podminky.urs.cz/item/CS_URS_2023_01/460641113" TargetMode="External" /><Relationship Id="rId16" Type="http://schemas.openxmlformats.org/officeDocument/2006/relationships/hyperlink" Target="https://podminky.urs.cz/item/CS_URS_2023_01/460641431" TargetMode="External" /><Relationship Id="rId17" Type="http://schemas.openxmlformats.org/officeDocument/2006/relationships/hyperlink" Target="https://podminky.urs.cz/item/CS_URS_2023_01/460661213" TargetMode="External" /><Relationship Id="rId18" Type="http://schemas.openxmlformats.org/officeDocument/2006/relationships/hyperlink" Target="https://podminky.urs.cz/item/CS_URS_2023_01/460671112" TargetMode="External" /><Relationship Id="rId19" Type="http://schemas.openxmlformats.org/officeDocument/2006/relationships/hyperlink" Target="https://podminky.urs.cz/item/CS_URS_2023_01/468011141" TargetMode="External" /><Relationship Id="rId20" Type="http://schemas.openxmlformats.org/officeDocument/2006/relationships/hyperlink" Target="https://podminky.urs.cz/item/CS_URS_2023_01/469981111" TargetMode="External" /><Relationship Id="rId21" Type="http://schemas.openxmlformats.org/officeDocument/2006/relationships/hyperlink" Target="https://podminky.urs.cz/item/CS_URS_2023_01/469981211" TargetMode="External" /><Relationship Id="rId22" Type="http://schemas.openxmlformats.org/officeDocument/2006/relationships/hyperlink" Target="https://podminky.urs.cz/item/CS_URS_2023_01/090001000" TargetMode="External" /><Relationship Id="rId23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210003" TargetMode="External" /><Relationship Id="rId2" Type="http://schemas.openxmlformats.org/officeDocument/2006/relationships/hyperlink" Target="https://podminky.urs.cz/item/CS_URS_2023_01/210191501" TargetMode="External" /><Relationship Id="rId3" Type="http://schemas.openxmlformats.org/officeDocument/2006/relationships/hyperlink" Target="https://podminky.urs.cz/item/CS_URS_2023_01/210112705" TargetMode="External" /><Relationship Id="rId4" Type="http://schemas.openxmlformats.org/officeDocument/2006/relationships/hyperlink" Target="https://podminky.urs.cz/item/CS_URS_2023_01/741320103" TargetMode="External" /><Relationship Id="rId5" Type="http://schemas.openxmlformats.org/officeDocument/2006/relationships/hyperlink" Target="https://podminky.urs.cz/item/CS_URS_2023_01/741320163" TargetMode="External" /><Relationship Id="rId6" Type="http://schemas.openxmlformats.org/officeDocument/2006/relationships/hyperlink" Target="https://podminky.urs.cz/item/CS_URS_2023_01/741231002" TargetMode="External" /><Relationship Id="rId7" Type="http://schemas.openxmlformats.org/officeDocument/2006/relationships/hyperlink" Target="https://podminky.urs.cz/item/CS_URS_2023_01/741231005" TargetMode="External" /><Relationship Id="rId8" Type="http://schemas.openxmlformats.org/officeDocument/2006/relationships/hyperlink" Target="https://podminky.urs.cz/item/CS_URS_2023_01/741210003" TargetMode="External" /><Relationship Id="rId9" Type="http://schemas.openxmlformats.org/officeDocument/2006/relationships/hyperlink" Target="https://podminky.urs.cz/item/CS_URS_2023_01/741310561" TargetMode="External" /><Relationship Id="rId10" Type="http://schemas.openxmlformats.org/officeDocument/2006/relationships/hyperlink" Target="https://podminky.urs.cz/item/CS_URS_2023_01/741322021" TargetMode="External" /><Relationship Id="rId11" Type="http://schemas.openxmlformats.org/officeDocument/2006/relationships/hyperlink" Target="https://podminky.urs.cz/item/CS_URS_2023_01/741320103" TargetMode="External" /><Relationship Id="rId12" Type="http://schemas.openxmlformats.org/officeDocument/2006/relationships/hyperlink" Target="https://podminky.urs.cz/item/CS_URS_2023_01/741320163" TargetMode="External" /><Relationship Id="rId13" Type="http://schemas.openxmlformats.org/officeDocument/2006/relationships/hyperlink" Target="https://podminky.urs.cz/item/CS_URS_2023_01/741321002" TargetMode="External" /><Relationship Id="rId14" Type="http://schemas.openxmlformats.org/officeDocument/2006/relationships/hyperlink" Target="https://podminky.urs.cz/item/CS_URS_2023_01/741330011" TargetMode="External" /><Relationship Id="rId15" Type="http://schemas.openxmlformats.org/officeDocument/2006/relationships/hyperlink" Target="https://podminky.urs.cz/item/CS_URS_2023_01/741231002" TargetMode="External" /><Relationship Id="rId16" Type="http://schemas.openxmlformats.org/officeDocument/2006/relationships/hyperlink" Target="https://podminky.urs.cz/item/CS_URS_2023_01/741331051" TargetMode="External" /><Relationship Id="rId17" Type="http://schemas.openxmlformats.org/officeDocument/2006/relationships/hyperlink" Target="https://podminky.urs.cz/item/CS_URS_2023_01/741330633" TargetMode="External" /><Relationship Id="rId18" Type="http://schemas.openxmlformats.org/officeDocument/2006/relationships/hyperlink" Target="https://podminky.urs.cz/item/CS_URS_2023_01/741210003" TargetMode="External" /><Relationship Id="rId19" Type="http://schemas.openxmlformats.org/officeDocument/2006/relationships/hyperlink" Target="https://podminky.urs.cz/item/CS_URS_2023_01/741310561" TargetMode="External" /><Relationship Id="rId20" Type="http://schemas.openxmlformats.org/officeDocument/2006/relationships/hyperlink" Target="https://podminky.urs.cz/item/CS_URS_2023_01/741322021" TargetMode="External" /><Relationship Id="rId21" Type="http://schemas.openxmlformats.org/officeDocument/2006/relationships/hyperlink" Target="https://podminky.urs.cz/item/CS_URS_2023_01/741320103" TargetMode="External" /><Relationship Id="rId22" Type="http://schemas.openxmlformats.org/officeDocument/2006/relationships/hyperlink" Target="https://podminky.urs.cz/item/CS_URS_2023_01/741320163" TargetMode="External" /><Relationship Id="rId23" Type="http://schemas.openxmlformats.org/officeDocument/2006/relationships/hyperlink" Target="https://podminky.urs.cz/item/CS_URS_2023_01/741321002" TargetMode="External" /><Relationship Id="rId24" Type="http://schemas.openxmlformats.org/officeDocument/2006/relationships/hyperlink" Target="https://podminky.urs.cz/item/CS_URS_2023_01/741321032" TargetMode="External" /><Relationship Id="rId25" Type="http://schemas.openxmlformats.org/officeDocument/2006/relationships/hyperlink" Target="https://podminky.urs.cz/item/CS_URS_2023_01/741331051" TargetMode="External" /><Relationship Id="rId26" Type="http://schemas.openxmlformats.org/officeDocument/2006/relationships/hyperlink" Target="https://podminky.urs.cz/item/CS_URS_2023_01/741330011" TargetMode="External" /><Relationship Id="rId27" Type="http://schemas.openxmlformats.org/officeDocument/2006/relationships/hyperlink" Target="https://podminky.urs.cz/item/CS_URS_2023_01/741110001" TargetMode="External" /><Relationship Id="rId28" Type="http://schemas.openxmlformats.org/officeDocument/2006/relationships/hyperlink" Target="https://podminky.urs.cz/item/CS_URS_2023_01/741110002" TargetMode="External" /><Relationship Id="rId29" Type="http://schemas.openxmlformats.org/officeDocument/2006/relationships/hyperlink" Target="https://podminky.urs.cz/item/CS_URS_2023_01/741110043" TargetMode="External" /><Relationship Id="rId30" Type="http://schemas.openxmlformats.org/officeDocument/2006/relationships/hyperlink" Target="https://podminky.urs.cz/item/CS_URS_2023_01/741110302" TargetMode="External" /><Relationship Id="rId31" Type="http://schemas.openxmlformats.org/officeDocument/2006/relationships/hyperlink" Target="https://podminky.urs.cz/item/CS_URS_2023_01/741110304" TargetMode="External" /><Relationship Id="rId32" Type="http://schemas.openxmlformats.org/officeDocument/2006/relationships/hyperlink" Target="https://podminky.urs.cz/item/CS_URS_2023_01/741110521" TargetMode="External" /><Relationship Id="rId33" Type="http://schemas.openxmlformats.org/officeDocument/2006/relationships/hyperlink" Target="https://podminky.urs.cz/item/CS_URS_2023_01/741112001" TargetMode="External" /><Relationship Id="rId34" Type="http://schemas.openxmlformats.org/officeDocument/2006/relationships/hyperlink" Target="https://podminky.urs.cz/item/CS_URS_2023_01/741112021" TargetMode="External" /><Relationship Id="rId35" Type="http://schemas.openxmlformats.org/officeDocument/2006/relationships/hyperlink" Target="https://podminky.urs.cz/item/CS_URS_2023_01/741112061" TargetMode="External" /><Relationship Id="rId36" Type="http://schemas.openxmlformats.org/officeDocument/2006/relationships/hyperlink" Target="https://podminky.urs.cz/item/CS_URS_2023_01/741120001" TargetMode="External" /><Relationship Id="rId37" Type="http://schemas.openxmlformats.org/officeDocument/2006/relationships/hyperlink" Target="https://podminky.urs.cz/item/CS_URS_2023_01/741120001" TargetMode="External" /><Relationship Id="rId38" Type="http://schemas.openxmlformats.org/officeDocument/2006/relationships/hyperlink" Target="https://podminky.urs.cz/item/CS_URS_2023_01/741120003" TargetMode="External" /><Relationship Id="rId39" Type="http://schemas.openxmlformats.org/officeDocument/2006/relationships/hyperlink" Target="https://podminky.urs.cz/item/CS_URS_2023_01/741120005" TargetMode="External" /><Relationship Id="rId40" Type="http://schemas.openxmlformats.org/officeDocument/2006/relationships/hyperlink" Target="https://podminky.urs.cz/item/CS_URS_2023_01/741122005" TargetMode="External" /><Relationship Id="rId41" Type="http://schemas.openxmlformats.org/officeDocument/2006/relationships/hyperlink" Target="https://podminky.urs.cz/item/CS_URS_2023_01/741122016" TargetMode="External" /><Relationship Id="rId42" Type="http://schemas.openxmlformats.org/officeDocument/2006/relationships/hyperlink" Target="https://podminky.urs.cz/item/CS_URS_2023_01/741122031" TargetMode="External" /><Relationship Id="rId43" Type="http://schemas.openxmlformats.org/officeDocument/2006/relationships/hyperlink" Target="https://podminky.urs.cz/item/CS_URS_2023_01/741122032" TargetMode="External" /><Relationship Id="rId44" Type="http://schemas.openxmlformats.org/officeDocument/2006/relationships/hyperlink" Target="https://podminky.urs.cz/item/CS_URS_2023_01/741122032" TargetMode="External" /><Relationship Id="rId45" Type="http://schemas.openxmlformats.org/officeDocument/2006/relationships/hyperlink" Target="https://podminky.urs.cz/item/CS_URS_2023_01/741122041" TargetMode="External" /><Relationship Id="rId46" Type="http://schemas.openxmlformats.org/officeDocument/2006/relationships/hyperlink" Target="https://podminky.urs.cz/item/CS_URS_2023_01/741122122" TargetMode="External" /><Relationship Id="rId47" Type="http://schemas.openxmlformats.org/officeDocument/2006/relationships/hyperlink" Target="https://podminky.urs.cz/item/CS_URS_2023_01/741122133" TargetMode="External" /><Relationship Id="rId48" Type="http://schemas.openxmlformats.org/officeDocument/2006/relationships/hyperlink" Target="https://podminky.urs.cz/item/CS_URS_2023_01/741122142" TargetMode="External" /><Relationship Id="rId49" Type="http://schemas.openxmlformats.org/officeDocument/2006/relationships/hyperlink" Target="https://podminky.urs.cz/item/CS_URS_2023_01/741122142" TargetMode="External" /><Relationship Id="rId50" Type="http://schemas.openxmlformats.org/officeDocument/2006/relationships/hyperlink" Target="https://podminky.urs.cz/item/CS_URS_2023_01/741123232" TargetMode="External" /><Relationship Id="rId51" Type="http://schemas.openxmlformats.org/officeDocument/2006/relationships/hyperlink" Target="https://podminky.urs.cz/item/CS_URS_2023_01/741130001" TargetMode="External" /><Relationship Id="rId52" Type="http://schemas.openxmlformats.org/officeDocument/2006/relationships/hyperlink" Target="https://podminky.urs.cz/item/CS_URS_2023_01/741130006" TargetMode="External" /><Relationship Id="rId53" Type="http://schemas.openxmlformats.org/officeDocument/2006/relationships/hyperlink" Target="https://podminky.urs.cz/item/CS_URS_2023_01/741136004" TargetMode="External" /><Relationship Id="rId54" Type="http://schemas.openxmlformats.org/officeDocument/2006/relationships/hyperlink" Target="https://podminky.urs.cz/item/CS_URS_2023_01/741310031" TargetMode="External" /><Relationship Id="rId55" Type="http://schemas.openxmlformats.org/officeDocument/2006/relationships/hyperlink" Target="https://podminky.urs.cz/item/CS_URS_2023_01/741310101" TargetMode="External" /><Relationship Id="rId56" Type="http://schemas.openxmlformats.org/officeDocument/2006/relationships/hyperlink" Target="https://podminky.urs.cz/item/CS_URS_2023_01/741310121" TargetMode="External" /><Relationship Id="rId57" Type="http://schemas.openxmlformats.org/officeDocument/2006/relationships/hyperlink" Target="https://podminky.urs.cz/item/CS_URS_2023_01/741310122" TargetMode="External" /><Relationship Id="rId58" Type="http://schemas.openxmlformats.org/officeDocument/2006/relationships/hyperlink" Target="https://podminky.urs.cz/item/CS_URS_2023_01/741310124" TargetMode="External" /><Relationship Id="rId59" Type="http://schemas.openxmlformats.org/officeDocument/2006/relationships/hyperlink" Target="https://podminky.urs.cz/item/CS_URS_2023_01/741310125" TargetMode="External" /><Relationship Id="rId60" Type="http://schemas.openxmlformats.org/officeDocument/2006/relationships/hyperlink" Target="https://podminky.urs.cz/item/CS_URS_2023_01/741310221" TargetMode="External" /><Relationship Id="rId61" Type="http://schemas.openxmlformats.org/officeDocument/2006/relationships/hyperlink" Target="https://podminky.urs.cz/item/CS_URS_2023_01/741311002" TargetMode="External" /><Relationship Id="rId62" Type="http://schemas.openxmlformats.org/officeDocument/2006/relationships/hyperlink" Target="https://podminky.urs.cz/item/CS_URS_2023_01/741311004" TargetMode="External" /><Relationship Id="rId63" Type="http://schemas.openxmlformats.org/officeDocument/2006/relationships/hyperlink" Target="https://podminky.urs.cz/item/CS_URS_2023_01/741313001" TargetMode="External" /><Relationship Id="rId64" Type="http://schemas.openxmlformats.org/officeDocument/2006/relationships/hyperlink" Target="https://podminky.urs.cz/item/CS_URS_2023_01/741313003" TargetMode="External" /><Relationship Id="rId65" Type="http://schemas.openxmlformats.org/officeDocument/2006/relationships/hyperlink" Target="https://podminky.urs.cz/item/CS_URS_2023_01/741313082" TargetMode="External" /><Relationship Id="rId66" Type="http://schemas.openxmlformats.org/officeDocument/2006/relationships/hyperlink" Target="https://podminky.urs.cz/item/CS_URS_2023_01/741313121" TargetMode="External" /><Relationship Id="rId67" Type="http://schemas.openxmlformats.org/officeDocument/2006/relationships/hyperlink" Target="https://podminky.urs.cz/item/CS_URS_2023_01/741330031" TargetMode="External" /><Relationship Id="rId68" Type="http://schemas.openxmlformats.org/officeDocument/2006/relationships/hyperlink" Target="https://podminky.urs.cz/item/CS_URS_2023_01/741370002" TargetMode="External" /><Relationship Id="rId69" Type="http://schemas.openxmlformats.org/officeDocument/2006/relationships/hyperlink" Target="https://podminky.urs.cz/item/CS_URS_2023_01/741370034" TargetMode="External" /><Relationship Id="rId70" Type="http://schemas.openxmlformats.org/officeDocument/2006/relationships/hyperlink" Target="https://podminky.urs.cz/item/CS_URS_2023_01/741372021" TargetMode="External" /><Relationship Id="rId71" Type="http://schemas.openxmlformats.org/officeDocument/2006/relationships/hyperlink" Target="https://podminky.urs.cz/item/CS_URS_2023_01/741372022" TargetMode="External" /><Relationship Id="rId72" Type="http://schemas.openxmlformats.org/officeDocument/2006/relationships/hyperlink" Target="https://podminky.urs.cz/item/CS_URS_2023_01/741376013" TargetMode="External" /><Relationship Id="rId73" Type="http://schemas.openxmlformats.org/officeDocument/2006/relationships/hyperlink" Target="https://podminky.urs.cz/item/CS_URS_2023_01/741410001" TargetMode="External" /><Relationship Id="rId74" Type="http://schemas.openxmlformats.org/officeDocument/2006/relationships/hyperlink" Target="https://podminky.urs.cz/item/CS_URS_2023_01/741810003" TargetMode="External" /><Relationship Id="rId75" Type="http://schemas.openxmlformats.org/officeDocument/2006/relationships/hyperlink" Target="https://podminky.urs.cz/item/CS_URS_2023_01/741810011" TargetMode="External" /><Relationship Id="rId76" Type="http://schemas.openxmlformats.org/officeDocument/2006/relationships/hyperlink" Target="https://podminky.urs.cz/item/CS_URS_2023_01/741910411" TargetMode="External" /><Relationship Id="rId77" Type="http://schemas.openxmlformats.org/officeDocument/2006/relationships/hyperlink" Target="https://podminky.urs.cz/item/CS_URS_2023_01/460010002" TargetMode="External" /><Relationship Id="rId78" Type="http://schemas.openxmlformats.org/officeDocument/2006/relationships/hyperlink" Target="https://podminky.urs.cz/item/CS_URS_2023_01/460010025" TargetMode="External" /><Relationship Id="rId79" Type="http://schemas.openxmlformats.org/officeDocument/2006/relationships/hyperlink" Target="https://podminky.urs.cz/item/CS_URS_2023_01/460030011" TargetMode="External" /><Relationship Id="rId80" Type="http://schemas.openxmlformats.org/officeDocument/2006/relationships/hyperlink" Target="https://podminky.urs.cz/item/CS_URS_2023_01/460131113" TargetMode="External" /><Relationship Id="rId81" Type="http://schemas.openxmlformats.org/officeDocument/2006/relationships/hyperlink" Target="https://podminky.urs.cz/item/CS_URS_2023_01/460161162" TargetMode="External" /><Relationship Id="rId82" Type="http://schemas.openxmlformats.org/officeDocument/2006/relationships/hyperlink" Target="https://podminky.urs.cz/item/CS_URS_2023_01/460431172" TargetMode="External" /><Relationship Id="rId83" Type="http://schemas.openxmlformats.org/officeDocument/2006/relationships/hyperlink" Target="https://podminky.urs.cz/item/CS_URS_2023_01/460641113" TargetMode="External" /><Relationship Id="rId84" Type="http://schemas.openxmlformats.org/officeDocument/2006/relationships/hyperlink" Target="https://podminky.urs.cz/item/CS_URS_2023_01/460641431" TargetMode="External" /><Relationship Id="rId85" Type="http://schemas.openxmlformats.org/officeDocument/2006/relationships/hyperlink" Target="https://podminky.urs.cz/item/CS_URS_2023_01/460661213" TargetMode="External" /><Relationship Id="rId86" Type="http://schemas.openxmlformats.org/officeDocument/2006/relationships/hyperlink" Target="https://podminky.urs.cz/item/CS_URS_2023_01/460671112" TargetMode="External" /><Relationship Id="rId87" Type="http://schemas.openxmlformats.org/officeDocument/2006/relationships/hyperlink" Target="https://podminky.urs.cz/item/CS_URS_2023_01/460941211" TargetMode="External" /><Relationship Id="rId88" Type="http://schemas.openxmlformats.org/officeDocument/2006/relationships/hyperlink" Target="https://podminky.urs.cz/item/CS_URS_2023_01/460941231" TargetMode="External" /><Relationship Id="rId89" Type="http://schemas.openxmlformats.org/officeDocument/2006/relationships/hyperlink" Target="https://podminky.urs.cz/item/CS_URS_2023_01/460941233" TargetMode="External" /><Relationship Id="rId90" Type="http://schemas.openxmlformats.org/officeDocument/2006/relationships/hyperlink" Target="https://podminky.urs.cz/item/CS_URS_2023_01/468011141" TargetMode="External" /><Relationship Id="rId91" Type="http://schemas.openxmlformats.org/officeDocument/2006/relationships/hyperlink" Target="https://podminky.urs.cz/item/CS_URS_2023_01/468091212" TargetMode="External" /><Relationship Id="rId92" Type="http://schemas.openxmlformats.org/officeDocument/2006/relationships/hyperlink" Target="https://podminky.urs.cz/item/CS_URS_2023_01/468101133" TargetMode="External" /><Relationship Id="rId93" Type="http://schemas.openxmlformats.org/officeDocument/2006/relationships/hyperlink" Target="https://podminky.urs.cz/item/CS_URS_2023_01/468101411" TargetMode="External" /><Relationship Id="rId94" Type="http://schemas.openxmlformats.org/officeDocument/2006/relationships/hyperlink" Target="https://podminky.urs.cz/item/CS_URS_2023_01/468101431" TargetMode="External" /><Relationship Id="rId95" Type="http://schemas.openxmlformats.org/officeDocument/2006/relationships/hyperlink" Target="https://podminky.urs.cz/item/CS_URS_2023_01/469973116" TargetMode="External" /><Relationship Id="rId96" Type="http://schemas.openxmlformats.org/officeDocument/2006/relationships/hyperlink" Target="https://podminky.urs.cz/item/CS_URS_2023_01/469981111" TargetMode="External" /><Relationship Id="rId97" Type="http://schemas.openxmlformats.org/officeDocument/2006/relationships/hyperlink" Target="https://podminky.urs.cz/item/CS_URS_2023_01/469981211" TargetMode="External" /><Relationship Id="rId98" Type="http://schemas.openxmlformats.org/officeDocument/2006/relationships/hyperlink" Target="https://podminky.urs.cz/item/CS_URS_2023_01/HZS2232" TargetMode="External" /><Relationship Id="rId99" Type="http://schemas.openxmlformats.org/officeDocument/2006/relationships/hyperlink" Target="https://podminky.urs.cz/item/CS_URS_2023_01/090001000" TargetMode="External" /><Relationship Id="rId100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2110002" TargetMode="External" /><Relationship Id="rId2" Type="http://schemas.openxmlformats.org/officeDocument/2006/relationships/hyperlink" Target="https://podminky.urs.cz/item/CS_URS_2023_01/742110201" TargetMode="External" /><Relationship Id="rId3" Type="http://schemas.openxmlformats.org/officeDocument/2006/relationships/hyperlink" Target="https://podminky.urs.cz/item/CS_URS_2023_01/742110504" TargetMode="External" /><Relationship Id="rId4" Type="http://schemas.openxmlformats.org/officeDocument/2006/relationships/hyperlink" Target="https://podminky.urs.cz/item/CS_URS_2023_01/742110506" TargetMode="External" /><Relationship Id="rId5" Type="http://schemas.openxmlformats.org/officeDocument/2006/relationships/hyperlink" Target="https://podminky.urs.cz/item/CS_URS_2023_01/742121001" TargetMode="External" /><Relationship Id="rId6" Type="http://schemas.openxmlformats.org/officeDocument/2006/relationships/hyperlink" Target="https://podminky.urs.cz/item/CS_URS_2023_01/742121002" TargetMode="External" /><Relationship Id="rId7" Type="http://schemas.openxmlformats.org/officeDocument/2006/relationships/hyperlink" Target="https://podminky.urs.cz/item/CS_URS_2023_01/742220031" TargetMode="External" /><Relationship Id="rId8" Type="http://schemas.openxmlformats.org/officeDocument/2006/relationships/hyperlink" Target="https://podminky.urs.cz/item/CS_URS_2023_01/742310001" TargetMode="External" /><Relationship Id="rId9" Type="http://schemas.openxmlformats.org/officeDocument/2006/relationships/hyperlink" Target="https://podminky.urs.cz/item/CS_URS_2023_01/742310002" TargetMode="External" /><Relationship Id="rId10" Type="http://schemas.openxmlformats.org/officeDocument/2006/relationships/hyperlink" Target="https://podminky.urs.cz/item/CS_URS_2023_01/742310003" TargetMode="External" /><Relationship Id="rId11" Type="http://schemas.openxmlformats.org/officeDocument/2006/relationships/hyperlink" Target="https://podminky.urs.cz/item/CS_URS_2023_01/742310004" TargetMode="External" /><Relationship Id="rId12" Type="http://schemas.openxmlformats.org/officeDocument/2006/relationships/hyperlink" Target="https://podminky.urs.cz/item/CS_URS_2023_01/742310006" TargetMode="External" /><Relationship Id="rId13" Type="http://schemas.openxmlformats.org/officeDocument/2006/relationships/hyperlink" Target="https://podminky.urs.cz/item/CS_URS_2023_01/742330001" TargetMode="External" /><Relationship Id="rId14" Type="http://schemas.openxmlformats.org/officeDocument/2006/relationships/hyperlink" Target="https://podminky.urs.cz/item/CS_URS_2023_01/742330021" TargetMode="External" /><Relationship Id="rId15" Type="http://schemas.openxmlformats.org/officeDocument/2006/relationships/hyperlink" Target="https://podminky.urs.cz/item/CS_URS_2023_01/742330022" TargetMode="External" /><Relationship Id="rId16" Type="http://schemas.openxmlformats.org/officeDocument/2006/relationships/hyperlink" Target="https://podminky.urs.cz/item/CS_URS_2023_01/742330023" TargetMode="External" /><Relationship Id="rId17" Type="http://schemas.openxmlformats.org/officeDocument/2006/relationships/hyperlink" Target="https://podminky.urs.cz/item/CS_URS_2023_01/742330024" TargetMode="External" /><Relationship Id="rId18" Type="http://schemas.openxmlformats.org/officeDocument/2006/relationships/hyperlink" Target="https://podminky.urs.cz/item/CS_URS_2023_01/742330036" TargetMode="External" /><Relationship Id="rId19" Type="http://schemas.openxmlformats.org/officeDocument/2006/relationships/hyperlink" Target="https://podminky.urs.cz/item/CS_URS_2023_01/742330044" TargetMode="External" /><Relationship Id="rId20" Type="http://schemas.openxmlformats.org/officeDocument/2006/relationships/hyperlink" Target="https://podminky.urs.cz/item/CS_URS_2023_01/742420001" TargetMode="External" /><Relationship Id="rId21" Type="http://schemas.openxmlformats.org/officeDocument/2006/relationships/hyperlink" Target="https://podminky.urs.cz/item/CS_URS_2023_01/742420021" TargetMode="External" /><Relationship Id="rId22" Type="http://schemas.openxmlformats.org/officeDocument/2006/relationships/hyperlink" Target="https://podminky.urs.cz/item/CS_URS_2023_01/742420061" TargetMode="External" /><Relationship Id="rId23" Type="http://schemas.openxmlformats.org/officeDocument/2006/relationships/hyperlink" Target="https://podminky.urs.cz/item/CS_URS_2023_01/742420071" TargetMode="External" /><Relationship Id="rId24" Type="http://schemas.openxmlformats.org/officeDocument/2006/relationships/hyperlink" Target="https://podminky.urs.cz/item/CS_URS_2023_01/742420121" TargetMode="External" /><Relationship Id="rId25" Type="http://schemas.openxmlformats.org/officeDocument/2006/relationships/hyperlink" Target="https://podminky.urs.cz/item/CS_URS_2023_01/742420201" TargetMode="External" /><Relationship Id="rId26" Type="http://schemas.openxmlformats.org/officeDocument/2006/relationships/hyperlink" Target="https://podminky.urs.cz/item/CS_URS_2023_01/742430031" TargetMode="External" /><Relationship Id="rId27" Type="http://schemas.openxmlformats.org/officeDocument/2006/relationships/hyperlink" Target="https://podminky.urs.cz/item/CS_URS_2023_01/460941211" TargetMode="External" /><Relationship Id="rId28" Type="http://schemas.openxmlformats.org/officeDocument/2006/relationships/hyperlink" Target="https://podminky.urs.cz/item/CS_URS_2023_01/460941231" TargetMode="External" /><Relationship Id="rId29" Type="http://schemas.openxmlformats.org/officeDocument/2006/relationships/hyperlink" Target="https://podminky.urs.cz/item/CS_URS_2023_01/468091212" TargetMode="External" /><Relationship Id="rId30" Type="http://schemas.openxmlformats.org/officeDocument/2006/relationships/hyperlink" Target="https://podminky.urs.cz/item/CS_URS_2023_01/468101411" TargetMode="External" /><Relationship Id="rId31" Type="http://schemas.openxmlformats.org/officeDocument/2006/relationships/hyperlink" Target="https://podminky.urs.cz/item/CS_URS_2023_01/468101431" TargetMode="External" /><Relationship Id="rId32" Type="http://schemas.openxmlformats.org/officeDocument/2006/relationships/hyperlink" Target="https://podminky.urs.cz/item/CS_URS_2023_01/469972111" TargetMode="External" /><Relationship Id="rId33" Type="http://schemas.openxmlformats.org/officeDocument/2006/relationships/hyperlink" Target="https://podminky.urs.cz/item/CS_URS_2023_01/469972121" TargetMode="External" /><Relationship Id="rId34" Type="http://schemas.openxmlformats.org/officeDocument/2006/relationships/hyperlink" Target="https://podminky.urs.cz/item/CS_URS_2023_01/469973116" TargetMode="External" /><Relationship Id="rId35" Type="http://schemas.openxmlformats.org/officeDocument/2006/relationships/hyperlink" Target="https://podminky.urs.cz/item/CS_URS_2023_01/090001000" TargetMode="External" /><Relationship Id="rId36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741410003" TargetMode="External" /><Relationship Id="rId2" Type="http://schemas.openxmlformats.org/officeDocument/2006/relationships/hyperlink" Target="https://podminky.urs.cz/item/CS_URS_2023_01/741410021" TargetMode="External" /><Relationship Id="rId3" Type="http://schemas.openxmlformats.org/officeDocument/2006/relationships/hyperlink" Target="https://podminky.urs.cz/item/CS_URS_2023_01/741410041" TargetMode="External" /><Relationship Id="rId4" Type="http://schemas.openxmlformats.org/officeDocument/2006/relationships/hyperlink" Target="https://podminky.urs.cz/item/CS_URS_2023_01/741420021" TargetMode="External" /><Relationship Id="rId5" Type="http://schemas.openxmlformats.org/officeDocument/2006/relationships/hyperlink" Target="https://podminky.urs.cz/item/CS_URS_2023_01/741420022" TargetMode="External" /><Relationship Id="rId6" Type="http://schemas.openxmlformats.org/officeDocument/2006/relationships/hyperlink" Target="https://podminky.urs.cz/item/CS_URS_2023_01/741430005" TargetMode="External" /><Relationship Id="rId7" Type="http://schemas.openxmlformats.org/officeDocument/2006/relationships/hyperlink" Target="https://podminky.urs.cz/item/CS_URS_2023_01/741440031" TargetMode="External" /><Relationship Id="rId8" Type="http://schemas.openxmlformats.org/officeDocument/2006/relationships/hyperlink" Target="https://podminky.urs.cz/item/CS_URS_2023_01/741820001" TargetMode="External" /><Relationship Id="rId9" Type="http://schemas.openxmlformats.org/officeDocument/2006/relationships/hyperlink" Target="https://podminky.urs.cz/item/CS_URS_2023_01/741820012" TargetMode="External" /><Relationship Id="rId10" Type="http://schemas.openxmlformats.org/officeDocument/2006/relationships/hyperlink" Target="https://podminky.urs.cz/item/CS_URS_2023_01/460161142" TargetMode="External" /><Relationship Id="rId11" Type="http://schemas.openxmlformats.org/officeDocument/2006/relationships/hyperlink" Target="https://podminky.urs.cz/item/CS_URS_2023_01/460431152" TargetMode="External" /><Relationship Id="rId12" Type="http://schemas.openxmlformats.org/officeDocument/2006/relationships/hyperlink" Target="https://podminky.urs.cz/item/CS_URS_2023_01/090001000" TargetMode="External" /><Relationship Id="rId13" Type="http://schemas.openxmlformats.org/officeDocument/2006/relationships/drawing" Target="../drawings/drawing14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002000" TargetMode="External" /><Relationship Id="rId2" Type="http://schemas.openxmlformats.org/officeDocument/2006/relationships/hyperlink" Target="https://podminky.urs.cz/item/CS_URS_2023_01/013294000" TargetMode="External" /><Relationship Id="rId3" Type="http://schemas.openxmlformats.org/officeDocument/2006/relationships/hyperlink" Target="https://podminky.urs.cz/item/CS_URS_2023_01/013254000" TargetMode="External" /><Relationship Id="rId4" Type="http://schemas.openxmlformats.org/officeDocument/2006/relationships/hyperlink" Target="https://podminky.urs.cz/item/CS_URS_2023_01/030001000" TargetMode="External" /><Relationship Id="rId5" Type="http://schemas.openxmlformats.org/officeDocument/2006/relationships/hyperlink" Target="https://podminky.urs.cz/item/CS_URS_2023_01/033002000" TargetMode="External" /><Relationship Id="rId6" Type="http://schemas.openxmlformats.org/officeDocument/2006/relationships/hyperlink" Target="https://podminky.urs.cz/item/CS_URS_2023_01/034103000" TargetMode="External" /><Relationship Id="rId7" Type="http://schemas.openxmlformats.org/officeDocument/2006/relationships/hyperlink" Target="https://podminky.urs.cz/item/CS_URS_2023_01/034303000" TargetMode="External" /><Relationship Id="rId8" Type="http://schemas.openxmlformats.org/officeDocument/2006/relationships/hyperlink" Target="https://podminky.urs.cz/item/CS_URS_2023_01/042503000" TargetMode="External" /><Relationship Id="rId9" Type="http://schemas.openxmlformats.org/officeDocument/2006/relationships/hyperlink" Target="https://podminky.urs.cz/item/CS_URS_2023_01/065002000" TargetMode="External" /><Relationship Id="rId10" Type="http://schemas.openxmlformats.org/officeDocument/2006/relationships/hyperlink" Target="https://podminky.urs.cz/item/CS_URS_2023_01/094002000" TargetMode="External" /><Relationship Id="rId1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44" TargetMode="External" /><Relationship Id="rId2" Type="http://schemas.openxmlformats.org/officeDocument/2006/relationships/hyperlink" Target="https://podminky.urs.cz/item/CS_URS_2023_01/113107162" TargetMode="External" /><Relationship Id="rId3" Type="http://schemas.openxmlformats.org/officeDocument/2006/relationships/hyperlink" Target="https://podminky.urs.cz/item/CS_URS_2023_01/113202111" TargetMode="External" /><Relationship Id="rId4" Type="http://schemas.openxmlformats.org/officeDocument/2006/relationships/hyperlink" Target="https://podminky.urs.cz/item/CS_URS_2023_01/122151102" TargetMode="External" /><Relationship Id="rId5" Type="http://schemas.openxmlformats.org/officeDocument/2006/relationships/hyperlink" Target="https://podminky.urs.cz/item/CS_URS_2023_01/132151102" TargetMode="External" /><Relationship Id="rId6" Type="http://schemas.openxmlformats.org/officeDocument/2006/relationships/hyperlink" Target="https://podminky.urs.cz/item/CS_URS_2023_01/132151254" TargetMode="External" /><Relationship Id="rId7" Type="http://schemas.openxmlformats.org/officeDocument/2006/relationships/hyperlink" Target="https://podminky.urs.cz/item/CS_URS_2023_01/133151101" TargetMode="External" /><Relationship Id="rId8" Type="http://schemas.openxmlformats.org/officeDocument/2006/relationships/hyperlink" Target="https://podminky.urs.cz/item/CS_URS_2023_01/162751117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71201231" TargetMode="External" /><Relationship Id="rId11" Type="http://schemas.openxmlformats.org/officeDocument/2006/relationships/hyperlink" Target="https://podminky.urs.cz/item/CS_URS_2023_01/174151101" TargetMode="External" /><Relationship Id="rId12" Type="http://schemas.openxmlformats.org/officeDocument/2006/relationships/hyperlink" Target="https://podminky.urs.cz/item/CS_URS_2023_01/181951112" TargetMode="External" /><Relationship Id="rId13" Type="http://schemas.openxmlformats.org/officeDocument/2006/relationships/hyperlink" Target="https://podminky.urs.cz/item/CS_URS_2023_01/274321411" TargetMode="External" /><Relationship Id="rId14" Type="http://schemas.openxmlformats.org/officeDocument/2006/relationships/hyperlink" Target="https://podminky.urs.cz/item/CS_URS_2023_01/274361821" TargetMode="External" /><Relationship Id="rId15" Type="http://schemas.openxmlformats.org/officeDocument/2006/relationships/hyperlink" Target="https://podminky.urs.cz/item/CS_URS_2023_01/275351121" TargetMode="External" /><Relationship Id="rId16" Type="http://schemas.openxmlformats.org/officeDocument/2006/relationships/hyperlink" Target="https://podminky.urs.cz/item/CS_URS_2023_01/275351122" TargetMode="External" /><Relationship Id="rId17" Type="http://schemas.openxmlformats.org/officeDocument/2006/relationships/hyperlink" Target="https://podminky.urs.cz/item/CS_URS_2023_01/275313711" TargetMode="External" /><Relationship Id="rId18" Type="http://schemas.openxmlformats.org/officeDocument/2006/relationships/hyperlink" Target="https://podminky.urs.cz/item/CS_URS_2023_01/279113144" TargetMode="External" /><Relationship Id="rId19" Type="http://schemas.openxmlformats.org/officeDocument/2006/relationships/hyperlink" Target="https://podminky.urs.cz/item/CS_URS_2023_01/279361821" TargetMode="External" /><Relationship Id="rId20" Type="http://schemas.openxmlformats.org/officeDocument/2006/relationships/hyperlink" Target="https://podminky.urs.cz/item/CS_URS_2023_01/271572211" TargetMode="External" /><Relationship Id="rId21" Type="http://schemas.openxmlformats.org/officeDocument/2006/relationships/hyperlink" Target="https://podminky.urs.cz/item/CS_URS_2023_01/271922211" TargetMode="External" /><Relationship Id="rId22" Type="http://schemas.openxmlformats.org/officeDocument/2006/relationships/hyperlink" Target="https://podminky.urs.cz/item/CS_URS_2023_01/273351121" TargetMode="External" /><Relationship Id="rId23" Type="http://schemas.openxmlformats.org/officeDocument/2006/relationships/hyperlink" Target="https://podminky.urs.cz/item/CS_URS_2023_01/273351122" TargetMode="External" /><Relationship Id="rId24" Type="http://schemas.openxmlformats.org/officeDocument/2006/relationships/hyperlink" Target="https://podminky.urs.cz/item/CS_URS_2023_01/273362021" TargetMode="External" /><Relationship Id="rId25" Type="http://schemas.openxmlformats.org/officeDocument/2006/relationships/hyperlink" Target="https://podminky.urs.cz/item/CS_URS_2023_01/273321411" TargetMode="External" /><Relationship Id="rId26" Type="http://schemas.openxmlformats.org/officeDocument/2006/relationships/hyperlink" Target="https://podminky.urs.cz/item/CS_URS_2023_01/311272031" TargetMode="External" /><Relationship Id="rId27" Type="http://schemas.openxmlformats.org/officeDocument/2006/relationships/hyperlink" Target="https://podminky.urs.cz/item/CS_URS_2023_01/311272141" TargetMode="External" /><Relationship Id="rId28" Type="http://schemas.openxmlformats.org/officeDocument/2006/relationships/hyperlink" Target="https://podminky.urs.cz/item/CS_URS_2023_01/342272205" TargetMode="External" /><Relationship Id="rId29" Type="http://schemas.openxmlformats.org/officeDocument/2006/relationships/hyperlink" Target="https://podminky.urs.cz/item/CS_URS_2023_01/342272225" TargetMode="External" /><Relationship Id="rId30" Type="http://schemas.openxmlformats.org/officeDocument/2006/relationships/hyperlink" Target="https://podminky.urs.cz/item/CS_URS_2023_01/317143432" TargetMode="External" /><Relationship Id="rId31" Type="http://schemas.openxmlformats.org/officeDocument/2006/relationships/hyperlink" Target="https://podminky.urs.cz/item/CS_URS_2023_01/317143442" TargetMode="External" /><Relationship Id="rId32" Type="http://schemas.openxmlformats.org/officeDocument/2006/relationships/hyperlink" Target="https://podminky.urs.cz/item/CS_URS_2023_01/317142422" TargetMode="External" /><Relationship Id="rId33" Type="http://schemas.openxmlformats.org/officeDocument/2006/relationships/hyperlink" Target="https://podminky.urs.cz/item/CS_URS_2023_01/317352211" TargetMode="External" /><Relationship Id="rId34" Type="http://schemas.openxmlformats.org/officeDocument/2006/relationships/hyperlink" Target="https://podminky.urs.cz/item/CS_URS_2023_01/317361821" TargetMode="External" /><Relationship Id="rId35" Type="http://schemas.openxmlformats.org/officeDocument/2006/relationships/hyperlink" Target="https://podminky.urs.cz/item/CS_URS_2023_01/317321411" TargetMode="External" /><Relationship Id="rId36" Type="http://schemas.openxmlformats.org/officeDocument/2006/relationships/hyperlink" Target="https://podminky.urs.cz/item/CS_URS_2023_01/413351111" TargetMode="External" /><Relationship Id="rId37" Type="http://schemas.openxmlformats.org/officeDocument/2006/relationships/hyperlink" Target="https://podminky.urs.cz/item/CS_URS_2023_01/413351112" TargetMode="External" /><Relationship Id="rId38" Type="http://schemas.openxmlformats.org/officeDocument/2006/relationships/hyperlink" Target="https://podminky.urs.cz/item/CS_URS_2023_01/413352111" TargetMode="External" /><Relationship Id="rId39" Type="http://schemas.openxmlformats.org/officeDocument/2006/relationships/hyperlink" Target="https://podminky.urs.cz/item/CS_URS_2023_01/413352112" TargetMode="External" /><Relationship Id="rId40" Type="http://schemas.openxmlformats.org/officeDocument/2006/relationships/hyperlink" Target="https://podminky.urs.cz/item/CS_URS_2023_01/413321515" TargetMode="External" /><Relationship Id="rId41" Type="http://schemas.openxmlformats.org/officeDocument/2006/relationships/hyperlink" Target="https://podminky.urs.cz/item/CS_URS_2023_01/417351115" TargetMode="External" /><Relationship Id="rId42" Type="http://schemas.openxmlformats.org/officeDocument/2006/relationships/hyperlink" Target="https://podminky.urs.cz/item/CS_URS_2023_01/417351116" TargetMode="External" /><Relationship Id="rId43" Type="http://schemas.openxmlformats.org/officeDocument/2006/relationships/hyperlink" Target="https://podminky.urs.cz/item/CS_URS_2023_01/417361821" TargetMode="External" /><Relationship Id="rId44" Type="http://schemas.openxmlformats.org/officeDocument/2006/relationships/hyperlink" Target="https://podminky.urs.cz/item/CS_URS_2023_01/417321515" TargetMode="External" /><Relationship Id="rId45" Type="http://schemas.openxmlformats.org/officeDocument/2006/relationships/hyperlink" Target="https://podminky.urs.cz/item/CS_URS_2023_01/431351121" TargetMode="External" /><Relationship Id="rId46" Type="http://schemas.openxmlformats.org/officeDocument/2006/relationships/hyperlink" Target="https://podminky.urs.cz/item/CS_URS_2023_01/431351122" TargetMode="External" /><Relationship Id="rId47" Type="http://schemas.openxmlformats.org/officeDocument/2006/relationships/hyperlink" Target="https://podminky.urs.cz/item/CS_URS_2023_01/430362021" TargetMode="External" /><Relationship Id="rId48" Type="http://schemas.openxmlformats.org/officeDocument/2006/relationships/hyperlink" Target="https://podminky.urs.cz/item/CS_URS_2023_01/430321616" TargetMode="External" /><Relationship Id="rId49" Type="http://schemas.openxmlformats.org/officeDocument/2006/relationships/hyperlink" Target="https://podminky.urs.cz/item/CS_URS_2023_01/564851111" TargetMode="External" /><Relationship Id="rId50" Type="http://schemas.openxmlformats.org/officeDocument/2006/relationships/hyperlink" Target="https://podminky.urs.cz/item/CS_URS_2023_01/564861111" TargetMode="External" /><Relationship Id="rId51" Type="http://schemas.openxmlformats.org/officeDocument/2006/relationships/hyperlink" Target="https://podminky.urs.cz/item/CS_URS_2023_01/571908111" TargetMode="External" /><Relationship Id="rId52" Type="http://schemas.openxmlformats.org/officeDocument/2006/relationships/hyperlink" Target="https://podminky.urs.cz/item/CS_URS_2023_01/596211112" TargetMode="External" /><Relationship Id="rId53" Type="http://schemas.openxmlformats.org/officeDocument/2006/relationships/hyperlink" Target="https://podminky.urs.cz/item/CS_URS_2023_01/596212210" TargetMode="External" /><Relationship Id="rId54" Type="http://schemas.openxmlformats.org/officeDocument/2006/relationships/hyperlink" Target="https://podminky.urs.cz/item/CS_URS_2023_01/629991011" TargetMode="External" /><Relationship Id="rId55" Type="http://schemas.openxmlformats.org/officeDocument/2006/relationships/hyperlink" Target="https://podminky.urs.cz/item/CS_URS_2023_01/622143003" TargetMode="External" /><Relationship Id="rId56" Type="http://schemas.openxmlformats.org/officeDocument/2006/relationships/hyperlink" Target="https://podminky.urs.cz/item/CS_URS_2023_01/622143004" TargetMode="External" /><Relationship Id="rId57" Type="http://schemas.openxmlformats.org/officeDocument/2006/relationships/hyperlink" Target="https://podminky.urs.cz/item/CS_URS_2023_01/612142001" TargetMode="External" /><Relationship Id="rId58" Type="http://schemas.openxmlformats.org/officeDocument/2006/relationships/hyperlink" Target="https://podminky.urs.cz/item/CS_URS_2023_01/612131121" TargetMode="External" /><Relationship Id="rId59" Type="http://schemas.openxmlformats.org/officeDocument/2006/relationships/hyperlink" Target="https://podminky.urs.cz/item/CS_URS_2023_01/612311131" TargetMode="External" /><Relationship Id="rId60" Type="http://schemas.openxmlformats.org/officeDocument/2006/relationships/hyperlink" Target="https://podminky.urs.cz/item/CS_URS_2023_01/622142001" TargetMode="External" /><Relationship Id="rId61" Type="http://schemas.openxmlformats.org/officeDocument/2006/relationships/hyperlink" Target="https://podminky.urs.cz/item/CS_URS_2023_01/622531012" TargetMode="External" /><Relationship Id="rId62" Type="http://schemas.openxmlformats.org/officeDocument/2006/relationships/hyperlink" Target="https://podminky.urs.cz/item/CS_URS_2023_01/632451456" TargetMode="External" /><Relationship Id="rId63" Type="http://schemas.openxmlformats.org/officeDocument/2006/relationships/hyperlink" Target="https://podminky.urs.cz/item/CS_URS_2023_01/632451491" TargetMode="External" /><Relationship Id="rId64" Type="http://schemas.openxmlformats.org/officeDocument/2006/relationships/hyperlink" Target="https://podminky.urs.cz/item/CS_URS_2023_01/637121112" TargetMode="External" /><Relationship Id="rId65" Type="http://schemas.openxmlformats.org/officeDocument/2006/relationships/hyperlink" Target="https://podminky.urs.cz/item/CS_URS_2023_01/965042231" TargetMode="External" /><Relationship Id="rId66" Type="http://schemas.openxmlformats.org/officeDocument/2006/relationships/hyperlink" Target="https://podminky.urs.cz/item/CS_URS_2023_01/965049112" TargetMode="External" /><Relationship Id="rId67" Type="http://schemas.openxmlformats.org/officeDocument/2006/relationships/hyperlink" Target="https://podminky.urs.cz/item/CS_URS_2023_01/919716111" TargetMode="External" /><Relationship Id="rId68" Type="http://schemas.openxmlformats.org/officeDocument/2006/relationships/hyperlink" Target="https://podminky.urs.cz/item/CS_URS_2023_01/919726122" TargetMode="External" /><Relationship Id="rId69" Type="http://schemas.openxmlformats.org/officeDocument/2006/relationships/hyperlink" Target="https://podminky.urs.cz/item/CS_URS_2023_01/916231213" TargetMode="External" /><Relationship Id="rId70" Type="http://schemas.openxmlformats.org/officeDocument/2006/relationships/hyperlink" Target="https://podminky.urs.cz/item/CS_URS_2023_01/953965123" TargetMode="External" /><Relationship Id="rId71" Type="http://schemas.openxmlformats.org/officeDocument/2006/relationships/hyperlink" Target="https://podminky.urs.cz/item/CS_URS_2023_01/953965132" TargetMode="External" /><Relationship Id="rId72" Type="http://schemas.openxmlformats.org/officeDocument/2006/relationships/hyperlink" Target="https://podminky.urs.cz/item/CS_URS_2023_01/941211111" TargetMode="External" /><Relationship Id="rId73" Type="http://schemas.openxmlformats.org/officeDocument/2006/relationships/hyperlink" Target="https://podminky.urs.cz/item/CS_URS_2023_01/941211211" TargetMode="External" /><Relationship Id="rId74" Type="http://schemas.openxmlformats.org/officeDocument/2006/relationships/hyperlink" Target="https://podminky.urs.cz/item/CS_URS_2023_01/941211811" TargetMode="External" /><Relationship Id="rId75" Type="http://schemas.openxmlformats.org/officeDocument/2006/relationships/hyperlink" Target="https://podminky.urs.cz/item/CS_URS_2023_01/949101111" TargetMode="External" /><Relationship Id="rId76" Type="http://schemas.openxmlformats.org/officeDocument/2006/relationships/hyperlink" Target="https://podminky.urs.cz/item/CS_URS_2023_01/952901111" TargetMode="External" /><Relationship Id="rId77" Type="http://schemas.openxmlformats.org/officeDocument/2006/relationships/hyperlink" Target="https://podminky.urs.cz/item/CS_URS_2023_01/997221551" TargetMode="External" /><Relationship Id="rId78" Type="http://schemas.openxmlformats.org/officeDocument/2006/relationships/hyperlink" Target="https://podminky.urs.cz/item/CS_URS_2023_01/997221559" TargetMode="External" /><Relationship Id="rId79" Type="http://schemas.openxmlformats.org/officeDocument/2006/relationships/hyperlink" Target="https://podminky.urs.cz/item/CS_URS_2023_01/997221861" TargetMode="External" /><Relationship Id="rId80" Type="http://schemas.openxmlformats.org/officeDocument/2006/relationships/hyperlink" Target="https://podminky.urs.cz/item/CS_URS_2023_01/997221862" TargetMode="External" /><Relationship Id="rId81" Type="http://schemas.openxmlformats.org/officeDocument/2006/relationships/hyperlink" Target="https://podminky.urs.cz/item/CS_URS_2023_01/997221873" TargetMode="External" /><Relationship Id="rId82" Type="http://schemas.openxmlformats.org/officeDocument/2006/relationships/hyperlink" Target="https://podminky.urs.cz/item/CS_URS_2023_01/998011001" TargetMode="External" /><Relationship Id="rId83" Type="http://schemas.openxmlformats.org/officeDocument/2006/relationships/hyperlink" Target="https://podminky.urs.cz/item/CS_URS_2023_01/711111001" TargetMode="External" /><Relationship Id="rId84" Type="http://schemas.openxmlformats.org/officeDocument/2006/relationships/hyperlink" Target="https://podminky.urs.cz/item/CS_URS_2023_01/711112001" TargetMode="External" /><Relationship Id="rId85" Type="http://schemas.openxmlformats.org/officeDocument/2006/relationships/hyperlink" Target="https://podminky.urs.cz/item/CS_URS_2023_01/711141559" TargetMode="External" /><Relationship Id="rId86" Type="http://schemas.openxmlformats.org/officeDocument/2006/relationships/hyperlink" Target="https://podminky.urs.cz/item/CS_URS_2023_01/711142559" TargetMode="External" /><Relationship Id="rId87" Type="http://schemas.openxmlformats.org/officeDocument/2006/relationships/hyperlink" Target="https://podminky.urs.cz/item/CS_URS_2023_01/711161222" TargetMode="External" /><Relationship Id="rId88" Type="http://schemas.openxmlformats.org/officeDocument/2006/relationships/hyperlink" Target="https://podminky.urs.cz/item/CS_URS_2023_01/711161383" TargetMode="External" /><Relationship Id="rId89" Type="http://schemas.openxmlformats.org/officeDocument/2006/relationships/hyperlink" Target="https://podminky.urs.cz/item/CS_URS_2023_01/998711201" TargetMode="External" /><Relationship Id="rId90" Type="http://schemas.openxmlformats.org/officeDocument/2006/relationships/hyperlink" Target="https://podminky.urs.cz/item/CS_URS_2023_01/712331111" TargetMode="External" /><Relationship Id="rId91" Type="http://schemas.openxmlformats.org/officeDocument/2006/relationships/hyperlink" Target="https://podminky.urs.cz/item/CS_URS_2023_01/712391172" TargetMode="External" /><Relationship Id="rId92" Type="http://schemas.openxmlformats.org/officeDocument/2006/relationships/hyperlink" Target="https://podminky.urs.cz/item/CS_URS_2023_01/712332145" TargetMode="External" /><Relationship Id="rId93" Type="http://schemas.openxmlformats.org/officeDocument/2006/relationships/hyperlink" Target="https://podminky.urs.cz/item/CS_URS_2023_01/712771201" TargetMode="External" /><Relationship Id="rId94" Type="http://schemas.openxmlformats.org/officeDocument/2006/relationships/hyperlink" Target="https://podminky.urs.cz/item/CS_URS_2023_01/712771401" TargetMode="External" /><Relationship Id="rId95" Type="http://schemas.openxmlformats.org/officeDocument/2006/relationships/hyperlink" Target="https://podminky.urs.cz/item/CS_URS_2023_01/712771521" TargetMode="External" /><Relationship Id="rId96" Type="http://schemas.openxmlformats.org/officeDocument/2006/relationships/hyperlink" Target="https://podminky.urs.cz/item/CS_URS_2023_01/712771613" TargetMode="External" /><Relationship Id="rId97" Type="http://schemas.openxmlformats.org/officeDocument/2006/relationships/hyperlink" Target="https://podminky.urs.cz/item/CS_URS_2023_01/998712201" TargetMode="External" /><Relationship Id="rId98" Type="http://schemas.openxmlformats.org/officeDocument/2006/relationships/hyperlink" Target="https://podminky.urs.cz/item/CS_URS_2023_01/713121121" TargetMode="External" /><Relationship Id="rId99" Type="http://schemas.openxmlformats.org/officeDocument/2006/relationships/hyperlink" Target="https://podminky.urs.cz/item/CS_URS_2023_01/713131141" TargetMode="External" /><Relationship Id="rId100" Type="http://schemas.openxmlformats.org/officeDocument/2006/relationships/hyperlink" Target="https://podminky.urs.cz/item/CS_URS_2023_01/713131143" TargetMode="External" /><Relationship Id="rId101" Type="http://schemas.openxmlformats.org/officeDocument/2006/relationships/hyperlink" Target="https://podminky.urs.cz/item/CS_URS_2023_01/713141131" TargetMode="External" /><Relationship Id="rId102" Type="http://schemas.openxmlformats.org/officeDocument/2006/relationships/hyperlink" Target="https://podminky.urs.cz/item/CS_URS_2023_01/998713201" TargetMode="External" /><Relationship Id="rId103" Type="http://schemas.openxmlformats.org/officeDocument/2006/relationships/hyperlink" Target="https://podminky.urs.cz/item/CS_URS_2023_01/762081150" TargetMode="External" /><Relationship Id="rId104" Type="http://schemas.openxmlformats.org/officeDocument/2006/relationships/hyperlink" Target="https://podminky.urs.cz/item/CS_URS_2023_01/762083122" TargetMode="External" /><Relationship Id="rId105" Type="http://schemas.openxmlformats.org/officeDocument/2006/relationships/hyperlink" Target="https://podminky.urs.cz/item/CS_URS_2023_01/762822120" TargetMode="External" /><Relationship Id="rId106" Type="http://schemas.openxmlformats.org/officeDocument/2006/relationships/hyperlink" Target="https://podminky.urs.cz/item/CS_URS_2023_01/762823240" TargetMode="External" /><Relationship Id="rId107" Type="http://schemas.openxmlformats.org/officeDocument/2006/relationships/hyperlink" Target="https://podminky.urs.cz/item/CS_URS_2023_01/762824150" TargetMode="External" /><Relationship Id="rId108" Type="http://schemas.openxmlformats.org/officeDocument/2006/relationships/hyperlink" Target="https://podminky.urs.cz/item/CS_URS_2023_01/762895000" TargetMode="External" /><Relationship Id="rId109" Type="http://schemas.openxmlformats.org/officeDocument/2006/relationships/hyperlink" Target="https://podminky.urs.cz/item/CS_URS_2023_01/762341027" TargetMode="External" /><Relationship Id="rId110" Type="http://schemas.openxmlformats.org/officeDocument/2006/relationships/hyperlink" Target="https://podminky.urs.cz/item/CS_URS_2023_01/762951003" TargetMode="External" /><Relationship Id="rId111" Type="http://schemas.openxmlformats.org/officeDocument/2006/relationships/hyperlink" Target="https://podminky.urs.cz/item/CS_URS_2023_01/762951102" TargetMode="External" /><Relationship Id="rId112" Type="http://schemas.openxmlformats.org/officeDocument/2006/relationships/hyperlink" Target="https://podminky.urs.cz/item/CS_URS_2023_01/762952004" TargetMode="External" /><Relationship Id="rId113" Type="http://schemas.openxmlformats.org/officeDocument/2006/relationships/hyperlink" Target="https://podminky.urs.cz/item/CS_URS_2023_01/762953002" TargetMode="External" /><Relationship Id="rId114" Type="http://schemas.openxmlformats.org/officeDocument/2006/relationships/hyperlink" Target="https://podminky.urs.cz/item/CS_URS_2023_01/998762201" TargetMode="External" /><Relationship Id="rId115" Type="http://schemas.openxmlformats.org/officeDocument/2006/relationships/hyperlink" Target="https://podminky.urs.cz/item/CS_URS_2023_01/763111431" TargetMode="External" /><Relationship Id="rId116" Type="http://schemas.openxmlformats.org/officeDocument/2006/relationships/hyperlink" Target="https://podminky.urs.cz/item/CS_URS_2023_01/763121422" TargetMode="External" /><Relationship Id="rId117" Type="http://schemas.openxmlformats.org/officeDocument/2006/relationships/hyperlink" Target="https://podminky.urs.cz/item/CS_URS_2023_01/763131752" TargetMode="External" /><Relationship Id="rId118" Type="http://schemas.openxmlformats.org/officeDocument/2006/relationships/hyperlink" Target="https://podminky.urs.cz/item/CS_URS_2023_01/763161761/R" TargetMode="External" /><Relationship Id="rId119" Type="http://schemas.openxmlformats.org/officeDocument/2006/relationships/hyperlink" Target="https://podminky.urs.cz/item/CS_URS_2023_01/998763401" TargetMode="External" /><Relationship Id="rId120" Type="http://schemas.openxmlformats.org/officeDocument/2006/relationships/hyperlink" Target="https://podminky.urs.cz/item/CS_URS_2023_01/764226444" TargetMode="External" /><Relationship Id="rId121" Type="http://schemas.openxmlformats.org/officeDocument/2006/relationships/hyperlink" Target="https://podminky.urs.cz/item/CS_URS_2023_01/764222432" TargetMode="External" /><Relationship Id="rId122" Type="http://schemas.openxmlformats.org/officeDocument/2006/relationships/hyperlink" Target="https://podminky.urs.cz/item/CS_URS_2023_01/764528422" TargetMode="External" /><Relationship Id="rId123" Type="http://schemas.openxmlformats.org/officeDocument/2006/relationships/hyperlink" Target="https://podminky.urs.cz/item/CS_URS_2023_01/998764201" TargetMode="External" /><Relationship Id="rId124" Type="http://schemas.openxmlformats.org/officeDocument/2006/relationships/hyperlink" Target="https://podminky.urs.cz/item/CS_URS_2023_01/766682111" TargetMode="External" /><Relationship Id="rId125" Type="http://schemas.openxmlformats.org/officeDocument/2006/relationships/hyperlink" Target="https://podminky.urs.cz/item/CS_URS_2023_01/766660171" TargetMode="External" /><Relationship Id="rId126" Type="http://schemas.openxmlformats.org/officeDocument/2006/relationships/hyperlink" Target="https://podminky.urs.cz/item/CS_URS_2023_01/766660172" TargetMode="External" /><Relationship Id="rId127" Type="http://schemas.openxmlformats.org/officeDocument/2006/relationships/hyperlink" Target="https://podminky.urs.cz/item/CS_URS_2023_01/766660713" TargetMode="External" /><Relationship Id="rId128" Type="http://schemas.openxmlformats.org/officeDocument/2006/relationships/hyperlink" Target="https://podminky.urs.cz/item/CS_URS_2023_01/766660720" TargetMode="External" /><Relationship Id="rId129" Type="http://schemas.openxmlformats.org/officeDocument/2006/relationships/hyperlink" Target="https://podminky.urs.cz/item/CS_URS_2023_01/766660729" TargetMode="External" /><Relationship Id="rId130" Type="http://schemas.openxmlformats.org/officeDocument/2006/relationships/hyperlink" Target="https://podminky.urs.cz/item/CS_URS_2023_01/998766201" TargetMode="External" /><Relationship Id="rId131" Type="http://schemas.openxmlformats.org/officeDocument/2006/relationships/hyperlink" Target="https://podminky.urs.cz/item/CS_URS_2023_01/767995111" TargetMode="External" /><Relationship Id="rId132" Type="http://schemas.openxmlformats.org/officeDocument/2006/relationships/hyperlink" Target="https://podminky.urs.cz/item/CS_URS_2023_01/767995113" TargetMode="External" /><Relationship Id="rId133" Type="http://schemas.openxmlformats.org/officeDocument/2006/relationships/hyperlink" Target="https://podminky.urs.cz/item/CS_URS_2023_01/767995114" TargetMode="External" /><Relationship Id="rId134" Type="http://schemas.openxmlformats.org/officeDocument/2006/relationships/hyperlink" Target="https://podminky.urs.cz/item/CS_URS_2023_01/767995116" TargetMode="External" /><Relationship Id="rId135" Type="http://schemas.openxmlformats.org/officeDocument/2006/relationships/hyperlink" Target="https://podminky.urs.cz/item/CS_URS_2023_01/767995117" TargetMode="External" /><Relationship Id="rId136" Type="http://schemas.openxmlformats.org/officeDocument/2006/relationships/hyperlink" Target="https://podminky.urs.cz/item/CS_URS_2023_01/998767201" TargetMode="External" /><Relationship Id="rId137" Type="http://schemas.openxmlformats.org/officeDocument/2006/relationships/hyperlink" Target="https://podminky.urs.cz/item/CS_URS_2023_01/771121011" TargetMode="External" /><Relationship Id="rId138" Type="http://schemas.openxmlformats.org/officeDocument/2006/relationships/hyperlink" Target="https://podminky.urs.cz/item/CS_URS_2023_01/771474113" TargetMode="External" /><Relationship Id="rId139" Type="http://schemas.openxmlformats.org/officeDocument/2006/relationships/hyperlink" Target="https://podminky.urs.cz/item/CS_URS_2023_01/771591115" TargetMode="External" /><Relationship Id="rId140" Type="http://schemas.openxmlformats.org/officeDocument/2006/relationships/hyperlink" Target="https://podminky.urs.cz/item/CS_URS_2023_01/998771201" TargetMode="External" /><Relationship Id="rId141" Type="http://schemas.openxmlformats.org/officeDocument/2006/relationships/hyperlink" Target="https://podminky.urs.cz/item/CS_URS_2023_01/781121011" TargetMode="External" /><Relationship Id="rId142" Type="http://schemas.openxmlformats.org/officeDocument/2006/relationships/hyperlink" Target="https://podminky.urs.cz/item/CS_URS_2023_01/781474152" TargetMode="External" /><Relationship Id="rId143" Type="http://schemas.openxmlformats.org/officeDocument/2006/relationships/hyperlink" Target="https://podminky.urs.cz/item/CS_URS_2023_01/781571131" TargetMode="External" /><Relationship Id="rId144" Type="http://schemas.openxmlformats.org/officeDocument/2006/relationships/hyperlink" Target="https://podminky.urs.cz/item/CS_URS_2023_01/781495222" TargetMode="External" /><Relationship Id="rId145" Type="http://schemas.openxmlformats.org/officeDocument/2006/relationships/hyperlink" Target="https://podminky.urs.cz/item/CS_URS_2023_01/781495115" TargetMode="External" /><Relationship Id="rId146" Type="http://schemas.openxmlformats.org/officeDocument/2006/relationships/hyperlink" Target="https://podminky.urs.cz/item/CS_URS_2023_01/998781201" TargetMode="External" /><Relationship Id="rId147" Type="http://schemas.openxmlformats.org/officeDocument/2006/relationships/hyperlink" Target="https://podminky.urs.cz/item/CS_URS_2023_01/783218111" TargetMode="External" /><Relationship Id="rId148" Type="http://schemas.openxmlformats.org/officeDocument/2006/relationships/hyperlink" Target="https://podminky.urs.cz/item/CS_URS_2023_01/783314203" TargetMode="External" /><Relationship Id="rId149" Type="http://schemas.openxmlformats.org/officeDocument/2006/relationships/hyperlink" Target="https://podminky.urs.cz/item/CS_URS_2023_01/783826615" TargetMode="External" /><Relationship Id="rId150" Type="http://schemas.openxmlformats.org/officeDocument/2006/relationships/hyperlink" Target="https://podminky.urs.cz/item/CS_URS_2023_01/784181121" TargetMode="External" /><Relationship Id="rId151" Type="http://schemas.openxmlformats.org/officeDocument/2006/relationships/hyperlink" Target="https://podminky.urs.cz/item/CS_URS_2023_01/784211101" TargetMode="External" /><Relationship Id="rId152" Type="http://schemas.openxmlformats.org/officeDocument/2006/relationships/hyperlink" Target="https://podminky.urs.cz/item/CS_URS_2023_01/784211165" TargetMode="External" /><Relationship Id="rId153" Type="http://schemas.openxmlformats.org/officeDocument/2006/relationships/hyperlink" Target="https://podminky.urs.cz/item/CS_URS_2023_01/998786201" TargetMode="External" /><Relationship Id="rId154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161" TargetMode="External" /><Relationship Id="rId3" Type="http://schemas.openxmlformats.org/officeDocument/2006/relationships/hyperlink" Target="https://podminky.urs.cz/item/CS_URS_2023_01/113107182" TargetMode="External" /><Relationship Id="rId4" Type="http://schemas.openxmlformats.org/officeDocument/2006/relationships/hyperlink" Target="https://podminky.urs.cz/item/CS_URS_2023_01/113107162" TargetMode="External" /><Relationship Id="rId5" Type="http://schemas.openxmlformats.org/officeDocument/2006/relationships/hyperlink" Target="https://podminky.urs.cz/item/CS_URS_2023_01/113107331" TargetMode="External" /><Relationship Id="rId6" Type="http://schemas.openxmlformats.org/officeDocument/2006/relationships/hyperlink" Target="https://podminky.urs.cz/item/CS_URS_2023_01/113107343" TargetMode="External" /><Relationship Id="rId7" Type="http://schemas.openxmlformats.org/officeDocument/2006/relationships/hyperlink" Target="https://podminky.urs.cz/item/CS_URS_2023_01/113202111" TargetMode="External" /><Relationship Id="rId8" Type="http://schemas.openxmlformats.org/officeDocument/2006/relationships/hyperlink" Target="https://podminky.urs.cz/item/CS_URS_2023_01/122151103" TargetMode="External" /><Relationship Id="rId9" Type="http://schemas.openxmlformats.org/officeDocument/2006/relationships/hyperlink" Target="https://podminky.urs.cz/item/CS_URS_2023_01/162751117" TargetMode="External" /><Relationship Id="rId10" Type="http://schemas.openxmlformats.org/officeDocument/2006/relationships/hyperlink" Target="https://podminky.urs.cz/item/CS_URS_2023_01/171251201" TargetMode="External" /><Relationship Id="rId11" Type="http://schemas.openxmlformats.org/officeDocument/2006/relationships/hyperlink" Target="https://podminky.urs.cz/item/CS_URS_2023_01/171201231" TargetMode="External" /><Relationship Id="rId12" Type="http://schemas.openxmlformats.org/officeDocument/2006/relationships/hyperlink" Target="https://podminky.urs.cz/item/CS_URS_2023_01/181951111" TargetMode="External" /><Relationship Id="rId13" Type="http://schemas.openxmlformats.org/officeDocument/2006/relationships/hyperlink" Target="https://podminky.urs.cz/item/CS_URS_2023_01/181951112" TargetMode="External" /><Relationship Id="rId14" Type="http://schemas.openxmlformats.org/officeDocument/2006/relationships/hyperlink" Target="https://podminky.urs.cz/item/CS_URS_2023_01/181351003" TargetMode="External" /><Relationship Id="rId15" Type="http://schemas.openxmlformats.org/officeDocument/2006/relationships/hyperlink" Target="https://podminky.urs.cz/item/CS_URS_2023_01/181411131" TargetMode="External" /><Relationship Id="rId16" Type="http://schemas.openxmlformats.org/officeDocument/2006/relationships/hyperlink" Target="https://podminky.urs.cz/item/CS_URS_2023_01/212572111" TargetMode="External" /><Relationship Id="rId17" Type="http://schemas.openxmlformats.org/officeDocument/2006/relationships/hyperlink" Target="https://podminky.urs.cz/item/CS_URS_2023_01/211971110" TargetMode="External" /><Relationship Id="rId18" Type="http://schemas.openxmlformats.org/officeDocument/2006/relationships/hyperlink" Target="https://podminky.urs.cz/item/CS_URS_2023_01/212755214" TargetMode="External" /><Relationship Id="rId19" Type="http://schemas.openxmlformats.org/officeDocument/2006/relationships/hyperlink" Target="https://podminky.urs.cz/item/CS_URS_2023_01/211561111" TargetMode="External" /><Relationship Id="rId20" Type="http://schemas.openxmlformats.org/officeDocument/2006/relationships/hyperlink" Target="https://podminky.urs.cz/item/CS_URS_2023_01/564851111" TargetMode="External" /><Relationship Id="rId21" Type="http://schemas.openxmlformats.org/officeDocument/2006/relationships/hyperlink" Target="https://podminky.urs.cz/item/CS_URS_2023_01/564861111" TargetMode="External" /><Relationship Id="rId22" Type="http://schemas.openxmlformats.org/officeDocument/2006/relationships/hyperlink" Target="https://podminky.urs.cz/item/CS_URS_2023_01/564871116" TargetMode="External" /><Relationship Id="rId23" Type="http://schemas.openxmlformats.org/officeDocument/2006/relationships/hyperlink" Target="https://podminky.urs.cz/item/CS_URS_2023_01/567122112" TargetMode="External" /><Relationship Id="rId24" Type="http://schemas.openxmlformats.org/officeDocument/2006/relationships/hyperlink" Target="https://podminky.urs.cz/item/CS_URS_2023_01/573191111" TargetMode="External" /><Relationship Id="rId25" Type="http://schemas.openxmlformats.org/officeDocument/2006/relationships/hyperlink" Target="https://podminky.urs.cz/item/CS_URS_2023_01/565155111" TargetMode="External" /><Relationship Id="rId26" Type="http://schemas.openxmlformats.org/officeDocument/2006/relationships/hyperlink" Target="https://podminky.urs.cz/item/CS_URS_2023_01/573231107" TargetMode="External" /><Relationship Id="rId27" Type="http://schemas.openxmlformats.org/officeDocument/2006/relationships/hyperlink" Target="https://podminky.urs.cz/item/CS_URS_2023_01/577134111" TargetMode="External" /><Relationship Id="rId28" Type="http://schemas.openxmlformats.org/officeDocument/2006/relationships/hyperlink" Target="https://podminky.urs.cz/item/CS_URS_2023_01/596211111" TargetMode="External" /><Relationship Id="rId29" Type="http://schemas.openxmlformats.org/officeDocument/2006/relationships/hyperlink" Target="https://podminky.urs.cz/item/CS_URS_2023_01/919735112" TargetMode="External" /><Relationship Id="rId30" Type="http://schemas.openxmlformats.org/officeDocument/2006/relationships/hyperlink" Target="https://podminky.urs.cz/item/CS_URS_2023_01/966006132" TargetMode="External" /><Relationship Id="rId31" Type="http://schemas.openxmlformats.org/officeDocument/2006/relationships/hyperlink" Target="https://podminky.urs.cz/item/CS_URS_2023_01/966006211" TargetMode="External" /><Relationship Id="rId32" Type="http://schemas.openxmlformats.org/officeDocument/2006/relationships/hyperlink" Target="https://podminky.urs.cz/item/CS_URS_2023_01/914511112" TargetMode="External" /><Relationship Id="rId33" Type="http://schemas.openxmlformats.org/officeDocument/2006/relationships/hyperlink" Target="https://podminky.urs.cz/item/CS_URS_2023_01/914111111" TargetMode="External" /><Relationship Id="rId34" Type="http://schemas.openxmlformats.org/officeDocument/2006/relationships/hyperlink" Target="https://podminky.urs.cz/item/CS_URS_2023_01/915611111" TargetMode="External" /><Relationship Id="rId35" Type="http://schemas.openxmlformats.org/officeDocument/2006/relationships/hyperlink" Target="https://podminky.urs.cz/item/CS_URS_2023_01/915621111" TargetMode="External" /><Relationship Id="rId36" Type="http://schemas.openxmlformats.org/officeDocument/2006/relationships/hyperlink" Target="https://podminky.urs.cz/item/CS_URS_2023_01/915231111" TargetMode="External" /><Relationship Id="rId37" Type="http://schemas.openxmlformats.org/officeDocument/2006/relationships/hyperlink" Target="https://podminky.urs.cz/item/CS_URS_2023_01/916111113" TargetMode="External" /><Relationship Id="rId38" Type="http://schemas.openxmlformats.org/officeDocument/2006/relationships/hyperlink" Target="https://podminky.urs.cz/item/CS_URS_2023_01/916131213" TargetMode="External" /><Relationship Id="rId39" Type="http://schemas.openxmlformats.org/officeDocument/2006/relationships/hyperlink" Target="https://podminky.urs.cz/item/CS_URS_2023_01/916231213" TargetMode="External" /><Relationship Id="rId40" Type="http://schemas.openxmlformats.org/officeDocument/2006/relationships/hyperlink" Target="https://podminky.urs.cz/item/CS_URS_2023_01/919112221" TargetMode="External" /><Relationship Id="rId41" Type="http://schemas.openxmlformats.org/officeDocument/2006/relationships/hyperlink" Target="https://podminky.urs.cz/item/CS_URS_2023_01/919122121" TargetMode="External" /><Relationship Id="rId42" Type="http://schemas.openxmlformats.org/officeDocument/2006/relationships/hyperlink" Target="https://podminky.urs.cz/item/CS_URS_2023_01/919726123" TargetMode="External" /><Relationship Id="rId43" Type="http://schemas.openxmlformats.org/officeDocument/2006/relationships/hyperlink" Target="https://podminky.urs.cz/item/CS_URS_2023_01/997221551" TargetMode="External" /><Relationship Id="rId44" Type="http://schemas.openxmlformats.org/officeDocument/2006/relationships/hyperlink" Target="https://podminky.urs.cz/item/CS_URS_2023_01/997221559" TargetMode="External" /><Relationship Id="rId45" Type="http://schemas.openxmlformats.org/officeDocument/2006/relationships/hyperlink" Target="https://podminky.urs.cz/item/CS_URS_2023_01/997221861" TargetMode="External" /><Relationship Id="rId46" Type="http://schemas.openxmlformats.org/officeDocument/2006/relationships/hyperlink" Target="https://podminky.urs.cz/item/CS_URS_2023_01/997221873" TargetMode="External" /><Relationship Id="rId47" Type="http://schemas.openxmlformats.org/officeDocument/2006/relationships/hyperlink" Target="https://podminky.urs.cz/item/CS_URS_2023_01/997221875" TargetMode="External" /><Relationship Id="rId48" Type="http://schemas.openxmlformats.org/officeDocument/2006/relationships/hyperlink" Target="https://podminky.urs.cz/item/CS_URS_2023_01/998225111" TargetMode="External" /><Relationship Id="rId49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81351105" TargetMode="External" /><Relationship Id="rId2" Type="http://schemas.openxmlformats.org/officeDocument/2006/relationships/hyperlink" Target="https://podminky.urs.cz/item/CS_URS_2023_01/183205111" TargetMode="External" /><Relationship Id="rId3" Type="http://schemas.openxmlformats.org/officeDocument/2006/relationships/hyperlink" Target="https://podminky.urs.cz/item/CS_URS_2023_01/183111113" TargetMode="External" /><Relationship Id="rId4" Type="http://schemas.openxmlformats.org/officeDocument/2006/relationships/hyperlink" Target="https://podminky.urs.cz/item/CS_URS_2023_01/183211322" TargetMode="External" /><Relationship Id="rId5" Type="http://schemas.openxmlformats.org/officeDocument/2006/relationships/hyperlink" Target="https://podminky.urs.cz/item/CS_URS_2023_01/183101321" TargetMode="External" /><Relationship Id="rId6" Type="http://schemas.openxmlformats.org/officeDocument/2006/relationships/hyperlink" Target="https://podminky.urs.cz/item/CS_URS_2023_01/184102114" TargetMode="External" /><Relationship Id="rId7" Type="http://schemas.openxmlformats.org/officeDocument/2006/relationships/hyperlink" Target="https://podminky.urs.cz/item/CS_URS_2023_01/184215132" TargetMode="External" /><Relationship Id="rId8" Type="http://schemas.openxmlformats.org/officeDocument/2006/relationships/hyperlink" Target="https://podminky.urs.cz/item/CS_URS_2023_01/184103811" TargetMode="External" /><Relationship Id="rId9" Type="http://schemas.openxmlformats.org/officeDocument/2006/relationships/hyperlink" Target="https://podminky.urs.cz/item/CS_URS_2023_01/184801121" TargetMode="External" /><Relationship Id="rId10" Type="http://schemas.openxmlformats.org/officeDocument/2006/relationships/hyperlink" Target="https://podminky.urs.cz/item/CS_URS_2023_01/185804111" TargetMode="External" /><Relationship Id="rId11" Type="http://schemas.openxmlformats.org/officeDocument/2006/relationships/hyperlink" Target="https://podminky.urs.cz/item/CS_URS_2023_01/185851121" TargetMode="External" /><Relationship Id="rId12" Type="http://schemas.openxmlformats.org/officeDocument/2006/relationships/hyperlink" Target="https://podminky.urs.cz/item/CS_URS_2023_01/185851129" TargetMode="External" /><Relationship Id="rId13" Type="http://schemas.openxmlformats.org/officeDocument/2006/relationships/hyperlink" Target="https://podminky.urs.cz/item/CS_URS_2023_01/162751117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71201231" TargetMode="External" /><Relationship Id="rId16" Type="http://schemas.openxmlformats.org/officeDocument/2006/relationships/hyperlink" Target="https://podminky.urs.cz/item/CS_URS_2023_01/998231411" TargetMode="External" /><Relationship Id="rId17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32151104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71251201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5151101" TargetMode="External" /><Relationship Id="rId6" Type="http://schemas.openxmlformats.org/officeDocument/2006/relationships/hyperlink" Target="https://podminky.urs.cz/item/CS_URS_2023_01/174151101" TargetMode="External" /><Relationship Id="rId7" Type="http://schemas.openxmlformats.org/officeDocument/2006/relationships/hyperlink" Target="https://podminky.urs.cz/item/CS_URS_2023_01/451572111" TargetMode="External" /><Relationship Id="rId8" Type="http://schemas.openxmlformats.org/officeDocument/2006/relationships/hyperlink" Target="https://podminky.urs.cz/item/CS_URS_2023_01/871161141" TargetMode="External" /><Relationship Id="rId9" Type="http://schemas.openxmlformats.org/officeDocument/2006/relationships/hyperlink" Target="https://podminky.urs.cz/item/CS_URS_2023_01/892241111" TargetMode="External" /><Relationship Id="rId10" Type="http://schemas.openxmlformats.org/officeDocument/2006/relationships/hyperlink" Target="https://podminky.urs.cz/item/CS_URS_2023_01/899721111" TargetMode="External" /><Relationship Id="rId11" Type="http://schemas.openxmlformats.org/officeDocument/2006/relationships/hyperlink" Target="https://podminky.urs.cz/item/CS_URS_2023_01/899722112" TargetMode="External" /><Relationship Id="rId12" Type="http://schemas.openxmlformats.org/officeDocument/2006/relationships/hyperlink" Target="https://podminky.urs.cz/item/CS_URS_2023_01/998276101" TargetMode="External" /><Relationship Id="rId13" Type="http://schemas.openxmlformats.org/officeDocument/2006/relationships/hyperlink" Target="https://podminky.urs.cz/item/CS_URS_2023_01/998276124" TargetMode="External" /><Relationship Id="rId14" Type="http://schemas.openxmlformats.org/officeDocument/2006/relationships/hyperlink" Target="https://podminky.urs.cz/item/CS_URS_2023_01/722130233" TargetMode="External" /><Relationship Id="rId15" Type="http://schemas.openxmlformats.org/officeDocument/2006/relationships/hyperlink" Target="https://podminky.urs.cz/item/CS_URS_2023_01/722174002" TargetMode="External" /><Relationship Id="rId16" Type="http://schemas.openxmlformats.org/officeDocument/2006/relationships/hyperlink" Target="https://podminky.urs.cz/item/CS_URS_2023_01/722174003" TargetMode="External" /><Relationship Id="rId17" Type="http://schemas.openxmlformats.org/officeDocument/2006/relationships/hyperlink" Target="https://podminky.urs.cz/item/CS_URS_2023_01/722174004" TargetMode="External" /><Relationship Id="rId18" Type="http://schemas.openxmlformats.org/officeDocument/2006/relationships/hyperlink" Target="https://podminky.urs.cz/item/CS_URS_2023_01/722181231" TargetMode="External" /><Relationship Id="rId19" Type="http://schemas.openxmlformats.org/officeDocument/2006/relationships/hyperlink" Target="https://podminky.urs.cz/item/CS_URS_2023_01/722181232" TargetMode="External" /><Relationship Id="rId20" Type="http://schemas.openxmlformats.org/officeDocument/2006/relationships/hyperlink" Target="https://podminky.urs.cz/item/CS_URS_2023_01/722181242" TargetMode="External" /><Relationship Id="rId21" Type="http://schemas.openxmlformats.org/officeDocument/2006/relationships/hyperlink" Target="https://podminky.urs.cz/item/CS_URS_2023_01/722231073" TargetMode="External" /><Relationship Id="rId22" Type="http://schemas.openxmlformats.org/officeDocument/2006/relationships/hyperlink" Target="https://podminky.urs.cz/item/CS_URS_2023_01/722232043" TargetMode="External" /><Relationship Id="rId23" Type="http://schemas.openxmlformats.org/officeDocument/2006/relationships/hyperlink" Target="https://podminky.urs.cz/item/CS_URS_2023_01/722232044" TargetMode="External" /><Relationship Id="rId24" Type="http://schemas.openxmlformats.org/officeDocument/2006/relationships/hyperlink" Target="https://podminky.urs.cz/item/CS_URS_2023_01/722232045" TargetMode="External" /><Relationship Id="rId25" Type="http://schemas.openxmlformats.org/officeDocument/2006/relationships/hyperlink" Target="https://podminky.urs.cz/item/CS_URS_2023_01/722232063" TargetMode="External" /><Relationship Id="rId26" Type="http://schemas.openxmlformats.org/officeDocument/2006/relationships/hyperlink" Target="https://podminky.urs.cz/item/CS_URS_2023_01/722234265" TargetMode="External" /><Relationship Id="rId27" Type="http://schemas.openxmlformats.org/officeDocument/2006/relationships/hyperlink" Target="https://podminky.urs.cz/item/CS_URS_2023_01/722250132" TargetMode="External" /><Relationship Id="rId28" Type="http://schemas.openxmlformats.org/officeDocument/2006/relationships/hyperlink" Target="https://podminky.urs.cz/item/CS_URS_2021_02/722263210/R" TargetMode="External" /><Relationship Id="rId29" Type="http://schemas.openxmlformats.org/officeDocument/2006/relationships/hyperlink" Target="https://podminky.urs.cz/item/CS_URS_2023_01/722290226" TargetMode="External" /><Relationship Id="rId30" Type="http://schemas.openxmlformats.org/officeDocument/2006/relationships/hyperlink" Target="https://podminky.urs.cz/item/CS_URS_2023_01/722290234" TargetMode="External" /><Relationship Id="rId31" Type="http://schemas.openxmlformats.org/officeDocument/2006/relationships/hyperlink" Target="https://podminky.urs.cz/item/CS_URS_2023_01/998722201" TargetMode="External" /><Relationship Id="rId32" Type="http://schemas.openxmlformats.org/officeDocument/2006/relationships/hyperlink" Target="https://podminky.urs.cz/item/CS_URS_2021_02/725821329/R" TargetMode="External" /><Relationship Id="rId33" Type="http://schemas.openxmlformats.org/officeDocument/2006/relationships/hyperlink" Target="https://podminky.urs.cz/item/CS_URS_2021_02/725822611/R" TargetMode="External" /><Relationship Id="rId34" Type="http://schemas.openxmlformats.org/officeDocument/2006/relationships/hyperlink" Target="https://podminky.urs.cz/item/CS_URS_2023_01/725813111" TargetMode="External" /><Relationship Id="rId35" Type="http://schemas.openxmlformats.org/officeDocument/2006/relationships/hyperlink" Target="https://podminky.urs.cz/item/CS_URS_2023_01/998725201" TargetMode="External" /><Relationship Id="rId36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62751117" TargetMode="External" /><Relationship Id="rId2" Type="http://schemas.openxmlformats.org/officeDocument/2006/relationships/hyperlink" Target="https://podminky.urs.cz/item/CS_URS_2023_01/171251201" TargetMode="External" /><Relationship Id="rId3" Type="http://schemas.openxmlformats.org/officeDocument/2006/relationships/hyperlink" Target="https://podminky.urs.cz/item/CS_URS_2023_01/171201231" TargetMode="External" /><Relationship Id="rId4" Type="http://schemas.openxmlformats.org/officeDocument/2006/relationships/hyperlink" Target="https://podminky.urs.cz/item/CS_URS_2023_01/175151101" TargetMode="External" /><Relationship Id="rId5" Type="http://schemas.openxmlformats.org/officeDocument/2006/relationships/hyperlink" Target="https://podminky.urs.cz/item/CS_URS_2023_01/174151101" TargetMode="External" /><Relationship Id="rId6" Type="http://schemas.openxmlformats.org/officeDocument/2006/relationships/hyperlink" Target="https://podminky.urs.cz/item/CS_URS_2023_01/451572111" TargetMode="External" /><Relationship Id="rId7" Type="http://schemas.openxmlformats.org/officeDocument/2006/relationships/hyperlink" Target="https://podminky.urs.cz/item/CS_URS_2023_01/998276101" TargetMode="External" /><Relationship Id="rId8" Type="http://schemas.openxmlformats.org/officeDocument/2006/relationships/hyperlink" Target="https://podminky.urs.cz/item/CS_URS_2023_01/998276124" TargetMode="External" /><Relationship Id="rId9" Type="http://schemas.openxmlformats.org/officeDocument/2006/relationships/hyperlink" Target="https://podminky.urs.cz/item/CS_URS_2023_01/722174002" TargetMode="External" /><Relationship Id="rId10" Type="http://schemas.openxmlformats.org/officeDocument/2006/relationships/hyperlink" Target="https://podminky.urs.cz/item/CS_URS_2023_01/721173401" TargetMode="External" /><Relationship Id="rId11" Type="http://schemas.openxmlformats.org/officeDocument/2006/relationships/hyperlink" Target="https://podminky.urs.cz/item/CS_URS_2023_01/721173402" TargetMode="External" /><Relationship Id="rId12" Type="http://schemas.openxmlformats.org/officeDocument/2006/relationships/hyperlink" Target="https://podminky.urs.cz/item/CS_URS_2023_01/721173403" TargetMode="External" /><Relationship Id="rId13" Type="http://schemas.openxmlformats.org/officeDocument/2006/relationships/hyperlink" Target="https://podminky.urs.cz/item/CS_URS_2023_01/721175201" TargetMode="External" /><Relationship Id="rId14" Type="http://schemas.openxmlformats.org/officeDocument/2006/relationships/hyperlink" Target="https://podminky.urs.cz/item/CS_URS_2023_01/721175203" TargetMode="External" /><Relationship Id="rId15" Type="http://schemas.openxmlformats.org/officeDocument/2006/relationships/hyperlink" Target="https://podminky.urs.cz/item/CS_URS_2023_01/721175205" TargetMode="External" /><Relationship Id="rId16" Type="http://schemas.openxmlformats.org/officeDocument/2006/relationships/hyperlink" Target="https://podminky.urs.cz/item/CS_URS_2023_01/721273153" TargetMode="External" /><Relationship Id="rId17" Type="http://schemas.openxmlformats.org/officeDocument/2006/relationships/hyperlink" Target="https://podminky.urs.cz/item/CS_URS_2023_01/721290111" TargetMode="External" /><Relationship Id="rId18" Type="http://schemas.openxmlformats.org/officeDocument/2006/relationships/hyperlink" Target="https://podminky.urs.cz/item/CS_URS_2023_01/998721201" TargetMode="External" /><Relationship Id="rId19" Type="http://schemas.openxmlformats.org/officeDocument/2006/relationships/hyperlink" Target="https://podminky.urs.cz/item/CS_URS_2021_02/725112022/R" TargetMode="External" /><Relationship Id="rId20" Type="http://schemas.openxmlformats.org/officeDocument/2006/relationships/hyperlink" Target="https://podminky.urs.cz/item/CS_URS_2023_01/725861102" TargetMode="External" /><Relationship Id="rId21" Type="http://schemas.openxmlformats.org/officeDocument/2006/relationships/hyperlink" Target="https://podminky.urs.cz/item/CS_URS_2023_01/725862103" TargetMode="External" /><Relationship Id="rId22" Type="http://schemas.openxmlformats.org/officeDocument/2006/relationships/hyperlink" Target="https://podminky.urs.cz/item/CS_URS_2023_01/998725201" TargetMode="External" /><Relationship Id="rId23" Type="http://schemas.openxmlformats.org/officeDocument/2006/relationships/hyperlink" Target="https://podminky.urs.cz/item/CS_URS_2023_01/726111031" TargetMode="External" /><Relationship Id="rId24" Type="http://schemas.openxmlformats.org/officeDocument/2006/relationships/hyperlink" Target="https://podminky.urs.cz/item/CS_URS_2023_01/998726211" TargetMode="External" /><Relationship Id="rId25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998731201" TargetMode="External" /><Relationship Id="rId2" Type="http://schemas.openxmlformats.org/officeDocument/2006/relationships/hyperlink" Target="https://podminky.urs.cz/item/CS_URS_2023_01/733223304" TargetMode="External" /><Relationship Id="rId3" Type="http://schemas.openxmlformats.org/officeDocument/2006/relationships/hyperlink" Target="https://podminky.urs.cz/item/CS_URS_2023_01/998733201" TargetMode="External" /><Relationship Id="rId4" Type="http://schemas.openxmlformats.org/officeDocument/2006/relationships/hyperlink" Target="https://podminky.urs.cz/item/CS_URS_2023_01/734261235" TargetMode="External" /><Relationship Id="rId5" Type="http://schemas.openxmlformats.org/officeDocument/2006/relationships/hyperlink" Target="https://podminky.urs.cz/item/CS_URS_2023_01/734291123" TargetMode="External" /><Relationship Id="rId6" Type="http://schemas.openxmlformats.org/officeDocument/2006/relationships/hyperlink" Target="https://podminky.urs.cz/item/CS_URS_2023_01/998734201" TargetMode="External" /><Relationship Id="rId7" Type="http://schemas.openxmlformats.org/officeDocument/2006/relationships/hyperlink" Target="https://podminky.urs.cz/item/CS_URS_2023_01/735511026" TargetMode="External" /><Relationship Id="rId8" Type="http://schemas.openxmlformats.org/officeDocument/2006/relationships/hyperlink" Target="https://podminky.urs.cz/item/CS_URS_2023_01/735511062" TargetMode="External" /><Relationship Id="rId9" Type="http://schemas.openxmlformats.org/officeDocument/2006/relationships/hyperlink" Target="https://podminky.urs.cz/item/CS_URS_2023_01/735511063" TargetMode="External" /><Relationship Id="rId10" Type="http://schemas.openxmlformats.org/officeDocument/2006/relationships/hyperlink" Target="https://podminky.urs.cz/item/CS_URS_2023_01/735511064" TargetMode="External" /><Relationship Id="rId11" Type="http://schemas.openxmlformats.org/officeDocument/2006/relationships/hyperlink" Target="https://podminky.urs.cz/item/CS_URS_2023_01/735511090" TargetMode="External" /><Relationship Id="rId12" Type="http://schemas.openxmlformats.org/officeDocument/2006/relationships/hyperlink" Target="https://podminky.urs.cz/item/CS_URS_2023_01/735511105" TargetMode="External" /><Relationship Id="rId13" Type="http://schemas.openxmlformats.org/officeDocument/2006/relationships/hyperlink" Target="https://podminky.urs.cz/item/CS_URS_2023_01/735511138" TargetMode="External" /><Relationship Id="rId14" Type="http://schemas.openxmlformats.org/officeDocument/2006/relationships/hyperlink" Target="https://podminky.urs.cz/item/CS_URS_2023_01/998735201" TargetMode="External" /><Relationship Id="rId15" Type="http://schemas.openxmlformats.org/officeDocument/2006/relationships/hyperlink" Target="https://podminky.urs.cz/item/CS_URS_2023_01/998764201" TargetMode="External" /><Relationship Id="rId16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M69"/>
  <sheetViews>
    <sheetView showGridLines="0" tabSelected="1" workbookViewId="0" topLeftCell="A1">
      <selection activeCell="AM51" sqref="AM51"/>
    </sheetView>
  </sheetViews>
  <sheetFormatPr defaultColWidth="9.33203125" defaultRowHeight="11.2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49" width="21.66015625" style="0" hidden="1" customWidth="1"/>
    <col min="50" max="51" width="25" style="0" hidden="1" customWidth="1"/>
    <col min="52" max="52" width="21.66015625" style="0" hidden="1" customWidth="1"/>
    <col min="53" max="53" width="19.16015625" style="0" hidden="1" customWidth="1"/>
    <col min="54" max="54" width="25" style="0" hidden="1" customWidth="1"/>
    <col min="55" max="55" width="21.66015625" style="0" hidden="1" customWidth="1"/>
    <col min="56" max="56" width="19.16015625" style="0" hidden="1" customWidth="1"/>
    <col min="57" max="57" width="66.5" style="0" customWidth="1"/>
    <col min="71" max="91" width="9.33203125" style="0" hidden="1" customWidth="1"/>
  </cols>
  <sheetData>
    <row r="1" spans="1:74" ht="12">
      <c r="A1" s="1" t="s">
        <v>0</v>
      </c>
      <c r="AZ1" s="1" t="s">
        <v>1</v>
      </c>
      <c r="BA1" s="1" t="s">
        <v>2</v>
      </c>
      <c r="BB1" s="1" t="s">
        <v>3</v>
      </c>
      <c r="BT1" s="1" t="s">
        <v>4</v>
      </c>
      <c r="BU1" s="1" t="s">
        <v>4</v>
      </c>
      <c r="BV1" s="1" t="s">
        <v>5</v>
      </c>
    </row>
    <row r="2" spans="44:72" ht="36.95" customHeight="1">
      <c r="AR2" s="257"/>
      <c r="AS2" s="257"/>
      <c r="AT2" s="257"/>
      <c r="AU2" s="257"/>
      <c r="AV2" s="257"/>
      <c r="AW2" s="257"/>
      <c r="AX2" s="257"/>
      <c r="AY2" s="257"/>
      <c r="AZ2" s="257"/>
      <c r="BA2" s="257"/>
      <c r="BB2" s="257"/>
      <c r="BC2" s="257"/>
      <c r="BD2" s="257"/>
      <c r="BE2" s="257"/>
      <c r="BS2" s="2" t="s">
        <v>6</v>
      </c>
      <c r="BT2" s="2" t="s">
        <v>7</v>
      </c>
    </row>
    <row r="3" spans="2:72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5"/>
      <c r="BS3" s="2" t="s">
        <v>6</v>
      </c>
      <c r="BT3" s="2" t="s">
        <v>8</v>
      </c>
    </row>
    <row r="4" spans="2:71" ht="24.95" customHeight="1">
      <c r="B4" s="5"/>
      <c r="D4" s="6" t="s">
        <v>9</v>
      </c>
      <c r="AR4" s="5"/>
      <c r="AS4" s="7" t="s">
        <v>10</v>
      </c>
      <c r="BE4" s="8" t="s">
        <v>11</v>
      </c>
      <c r="BS4" s="2" t="s">
        <v>12</v>
      </c>
    </row>
    <row r="5" spans="2:71" ht="12" customHeight="1">
      <c r="B5" s="5"/>
      <c r="D5" s="9" t="s">
        <v>13</v>
      </c>
      <c r="K5" s="261" t="s">
        <v>14</v>
      </c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  <c r="AF5" s="257"/>
      <c r="AG5" s="257"/>
      <c r="AH5" s="257"/>
      <c r="AI5" s="257"/>
      <c r="AJ5" s="257"/>
      <c r="AK5" s="257"/>
      <c r="AL5" s="257"/>
      <c r="AM5" s="257"/>
      <c r="AN5" s="257"/>
      <c r="AO5" s="257"/>
      <c r="AR5" s="5"/>
      <c r="BE5" s="258" t="s">
        <v>15</v>
      </c>
      <c r="BS5" s="2" t="s">
        <v>6</v>
      </c>
    </row>
    <row r="6" spans="2:71" ht="36.95" customHeight="1">
      <c r="B6" s="5"/>
      <c r="D6" s="11" t="s">
        <v>16</v>
      </c>
      <c r="K6" s="262" t="s">
        <v>17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  <c r="AF6" s="257"/>
      <c r="AG6" s="257"/>
      <c r="AH6" s="257"/>
      <c r="AI6" s="257"/>
      <c r="AJ6" s="257"/>
      <c r="AK6" s="257"/>
      <c r="AL6" s="257"/>
      <c r="AM6" s="257"/>
      <c r="AN6" s="257"/>
      <c r="AO6" s="257"/>
      <c r="AR6" s="5"/>
      <c r="BE6" s="259"/>
      <c r="BS6" s="2" t="s">
        <v>6</v>
      </c>
    </row>
    <row r="7" spans="2:71" ht="12" customHeight="1">
      <c r="B7" s="5"/>
      <c r="D7" s="12" t="s">
        <v>18</v>
      </c>
      <c r="K7" s="10" t="s">
        <v>19</v>
      </c>
      <c r="AK7" s="12" t="s">
        <v>20</v>
      </c>
      <c r="AN7" s="10" t="s">
        <v>19</v>
      </c>
      <c r="AR7" s="5"/>
      <c r="BE7" s="259"/>
      <c r="BS7" s="2" t="s">
        <v>6</v>
      </c>
    </row>
    <row r="8" spans="2:71" ht="12" customHeight="1">
      <c r="B8" s="5"/>
      <c r="D8" s="12" t="s">
        <v>21</v>
      </c>
      <c r="K8" s="10" t="s">
        <v>22</v>
      </c>
      <c r="AK8" s="12" t="s">
        <v>23</v>
      </c>
      <c r="AN8" s="13" t="s">
        <v>24</v>
      </c>
      <c r="AR8" s="5"/>
      <c r="BE8" s="259"/>
      <c r="BS8" s="2" t="s">
        <v>6</v>
      </c>
    </row>
    <row r="9" spans="2:71" ht="14.45" customHeight="1">
      <c r="B9" s="5"/>
      <c r="AR9" s="5"/>
      <c r="BE9" s="259"/>
      <c r="BS9" s="2" t="s">
        <v>6</v>
      </c>
    </row>
    <row r="10" spans="2:71" ht="12" customHeight="1">
      <c r="B10" s="5"/>
      <c r="D10" s="12" t="s">
        <v>25</v>
      </c>
      <c r="AK10" s="12" t="s">
        <v>26</v>
      </c>
      <c r="AN10" s="10" t="s">
        <v>27</v>
      </c>
      <c r="AR10" s="5"/>
      <c r="BE10" s="259"/>
      <c r="BS10" s="2" t="s">
        <v>6</v>
      </c>
    </row>
    <row r="11" spans="2:71" ht="18.4" customHeight="1">
      <c r="B11" s="5"/>
      <c r="E11" s="10" t="s">
        <v>28</v>
      </c>
      <c r="AK11" s="12" t="s">
        <v>29</v>
      </c>
      <c r="AN11" s="10" t="s">
        <v>30</v>
      </c>
      <c r="AR11" s="5"/>
      <c r="BE11" s="259"/>
      <c r="BS11" s="2" t="s">
        <v>6</v>
      </c>
    </row>
    <row r="12" spans="2:71" ht="6.95" customHeight="1">
      <c r="B12" s="5"/>
      <c r="AR12" s="5"/>
      <c r="BE12" s="259"/>
      <c r="BS12" s="2" t="s">
        <v>6</v>
      </c>
    </row>
    <row r="13" spans="2:71" ht="12" customHeight="1">
      <c r="B13" s="5"/>
      <c r="D13" s="12" t="s">
        <v>31</v>
      </c>
      <c r="AK13" s="12" t="s">
        <v>26</v>
      </c>
      <c r="AN13" s="14" t="s">
        <v>32</v>
      </c>
      <c r="AR13" s="5"/>
      <c r="BE13" s="259"/>
      <c r="BS13" s="2" t="s">
        <v>6</v>
      </c>
    </row>
    <row r="14" spans="2:71" ht="12.75">
      <c r="B14" s="5"/>
      <c r="E14" s="263" t="s">
        <v>32</v>
      </c>
      <c r="F14" s="264"/>
      <c r="G14" s="264"/>
      <c r="H14" s="264"/>
      <c r="I14" s="264"/>
      <c r="J14" s="264"/>
      <c r="K14" s="264"/>
      <c r="L14" s="264"/>
      <c r="M14" s="264"/>
      <c r="N14" s="264"/>
      <c r="O14" s="264"/>
      <c r="P14" s="264"/>
      <c r="Q14" s="264"/>
      <c r="R14" s="264"/>
      <c r="S14" s="264"/>
      <c r="T14" s="264"/>
      <c r="U14" s="264"/>
      <c r="V14" s="264"/>
      <c r="W14" s="264"/>
      <c r="X14" s="264"/>
      <c r="Y14" s="264"/>
      <c r="Z14" s="264"/>
      <c r="AA14" s="264"/>
      <c r="AB14" s="264"/>
      <c r="AC14" s="264"/>
      <c r="AD14" s="264"/>
      <c r="AE14" s="264"/>
      <c r="AF14" s="264"/>
      <c r="AG14" s="264"/>
      <c r="AH14" s="264"/>
      <c r="AI14" s="264"/>
      <c r="AJ14" s="264"/>
      <c r="AK14" s="12" t="s">
        <v>29</v>
      </c>
      <c r="AN14" s="14" t="s">
        <v>32</v>
      </c>
      <c r="AR14" s="5"/>
      <c r="BE14" s="259"/>
      <c r="BS14" s="2" t="s">
        <v>6</v>
      </c>
    </row>
    <row r="15" spans="2:71" ht="6.95" customHeight="1">
      <c r="B15" s="5"/>
      <c r="AR15" s="5"/>
      <c r="BE15" s="259"/>
      <c r="BS15" s="2" t="s">
        <v>4</v>
      </c>
    </row>
    <row r="16" spans="2:71" ht="12" customHeight="1">
      <c r="B16" s="5"/>
      <c r="D16" s="12" t="s">
        <v>33</v>
      </c>
      <c r="AK16" s="12" t="s">
        <v>26</v>
      </c>
      <c r="AN16" s="10" t="s">
        <v>34</v>
      </c>
      <c r="AR16" s="5"/>
      <c r="BE16" s="259"/>
      <c r="BS16" s="2" t="s">
        <v>4</v>
      </c>
    </row>
    <row r="17" spans="2:71" ht="18.4" customHeight="1">
      <c r="B17" s="5"/>
      <c r="E17" s="10" t="s">
        <v>35</v>
      </c>
      <c r="AK17" s="12" t="s">
        <v>29</v>
      </c>
      <c r="AN17" s="10" t="s">
        <v>36</v>
      </c>
      <c r="AR17" s="5"/>
      <c r="BE17" s="259"/>
      <c r="BS17" s="2" t="s">
        <v>37</v>
      </c>
    </row>
    <row r="18" spans="2:71" ht="6.95" customHeight="1">
      <c r="B18" s="5"/>
      <c r="AR18" s="5"/>
      <c r="BE18" s="259"/>
      <c r="BS18" s="2" t="s">
        <v>6</v>
      </c>
    </row>
    <row r="19" spans="2:71" ht="12" customHeight="1">
      <c r="B19" s="5"/>
      <c r="D19" s="12" t="s">
        <v>38</v>
      </c>
      <c r="AK19" s="12" t="s">
        <v>26</v>
      </c>
      <c r="AN19" s="10" t="s">
        <v>39</v>
      </c>
      <c r="AR19" s="5"/>
      <c r="BE19" s="259"/>
      <c r="BS19" s="2" t="s">
        <v>6</v>
      </c>
    </row>
    <row r="20" spans="2:71" ht="18.4" customHeight="1">
      <c r="B20" s="5"/>
      <c r="E20" s="15" t="s">
        <v>40</v>
      </c>
      <c r="AK20" s="12" t="s">
        <v>29</v>
      </c>
      <c r="AN20" s="10" t="s">
        <v>41</v>
      </c>
      <c r="AR20" s="5"/>
      <c r="BE20" s="259"/>
      <c r="BS20" s="2" t="s">
        <v>4</v>
      </c>
    </row>
    <row r="21" spans="2:57" ht="6.95" customHeight="1">
      <c r="B21" s="5"/>
      <c r="AR21" s="5"/>
      <c r="BE21" s="259"/>
    </row>
    <row r="22" spans="2:57" ht="12" customHeight="1">
      <c r="B22" s="5"/>
      <c r="D22" s="12" t="s">
        <v>42</v>
      </c>
      <c r="AR22" s="5"/>
      <c r="BE22" s="259"/>
    </row>
    <row r="23" spans="2:57" ht="47.25" customHeight="1">
      <c r="B23" s="5"/>
      <c r="E23" s="265" t="s">
        <v>43</v>
      </c>
      <c r="F23" s="265"/>
      <c r="G23" s="265"/>
      <c r="H23" s="265"/>
      <c r="I23" s="265"/>
      <c r="J23" s="265"/>
      <c r="K23" s="265"/>
      <c r="L23" s="265"/>
      <c r="M23" s="26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R23" s="5"/>
      <c r="BE23" s="259"/>
    </row>
    <row r="24" spans="2:57" ht="6.95" customHeight="1">
      <c r="B24" s="5"/>
      <c r="AR24" s="5"/>
      <c r="BE24" s="259"/>
    </row>
    <row r="25" spans="2:57" ht="6.95" customHeight="1">
      <c r="B25" s="5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R25" s="5"/>
      <c r="BE25" s="259"/>
    </row>
    <row r="26" spans="2:57" s="18" customFormat="1" ht="25.9" customHeight="1">
      <c r="B26" s="19"/>
      <c r="D26" s="20" t="s">
        <v>44</v>
      </c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66">
        <f>ROUND(AG54,2)</f>
        <v>0</v>
      </c>
      <c r="AL26" s="267"/>
      <c r="AM26" s="267"/>
      <c r="AN26" s="267"/>
      <c r="AO26" s="267"/>
      <c r="AR26" s="19"/>
      <c r="BE26" s="259"/>
    </row>
    <row r="27" spans="2:57" s="18" customFormat="1" ht="6.95" customHeight="1">
      <c r="B27" s="19"/>
      <c r="AR27" s="19"/>
      <c r="BE27" s="259"/>
    </row>
    <row r="28" spans="2:57" s="18" customFormat="1" ht="12.75">
      <c r="B28" s="19"/>
      <c r="L28" s="268" t="s">
        <v>45</v>
      </c>
      <c r="M28" s="268"/>
      <c r="N28" s="268"/>
      <c r="O28" s="268"/>
      <c r="P28" s="268"/>
      <c r="W28" s="268" t="s">
        <v>46</v>
      </c>
      <c r="X28" s="268"/>
      <c r="Y28" s="268"/>
      <c r="Z28" s="268"/>
      <c r="AA28" s="268"/>
      <c r="AB28" s="268"/>
      <c r="AC28" s="268"/>
      <c r="AD28" s="268"/>
      <c r="AE28" s="268"/>
      <c r="AK28" s="268" t="s">
        <v>47</v>
      </c>
      <c r="AL28" s="268"/>
      <c r="AM28" s="268"/>
      <c r="AN28" s="268"/>
      <c r="AO28" s="268"/>
      <c r="AR28" s="19"/>
      <c r="BE28" s="259"/>
    </row>
    <row r="29" spans="2:57" s="23" customFormat="1" ht="14.45" customHeight="1">
      <c r="B29" s="24"/>
      <c r="D29" s="12" t="s">
        <v>48</v>
      </c>
      <c r="F29" s="12" t="s">
        <v>49</v>
      </c>
      <c r="L29" s="271">
        <v>0.21</v>
      </c>
      <c r="M29" s="270"/>
      <c r="N29" s="270"/>
      <c r="O29" s="270"/>
      <c r="P29" s="270"/>
      <c r="W29" s="269">
        <f>ROUND(AZ54,2)</f>
        <v>0</v>
      </c>
      <c r="X29" s="270"/>
      <c r="Y29" s="270"/>
      <c r="Z29" s="270"/>
      <c r="AA29" s="270"/>
      <c r="AB29" s="270"/>
      <c r="AC29" s="270"/>
      <c r="AD29" s="270"/>
      <c r="AE29" s="270"/>
      <c r="AK29" s="269">
        <f>ROUND(AV54,2)</f>
        <v>0</v>
      </c>
      <c r="AL29" s="270"/>
      <c r="AM29" s="270"/>
      <c r="AN29" s="270"/>
      <c r="AO29" s="270"/>
      <c r="AR29" s="24"/>
      <c r="BE29" s="260"/>
    </row>
    <row r="30" spans="2:57" s="23" customFormat="1" ht="14.45" customHeight="1">
      <c r="B30" s="24"/>
      <c r="F30" s="12" t="s">
        <v>50</v>
      </c>
      <c r="L30" s="271">
        <v>0.15</v>
      </c>
      <c r="M30" s="270"/>
      <c r="N30" s="270"/>
      <c r="O30" s="270"/>
      <c r="P30" s="270"/>
      <c r="W30" s="269">
        <f>ROUND(BA54,2)</f>
        <v>0</v>
      </c>
      <c r="X30" s="270"/>
      <c r="Y30" s="270"/>
      <c r="Z30" s="270"/>
      <c r="AA30" s="270"/>
      <c r="AB30" s="270"/>
      <c r="AC30" s="270"/>
      <c r="AD30" s="270"/>
      <c r="AE30" s="270"/>
      <c r="AK30" s="269">
        <f>ROUND(AW54,2)</f>
        <v>0</v>
      </c>
      <c r="AL30" s="270"/>
      <c r="AM30" s="270"/>
      <c r="AN30" s="270"/>
      <c r="AO30" s="270"/>
      <c r="AR30" s="24"/>
      <c r="BE30" s="260"/>
    </row>
    <row r="31" spans="2:57" s="23" customFormat="1" ht="14.45" customHeight="1" hidden="1">
      <c r="B31" s="24"/>
      <c r="F31" s="12" t="s">
        <v>51</v>
      </c>
      <c r="L31" s="271">
        <v>0.21</v>
      </c>
      <c r="M31" s="270"/>
      <c r="N31" s="270"/>
      <c r="O31" s="270"/>
      <c r="P31" s="270"/>
      <c r="W31" s="269">
        <f>ROUND(BB54,2)</f>
        <v>0</v>
      </c>
      <c r="X31" s="270"/>
      <c r="Y31" s="270"/>
      <c r="Z31" s="270"/>
      <c r="AA31" s="270"/>
      <c r="AB31" s="270"/>
      <c r="AC31" s="270"/>
      <c r="AD31" s="270"/>
      <c r="AE31" s="270"/>
      <c r="AK31" s="269">
        <v>0</v>
      </c>
      <c r="AL31" s="270"/>
      <c r="AM31" s="270"/>
      <c r="AN31" s="270"/>
      <c r="AO31" s="270"/>
      <c r="AR31" s="24"/>
      <c r="BE31" s="260"/>
    </row>
    <row r="32" spans="2:57" s="23" customFormat="1" ht="14.45" customHeight="1" hidden="1">
      <c r="B32" s="24"/>
      <c r="F32" s="12" t="s">
        <v>52</v>
      </c>
      <c r="L32" s="271">
        <v>0.15</v>
      </c>
      <c r="M32" s="270"/>
      <c r="N32" s="270"/>
      <c r="O32" s="270"/>
      <c r="P32" s="270"/>
      <c r="W32" s="269">
        <f>ROUND(BC54,2)</f>
        <v>0</v>
      </c>
      <c r="X32" s="270"/>
      <c r="Y32" s="270"/>
      <c r="Z32" s="270"/>
      <c r="AA32" s="270"/>
      <c r="AB32" s="270"/>
      <c r="AC32" s="270"/>
      <c r="AD32" s="270"/>
      <c r="AE32" s="270"/>
      <c r="AK32" s="269">
        <v>0</v>
      </c>
      <c r="AL32" s="270"/>
      <c r="AM32" s="270"/>
      <c r="AN32" s="270"/>
      <c r="AO32" s="270"/>
      <c r="AR32" s="24"/>
      <c r="BE32" s="260"/>
    </row>
    <row r="33" spans="2:44" s="23" customFormat="1" ht="14.45" customHeight="1" hidden="1">
      <c r="B33" s="24"/>
      <c r="F33" s="12" t="s">
        <v>53</v>
      </c>
      <c r="L33" s="271">
        <v>0</v>
      </c>
      <c r="M33" s="270"/>
      <c r="N33" s="270"/>
      <c r="O33" s="270"/>
      <c r="P33" s="270"/>
      <c r="W33" s="269">
        <f>ROUND(BD54,2)</f>
        <v>0</v>
      </c>
      <c r="X33" s="270"/>
      <c r="Y33" s="270"/>
      <c r="Z33" s="270"/>
      <c r="AA33" s="270"/>
      <c r="AB33" s="270"/>
      <c r="AC33" s="270"/>
      <c r="AD33" s="270"/>
      <c r="AE33" s="270"/>
      <c r="AK33" s="269">
        <v>0</v>
      </c>
      <c r="AL33" s="270"/>
      <c r="AM33" s="270"/>
      <c r="AN33" s="270"/>
      <c r="AO33" s="270"/>
      <c r="AR33" s="24"/>
    </row>
    <row r="34" spans="2:44" s="18" customFormat="1" ht="6.95" customHeight="1">
      <c r="B34" s="19"/>
      <c r="AR34" s="19"/>
    </row>
    <row r="35" spans="2:44" s="18" customFormat="1" ht="25.9" customHeight="1">
      <c r="B35" s="19"/>
      <c r="C35" s="25"/>
      <c r="D35" s="26" t="s">
        <v>54</v>
      </c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8" t="s">
        <v>55</v>
      </c>
      <c r="U35" s="27"/>
      <c r="V35" s="27"/>
      <c r="W35" s="27"/>
      <c r="X35" s="275" t="s">
        <v>56</v>
      </c>
      <c r="Y35" s="273"/>
      <c r="Z35" s="273"/>
      <c r="AA35" s="273"/>
      <c r="AB35" s="273"/>
      <c r="AC35" s="27"/>
      <c r="AD35" s="27"/>
      <c r="AE35" s="27"/>
      <c r="AF35" s="27"/>
      <c r="AG35" s="27"/>
      <c r="AH35" s="27"/>
      <c r="AI35" s="27"/>
      <c r="AJ35" s="27"/>
      <c r="AK35" s="272">
        <f>SUM(AK26:AK33)</f>
        <v>0</v>
      </c>
      <c r="AL35" s="273"/>
      <c r="AM35" s="273"/>
      <c r="AN35" s="273"/>
      <c r="AO35" s="274"/>
      <c r="AP35" s="25"/>
      <c r="AQ35" s="25"/>
      <c r="AR35" s="19"/>
    </row>
    <row r="36" spans="2:44" s="18" customFormat="1" ht="6.95" customHeight="1">
      <c r="B36" s="19"/>
      <c r="AR36" s="19"/>
    </row>
    <row r="37" spans="2:44" s="18" customFormat="1" ht="6.95" customHeight="1">
      <c r="B37" s="29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19"/>
    </row>
    <row r="41" spans="2:44" s="18" customFormat="1" ht="6.95" customHeight="1"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19"/>
    </row>
    <row r="42" spans="2:44" s="18" customFormat="1" ht="24.95" customHeight="1">
      <c r="B42" s="19"/>
      <c r="C42" s="6" t="s">
        <v>57</v>
      </c>
      <c r="AR42" s="19"/>
    </row>
    <row r="43" spans="2:44" s="18" customFormat="1" ht="6.95" customHeight="1">
      <c r="B43" s="19"/>
      <c r="AR43" s="19"/>
    </row>
    <row r="44" spans="2:44" s="33" customFormat="1" ht="12" customHeight="1">
      <c r="B44" s="34"/>
      <c r="C44" s="12" t="s">
        <v>13</v>
      </c>
      <c r="L44" s="33" t="str">
        <f aca="true" t="shared" si="0" ref="L44:L45">K5</f>
        <v>00</v>
      </c>
      <c r="AR44" s="34"/>
    </row>
    <row r="45" spans="2:44" s="35" customFormat="1" ht="36.95" customHeight="1">
      <c r="B45" s="36"/>
      <c r="C45" s="37" t="s">
        <v>16</v>
      </c>
      <c r="L45" s="276" t="str">
        <f t="shared" si="0"/>
        <v>Knihovna v Topolské ulici, Chrudim</v>
      </c>
      <c r="M45" s="277"/>
      <c r="N45" s="277"/>
      <c r="O45" s="277"/>
      <c r="P45" s="277"/>
      <c r="Q45" s="277"/>
      <c r="R45" s="277"/>
      <c r="S45" s="277"/>
      <c r="T45" s="277"/>
      <c r="U45" s="277"/>
      <c r="V45" s="277"/>
      <c r="W45" s="277"/>
      <c r="X45" s="277"/>
      <c r="Y45" s="277"/>
      <c r="Z45" s="277"/>
      <c r="AA45" s="277"/>
      <c r="AB45" s="277"/>
      <c r="AC45" s="277"/>
      <c r="AD45" s="277"/>
      <c r="AE45" s="277"/>
      <c r="AF45" s="277"/>
      <c r="AG45" s="277"/>
      <c r="AH45" s="277"/>
      <c r="AI45" s="277"/>
      <c r="AJ45" s="277"/>
      <c r="AK45" s="277"/>
      <c r="AL45" s="277"/>
      <c r="AM45" s="277"/>
      <c r="AN45" s="277"/>
      <c r="AO45" s="277"/>
      <c r="AR45" s="36"/>
    </row>
    <row r="46" spans="2:44" s="18" customFormat="1" ht="6.95" customHeight="1">
      <c r="B46" s="19"/>
      <c r="AR46" s="19"/>
    </row>
    <row r="47" spans="2:44" s="18" customFormat="1" ht="12" customHeight="1">
      <c r="B47" s="19"/>
      <c r="C47" s="12" t="s">
        <v>21</v>
      </c>
      <c r="L47" s="38" t="str">
        <f>IF(K8="","",K8)</f>
        <v xml:space="preserve">Chrudim, ul. Topolská </v>
      </c>
      <c r="AI47" s="12" t="s">
        <v>23</v>
      </c>
      <c r="AM47" s="278" t="str">
        <f>IF(AN8="","",AN8)</f>
        <v>12. 1. 2023</v>
      </c>
      <c r="AN47" s="278"/>
      <c r="AR47" s="19"/>
    </row>
    <row r="48" spans="2:44" s="18" customFormat="1" ht="6.95" customHeight="1">
      <c r="B48" s="19"/>
      <c r="AR48" s="19"/>
    </row>
    <row r="49" spans="2:56" s="18" customFormat="1" ht="15.2" customHeight="1">
      <c r="B49" s="19"/>
      <c r="C49" s="12" t="s">
        <v>25</v>
      </c>
      <c r="L49" s="33" t="str">
        <f>IF(E11="","",E11)</f>
        <v>Město Chrudim</v>
      </c>
      <c r="AI49" s="12" t="s">
        <v>33</v>
      </c>
      <c r="AM49" s="283" t="str">
        <f>IF(E17="","",E17)</f>
        <v>KLIKS atelier s.r.o.</v>
      </c>
      <c r="AN49" s="284"/>
      <c r="AO49" s="284"/>
      <c r="AP49" s="284"/>
      <c r="AR49" s="19"/>
      <c r="AS49" s="279" t="s">
        <v>58</v>
      </c>
      <c r="AT49" s="280"/>
      <c r="AU49" s="40"/>
      <c r="AV49" s="40"/>
      <c r="AW49" s="40"/>
      <c r="AX49" s="40"/>
      <c r="AY49" s="40"/>
      <c r="AZ49" s="40"/>
      <c r="BA49" s="40"/>
      <c r="BB49" s="40"/>
      <c r="BC49" s="40"/>
      <c r="BD49" s="41"/>
    </row>
    <row r="50" spans="2:56" s="18" customFormat="1" ht="15.2" customHeight="1">
      <c r="B50" s="19"/>
      <c r="C50" s="12" t="s">
        <v>31</v>
      </c>
      <c r="L50" s="33" t="str">
        <f>IF(E14="Vyplň údaj","",E14)</f>
        <v/>
      </c>
      <c r="AI50" s="12" t="s">
        <v>38</v>
      </c>
      <c r="AM50" s="285" t="s">
        <v>40</v>
      </c>
      <c r="AN50" s="284"/>
      <c r="AO50" s="284"/>
      <c r="AP50" s="284"/>
      <c r="AR50" s="19"/>
      <c r="AS50" s="281"/>
      <c r="AT50" s="282"/>
      <c r="BD50" s="43"/>
    </row>
    <row r="51" spans="2:56" s="18" customFormat="1" ht="10.9" customHeight="1">
      <c r="B51" s="19"/>
      <c r="AR51" s="19"/>
      <c r="AS51" s="281"/>
      <c r="AT51" s="282"/>
      <c r="BD51" s="43"/>
    </row>
    <row r="52" spans="2:56" s="18" customFormat="1" ht="29.25" customHeight="1">
      <c r="B52" s="19"/>
      <c r="C52" s="289" t="s">
        <v>59</v>
      </c>
      <c r="D52" s="287"/>
      <c r="E52" s="287"/>
      <c r="F52" s="287"/>
      <c r="G52" s="287"/>
      <c r="H52" s="44"/>
      <c r="I52" s="288" t="s">
        <v>60</v>
      </c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6" t="s">
        <v>61</v>
      </c>
      <c r="AH52" s="287"/>
      <c r="AI52" s="287"/>
      <c r="AJ52" s="287"/>
      <c r="AK52" s="287"/>
      <c r="AL52" s="287"/>
      <c r="AM52" s="287"/>
      <c r="AN52" s="288" t="s">
        <v>62</v>
      </c>
      <c r="AO52" s="287"/>
      <c r="AP52" s="287"/>
      <c r="AQ52" s="45" t="s">
        <v>63</v>
      </c>
      <c r="AR52" s="19"/>
      <c r="AS52" s="46" t="s">
        <v>64</v>
      </c>
      <c r="AT52" s="47" t="s">
        <v>65</v>
      </c>
      <c r="AU52" s="47" t="s">
        <v>66</v>
      </c>
      <c r="AV52" s="47" t="s">
        <v>67</v>
      </c>
      <c r="AW52" s="47" t="s">
        <v>68</v>
      </c>
      <c r="AX52" s="47" t="s">
        <v>69</v>
      </c>
      <c r="AY52" s="47" t="s">
        <v>70</v>
      </c>
      <c r="AZ52" s="47" t="s">
        <v>71</v>
      </c>
      <c r="BA52" s="47" t="s">
        <v>72</v>
      </c>
      <c r="BB52" s="47" t="s">
        <v>73</v>
      </c>
      <c r="BC52" s="47" t="s">
        <v>74</v>
      </c>
      <c r="BD52" s="48" t="s">
        <v>75</v>
      </c>
    </row>
    <row r="53" spans="2:56" s="18" customFormat="1" ht="10.9" customHeight="1">
      <c r="B53" s="19"/>
      <c r="AR53" s="19"/>
      <c r="AS53" s="49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1"/>
    </row>
    <row r="54" spans="2:90" s="50" customFormat="1" ht="32.45" customHeight="1">
      <c r="B54" s="51"/>
      <c r="C54" s="52" t="s">
        <v>76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291">
        <f>ROUND(SUM(AG55:AG67),2)</f>
        <v>0</v>
      </c>
      <c r="AH54" s="291"/>
      <c r="AI54" s="291"/>
      <c r="AJ54" s="291"/>
      <c r="AK54" s="291"/>
      <c r="AL54" s="291"/>
      <c r="AM54" s="291"/>
      <c r="AN54" s="290">
        <f aca="true" t="shared" si="1" ref="AN54:AN67">SUM(AG54,AT54)</f>
        <v>0</v>
      </c>
      <c r="AO54" s="290"/>
      <c r="AP54" s="290"/>
      <c r="AQ54" s="55" t="s">
        <v>19</v>
      </c>
      <c r="AR54" s="51"/>
      <c r="AS54" s="56">
        <f>ROUND(SUM(AS55:AS67),2)</f>
        <v>0</v>
      </c>
      <c r="AT54" s="57">
        <f aca="true" t="shared" si="2" ref="AT54:AT67">ROUND(SUM(AV54:AW54),2)</f>
        <v>0</v>
      </c>
      <c r="AU54" s="58">
        <f>ROUND(SUM(AU55:AU67),5)</f>
        <v>0</v>
      </c>
      <c r="AV54" s="57">
        <f>ROUND(AZ54*L29,2)</f>
        <v>0</v>
      </c>
      <c r="AW54" s="57">
        <f>ROUND(BA54*L30,2)</f>
        <v>0</v>
      </c>
      <c r="AX54" s="57">
        <f>ROUND(BB54*L29,2)</f>
        <v>0</v>
      </c>
      <c r="AY54" s="57">
        <f>ROUND(BC54*L30,2)</f>
        <v>0</v>
      </c>
      <c r="AZ54" s="57">
        <f>ROUND(SUM(AZ55:AZ67),2)</f>
        <v>0</v>
      </c>
      <c r="BA54" s="57">
        <f>ROUND(SUM(BA55:BA67),2)</f>
        <v>0</v>
      </c>
      <c r="BB54" s="57">
        <f>ROUND(SUM(BB55:BB67),2)</f>
        <v>0</v>
      </c>
      <c r="BC54" s="57">
        <f>ROUND(SUM(BC55:BC67),2)</f>
        <v>0</v>
      </c>
      <c r="BD54" s="59">
        <f>ROUND(SUM(BD55:BD67),2)</f>
        <v>0</v>
      </c>
      <c r="BS54" s="60" t="s">
        <v>77</v>
      </c>
      <c r="BT54" s="60" t="s">
        <v>78</v>
      </c>
      <c r="BU54" s="61" t="s">
        <v>79</v>
      </c>
      <c r="BV54" s="60" t="s">
        <v>80</v>
      </c>
      <c r="BW54" s="60" t="s">
        <v>5</v>
      </c>
      <c r="BX54" s="60" t="s">
        <v>81</v>
      </c>
      <c r="CL54" s="60" t="s">
        <v>19</v>
      </c>
    </row>
    <row r="55" spans="1:91" s="62" customFormat="1" ht="16.5" customHeight="1">
      <c r="A55" s="63" t="s">
        <v>82</v>
      </c>
      <c r="B55" s="64"/>
      <c r="C55" s="65"/>
      <c r="D55" s="294" t="s">
        <v>14</v>
      </c>
      <c r="E55" s="294"/>
      <c r="F55" s="294"/>
      <c r="G55" s="294"/>
      <c r="H55" s="294"/>
      <c r="I55" s="66"/>
      <c r="J55" s="294" t="s">
        <v>83</v>
      </c>
      <c r="K55" s="294"/>
      <c r="L55" s="294"/>
      <c r="M55" s="294"/>
      <c r="N55" s="294"/>
      <c r="O55" s="294"/>
      <c r="P55" s="294"/>
      <c r="Q55" s="294"/>
      <c r="R55" s="294"/>
      <c r="S55" s="294"/>
      <c r="T55" s="294"/>
      <c r="U55" s="294"/>
      <c r="V55" s="294"/>
      <c r="W55" s="294"/>
      <c r="X55" s="294"/>
      <c r="Y55" s="294"/>
      <c r="Z55" s="294"/>
      <c r="AA55" s="294"/>
      <c r="AB55" s="294"/>
      <c r="AC55" s="294"/>
      <c r="AD55" s="294"/>
      <c r="AE55" s="294"/>
      <c r="AF55" s="294"/>
      <c r="AG55" s="292">
        <f>'00 - VRN'!J30</f>
        <v>0</v>
      </c>
      <c r="AH55" s="293"/>
      <c r="AI55" s="293"/>
      <c r="AJ55" s="293"/>
      <c r="AK55" s="293"/>
      <c r="AL55" s="293"/>
      <c r="AM55" s="293"/>
      <c r="AN55" s="292">
        <f t="shared" si="1"/>
        <v>0</v>
      </c>
      <c r="AO55" s="293"/>
      <c r="AP55" s="293"/>
      <c r="AQ55" s="67" t="s">
        <v>84</v>
      </c>
      <c r="AR55" s="64"/>
      <c r="AS55" s="68">
        <v>0</v>
      </c>
      <c r="AT55" s="69">
        <f t="shared" si="2"/>
        <v>0</v>
      </c>
      <c r="AU55" s="70">
        <f>'00 - VRN'!P85</f>
        <v>0</v>
      </c>
      <c r="AV55" s="69">
        <f>'00 - VRN'!J33</f>
        <v>0</v>
      </c>
      <c r="AW55" s="69">
        <f>'00 - VRN'!J34</f>
        <v>0</v>
      </c>
      <c r="AX55" s="69">
        <f>'00 - VRN'!J35</f>
        <v>0</v>
      </c>
      <c r="AY55" s="69">
        <f>'00 - VRN'!J36</f>
        <v>0</v>
      </c>
      <c r="AZ55" s="69">
        <f>'00 - VRN'!F33</f>
        <v>0</v>
      </c>
      <c r="BA55" s="69">
        <f>'00 - VRN'!F34</f>
        <v>0</v>
      </c>
      <c r="BB55" s="69">
        <f>'00 - VRN'!F35</f>
        <v>0</v>
      </c>
      <c r="BC55" s="69">
        <f>'00 - VRN'!F36</f>
        <v>0</v>
      </c>
      <c r="BD55" s="71">
        <f>'00 - VRN'!F37</f>
        <v>0</v>
      </c>
      <c r="BT55" s="72" t="s">
        <v>85</v>
      </c>
      <c r="BV55" s="72" t="s">
        <v>80</v>
      </c>
      <c r="BW55" s="72" t="s">
        <v>86</v>
      </c>
      <c r="BX55" s="72" t="s">
        <v>5</v>
      </c>
      <c r="CL55" s="72" t="s">
        <v>19</v>
      </c>
      <c r="CM55" s="72" t="s">
        <v>87</v>
      </c>
    </row>
    <row r="56" spans="1:91" s="62" customFormat="1" ht="16.5" customHeight="1">
      <c r="A56" s="63" t="s">
        <v>82</v>
      </c>
      <c r="B56" s="64"/>
      <c r="C56" s="65"/>
      <c r="D56" s="294" t="s">
        <v>88</v>
      </c>
      <c r="E56" s="294"/>
      <c r="F56" s="294"/>
      <c r="G56" s="294"/>
      <c r="H56" s="294"/>
      <c r="I56" s="66"/>
      <c r="J56" s="294" t="s">
        <v>89</v>
      </c>
      <c r="K56" s="294"/>
      <c r="L56" s="294"/>
      <c r="M56" s="294"/>
      <c r="N56" s="294"/>
      <c r="O56" s="294"/>
      <c r="P56" s="294"/>
      <c r="Q56" s="294"/>
      <c r="R56" s="294"/>
      <c r="S56" s="294"/>
      <c r="T56" s="294"/>
      <c r="U56" s="294"/>
      <c r="V56" s="294"/>
      <c r="W56" s="294"/>
      <c r="X56" s="294"/>
      <c r="Y56" s="294"/>
      <c r="Z56" s="294"/>
      <c r="AA56" s="294"/>
      <c r="AB56" s="294"/>
      <c r="AC56" s="294"/>
      <c r="AD56" s="294"/>
      <c r="AE56" s="294"/>
      <c r="AF56" s="294"/>
      <c r="AG56" s="292">
        <f>'01 - Stavební část'!J30</f>
        <v>0</v>
      </c>
      <c r="AH56" s="293"/>
      <c r="AI56" s="293"/>
      <c r="AJ56" s="293"/>
      <c r="AK56" s="293"/>
      <c r="AL56" s="293"/>
      <c r="AM56" s="293"/>
      <c r="AN56" s="292">
        <f t="shared" si="1"/>
        <v>0</v>
      </c>
      <c r="AO56" s="293"/>
      <c r="AP56" s="293"/>
      <c r="AQ56" s="67" t="s">
        <v>84</v>
      </c>
      <c r="AR56" s="64"/>
      <c r="AS56" s="68">
        <v>0</v>
      </c>
      <c r="AT56" s="69">
        <f t="shared" si="2"/>
        <v>0</v>
      </c>
      <c r="AU56" s="70">
        <f>'01 - Stavební část'!P103</f>
        <v>0</v>
      </c>
      <c r="AV56" s="69">
        <f>'01 - Stavební část'!J33</f>
        <v>0</v>
      </c>
      <c r="AW56" s="69">
        <f>'01 - Stavební část'!J34</f>
        <v>0</v>
      </c>
      <c r="AX56" s="69">
        <f>'01 - Stavební část'!J35</f>
        <v>0</v>
      </c>
      <c r="AY56" s="69">
        <f>'01 - Stavební část'!J36</f>
        <v>0</v>
      </c>
      <c r="AZ56" s="69">
        <f>'01 - Stavební část'!F33</f>
        <v>0</v>
      </c>
      <c r="BA56" s="69">
        <f>'01 - Stavební část'!F34</f>
        <v>0</v>
      </c>
      <c r="BB56" s="69">
        <f>'01 - Stavební část'!F35</f>
        <v>0</v>
      </c>
      <c r="BC56" s="69">
        <f>'01 - Stavební část'!F36</f>
        <v>0</v>
      </c>
      <c r="BD56" s="71">
        <f>'01 - Stavební část'!F37</f>
        <v>0</v>
      </c>
      <c r="BT56" s="72" t="s">
        <v>85</v>
      </c>
      <c r="BV56" s="72" t="s">
        <v>80</v>
      </c>
      <c r="BW56" s="72" t="s">
        <v>90</v>
      </c>
      <c r="BX56" s="72" t="s">
        <v>5</v>
      </c>
      <c r="CL56" s="72" t="s">
        <v>19</v>
      </c>
      <c r="CM56" s="72" t="s">
        <v>87</v>
      </c>
    </row>
    <row r="57" spans="1:91" s="62" customFormat="1" ht="16.5" customHeight="1">
      <c r="A57" s="63" t="s">
        <v>82</v>
      </c>
      <c r="B57" s="64"/>
      <c r="C57" s="65"/>
      <c r="D57" s="294" t="s">
        <v>91</v>
      </c>
      <c r="E57" s="294"/>
      <c r="F57" s="294"/>
      <c r="G57" s="294"/>
      <c r="H57" s="294"/>
      <c r="I57" s="66"/>
      <c r="J57" s="294" t="s">
        <v>92</v>
      </c>
      <c r="K57" s="294"/>
      <c r="L57" s="294"/>
      <c r="M57" s="294"/>
      <c r="N57" s="294"/>
      <c r="O57" s="294"/>
      <c r="P57" s="294"/>
      <c r="Q57" s="294"/>
      <c r="R57" s="294"/>
      <c r="S57" s="294"/>
      <c r="T57" s="294"/>
      <c r="U57" s="294"/>
      <c r="V57" s="294"/>
      <c r="W57" s="294"/>
      <c r="X57" s="294"/>
      <c r="Y57" s="294"/>
      <c r="Z57" s="294"/>
      <c r="AA57" s="294"/>
      <c r="AB57" s="294"/>
      <c r="AC57" s="294"/>
      <c r="AD57" s="294"/>
      <c r="AE57" s="294"/>
      <c r="AF57" s="294"/>
      <c r="AG57" s="292">
        <f>'02 - SO 02 - Parkoviště'!J30</f>
        <v>0</v>
      </c>
      <c r="AH57" s="293"/>
      <c r="AI57" s="293"/>
      <c r="AJ57" s="293"/>
      <c r="AK57" s="293"/>
      <c r="AL57" s="293"/>
      <c r="AM57" s="293"/>
      <c r="AN57" s="292">
        <f t="shared" si="1"/>
        <v>0</v>
      </c>
      <c r="AO57" s="293"/>
      <c r="AP57" s="293"/>
      <c r="AQ57" s="67" t="s">
        <v>84</v>
      </c>
      <c r="AR57" s="64"/>
      <c r="AS57" s="68">
        <v>0</v>
      </c>
      <c r="AT57" s="69">
        <f t="shared" si="2"/>
        <v>0</v>
      </c>
      <c r="AU57" s="70">
        <f>'02 - SO 02 - Parkoviště'!P87</f>
        <v>0</v>
      </c>
      <c r="AV57" s="69">
        <f>'02 - SO 02 - Parkoviště'!J33</f>
        <v>0</v>
      </c>
      <c r="AW57" s="69">
        <f>'02 - SO 02 - Parkoviště'!J34</f>
        <v>0</v>
      </c>
      <c r="AX57" s="69">
        <f>'02 - SO 02 - Parkoviště'!J35</f>
        <v>0</v>
      </c>
      <c r="AY57" s="69">
        <f>'02 - SO 02 - Parkoviště'!J36</f>
        <v>0</v>
      </c>
      <c r="AZ57" s="69">
        <f>'02 - SO 02 - Parkoviště'!F33</f>
        <v>0</v>
      </c>
      <c r="BA57" s="69">
        <f>'02 - SO 02 - Parkoviště'!F34</f>
        <v>0</v>
      </c>
      <c r="BB57" s="69">
        <f>'02 - SO 02 - Parkoviště'!F35</f>
        <v>0</v>
      </c>
      <c r="BC57" s="69">
        <f>'02 - SO 02 - Parkoviště'!F36</f>
        <v>0</v>
      </c>
      <c r="BD57" s="71">
        <f>'02 - SO 02 - Parkoviště'!F37</f>
        <v>0</v>
      </c>
      <c r="BT57" s="72" t="s">
        <v>85</v>
      </c>
      <c r="BV57" s="72" t="s">
        <v>80</v>
      </c>
      <c r="BW57" s="72" t="s">
        <v>93</v>
      </c>
      <c r="BX57" s="72" t="s">
        <v>5</v>
      </c>
      <c r="CL57" s="72" t="s">
        <v>19</v>
      </c>
      <c r="CM57" s="72" t="s">
        <v>87</v>
      </c>
    </row>
    <row r="58" spans="1:91" s="62" customFormat="1" ht="16.5" customHeight="1">
      <c r="A58" s="63" t="s">
        <v>82</v>
      </c>
      <c r="B58" s="64"/>
      <c r="C58" s="65"/>
      <c r="D58" s="294" t="s">
        <v>94</v>
      </c>
      <c r="E58" s="294"/>
      <c r="F58" s="294"/>
      <c r="G58" s="294"/>
      <c r="H58" s="294"/>
      <c r="I58" s="66"/>
      <c r="J58" s="294" t="s">
        <v>95</v>
      </c>
      <c r="K58" s="294"/>
      <c r="L58" s="294"/>
      <c r="M58" s="294"/>
      <c r="N58" s="294"/>
      <c r="O58" s="294"/>
      <c r="P58" s="294"/>
      <c r="Q58" s="294"/>
      <c r="R58" s="294"/>
      <c r="S58" s="294"/>
      <c r="T58" s="294"/>
      <c r="U58" s="294"/>
      <c r="V58" s="294"/>
      <c r="W58" s="294"/>
      <c r="X58" s="294"/>
      <c r="Y58" s="294"/>
      <c r="Z58" s="294"/>
      <c r="AA58" s="294"/>
      <c r="AB58" s="294"/>
      <c r="AC58" s="294"/>
      <c r="AD58" s="294"/>
      <c r="AE58" s="294"/>
      <c r="AF58" s="294"/>
      <c r="AG58" s="292">
        <f>'03 - Sadové úpravy'!J30</f>
        <v>0</v>
      </c>
      <c r="AH58" s="293"/>
      <c r="AI58" s="293"/>
      <c r="AJ58" s="293"/>
      <c r="AK58" s="293"/>
      <c r="AL58" s="293"/>
      <c r="AM58" s="293"/>
      <c r="AN58" s="292">
        <f t="shared" si="1"/>
        <v>0</v>
      </c>
      <c r="AO58" s="293"/>
      <c r="AP58" s="293"/>
      <c r="AQ58" s="67" t="s">
        <v>84</v>
      </c>
      <c r="AR58" s="64"/>
      <c r="AS58" s="68">
        <v>0</v>
      </c>
      <c r="AT58" s="69">
        <f t="shared" si="2"/>
        <v>0</v>
      </c>
      <c r="AU58" s="70">
        <f>'03 - Sadové úpravy'!P82</f>
        <v>0</v>
      </c>
      <c r="AV58" s="69">
        <f>'03 - Sadové úpravy'!J33</f>
        <v>0</v>
      </c>
      <c r="AW58" s="69">
        <f>'03 - Sadové úpravy'!J34</f>
        <v>0</v>
      </c>
      <c r="AX58" s="69">
        <f>'03 - Sadové úpravy'!J35</f>
        <v>0</v>
      </c>
      <c r="AY58" s="69">
        <f>'03 - Sadové úpravy'!J36</f>
        <v>0</v>
      </c>
      <c r="AZ58" s="69">
        <f>'03 - Sadové úpravy'!F33</f>
        <v>0</v>
      </c>
      <c r="BA58" s="69">
        <f>'03 - Sadové úpravy'!F34</f>
        <v>0</v>
      </c>
      <c r="BB58" s="69">
        <f>'03 - Sadové úpravy'!F35</f>
        <v>0</v>
      </c>
      <c r="BC58" s="69">
        <f>'03 - Sadové úpravy'!F36</f>
        <v>0</v>
      </c>
      <c r="BD58" s="71">
        <f>'03 - Sadové úpravy'!F37</f>
        <v>0</v>
      </c>
      <c r="BT58" s="72" t="s">
        <v>85</v>
      </c>
      <c r="BV58" s="72" t="s">
        <v>80</v>
      </c>
      <c r="BW58" s="72" t="s">
        <v>96</v>
      </c>
      <c r="BX58" s="72" t="s">
        <v>5</v>
      </c>
      <c r="CL58" s="72" t="s">
        <v>19</v>
      </c>
      <c r="CM58" s="72" t="s">
        <v>87</v>
      </c>
    </row>
    <row r="59" spans="1:91" s="62" customFormat="1" ht="16.5" customHeight="1">
      <c r="A59" s="63" t="s">
        <v>82</v>
      </c>
      <c r="B59" s="64"/>
      <c r="C59" s="65"/>
      <c r="D59" s="294" t="s">
        <v>97</v>
      </c>
      <c r="E59" s="294"/>
      <c r="F59" s="294"/>
      <c r="G59" s="294"/>
      <c r="H59" s="294"/>
      <c r="I59" s="66"/>
      <c r="J59" s="294" t="s">
        <v>98</v>
      </c>
      <c r="K59" s="294"/>
      <c r="L59" s="294"/>
      <c r="M59" s="294"/>
      <c r="N59" s="294"/>
      <c r="O59" s="294"/>
      <c r="P59" s="294"/>
      <c r="Q59" s="294"/>
      <c r="R59" s="294"/>
      <c r="S59" s="294"/>
      <c r="T59" s="294"/>
      <c r="U59" s="294"/>
      <c r="V59" s="294"/>
      <c r="W59" s="294"/>
      <c r="X59" s="294"/>
      <c r="Y59" s="294"/>
      <c r="Z59" s="294"/>
      <c r="AA59" s="294"/>
      <c r="AB59" s="294"/>
      <c r="AC59" s="294"/>
      <c r="AD59" s="294"/>
      <c r="AE59" s="294"/>
      <c r="AF59" s="294"/>
      <c r="AG59" s="292">
        <f>'04 - Vybavení'!J30</f>
        <v>0</v>
      </c>
      <c r="AH59" s="293"/>
      <c r="AI59" s="293"/>
      <c r="AJ59" s="293"/>
      <c r="AK59" s="293"/>
      <c r="AL59" s="293"/>
      <c r="AM59" s="293"/>
      <c r="AN59" s="292">
        <f t="shared" si="1"/>
        <v>0</v>
      </c>
      <c r="AO59" s="293"/>
      <c r="AP59" s="293"/>
      <c r="AQ59" s="67" t="s">
        <v>84</v>
      </c>
      <c r="AR59" s="64"/>
      <c r="AS59" s="68">
        <v>0</v>
      </c>
      <c r="AT59" s="69">
        <f t="shared" si="2"/>
        <v>0</v>
      </c>
      <c r="AU59" s="70">
        <f>'04 - Vybavení'!P81</f>
        <v>0</v>
      </c>
      <c r="AV59" s="69">
        <f>'04 - Vybavení'!J33</f>
        <v>0</v>
      </c>
      <c r="AW59" s="69">
        <f>'04 - Vybavení'!J34</f>
        <v>0</v>
      </c>
      <c r="AX59" s="69">
        <f>'04 - Vybavení'!J35</f>
        <v>0</v>
      </c>
      <c r="AY59" s="69">
        <f>'04 - Vybavení'!J36</f>
        <v>0</v>
      </c>
      <c r="AZ59" s="69">
        <f>'04 - Vybavení'!F33</f>
        <v>0</v>
      </c>
      <c r="BA59" s="69">
        <f>'04 - Vybavení'!F34</f>
        <v>0</v>
      </c>
      <c r="BB59" s="69">
        <f>'04 - Vybavení'!F35</f>
        <v>0</v>
      </c>
      <c r="BC59" s="69">
        <f>'04 - Vybavení'!F36</f>
        <v>0</v>
      </c>
      <c r="BD59" s="71">
        <f>'04 - Vybavení'!F37</f>
        <v>0</v>
      </c>
      <c r="BT59" s="72" t="s">
        <v>85</v>
      </c>
      <c r="BV59" s="72" t="s">
        <v>80</v>
      </c>
      <c r="BW59" s="72" t="s">
        <v>99</v>
      </c>
      <c r="BX59" s="72" t="s">
        <v>5</v>
      </c>
      <c r="CL59" s="72" t="s">
        <v>19</v>
      </c>
      <c r="CM59" s="72" t="s">
        <v>87</v>
      </c>
    </row>
    <row r="60" spans="1:91" s="62" customFormat="1" ht="16.5" customHeight="1">
      <c r="A60" s="63" t="s">
        <v>82</v>
      </c>
      <c r="B60" s="64"/>
      <c r="C60" s="65"/>
      <c r="D60" s="294" t="s">
        <v>100</v>
      </c>
      <c r="E60" s="294"/>
      <c r="F60" s="294"/>
      <c r="G60" s="294"/>
      <c r="H60" s="294"/>
      <c r="I60" s="66"/>
      <c r="J60" s="294" t="s">
        <v>101</v>
      </c>
      <c r="K60" s="294"/>
      <c r="L60" s="294"/>
      <c r="M60" s="294"/>
      <c r="N60" s="294"/>
      <c r="O60" s="294"/>
      <c r="P60" s="294"/>
      <c r="Q60" s="294"/>
      <c r="R60" s="294"/>
      <c r="S60" s="294"/>
      <c r="T60" s="294"/>
      <c r="U60" s="294"/>
      <c r="V60" s="294"/>
      <c r="W60" s="294"/>
      <c r="X60" s="294"/>
      <c r="Y60" s="294"/>
      <c r="Z60" s="294"/>
      <c r="AA60" s="294"/>
      <c r="AB60" s="294"/>
      <c r="AC60" s="294"/>
      <c r="AD60" s="294"/>
      <c r="AE60" s="294"/>
      <c r="AF60" s="294"/>
      <c r="AG60" s="292">
        <f>'05 - Vodovod'!J30</f>
        <v>0</v>
      </c>
      <c r="AH60" s="293"/>
      <c r="AI60" s="293"/>
      <c r="AJ60" s="293"/>
      <c r="AK60" s="293"/>
      <c r="AL60" s="293"/>
      <c r="AM60" s="293"/>
      <c r="AN60" s="292">
        <f t="shared" si="1"/>
        <v>0</v>
      </c>
      <c r="AO60" s="293"/>
      <c r="AP60" s="293"/>
      <c r="AQ60" s="67" t="s">
        <v>84</v>
      </c>
      <c r="AR60" s="64"/>
      <c r="AS60" s="68">
        <v>0</v>
      </c>
      <c r="AT60" s="69">
        <f t="shared" si="2"/>
        <v>0</v>
      </c>
      <c r="AU60" s="70">
        <f>'05 - Vodovod'!P87</f>
        <v>0</v>
      </c>
      <c r="AV60" s="69">
        <f>'05 - Vodovod'!J33</f>
        <v>0</v>
      </c>
      <c r="AW60" s="69">
        <f>'05 - Vodovod'!J34</f>
        <v>0</v>
      </c>
      <c r="AX60" s="69">
        <f>'05 - Vodovod'!J35</f>
        <v>0</v>
      </c>
      <c r="AY60" s="69">
        <f>'05 - Vodovod'!J36</f>
        <v>0</v>
      </c>
      <c r="AZ60" s="69">
        <f>'05 - Vodovod'!F33</f>
        <v>0</v>
      </c>
      <c r="BA60" s="69">
        <f>'05 - Vodovod'!F34</f>
        <v>0</v>
      </c>
      <c r="BB60" s="69">
        <f>'05 - Vodovod'!F35</f>
        <v>0</v>
      </c>
      <c r="BC60" s="69">
        <f>'05 - Vodovod'!F36</f>
        <v>0</v>
      </c>
      <c r="BD60" s="71">
        <f>'05 - Vodovod'!F37</f>
        <v>0</v>
      </c>
      <c r="BT60" s="72" t="s">
        <v>85</v>
      </c>
      <c r="BV60" s="72" t="s">
        <v>80</v>
      </c>
      <c r="BW60" s="72" t="s">
        <v>102</v>
      </c>
      <c r="BX60" s="72" t="s">
        <v>5</v>
      </c>
      <c r="CL60" s="72" t="s">
        <v>19</v>
      </c>
      <c r="CM60" s="72" t="s">
        <v>87</v>
      </c>
    </row>
    <row r="61" spans="1:91" s="62" customFormat="1" ht="16.5" customHeight="1">
      <c r="A61" s="63" t="s">
        <v>82</v>
      </c>
      <c r="B61" s="64"/>
      <c r="C61" s="65"/>
      <c r="D61" s="294" t="s">
        <v>103</v>
      </c>
      <c r="E61" s="294"/>
      <c r="F61" s="294"/>
      <c r="G61" s="294"/>
      <c r="H61" s="294"/>
      <c r="I61" s="66"/>
      <c r="J61" s="294" t="s">
        <v>104</v>
      </c>
      <c r="K61" s="294"/>
      <c r="L61" s="294"/>
      <c r="M61" s="294"/>
      <c r="N61" s="294"/>
      <c r="O61" s="294"/>
      <c r="P61" s="294"/>
      <c r="Q61" s="294"/>
      <c r="R61" s="294"/>
      <c r="S61" s="294"/>
      <c r="T61" s="294"/>
      <c r="U61" s="294"/>
      <c r="V61" s="294"/>
      <c r="W61" s="294"/>
      <c r="X61" s="294"/>
      <c r="Y61" s="294"/>
      <c r="Z61" s="294"/>
      <c r="AA61" s="294"/>
      <c r="AB61" s="294"/>
      <c r="AC61" s="294"/>
      <c r="AD61" s="294"/>
      <c r="AE61" s="294"/>
      <c r="AF61" s="294"/>
      <c r="AG61" s="292">
        <f>'06 - Kanalizace'!J30</f>
        <v>0</v>
      </c>
      <c r="AH61" s="293"/>
      <c r="AI61" s="293"/>
      <c r="AJ61" s="293"/>
      <c r="AK61" s="293"/>
      <c r="AL61" s="293"/>
      <c r="AM61" s="293"/>
      <c r="AN61" s="292">
        <f t="shared" si="1"/>
        <v>0</v>
      </c>
      <c r="AO61" s="293"/>
      <c r="AP61" s="293"/>
      <c r="AQ61" s="67" t="s">
        <v>84</v>
      </c>
      <c r="AR61" s="64"/>
      <c r="AS61" s="68">
        <v>0</v>
      </c>
      <c r="AT61" s="69">
        <f t="shared" si="2"/>
        <v>0</v>
      </c>
      <c r="AU61" s="70">
        <f>'06 - Kanalizace'!P88</f>
        <v>0</v>
      </c>
      <c r="AV61" s="69">
        <f>'06 - Kanalizace'!J33</f>
        <v>0</v>
      </c>
      <c r="AW61" s="69">
        <f>'06 - Kanalizace'!J34</f>
        <v>0</v>
      </c>
      <c r="AX61" s="69">
        <f>'06 - Kanalizace'!J35</f>
        <v>0</v>
      </c>
      <c r="AY61" s="69">
        <f>'06 - Kanalizace'!J36</f>
        <v>0</v>
      </c>
      <c r="AZ61" s="69">
        <f>'06 - Kanalizace'!F33</f>
        <v>0</v>
      </c>
      <c r="BA61" s="69">
        <f>'06 - Kanalizace'!F34</f>
        <v>0</v>
      </c>
      <c r="BB61" s="69">
        <f>'06 - Kanalizace'!F35</f>
        <v>0</v>
      </c>
      <c r="BC61" s="69">
        <f>'06 - Kanalizace'!F36</f>
        <v>0</v>
      </c>
      <c r="BD61" s="71">
        <f>'06 - Kanalizace'!F37</f>
        <v>0</v>
      </c>
      <c r="BT61" s="72" t="s">
        <v>85</v>
      </c>
      <c r="BV61" s="72" t="s">
        <v>80</v>
      </c>
      <c r="BW61" s="72" t="s">
        <v>105</v>
      </c>
      <c r="BX61" s="72" t="s">
        <v>5</v>
      </c>
      <c r="CL61" s="72" t="s">
        <v>19</v>
      </c>
      <c r="CM61" s="72" t="s">
        <v>87</v>
      </c>
    </row>
    <row r="62" spans="1:91" s="62" customFormat="1" ht="16.5" customHeight="1">
      <c r="A62" s="63" t="s">
        <v>82</v>
      </c>
      <c r="B62" s="64"/>
      <c r="C62" s="65"/>
      <c r="D62" s="294" t="s">
        <v>106</v>
      </c>
      <c r="E62" s="294"/>
      <c r="F62" s="294"/>
      <c r="G62" s="294"/>
      <c r="H62" s="294"/>
      <c r="I62" s="66"/>
      <c r="J62" s="294" t="s">
        <v>107</v>
      </c>
      <c r="K62" s="294"/>
      <c r="L62" s="294"/>
      <c r="M62" s="294"/>
      <c r="N62" s="294"/>
      <c r="O62" s="294"/>
      <c r="P62" s="294"/>
      <c r="Q62" s="294"/>
      <c r="R62" s="294"/>
      <c r="S62" s="294"/>
      <c r="T62" s="294"/>
      <c r="U62" s="294"/>
      <c r="V62" s="294"/>
      <c r="W62" s="294"/>
      <c r="X62" s="294"/>
      <c r="Y62" s="294"/>
      <c r="Z62" s="294"/>
      <c r="AA62" s="294"/>
      <c r="AB62" s="294"/>
      <c r="AC62" s="294"/>
      <c r="AD62" s="294"/>
      <c r="AE62" s="294"/>
      <c r="AF62" s="294"/>
      <c r="AG62" s="292">
        <f>'07 - Vytápění'!J30</f>
        <v>0</v>
      </c>
      <c r="AH62" s="293"/>
      <c r="AI62" s="293"/>
      <c r="AJ62" s="293"/>
      <c r="AK62" s="293"/>
      <c r="AL62" s="293"/>
      <c r="AM62" s="293"/>
      <c r="AN62" s="292">
        <f t="shared" si="1"/>
        <v>0</v>
      </c>
      <c r="AO62" s="293"/>
      <c r="AP62" s="293"/>
      <c r="AQ62" s="67" t="s">
        <v>84</v>
      </c>
      <c r="AR62" s="64"/>
      <c r="AS62" s="68">
        <v>0</v>
      </c>
      <c r="AT62" s="69">
        <f t="shared" si="2"/>
        <v>0</v>
      </c>
      <c r="AU62" s="70">
        <f>'07 - Vytápění'!P85</f>
        <v>0</v>
      </c>
      <c r="AV62" s="69">
        <f>'07 - Vytápění'!J33</f>
        <v>0</v>
      </c>
      <c r="AW62" s="69">
        <f>'07 - Vytápění'!J34</f>
        <v>0</v>
      </c>
      <c r="AX62" s="69">
        <f>'07 - Vytápění'!J35</f>
        <v>0</v>
      </c>
      <c r="AY62" s="69">
        <f>'07 - Vytápění'!J36</f>
        <v>0</v>
      </c>
      <c r="AZ62" s="69">
        <f>'07 - Vytápění'!F33</f>
        <v>0</v>
      </c>
      <c r="BA62" s="69">
        <f>'07 - Vytápění'!F34</f>
        <v>0</v>
      </c>
      <c r="BB62" s="69">
        <f>'07 - Vytápění'!F35</f>
        <v>0</v>
      </c>
      <c r="BC62" s="69">
        <f>'07 - Vytápění'!F36</f>
        <v>0</v>
      </c>
      <c r="BD62" s="71">
        <f>'07 - Vytápění'!F37</f>
        <v>0</v>
      </c>
      <c r="BT62" s="72" t="s">
        <v>85</v>
      </c>
      <c r="BV62" s="72" t="s">
        <v>80</v>
      </c>
      <c r="BW62" s="72" t="s">
        <v>108</v>
      </c>
      <c r="BX62" s="72" t="s">
        <v>5</v>
      </c>
      <c r="CL62" s="72" t="s">
        <v>19</v>
      </c>
      <c r="CM62" s="72" t="s">
        <v>87</v>
      </c>
    </row>
    <row r="63" spans="1:91" s="62" customFormat="1" ht="16.5" customHeight="1">
      <c r="A63" s="63" t="s">
        <v>82</v>
      </c>
      <c r="B63" s="64"/>
      <c r="C63" s="65"/>
      <c r="D63" s="294" t="s">
        <v>109</v>
      </c>
      <c r="E63" s="294"/>
      <c r="F63" s="294"/>
      <c r="G63" s="294"/>
      <c r="H63" s="294"/>
      <c r="I63" s="66"/>
      <c r="J63" s="294" t="s">
        <v>110</v>
      </c>
      <c r="K63" s="294"/>
      <c r="L63" s="294"/>
      <c r="M63" s="294"/>
      <c r="N63" s="294"/>
      <c r="O63" s="294"/>
      <c r="P63" s="294"/>
      <c r="Q63" s="294"/>
      <c r="R63" s="294"/>
      <c r="S63" s="294"/>
      <c r="T63" s="294"/>
      <c r="U63" s="294"/>
      <c r="V63" s="294"/>
      <c r="W63" s="294"/>
      <c r="X63" s="294"/>
      <c r="Y63" s="294"/>
      <c r="Z63" s="294"/>
      <c r="AA63" s="294"/>
      <c r="AB63" s="294"/>
      <c r="AC63" s="294"/>
      <c r="AD63" s="294"/>
      <c r="AE63" s="294"/>
      <c r="AF63" s="294"/>
      <c r="AG63" s="292">
        <f>'08 - Vzduchotechnika'!J30</f>
        <v>0</v>
      </c>
      <c r="AH63" s="293"/>
      <c r="AI63" s="293"/>
      <c r="AJ63" s="293"/>
      <c r="AK63" s="293"/>
      <c r="AL63" s="293"/>
      <c r="AM63" s="293"/>
      <c r="AN63" s="292">
        <f t="shared" si="1"/>
        <v>0</v>
      </c>
      <c r="AO63" s="293"/>
      <c r="AP63" s="293"/>
      <c r="AQ63" s="67" t="s">
        <v>84</v>
      </c>
      <c r="AR63" s="64"/>
      <c r="AS63" s="68">
        <v>0</v>
      </c>
      <c r="AT63" s="69">
        <f t="shared" si="2"/>
        <v>0</v>
      </c>
      <c r="AU63" s="70">
        <f>'08 - Vzduchotechnika'!P82</f>
        <v>0</v>
      </c>
      <c r="AV63" s="69">
        <f>'08 - Vzduchotechnika'!J33</f>
        <v>0</v>
      </c>
      <c r="AW63" s="69">
        <f>'08 - Vzduchotechnika'!J34</f>
        <v>0</v>
      </c>
      <c r="AX63" s="69">
        <f>'08 - Vzduchotechnika'!J35</f>
        <v>0</v>
      </c>
      <c r="AY63" s="69">
        <f>'08 - Vzduchotechnika'!J36</f>
        <v>0</v>
      </c>
      <c r="AZ63" s="69">
        <f>'08 - Vzduchotechnika'!F33</f>
        <v>0</v>
      </c>
      <c r="BA63" s="69">
        <f>'08 - Vzduchotechnika'!F34</f>
        <v>0</v>
      </c>
      <c r="BB63" s="69">
        <f>'08 - Vzduchotechnika'!F35</f>
        <v>0</v>
      </c>
      <c r="BC63" s="69">
        <f>'08 - Vzduchotechnika'!F36</f>
        <v>0</v>
      </c>
      <c r="BD63" s="71">
        <f>'08 - Vzduchotechnika'!F37</f>
        <v>0</v>
      </c>
      <c r="BT63" s="72" t="s">
        <v>85</v>
      </c>
      <c r="BV63" s="72" t="s">
        <v>80</v>
      </c>
      <c r="BW63" s="72" t="s">
        <v>111</v>
      </c>
      <c r="BX63" s="72" t="s">
        <v>5</v>
      </c>
      <c r="CL63" s="72" t="s">
        <v>19</v>
      </c>
      <c r="CM63" s="72" t="s">
        <v>87</v>
      </c>
    </row>
    <row r="64" spans="1:91" s="62" customFormat="1" ht="16.5" customHeight="1">
      <c r="A64" s="63" t="s">
        <v>82</v>
      </c>
      <c r="B64" s="64"/>
      <c r="C64" s="65"/>
      <c r="D64" s="294" t="s">
        <v>112</v>
      </c>
      <c r="E64" s="294"/>
      <c r="F64" s="294"/>
      <c r="G64" s="294"/>
      <c r="H64" s="294"/>
      <c r="I64" s="66"/>
      <c r="J64" s="294" t="s">
        <v>113</v>
      </c>
      <c r="K64" s="294"/>
      <c r="L64" s="294"/>
      <c r="M64" s="294"/>
      <c r="N64" s="294"/>
      <c r="O64" s="294"/>
      <c r="P64" s="294"/>
      <c r="Q64" s="294"/>
      <c r="R64" s="294"/>
      <c r="S64" s="294"/>
      <c r="T64" s="294"/>
      <c r="U64" s="294"/>
      <c r="V64" s="294"/>
      <c r="W64" s="294"/>
      <c r="X64" s="294"/>
      <c r="Y64" s="294"/>
      <c r="Z64" s="294"/>
      <c r="AA64" s="294"/>
      <c r="AB64" s="294"/>
      <c r="AC64" s="294"/>
      <c r="AD64" s="294"/>
      <c r="AE64" s="294"/>
      <c r="AF64" s="294"/>
      <c r="AG64" s="292">
        <f>'09 - Veřejné osvětlení'!J30</f>
        <v>0</v>
      </c>
      <c r="AH64" s="293"/>
      <c r="AI64" s="293"/>
      <c r="AJ64" s="293"/>
      <c r="AK64" s="293"/>
      <c r="AL64" s="293"/>
      <c r="AM64" s="293"/>
      <c r="AN64" s="292">
        <f t="shared" si="1"/>
        <v>0</v>
      </c>
      <c r="AO64" s="293"/>
      <c r="AP64" s="293"/>
      <c r="AQ64" s="67" t="s">
        <v>84</v>
      </c>
      <c r="AR64" s="64"/>
      <c r="AS64" s="68">
        <v>0</v>
      </c>
      <c r="AT64" s="69">
        <f t="shared" si="2"/>
        <v>0</v>
      </c>
      <c r="AU64" s="70">
        <f>'09 - Veřejné osvětlení'!P87</f>
        <v>0</v>
      </c>
      <c r="AV64" s="69">
        <f>'09 - Veřejné osvětlení'!J33</f>
        <v>0</v>
      </c>
      <c r="AW64" s="69">
        <f>'09 - Veřejné osvětlení'!J34</f>
        <v>0</v>
      </c>
      <c r="AX64" s="69">
        <f>'09 - Veřejné osvětlení'!J35</f>
        <v>0</v>
      </c>
      <c r="AY64" s="69">
        <f>'09 - Veřejné osvětlení'!J36</f>
        <v>0</v>
      </c>
      <c r="AZ64" s="69">
        <f>'09 - Veřejné osvětlení'!F33</f>
        <v>0</v>
      </c>
      <c r="BA64" s="69">
        <f>'09 - Veřejné osvětlení'!F34</f>
        <v>0</v>
      </c>
      <c r="BB64" s="69">
        <f>'09 - Veřejné osvětlení'!F35</f>
        <v>0</v>
      </c>
      <c r="BC64" s="69">
        <f>'09 - Veřejné osvětlení'!F36</f>
        <v>0</v>
      </c>
      <c r="BD64" s="71">
        <f>'09 - Veřejné osvětlení'!F37</f>
        <v>0</v>
      </c>
      <c r="BT64" s="72" t="s">
        <v>85</v>
      </c>
      <c r="BV64" s="72" t="s">
        <v>80</v>
      </c>
      <c r="BW64" s="72" t="s">
        <v>114</v>
      </c>
      <c r="BX64" s="72" t="s">
        <v>5</v>
      </c>
      <c r="CL64" s="72" t="s">
        <v>19</v>
      </c>
      <c r="CM64" s="72" t="s">
        <v>87</v>
      </c>
    </row>
    <row r="65" spans="1:91" s="62" customFormat="1" ht="16.5" customHeight="1">
      <c r="A65" s="63" t="s">
        <v>82</v>
      </c>
      <c r="B65" s="64"/>
      <c r="C65" s="65"/>
      <c r="D65" s="294" t="s">
        <v>115</v>
      </c>
      <c r="E65" s="294"/>
      <c r="F65" s="294"/>
      <c r="G65" s="294"/>
      <c r="H65" s="294"/>
      <c r="I65" s="66"/>
      <c r="J65" s="294" t="s">
        <v>116</v>
      </c>
      <c r="K65" s="294"/>
      <c r="L65" s="294"/>
      <c r="M65" s="294"/>
      <c r="N65" s="294"/>
      <c r="O65" s="294"/>
      <c r="P65" s="294"/>
      <c r="Q65" s="294"/>
      <c r="R65" s="294"/>
      <c r="S65" s="294"/>
      <c r="T65" s="294"/>
      <c r="U65" s="294"/>
      <c r="V65" s="294"/>
      <c r="W65" s="294"/>
      <c r="X65" s="294"/>
      <c r="Y65" s="294"/>
      <c r="Z65" s="294"/>
      <c r="AA65" s="294"/>
      <c r="AB65" s="294"/>
      <c r="AC65" s="294"/>
      <c r="AD65" s="294"/>
      <c r="AE65" s="294"/>
      <c r="AF65" s="294"/>
      <c r="AG65" s="292">
        <f>'10 - Silnoproud'!J30</f>
        <v>0</v>
      </c>
      <c r="AH65" s="293"/>
      <c r="AI65" s="293"/>
      <c r="AJ65" s="293"/>
      <c r="AK65" s="293"/>
      <c r="AL65" s="293"/>
      <c r="AM65" s="293"/>
      <c r="AN65" s="292">
        <f t="shared" si="1"/>
        <v>0</v>
      </c>
      <c r="AO65" s="293"/>
      <c r="AP65" s="293"/>
      <c r="AQ65" s="67" t="s">
        <v>84</v>
      </c>
      <c r="AR65" s="64"/>
      <c r="AS65" s="68">
        <v>0</v>
      </c>
      <c r="AT65" s="69">
        <f t="shared" si="2"/>
        <v>0</v>
      </c>
      <c r="AU65" s="70">
        <f>'10 - Silnoproud'!P92</f>
        <v>0</v>
      </c>
      <c r="AV65" s="69">
        <f>'10 - Silnoproud'!J33</f>
        <v>0</v>
      </c>
      <c r="AW65" s="69">
        <f>'10 - Silnoproud'!J34</f>
        <v>0</v>
      </c>
      <c r="AX65" s="69">
        <f>'10 - Silnoproud'!J35</f>
        <v>0</v>
      </c>
      <c r="AY65" s="69">
        <f>'10 - Silnoproud'!J36</f>
        <v>0</v>
      </c>
      <c r="AZ65" s="69">
        <f>'10 - Silnoproud'!F33</f>
        <v>0</v>
      </c>
      <c r="BA65" s="69">
        <f>'10 - Silnoproud'!F34</f>
        <v>0</v>
      </c>
      <c r="BB65" s="69">
        <f>'10 - Silnoproud'!F35</f>
        <v>0</v>
      </c>
      <c r="BC65" s="69">
        <f>'10 - Silnoproud'!F36</f>
        <v>0</v>
      </c>
      <c r="BD65" s="71">
        <f>'10 - Silnoproud'!F37</f>
        <v>0</v>
      </c>
      <c r="BT65" s="72" t="s">
        <v>85</v>
      </c>
      <c r="BV65" s="72" t="s">
        <v>80</v>
      </c>
      <c r="BW65" s="72" t="s">
        <v>117</v>
      </c>
      <c r="BX65" s="72" t="s">
        <v>5</v>
      </c>
      <c r="CL65" s="72" t="s">
        <v>19</v>
      </c>
      <c r="CM65" s="72" t="s">
        <v>87</v>
      </c>
    </row>
    <row r="66" spans="1:91" s="62" customFormat="1" ht="16.5" customHeight="1">
      <c r="A66" s="63" t="s">
        <v>82</v>
      </c>
      <c r="B66" s="64"/>
      <c r="C66" s="65"/>
      <c r="D66" s="294" t="s">
        <v>118</v>
      </c>
      <c r="E66" s="294"/>
      <c r="F66" s="294"/>
      <c r="G66" s="294"/>
      <c r="H66" s="294"/>
      <c r="I66" s="66"/>
      <c r="J66" s="294" t="s">
        <v>119</v>
      </c>
      <c r="K66" s="294"/>
      <c r="L66" s="294"/>
      <c r="M66" s="294"/>
      <c r="N66" s="294"/>
      <c r="O66" s="294"/>
      <c r="P66" s="294"/>
      <c r="Q66" s="294"/>
      <c r="R66" s="294"/>
      <c r="S66" s="294"/>
      <c r="T66" s="294"/>
      <c r="U66" s="294"/>
      <c r="V66" s="294"/>
      <c r="W66" s="294"/>
      <c r="X66" s="294"/>
      <c r="Y66" s="294"/>
      <c r="Z66" s="294"/>
      <c r="AA66" s="294"/>
      <c r="AB66" s="294"/>
      <c r="AC66" s="294"/>
      <c r="AD66" s="294"/>
      <c r="AE66" s="294"/>
      <c r="AF66" s="294"/>
      <c r="AG66" s="292">
        <f>'11 - Slaboproud'!J30</f>
        <v>0</v>
      </c>
      <c r="AH66" s="293"/>
      <c r="AI66" s="293"/>
      <c r="AJ66" s="293"/>
      <c r="AK66" s="293"/>
      <c r="AL66" s="293"/>
      <c r="AM66" s="293"/>
      <c r="AN66" s="292">
        <f t="shared" si="1"/>
        <v>0</v>
      </c>
      <c r="AO66" s="293"/>
      <c r="AP66" s="293"/>
      <c r="AQ66" s="67" t="s">
        <v>84</v>
      </c>
      <c r="AR66" s="64"/>
      <c r="AS66" s="68">
        <v>0</v>
      </c>
      <c r="AT66" s="69">
        <f t="shared" si="2"/>
        <v>0</v>
      </c>
      <c r="AU66" s="70">
        <f>'11 - Slaboproud'!P85</f>
        <v>0</v>
      </c>
      <c r="AV66" s="69">
        <f>'11 - Slaboproud'!J33</f>
        <v>0</v>
      </c>
      <c r="AW66" s="69">
        <f>'11 - Slaboproud'!J34</f>
        <v>0</v>
      </c>
      <c r="AX66" s="69">
        <f>'11 - Slaboproud'!J35</f>
        <v>0</v>
      </c>
      <c r="AY66" s="69">
        <f>'11 - Slaboproud'!J36</f>
        <v>0</v>
      </c>
      <c r="AZ66" s="69">
        <f>'11 - Slaboproud'!F33</f>
        <v>0</v>
      </c>
      <c r="BA66" s="69">
        <f>'11 - Slaboproud'!F34</f>
        <v>0</v>
      </c>
      <c r="BB66" s="69">
        <f>'11 - Slaboproud'!F35</f>
        <v>0</v>
      </c>
      <c r="BC66" s="69">
        <f>'11 - Slaboproud'!F36</f>
        <v>0</v>
      </c>
      <c r="BD66" s="71">
        <f>'11 - Slaboproud'!F37</f>
        <v>0</v>
      </c>
      <c r="BT66" s="72" t="s">
        <v>85</v>
      </c>
      <c r="BV66" s="72" t="s">
        <v>80</v>
      </c>
      <c r="BW66" s="72" t="s">
        <v>120</v>
      </c>
      <c r="BX66" s="72" t="s">
        <v>5</v>
      </c>
      <c r="CL66" s="72" t="s">
        <v>19</v>
      </c>
      <c r="CM66" s="72" t="s">
        <v>87</v>
      </c>
    </row>
    <row r="67" spans="1:91" s="62" customFormat="1" ht="16.5" customHeight="1">
      <c r="A67" s="63" t="s">
        <v>82</v>
      </c>
      <c r="B67" s="64"/>
      <c r="C67" s="65"/>
      <c r="D67" s="294" t="s">
        <v>121</v>
      </c>
      <c r="E67" s="294"/>
      <c r="F67" s="294"/>
      <c r="G67" s="294"/>
      <c r="H67" s="294"/>
      <c r="I67" s="66"/>
      <c r="J67" s="294" t="s">
        <v>122</v>
      </c>
      <c r="K67" s="294"/>
      <c r="L67" s="294"/>
      <c r="M67" s="294"/>
      <c r="N67" s="294"/>
      <c r="O67" s="294"/>
      <c r="P67" s="294"/>
      <c r="Q67" s="294"/>
      <c r="R67" s="294"/>
      <c r="S67" s="294"/>
      <c r="T67" s="294"/>
      <c r="U67" s="294"/>
      <c r="V67" s="294"/>
      <c r="W67" s="294"/>
      <c r="X67" s="294"/>
      <c r="Y67" s="294"/>
      <c r="Z67" s="294"/>
      <c r="AA67" s="294"/>
      <c r="AB67" s="294"/>
      <c r="AC67" s="294"/>
      <c r="AD67" s="294"/>
      <c r="AE67" s="294"/>
      <c r="AF67" s="294"/>
      <c r="AG67" s="292">
        <f>'12 - Hromosvod'!J30</f>
        <v>0</v>
      </c>
      <c r="AH67" s="293"/>
      <c r="AI67" s="293"/>
      <c r="AJ67" s="293"/>
      <c r="AK67" s="293"/>
      <c r="AL67" s="293"/>
      <c r="AM67" s="293"/>
      <c r="AN67" s="292">
        <f t="shared" si="1"/>
        <v>0</v>
      </c>
      <c r="AO67" s="293"/>
      <c r="AP67" s="293"/>
      <c r="AQ67" s="67" t="s">
        <v>84</v>
      </c>
      <c r="AR67" s="64"/>
      <c r="AS67" s="73">
        <v>0</v>
      </c>
      <c r="AT67" s="74">
        <f t="shared" si="2"/>
        <v>0</v>
      </c>
      <c r="AU67" s="75">
        <f>'12 - Hromosvod'!P85</f>
        <v>0</v>
      </c>
      <c r="AV67" s="74">
        <f>'12 - Hromosvod'!J33</f>
        <v>0</v>
      </c>
      <c r="AW67" s="74">
        <f>'12 - Hromosvod'!J34</f>
        <v>0</v>
      </c>
      <c r="AX67" s="74">
        <f>'12 - Hromosvod'!J35</f>
        <v>0</v>
      </c>
      <c r="AY67" s="74">
        <f>'12 - Hromosvod'!J36</f>
        <v>0</v>
      </c>
      <c r="AZ67" s="74">
        <f>'12 - Hromosvod'!F33</f>
        <v>0</v>
      </c>
      <c r="BA67" s="74">
        <f>'12 - Hromosvod'!F34</f>
        <v>0</v>
      </c>
      <c r="BB67" s="74">
        <f>'12 - Hromosvod'!F35</f>
        <v>0</v>
      </c>
      <c r="BC67" s="74">
        <f>'12 - Hromosvod'!F36</f>
        <v>0</v>
      </c>
      <c r="BD67" s="76">
        <f>'12 - Hromosvod'!F37</f>
        <v>0</v>
      </c>
      <c r="BT67" s="72" t="s">
        <v>85</v>
      </c>
      <c r="BV67" s="72" t="s">
        <v>80</v>
      </c>
      <c r="BW67" s="72" t="s">
        <v>123</v>
      </c>
      <c r="BX67" s="72" t="s">
        <v>5</v>
      </c>
      <c r="CL67" s="72" t="s">
        <v>19</v>
      </c>
      <c r="CM67" s="72" t="s">
        <v>87</v>
      </c>
    </row>
    <row r="68" spans="2:44" s="18" customFormat="1" ht="30" customHeight="1">
      <c r="B68" s="19"/>
      <c r="AR68" s="19"/>
    </row>
    <row r="69" spans="2:44" s="18" customFormat="1" ht="6.9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19"/>
    </row>
  </sheetData>
  <mergeCells count="90">
    <mergeCell ref="AN67:AP67"/>
    <mergeCell ref="AG67:AM67"/>
    <mergeCell ref="D67:H67"/>
    <mergeCell ref="J67:AF67"/>
    <mergeCell ref="AN65:AP65"/>
    <mergeCell ref="AG65:AM65"/>
    <mergeCell ref="D65:H65"/>
    <mergeCell ref="J65:AF65"/>
    <mergeCell ref="AN66:AP66"/>
    <mergeCell ref="AG66:AM66"/>
    <mergeCell ref="D66:H66"/>
    <mergeCell ref="J66:AF66"/>
    <mergeCell ref="AG63:AM63"/>
    <mergeCell ref="AN63:AP63"/>
    <mergeCell ref="D63:H63"/>
    <mergeCell ref="J63:AF63"/>
    <mergeCell ref="AG64:AM64"/>
    <mergeCell ref="AN64:AP64"/>
    <mergeCell ref="D64:H64"/>
    <mergeCell ref="J64:AF64"/>
    <mergeCell ref="AG61:AM61"/>
    <mergeCell ref="AN61:AP61"/>
    <mergeCell ref="J61:AF61"/>
    <mergeCell ref="D61:H61"/>
    <mergeCell ref="AG62:AM62"/>
    <mergeCell ref="AN62:AP62"/>
    <mergeCell ref="D62:H62"/>
    <mergeCell ref="J62:AF62"/>
    <mergeCell ref="AG59:AM59"/>
    <mergeCell ref="AN59:AP59"/>
    <mergeCell ref="J59:AF59"/>
    <mergeCell ref="D59:H59"/>
    <mergeCell ref="AG60:AM60"/>
    <mergeCell ref="AN60:AP60"/>
    <mergeCell ref="J60:AF60"/>
    <mergeCell ref="D60:H60"/>
    <mergeCell ref="AG57:AM57"/>
    <mergeCell ref="AN57:AP57"/>
    <mergeCell ref="J57:AF57"/>
    <mergeCell ref="D57:H57"/>
    <mergeCell ref="AG58:AM58"/>
    <mergeCell ref="AN58:AP58"/>
    <mergeCell ref="J58:AF58"/>
    <mergeCell ref="D58:H58"/>
    <mergeCell ref="AN55:AP55"/>
    <mergeCell ref="AG55:AM55"/>
    <mergeCell ref="J55:AF55"/>
    <mergeCell ref="D55:H55"/>
    <mergeCell ref="AG56:AM56"/>
    <mergeCell ref="AN56:AP56"/>
    <mergeCell ref="J56:AF56"/>
    <mergeCell ref="D56:H56"/>
    <mergeCell ref="AG52:AM52"/>
    <mergeCell ref="AN52:AP52"/>
    <mergeCell ref="I52:AF52"/>
    <mergeCell ref="C52:G52"/>
    <mergeCell ref="AN54:AP54"/>
    <mergeCell ref="AG54:AM54"/>
    <mergeCell ref="L45:AO45"/>
    <mergeCell ref="AM47:AN47"/>
    <mergeCell ref="AS49:AT51"/>
    <mergeCell ref="AM49:AP49"/>
    <mergeCell ref="AM50:AP50"/>
    <mergeCell ref="AK33:AO33"/>
    <mergeCell ref="L33:P33"/>
    <mergeCell ref="W33:AE33"/>
    <mergeCell ref="AK35:AO35"/>
    <mergeCell ref="X35:AB35"/>
    <mergeCell ref="L31:P31"/>
    <mergeCell ref="W31:AE31"/>
    <mergeCell ref="AK31:AO31"/>
    <mergeCell ref="AK32:AO32"/>
    <mergeCell ref="L32:P32"/>
    <mergeCell ref="W32:AE32"/>
    <mergeCell ref="AR2:BE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L30:P30"/>
    <mergeCell ref="W30:AE30"/>
    <mergeCell ref="AK30:AO30"/>
  </mergeCells>
  <hyperlinks>
    <hyperlink ref="E20" r:id="rId1" display="http://www.stavebnikalkulace.cz/"/>
    <hyperlink ref="AM50" r:id="rId2" display="http://www.stavebnikalkulace.cz/"/>
    <hyperlink ref="A55" location="'00 - VRN'!C2" display="/"/>
    <hyperlink ref="A56" location="'01 - Stavební část'!C2" display="/"/>
    <hyperlink ref="A57" location="'02 - SO 02 - Parkoviště'!C2" display="/"/>
    <hyperlink ref="A58" location="'03 - Sadové úpravy'!C2" display="/"/>
    <hyperlink ref="A59" location="'04 - Vybavení'!C2" display="/"/>
    <hyperlink ref="A60" location="'05 - Vodovod'!C2" display="/"/>
    <hyperlink ref="A61" location="'06 - Kanalizace'!C2" display="/"/>
    <hyperlink ref="A62" location="'07 - Vytápění'!C2" display="/"/>
    <hyperlink ref="A63" location="'08 - Vzduchotechnika'!C2" display="/"/>
    <hyperlink ref="A64" location="'09 - Veřejné osvětlení'!C2" display="/"/>
    <hyperlink ref="A65" location="'10 - Silnoproud'!C2" display="/"/>
    <hyperlink ref="A66" location="'11 - Slaboproud'!C2" display="/"/>
    <hyperlink ref="A67" location="'12 - Hromosvod'!C2" display="/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09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111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2937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22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">
        <v>19</v>
      </c>
      <c r="L14" s="19"/>
    </row>
    <row r="15" spans="2:12" s="18" customFormat="1" ht="18" customHeight="1">
      <c r="B15" s="19"/>
      <c r="E15" s="10" t="s">
        <v>28</v>
      </c>
      <c r="I15" s="12" t="s">
        <v>29</v>
      </c>
      <c r="J15" s="10" t="s">
        <v>19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">
        <v>19</v>
      </c>
      <c r="L20" s="19"/>
    </row>
    <row r="21" spans="2:12" s="18" customFormat="1" ht="18" customHeight="1">
      <c r="B21" s="19"/>
      <c r="E21" s="10" t="s">
        <v>35</v>
      </c>
      <c r="I21" s="12" t="s">
        <v>29</v>
      </c>
      <c r="J21" s="10" t="s">
        <v>19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">
        <v>19</v>
      </c>
      <c r="L23" s="19"/>
    </row>
    <row r="24" spans="2:12" s="18" customFormat="1" ht="18" customHeight="1">
      <c r="B24" s="19"/>
      <c r="E24" s="10" t="s">
        <v>127</v>
      </c>
      <c r="I24" s="12" t="s">
        <v>29</v>
      </c>
      <c r="J24" s="10" t="s">
        <v>19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ROUND(J82,2)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ROUND((SUM(BE82:BE108)),2)</f>
        <v>0</v>
      </c>
      <c r="I33" s="82">
        <v>0.21</v>
      </c>
      <c r="J33" s="81">
        <f>ROUND(((SUM(BE82:BE108))*I33),2)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ROUND((SUM(BF82:BF108)),2)</f>
        <v>0</v>
      </c>
      <c r="I34" s="82">
        <v>0.15</v>
      </c>
      <c r="J34" s="81">
        <f>ROUND(((SUM(BF82:BF108))*I34),2)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ROUND((SUM(BG82:BG108)),2)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ROUND((SUM(BH82:BH108)),2)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ROUND((SUM(BI82:BI108)),2)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08 - Vzduchotechnika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Chrudim, ul. Topolská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Michal Kubelka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J82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235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238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7" customFormat="1" ht="19.9" customHeight="1">
      <c r="B62" s="98"/>
      <c r="D62" s="99" t="s">
        <v>2938</v>
      </c>
      <c r="E62" s="100"/>
      <c r="F62" s="100"/>
      <c r="G62" s="100"/>
      <c r="H62" s="100"/>
      <c r="I62" s="100"/>
      <c r="J62" s="101">
        <f>J91</f>
        <v>0</v>
      </c>
      <c r="L62" s="98"/>
    </row>
    <row r="63" spans="2:12" s="18" customFormat="1" ht="21.75" customHeight="1">
      <c r="B63" s="19"/>
      <c r="L63" s="19"/>
    </row>
    <row r="64" spans="2:12" s="18" customFormat="1" ht="6.95" customHeight="1"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19"/>
    </row>
    <row r="68" spans="2:12" s="18" customFormat="1" ht="6.95" customHeight="1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19"/>
    </row>
    <row r="69" spans="2:12" s="18" customFormat="1" ht="24.95" customHeight="1">
      <c r="B69" s="19"/>
      <c r="C69" s="6" t="s">
        <v>138</v>
      </c>
      <c r="L69" s="19"/>
    </row>
    <row r="70" spans="2:12" s="18" customFormat="1" ht="6.95" customHeight="1">
      <c r="B70" s="19"/>
      <c r="L70" s="19"/>
    </row>
    <row r="71" spans="2:12" s="18" customFormat="1" ht="12" customHeight="1">
      <c r="B71" s="19"/>
      <c r="C71" s="12" t="s">
        <v>16</v>
      </c>
      <c r="L71" s="19"/>
    </row>
    <row r="72" spans="2:12" s="18" customFormat="1" ht="16.5" customHeight="1">
      <c r="B72" s="19"/>
      <c r="E72" s="295" t="str">
        <f>E7</f>
        <v>Knihovna v Topolské ulici, Chrudim</v>
      </c>
      <c r="F72" s="296"/>
      <c r="G72" s="296"/>
      <c r="H72" s="296"/>
      <c r="L72" s="19"/>
    </row>
    <row r="73" spans="2:12" s="18" customFormat="1" ht="12" customHeight="1">
      <c r="B73" s="19"/>
      <c r="C73" s="12" t="s">
        <v>125</v>
      </c>
      <c r="L73" s="19"/>
    </row>
    <row r="74" spans="2:12" s="18" customFormat="1" ht="16.5" customHeight="1">
      <c r="B74" s="19"/>
      <c r="E74" s="276" t="str">
        <f>E9</f>
        <v>08 - Vzduchotechnika</v>
      </c>
      <c r="F74" s="297"/>
      <c r="G74" s="297"/>
      <c r="H74" s="297"/>
      <c r="L74" s="19"/>
    </row>
    <row r="75" spans="2:12" s="18" customFormat="1" ht="6.95" customHeight="1">
      <c r="B75" s="19"/>
      <c r="L75" s="19"/>
    </row>
    <row r="76" spans="2:12" s="18" customFormat="1" ht="12" customHeight="1">
      <c r="B76" s="19"/>
      <c r="C76" s="12" t="s">
        <v>21</v>
      </c>
      <c r="F76" s="10" t="str">
        <f>F12</f>
        <v xml:space="preserve">Chrudim, ul. Topolská </v>
      </c>
      <c r="I76" s="12" t="s">
        <v>23</v>
      </c>
      <c r="J76" s="39" t="str">
        <f>IF(J12="","",J12)</f>
        <v>12. 1. 2023</v>
      </c>
      <c r="L76" s="19"/>
    </row>
    <row r="77" spans="2:12" s="18" customFormat="1" ht="6.95" customHeight="1">
      <c r="B77" s="19"/>
      <c r="L77" s="19"/>
    </row>
    <row r="78" spans="2:12" s="18" customFormat="1" ht="15.2" customHeight="1">
      <c r="B78" s="19"/>
      <c r="C78" s="12" t="s">
        <v>25</v>
      </c>
      <c r="F78" s="10" t="str">
        <f>E15</f>
        <v>Město Chrudim</v>
      </c>
      <c r="I78" s="12" t="s">
        <v>33</v>
      </c>
      <c r="J78" s="16" t="str">
        <f>E21</f>
        <v>KLIKS atelier s.r.o.</v>
      </c>
      <c r="L78" s="19"/>
    </row>
    <row r="79" spans="2:12" s="18" customFormat="1" ht="15.2" customHeight="1">
      <c r="B79" s="19"/>
      <c r="C79" s="12" t="s">
        <v>31</v>
      </c>
      <c r="F79" s="10" t="str">
        <f>IF(E18="","",E18)</f>
        <v>Vyplň údaj</v>
      </c>
      <c r="I79" s="12" t="s">
        <v>38</v>
      </c>
      <c r="J79" s="16" t="str">
        <f>E24</f>
        <v>Michal Kubelka</v>
      </c>
      <c r="L79" s="19"/>
    </row>
    <row r="80" spans="2:12" s="18" customFormat="1" ht="10.35" customHeight="1">
      <c r="B80" s="19"/>
      <c r="L80" s="19"/>
    </row>
    <row r="81" spans="2:20" s="102" customFormat="1" ht="29.25" customHeight="1">
      <c r="B81" s="103"/>
      <c r="C81" s="104" t="s">
        <v>139</v>
      </c>
      <c r="D81" s="105" t="s">
        <v>63</v>
      </c>
      <c r="E81" s="105" t="s">
        <v>59</v>
      </c>
      <c r="F81" s="105" t="s">
        <v>60</v>
      </c>
      <c r="G81" s="105" t="s">
        <v>140</v>
      </c>
      <c r="H81" s="105" t="s">
        <v>141</v>
      </c>
      <c r="I81" s="105" t="s">
        <v>142</v>
      </c>
      <c r="J81" s="105" t="s">
        <v>130</v>
      </c>
      <c r="K81" s="106" t="s">
        <v>143</v>
      </c>
      <c r="L81" s="103"/>
      <c r="M81" s="46" t="s">
        <v>19</v>
      </c>
      <c r="N81" s="47" t="s">
        <v>48</v>
      </c>
      <c r="O81" s="47" t="s">
        <v>144</v>
      </c>
      <c r="P81" s="47" t="s">
        <v>145</v>
      </c>
      <c r="Q81" s="47" t="s">
        <v>146</v>
      </c>
      <c r="R81" s="47" t="s">
        <v>147</v>
      </c>
      <c r="S81" s="47" t="s">
        <v>148</v>
      </c>
      <c r="T81" s="48" t="s">
        <v>149</v>
      </c>
    </row>
    <row r="82" spans="2:63" s="18" customFormat="1" ht="22.9" customHeight="1">
      <c r="B82" s="19"/>
      <c r="C82" s="52" t="s">
        <v>150</v>
      </c>
      <c r="J82" s="107">
        <f aca="true" t="shared" si="2" ref="J82:J84">BK82</f>
        <v>0</v>
      </c>
      <c r="L82" s="19"/>
      <c r="M82" s="49"/>
      <c r="N82" s="40"/>
      <c r="O82" s="40"/>
      <c r="P82" s="108">
        <f>P83</f>
        <v>0</v>
      </c>
      <c r="Q82" s="40"/>
      <c r="R82" s="108">
        <f>R83</f>
        <v>0.06294</v>
      </c>
      <c r="S82" s="40"/>
      <c r="T82" s="109">
        <f>T83</f>
        <v>0</v>
      </c>
      <c r="AT82" s="2" t="s">
        <v>77</v>
      </c>
      <c r="AU82" s="2" t="s">
        <v>131</v>
      </c>
      <c r="BK82" s="110">
        <f>BK83</f>
        <v>0</v>
      </c>
    </row>
    <row r="83" spans="2:63" s="111" customFormat="1" ht="25.9" customHeight="1">
      <c r="B83" s="112"/>
      <c r="D83" s="113" t="s">
        <v>77</v>
      </c>
      <c r="E83" s="114" t="s">
        <v>1028</v>
      </c>
      <c r="F83" s="114" t="s">
        <v>1029</v>
      </c>
      <c r="J83" s="115">
        <f t="shared" si="2"/>
        <v>0</v>
      </c>
      <c r="L83" s="112"/>
      <c r="M83" s="116"/>
      <c r="P83" s="117">
        <f>P84+P91</f>
        <v>0</v>
      </c>
      <c r="R83" s="117">
        <f>R84+R91</f>
        <v>0.06294</v>
      </c>
      <c r="T83" s="118">
        <f>T84+T91</f>
        <v>0</v>
      </c>
      <c r="AR83" s="113" t="s">
        <v>87</v>
      </c>
      <c r="AT83" s="119" t="s">
        <v>77</v>
      </c>
      <c r="AU83" s="119" t="s">
        <v>78</v>
      </c>
      <c r="AY83" s="113" t="s">
        <v>153</v>
      </c>
      <c r="BK83" s="120">
        <f>BK84+BK91</f>
        <v>0</v>
      </c>
    </row>
    <row r="84" spans="2:63" s="111" customFormat="1" ht="22.9" customHeight="1">
      <c r="B84" s="112"/>
      <c r="D84" s="113" t="s">
        <v>77</v>
      </c>
      <c r="E84" s="121" t="s">
        <v>1176</v>
      </c>
      <c r="F84" s="121" t="s">
        <v>1177</v>
      </c>
      <c r="J84" s="122">
        <f t="shared" si="2"/>
        <v>0</v>
      </c>
      <c r="L84" s="112"/>
      <c r="M84" s="116"/>
      <c r="P84" s="117">
        <f>SUM(P85:P90)</f>
        <v>0</v>
      </c>
      <c r="R84" s="117">
        <f>SUM(R85:R90)</f>
        <v>0.00644</v>
      </c>
      <c r="T84" s="118">
        <f>SUM(T85:T90)</f>
        <v>0</v>
      </c>
      <c r="AR84" s="113" t="s">
        <v>87</v>
      </c>
      <c r="AT84" s="119" t="s">
        <v>77</v>
      </c>
      <c r="AU84" s="119" t="s">
        <v>85</v>
      </c>
      <c r="AY84" s="113" t="s">
        <v>153</v>
      </c>
      <c r="BK84" s="120">
        <f>SUM(BK85:BK90)</f>
        <v>0</v>
      </c>
    </row>
    <row r="85" spans="2:65" s="18" customFormat="1" ht="24.2" customHeight="1">
      <c r="B85" s="19"/>
      <c r="C85" s="123" t="s">
        <v>85</v>
      </c>
      <c r="D85" s="123" t="s">
        <v>156</v>
      </c>
      <c r="E85" s="124" t="s">
        <v>2939</v>
      </c>
      <c r="F85" s="125" t="s">
        <v>2940</v>
      </c>
      <c r="G85" s="126" t="s">
        <v>258</v>
      </c>
      <c r="H85" s="127">
        <v>2</v>
      </c>
      <c r="I85" s="128"/>
      <c r="J85" s="129">
        <f>ROUND(I85*H85,2)</f>
        <v>0</v>
      </c>
      <c r="K85" s="125" t="s">
        <v>160</v>
      </c>
      <c r="L85" s="19"/>
      <c r="M85" s="130" t="s">
        <v>19</v>
      </c>
      <c r="N85" s="131" t="s">
        <v>49</v>
      </c>
      <c r="P85" s="132">
        <f>O85*H85</f>
        <v>0</v>
      </c>
      <c r="Q85" s="132">
        <v>0.00036</v>
      </c>
      <c r="R85" s="132">
        <f>Q85*H85</f>
        <v>0.00072</v>
      </c>
      <c r="S85" s="132">
        <v>0</v>
      </c>
      <c r="T85" s="133">
        <f>S85*H85</f>
        <v>0</v>
      </c>
      <c r="AR85" s="134" t="s">
        <v>373</v>
      </c>
      <c r="AT85" s="134" t="s">
        <v>156</v>
      </c>
      <c r="AU85" s="134" t="s">
        <v>87</v>
      </c>
      <c r="AY85" s="2" t="s">
        <v>153</v>
      </c>
      <c r="BE85" s="135">
        <f>IF(N85="základní",J85,0)</f>
        <v>0</v>
      </c>
      <c r="BF85" s="135">
        <f>IF(N85="snížená",J85,0)</f>
        <v>0</v>
      </c>
      <c r="BG85" s="135">
        <f>IF(N85="zákl. přenesená",J85,0)</f>
        <v>0</v>
      </c>
      <c r="BH85" s="135">
        <f>IF(N85="sníž. přenesená",J85,0)</f>
        <v>0</v>
      </c>
      <c r="BI85" s="135">
        <f>IF(N85="nulová",J85,0)</f>
        <v>0</v>
      </c>
      <c r="BJ85" s="2" t="s">
        <v>85</v>
      </c>
      <c r="BK85" s="135">
        <f>ROUND(I85*H85,2)</f>
        <v>0</v>
      </c>
      <c r="BL85" s="2" t="s">
        <v>373</v>
      </c>
      <c r="BM85" s="134" t="s">
        <v>2941</v>
      </c>
    </row>
    <row r="86" spans="2:47" s="18" customFormat="1" ht="11.25">
      <c r="B86" s="19"/>
      <c r="D86" s="136" t="s">
        <v>163</v>
      </c>
      <c r="F86" s="137" t="s">
        <v>2942</v>
      </c>
      <c r="L86" s="19"/>
      <c r="M86" s="138"/>
      <c r="T86" s="43"/>
      <c r="AT86" s="2" t="s">
        <v>163</v>
      </c>
      <c r="AU86" s="2" t="s">
        <v>87</v>
      </c>
    </row>
    <row r="87" spans="2:65" s="18" customFormat="1" ht="16.5" customHeight="1">
      <c r="B87" s="19"/>
      <c r="C87" s="171" t="s">
        <v>87</v>
      </c>
      <c r="D87" s="171" t="s">
        <v>664</v>
      </c>
      <c r="E87" s="172" t="s">
        <v>2943</v>
      </c>
      <c r="F87" s="173" t="s">
        <v>2944</v>
      </c>
      <c r="G87" s="174" t="s">
        <v>258</v>
      </c>
      <c r="H87" s="175">
        <v>2.2</v>
      </c>
      <c r="I87" s="176"/>
      <c r="J87" s="177">
        <f>ROUND(I87*H87,2)</f>
        <v>0</v>
      </c>
      <c r="K87" s="173" t="s">
        <v>160</v>
      </c>
      <c r="L87" s="178"/>
      <c r="M87" s="179" t="s">
        <v>19</v>
      </c>
      <c r="N87" s="180" t="s">
        <v>49</v>
      </c>
      <c r="P87" s="132">
        <f>O87*H87</f>
        <v>0</v>
      </c>
      <c r="Q87" s="132">
        <v>0.0026</v>
      </c>
      <c r="R87" s="132">
        <f>Q87*H87</f>
        <v>0.00572</v>
      </c>
      <c r="S87" s="132">
        <v>0</v>
      </c>
      <c r="T87" s="133">
        <f>S87*H87</f>
        <v>0</v>
      </c>
      <c r="AR87" s="134" t="s">
        <v>494</v>
      </c>
      <c r="AT87" s="134" t="s">
        <v>664</v>
      </c>
      <c r="AU87" s="134" t="s">
        <v>87</v>
      </c>
      <c r="AY87" s="2" t="s">
        <v>153</v>
      </c>
      <c r="BE87" s="135">
        <f>IF(N87="základní",J87,0)</f>
        <v>0</v>
      </c>
      <c r="BF87" s="135">
        <f>IF(N87="snížená",J87,0)</f>
        <v>0</v>
      </c>
      <c r="BG87" s="135">
        <f>IF(N87="zákl. přenesená",J87,0)</f>
        <v>0</v>
      </c>
      <c r="BH87" s="135">
        <f>IF(N87="sníž. přenesená",J87,0)</f>
        <v>0</v>
      </c>
      <c r="BI87" s="135">
        <f>IF(N87="nulová",J87,0)</f>
        <v>0</v>
      </c>
      <c r="BJ87" s="2" t="s">
        <v>85</v>
      </c>
      <c r="BK87" s="135">
        <f>ROUND(I87*H87,2)</f>
        <v>0</v>
      </c>
      <c r="BL87" s="2" t="s">
        <v>373</v>
      </c>
      <c r="BM87" s="134" t="s">
        <v>2945</v>
      </c>
    </row>
    <row r="88" spans="2:51" s="149" customFormat="1" ht="11.25">
      <c r="B88" s="150"/>
      <c r="D88" s="144" t="s">
        <v>261</v>
      </c>
      <c r="F88" s="152" t="s">
        <v>2176</v>
      </c>
      <c r="H88" s="153">
        <v>2.2</v>
      </c>
      <c r="L88" s="150"/>
      <c r="M88" s="154"/>
      <c r="T88" s="155"/>
      <c r="AT88" s="151" t="s">
        <v>261</v>
      </c>
      <c r="AU88" s="151" t="s">
        <v>87</v>
      </c>
      <c r="AV88" s="149" t="s">
        <v>87</v>
      </c>
      <c r="AW88" s="149" t="s">
        <v>4</v>
      </c>
      <c r="AX88" s="149" t="s">
        <v>85</v>
      </c>
      <c r="AY88" s="151" t="s">
        <v>153</v>
      </c>
    </row>
    <row r="89" spans="2:65" s="18" customFormat="1" ht="24.2" customHeight="1">
      <c r="B89" s="19"/>
      <c r="C89" s="123" t="s">
        <v>169</v>
      </c>
      <c r="D89" s="123" t="s">
        <v>156</v>
      </c>
      <c r="E89" s="124" t="s">
        <v>1263</v>
      </c>
      <c r="F89" s="125" t="s">
        <v>1264</v>
      </c>
      <c r="G89" s="126" t="s">
        <v>1081</v>
      </c>
      <c r="H89" s="181"/>
      <c r="I89" s="128"/>
      <c r="J89" s="129">
        <f>ROUND(I89*H89,2)</f>
        <v>0</v>
      </c>
      <c r="K89" s="125" t="s">
        <v>160</v>
      </c>
      <c r="L89" s="19"/>
      <c r="M89" s="130" t="s">
        <v>19</v>
      </c>
      <c r="N89" s="131" t="s">
        <v>49</v>
      </c>
      <c r="P89" s="132">
        <f>O89*H89</f>
        <v>0</v>
      </c>
      <c r="Q89" s="132">
        <v>0</v>
      </c>
      <c r="R89" s="132">
        <f>Q89*H89</f>
        <v>0</v>
      </c>
      <c r="S89" s="132">
        <v>0</v>
      </c>
      <c r="T89" s="133">
        <f>S89*H89</f>
        <v>0</v>
      </c>
      <c r="AR89" s="134" t="s">
        <v>373</v>
      </c>
      <c r="AT89" s="134" t="s">
        <v>156</v>
      </c>
      <c r="AU89" s="134" t="s">
        <v>87</v>
      </c>
      <c r="AY89" s="2" t="s">
        <v>153</v>
      </c>
      <c r="BE89" s="135">
        <f>IF(N89="základní",J89,0)</f>
        <v>0</v>
      </c>
      <c r="BF89" s="135">
        <f>IF(N89="snížená",J89,0)</f>
        <v>0</v>
      </c>
      <c r="BG89" s="135">
        <f>IF(N89="zákl. přenesená",J89,0)</f>
        <v>0</v>
      </c>
      <c r="BH89" s="135">
        <f>IF(N89="sníž. přenesená",J89,0)</f>
        <v>0</v>
      </c>
      <c r="BI89" s="135">
        <f>IF(N89="nulová",J89,0)</f>
        <v>0</v>
      </c>
      <c r="BJ89" s="2" t="s">
        <v>85</v>
      </c>
      <c r="BK89" s="135">
        <f>ROUND(I89*H89,2)</f>
        <v>0</v>
      </c>
      <c r="BL89" s="2" t="s">
        <v>373</v>
      </c>
      <c r="BM89" s="134" t="s">
        <v>2946</v>
      </c>
    </row>
    <row r="90" spans="2:47" s="18" customFormat="1" ht="11.25">
      <c r="B90" s="19"/>
      <c r="D90" s="136" t="s">
        <v>163</v>
      </c>
      <c r="F90" s="137" t="s">
        <v>1266</v>
      </c>
      <c r="L90" s="19"/>
      <c r="M90" s="138"/>
      <c r="T90" s="43"/>
      <c r="AT90" s="2" t="s">
        <v>163</v>
      </c>
      <c r="AU90" s="2" t="s">
        <v>87</v>
      </c>
    </row>
    <row r="91" spans="2:63" s="111" customFormat="1" ht="22.9" customHeight="1">
      <c r="B91" s="112"/>
      <c r="D91" s="113" t="s">
        <v>77</v>
      </c>
      <c r="E91" s="121" t="s">
        <v>2947</v>
      </c>
      <c r="F91" s="121" t="s">
        <v>110</v>
      </c>
      <c r="J91" s="122">
        <f>BK91</f>
        <v>0</v>
      </c>
      <c r="L91" s="112"/>
      <c r="M91" s="116"/>
      <c r="P91" s="117">
        <f>SUM(P92:P108)</f>
        <v>0</v>
      </c>
      <c r="R91" s="117">
        <f>SUM(R92:R108)</f>
        <v>0.056499999999999995</v>
      </c>
      <c r="T91" s="118">
        <f>SUM(T92:T108)</f>
        <v>0</v>
      </c>
      <c r="AR91" s="113" t="s">
        <v>87</v>
      </c>
      <c r="AT91" s="119" t="s">
        <v>77</v>
      </c>
      <c r="AU91" s="119" t="s">
        <v>85</v>
      </c>
      <c r="AY91" s="113" t="s">
        <v>153</v>
      </c>
      <c r="BK91" s="120">
        <f>SUM(BK92:BK108)</f>
        <v>0</v>
      </c>
    </row>
    <row r="92" spans="2:65" s="18" customFormat="1" ht="24.2" customHeight="1">
      <c r="B92" s="19"/>
      <c r="C92" s="123" t="s">
        <v>174</v>
      </c>
      <c r="D92" s="123" t="s">
        <v>156</v>
      </c>
      <c r="E92" s="124" t="s">
        <v>2948</v>
      </c>
      <c r="F92" s="125" t="s">
        <v>2949</v>
      </c>
      <c r="G92" s="126" t="s">
        <v>254</v>
      </c>
      <c r="H92" s="127">
        <v>2</v>
      </c>
      <c r="I92" s="128"/>
      <c r="J92" s="129">
        <f>ROUND(I92*H92,2)</f>
        <v>0</v>
      </c>
      <c r="K92" s="125" t="s">
        <v>160</v>
      </c>
      <c r="L92" s="19"/>
      <c r="M92" s="130" t="s">
        <v>19</v>
      </c>
      <c r="N92" s="131" t="s">
        <v>49</v>
      </c>
      <c r="P92" s="132">
        <f>O92*H92</f>
        <v>0</v>
      </c>
      <c r="Q92" s="132">
        <v>0</v>
      </c>
      <c r="R92" s="132">
        <f>Q92*H92</f>
        <v>0</v>
      </c>
      <c r="S92" s="132">
        <v>0</v>
      </c>
      <c r="T92" s="133">
        <f>S92*H92</f>
        <v>0</v>
      </c>
      <c r="AR92" s="134" t="s">
        <v>373</v>
      </c>
      <c r="AT92" s="134" t="s">
        <v>156</v>
      </c>
      <c r="AU92" s="134" t="s">
        <v>87</v>
      </c>
      <c r="AY92" s="2" t="s">
        <v>153</v>
      </c>
      <c r="BE92" s="135">
        <f>IF(N92="základní",J92,0)</f>
        <v>0</v>
      </c>
      <c r="BF92" s="135">
        <f>IF(N92="snížená",J92,0)</f>
        <v>0</v>
      </c>
      <c r="BG92" s="135">
        <f>IF(N92="zákl. přenesená",J92,0)</f>
        <v>0</v>
      </c>
      <c r="BH92" s="135">
        <f>IF(N92="sníž. přenesená",J92,0)</f>
        <v>0</v>
      </c>
      <c r="BI92" s="135">
        <f>IF(N92="nulová",J92,0)</f>
        <v>0</v>
      </c>
      <c r="BJ92" s="2" t="s">
        <v>85</v>
      </c>
      <c r="BK92" s="135">
        <f>ROUND(I92*H92,2)</f>
        <v>0</v>
      </c>
      <c r="BL92" s="2" t="s">
        <v>373</v>
      </c>
      <c r="BM92" s="134" t="s">
        <v>2950</v>
      </c>
    </row>
    <row r="93" spans="2:47" s="18" customFormat="1" ht="11.25">
      <c r="B93" s="19"/>
      <c r="D93" s="136" t="s">
        <v>163</v>
      </c>
      <c r="F93" s="137" t="s">
        <v>2951</v>
      </c>
      <c r="L93" s="19"/>
      <c r="M93" s="138"/>
      <c r="T93" s="43"/>
      <c r="AT93" s="2" t="s">
        <v>163</v>
      </c>
      <c r="AU93" s="2" t="s">
        <v>87</v>
      </c>
    </row>
    <row r="94" spans="2:65" s="18" customFormat="1" ht="33" customHeight="1">
      <c r="B94" s="19"/>
      <c r="C94" s="171" t="s">
        <v>152</v>
      </c>
      <c r="D94" s="171" t="s">
        <v>664</v>
      </c>
      <c r="E94" s="172" t="s">
        <v>2952</v>
      </c>
      <c r="F94" s="173" t="s">
        <v>2953</v>
      </c>
      <c r="G94" s="174" t="s">
        <v>254</v>
      </c>
      <c r="H94" s="175">
        <v>1</v>
      </c>
      <c r="I94" s="176"/>
      <c r="J94" s="177">
        <f aca="true" t="shared" si="3" ref="J94:J99">ROUND(I94*H94,2)</f>
        <v>0</v>
      </c>
      <c r="K94" s="173" t="s">
        <v>19</v>
      </c>
      <c r="L94" s="178"/>
      <c r="M94" s="179" t="s">
        <v>19</v>
      </c>
      <c r="N94" s="180" t="s">
        <v>49</v>
      </c>
      <c r="P94" s="132">
        <f aca="true" t="shared" si="4" ref="P94:P99">O94*H94</f>
        <v>0</v>
      </c>
      <c r="Q94" s="132">
        <v>0.00672</v>
      </c>
      <c r="R94" s="132">
        <f aca="true" t="shared" si="5" ref="R94:R99">Q94*H94</f>
        <v>0.00672</v>
      </c>
      <c r="S94" s="132">
        <v>0</v>
      </c>
      <c r="T94" s="133">
        <f aca="true" t="shared" si="6" ref="T94:T99">S94*H94</f>
        <v>0</v>
      </c>
      <c r="AR94" s="134" t="s">
        <v>494</v>
      </c>
      <c r="AT94" s="134" t="s">
        <v>664</v>
      </c>
      <c r="AU94" s="134" t="s">
        <v>87</v>
      </c>
      <c r="AY94" s="2" t="s">
        <v>153</v>
      </c>
      <c r="BE94" s="135">
        <f aca="true" t="shared" si="7" ref="BE94:BE99">IF(N94="základní",J94,0)</f>
        <v>0</v>
      </c>
      <c r="BF94" s="135">
        <f aca="true" t="shared" si="8" ref="BF94:BF99">IF(N94="snížená",J94,0)</f>
        <v>0</v>
      </c>
      <c r="BG94" s="135">
        <f aca="true" t="shared" si="9" ref="BG94:BG99">IF(N94="zákl. přenesená",J94,0)</f>
        <v>0</v>
      </c>
      <c r="BH94" s="135">
        <f aca="true" t="shared" si="10" ref="BH94:BH99">IF(N94="sníž. přenesená",J94,0)</f>
        <v>0</v>
      </c>
      <c r="BI94" s="135">
        <f aca="true" t="shared" si="11" ref="BI94:BI99">IF(N94="nulová",J94,0)</f>
        <v>0</v>
      </c>
      <c r="BJ94" s="2" t="s">
        <v>85</v>
      </c>
      <c r="BK94" s="135">
        <f aca="true" t="shared" si="12" ref="BK94:BK99">ROUND(I94*H94,2)</f>
        <v>0</v>
      </c>
      <c r="BL94" s="2" t="s">
        <v>373</v>
      </c>
      <c r="BM94" s="134" t="s">
        <v>2954</v>
      </c>
    </row>
    <row r="95" spans="2:65" s="18" customFormat="1" ht="33" customHeight="1">
      <c r="B95" s="19"/>
      <c r="C95" s="171" t="s">
        <v>183</v>
      </c>
      <c r="D95" s="171" t="s">
        <v>664</v>
      </c>
      <c r="E95" s="172" t="s">
        <v>2955</v>
      </c>
      <c r="F95" s="173" t="s">
        <v>2956</v>
      </c>
      <c r="G95" s="174" t="s">
        <v>254</v>
      </c>
      <c r="H95" s="175">
        <v>1</v>
      </c>
      <c r="I95" s="176"/>
      <c r="J95" s="177">
        <f t="shared" si="3"/>
        <v>0</v>
      </c>
      <c r="K95" s="173" t="s">
        <v>19</v>
      </c>
      <c r="L95" s="178"/>
      <c r="M95" s="179" t="s">
        <v>19</v>
      </c>
      <c r="N95" s="180" t="s">
        <v>49</v>
      </c>
      <c r="P95" s="132">
        <f t="shared" si="4"/>
        <v>0</v>
      </c>
      <c r="Q95" s="132">
        <v>0.00672</v>
      </c>
      <c r="R95" s="132">
        <f t="shared" si="5"/>
        <v>0.00672</v>
      </c>
      <c r="S95" s="132">
        <v>0</v>
      </c>
      <c r="T95" s="133">
        <f t="shared" si="6"/>
        <v>0</v>
      </c>
      <c r="AR95" s="134" t="s">
        <v>494</v>
      </c>
      <c r="AT95" s="134" t="s">
        <v>664</v>
      </c>
      <c r="AU95" s="134" t="s">
        <v>87</v>
      </c>
      <c r="AY95" s="2" t="s">
        <v>153</v>
      </c>
      <c r="BE95" s="135">
        <f t="shared" si="7"/>
        <v>0</v>
      </c>
      <c r="BF95" s="135">
        <f t="shared" si="8"/>
        <v>0</v>
      </c>
      <c r="BG95" s="135">
        <f t="shared" si="9"/>
        <v>0</v>
      </c>
      <c r="BH95" s="135">
        <f t="shared" si="10"/>
        <v>0</v>
      </c>
      <c r="BI95" s="135">
        <f t="shared" si="11"/>
        <v>0</v>
      </c>
      <c r="BJ95" s="2" t="s">
        <v>85</v>
      </c>
      <c r="BK95" s="135">
        <f t="shared" si="12"/>
        <v>0</v>
      </c>
      <c r="BL95" s="2" t="s">
        <v>373</v>
      </c>
      <c r="BM95" s="134" t="s">
        <v>2957</v>
      </c>
    </row>
    <row r="96" spans="2:65" s="18" customFormat="1" ht="16.5" customHeight="1">
      <c r="B96" s="19"/>
      <c r="C96" s="123" t="s">
        <v>187</v>
      </c>
      <c r="D96" s="123" t="s">
        <v>156</v>
      </c>
      <c r="E96" s="124" t="s">
        <v>2958</v>
      </c>
      <c r="F96" s="125" t="s">
        <v>2959</v>
      </c>
      <c r="G96" s="126" t="s">
        <v>254</v>
      </c>
      <c r="H96" s="127">
        <v>5</v>
      </c>
      <c r="I96" s="128"/>
      <c r="J96" s="129">
        <f t="shared" si="3"/>
        <v>0</v>
      </c>
      <c r="K96" s="125" t="s">
        <v>160</v>
      </c>
      <c r="L96" s="19"/>
      <c r="M96" s="130" t="s">
        <v>19</v>
      </c>
      <c r="N96" s="131" t="s">
        <v>49</v>
      </c>
      <c r="P96" s="132">
        <f t="shared" si="4"/>
        <v>0</v>
      </c>
      <c r="Q96" s="132">
        <v>0</v>
      </c>
      <c r="R96" s="132">
        <f t="shared" si="5"/>
        <v>0</v>
      </c>
      <c r="S96" s="132">
        <v>0</v>
      </c>
      <c r="T96" s="133">
        <f t="shared" si="6"/>
        <v>0</v>
      </c>
      <c r="AR96" s="134" t="s">
        <v>373</v>
      </c>
      <c r="AT96" s="134" t="s">
        <v>156</v>
      </c>
      <c r="AU96" s="134" t="s">
        <v>87</v>
      </c>
      <c r="AY96" s="2" t="s">
        <v>153</v>
      </c>
      <c r="BE96" s="135">
        <f t="shared" si="7"/>
        <v>0</v>
      </c>
      <c r="BF96" s="135">
        <f t="shared" si="8"/>
        <v>0</v>
      </c>
      <c r="BG96" s="135">
        <f t="shared" si="9"/>
        <v>0</v>
      </c>
      <c r="BH96" s="135">
        <f t="shared" si="10"/>
        <v>0</v>
      </c>
      <c r="BI96" s="135">
        <f t="shared" si="11"/>
        <v>0</v>
      </c>
      <c r="BJ96" s="2" t="s">
        <v>85</v>
      </c>
      <c r="BK96" s="135">
        <f t="shared" si="12"/>
        <v>0</v>
      </c>
      <c r="BL96" s="2" t="s">
        <v>373</v>
      </c>
      <c r="BM96" s="134" t="s">
        <v>2960</v>
      </c>
    </row>
    <row r="97" spans="2:47" s="18" customFormat="1" ht="11.25">
      <c r="B97" s="19"/>
      <c r="D97" s="136" t="s">
        <v>163</v>
      </c>
      <c r="F97" s="137" t="s">
        <v>2961</v>
      </c>
      <c r="L97" s="19"/>
      <c r="M97" s="138"/>
      <c r="T97" s="43"/>
      <c r="AT97" s="2" t="s">
        <v>163</v>
      </c>
      <c r="AU97" s="2" t="s">
        <v>87</v>
      </c>
    </row>
    <row r="98" spans="2:65" s="18" customFormat="1" ht="16.5" customHeight="1">
      <c r="B98" s="19"/>
      <c r="C98" s="171" t="s">
        <v>192</v>
      </c>
      <c r="D98" s="171" t="s">
        <v>664</v>
      </c>
      <c r="E98" s="172" t="s">
        <v>2962</v>
      </c>
      <c r="F98" s="173" t="s">
        <v>2963</v>
      </c>
      <c r="G98" s="174" t="s">
        <v>254</v>
      </c>
      <c r="H98" s="175">
        <v>5</v>
      </c>
      <c r="I98" s="176"/>
      <c r="J98" s="177">
        <f t="shared" si="3"/>
        <v>0</v>
      </c>
      <c r="K98" s="173" t="s">
        <v>160</v>
      </c>
      <c r="L98" s="178"/>
      <c r="M98" s="179" t="s">
        <v>19</v>
      </c>
      <c r="N98" s="180" t="s">
        <v>49</v>
      </c>
      <c r="P98" s="132">
        <f t="shared" si="4"/>
        <v>0</v>
      </c>
      <c r="Q98" s="132">
        <v>0.0004</v>
      </c>
      <c r="R98" s="132">
        <f t="shared" si="5"/>
        <v>0.002</v>
      </c>
      <c r="S98" s="132">
        <v>0</v>
      </c>
      <c r="T98" s="133">
        <f t="shared" si="6"/>
        <v>0</v>
      </c>
      <c r="AR98" s="134" t="s">
        <v>494</v>
      </c>
      <c r="AT98" s="134" t="s">
        <v>664</v>
      </c>
      <c r="AU98" s="134" t="s">
        <v>87</v>
      </c>
      <c r="AY98" s="2" t="s">
        <v>153</v>
      </c>
      <c r="BE98" s="135">
        <f t="shared" si="7"/>
        <v>0</v>
      </c>
      <c r="BF98" s="135">
        <f t="shared" si="8"/>
        <v>0</v>
      </c>
      <c r="BG98" s="135">
        <f t="shared" si="9"/>
        <v>0</v>
      </c>
      <c r="BH98" s="135">
        <f t="shared" si="10"/>
        <v>0</v>
      </c>
      <c r="BI98" s="135">
        <f t="shared" si="11"/>
        <v>0</v>
      </c>
      <c r="BJ98" s="2" t="s">
        <v>85</v>
      </c>
      <c r="BK98" s="135">
        <f t="shared" si="12"/>
        <v>0</v>
      </c>
      <c r="BL98" s="2" t="s">
        <v>373</v>
      </c>
      <c r="BM98" s="134" t="s">
        <v>2964</v>
      </c>
    </row>
    <row r="99" spans="2:65" s="18" customFormat="1" ht="24.2" customHeight="1">
      <c r="B99" s="19"/>
      <c r="C99" s="123" t="s">
        <v>197</v>
      </c>
      <c r="D99" s="123" t="s">
        <v>156</v>
      </c>
      <c r="E99" s="124" t="s">
        <v>2965</v>
      </c>
      <c r="F99" s="125" t="s">
        <v>2966</v>
      </c>
      <c r="G99" s="126" t="s">
        <v>270</v>
      </c>
      <c r="H99" s="127">
        <v>9</v>
      </c>
      <c r="I99" s="128"/>
      <c r="J99" s="129">
        <f t="shared" si="3"/>
        <v>0</v>
      </c>
      <c r="K99" s="125" t="s">
        <v>160</v>
      </c>
      <c r="L99" s="19"/>
      <c r="M99" s="130" t="s">
        <v>19</v>
      </c>
      <c r="N99" s="131" t="s">
        <v>49</v>
      </c>
      <c r="P99" s="132">
        <f t="shared" si="4"/>
        <v>0</v>
      </c>
      <c r="Q99" s="132">
        <v>0.00344</v>
      </c>
      <c r="R99" s="132">
        <f t="shared" si="5"/>
        <v>0.030959999999999998</v>
      </c>
      <c r="S99" s="132">
        <v>0</v>
      </c>
      <c r="T99" s="133">
        <f t="shared" si="6"/>
        <v>0</v>
      </c>
      <c r="AR99" s="134" t="s">
        <v>373</v>
      </c>
      <c r="AT99" s="134" t="s">
        <v>156</v>
      </c>
      <c r="AU99" s="134" t="s">
        <v>87</v>
      </c>
      <c r="AY99" s="2" t="s">
        <v>153</v>
      </c>
      <c r="BE99" s="135">
        <f t="shared" si="7"/>
        <v>0</v>
      </c>
      <c r="BF99" s="135">
        <f t="shared" si="8"/>
        <v>0</v>
      </c>
      <c r="BG99" s="135">
        <f t="shared" si="9"/>
        <v>0</v>
      </c>
      <c r="BH99" s="135">
        <f t="shared" si="10"/>
        <v>0</v>
      </c>
      <c r="BI99" s="135">
        <f t="shared" si="11"/>
        <v>0</v>
      </c>
      <c r="BJ99" s="2" t="s">
        <v>85</v>
      </c>
      <c r="BK99" s="135">
        <f t="shared" si="12"/>
        <v>0</v>
      </c>
      <c r="BL99" s="2" t="s">
        <v>373</v>
      </c>
      <c r="BM99" s="134" t="s">
        <v>2967</v>
      </c>
    </row>
    <row r="100" spans="2:47" s="18" customFormat="1" ht="11.25">
      <c r="B100" s="19"/>
      <c r="D100" s="136" t="s">
        <v>163</v>
      </c>
      <c r="F100" s="137" t="s">
        <v>2968</v>
      </c>
      <c r="L100" s="19"/>
      <c r="M100" s="138"/>
      <c r="T100" s="43"/>
      <c r="AT100" s="2" t="s">
        <v>163</v>
      </c>
      <c r="AU100" s="2" t="s">
        <v>87</v>
      </c>
    </row>
    <row r="101" spans="2:65" s="18" customFormat="1" ht="24.2" customHeight="1">
      <c r="B101" s="19"/>
      <c r="C101" s="123" t="s">
        <v>115</v>
      </c>
      <c r="D101" s="123" t="s">
        <v>156</v>
      </c>
      <c r="E101" s="124" t="s">
        <v>2969</v>
      </c>
      <c r="F101" s="125" t="s">
        <v>2970</v>
      </c>
      <c r="G101" s="126" t="s">
        <v>270</v>
      </c>
      <c r="H101" s="127">
        <v>9</v>
      </c>
      <c r="I101" s="128"/>
      <c r="J101" s="129">
        <f>ROUND(I101*H101,2)</f>
        <v>0</v>
      </c>
      <c r="K101" s="125" t="s">
        <v>160</v>
      </c>
      <c r="L101" s="19"/>
      <c r="M101" s="130" t="s">
        <v>19</v>
      </c>
      <c r="N101" s="131" t="s">
        <v>49</v>
      </c>
      <c r="P101" s="132">
        <f>O101*H101</f>
        <v>0</v>
      </c>
      <c r="Q101" s="132">
        <v>0</v>
      </c>
      <c r="R101" s="132">
        <f>Q101*H101</f>
        <v>0</v>
      </c>
      <c r="S101" s="132">
        <v>0</v>
      </c>
      <c r="T101" s="133">
        <f>S101*H101</f>
        <v>0</v>
      </c>
      <c r="AR101" s="134" t="s">
        <v>373</v>
      </c>
      <c r="AT101" s="134" t="s">
        <v>156</v>
      </c>
      <c r="AU101" s="134" t="s">
        <v>87</v>
      </c>
      <c r="AY101" s="2" t="s">
        <v>153</v>
      </c>
      <c r="BE101" s="135">
        <f>IF(N101="základní",J101,0)</f>
        <v>0</v>
      </c>
      <c r="BF101" s="135">
        <f>IF(N101="snížená",J101,0)</f>
        <v>0</v>
      </c>
      <c r="BG101" s="135">
        <f>IF(N101="zákl. přenesená",J101,0)</f>
        <v>0</v>
      </c>
      <c r="BH101" s="135">
        <f>IF(N101="sníž. přenesená",J101,0)</f>
        <v>0</v>
      </c>
      <c r="BI101" s="135">
        <f>IF(N101="nulová",J101,0)</f>
        <v>0</v>
      </c>
      <c r="BJ101" s="2" t="s">
        <v>85</v>
      </c>
      <c r="BK101" s="135">
        <f>ROUND(I101*H101,2)</f>
        <v>0</v>
      </c>
      <c r="BL101" s="2" t="s">
        <v>373</v>
      </c>
      <c r="BM101" s="134" t="s">
        <v>2971</v>
      </c>
    </row>
    <row r="102" spans="2:47" s="18" customFormat="1" ht="11.25">
      <c r="B102" s="19"/>
      <c r="D102" s="136" t="s">
        <v>163</v>
      </c>
      <c r="F102" s="137" t="s">
        <v>2972</v>
      </c>
      <c r="L102" s="19"/>
      <c r="M102" s="138"/>
      <c r="T102" s="43"/>
      <c r="AT102" s="2" t="s">
        <v>163</v>
      </c>
      <c r="AU102" s="2" t="s">
        <v>87</v>
      </c>
    </row>
    <row r="103" spans="2:65" s="18" customFormat="1" ht="16.5" customHeight="1">
      <c r="B103" s="19"/>
      <c r="C103" s="171" t="s">
        <v>118</v>
      </c>
      <c r="D103" s="171" t="s">
        <v>664</v>
      </c>
      <c r="E103" s="172" t="s">
        <v>2973</v>
      </c>
      <c r="F103" s="173" t="s">
        <v>2974</v>
      </c>
      <c r="G103" s="174" t="s">
        <v>254</v>
      </c>
      <c r="H103" s="175">
        <v>1</v>
      </c>
      <c r="I103" s="176"/>
      <c r="J103" s="177">
        <f aca="true" t="shared" si="13" ref="J103:J107">ROUND(I103*H103,2)</f>
        <v>0</v>
      </c>
      <c r="K103" s="173" t="s">
        <v>160</v>
      </c>
      <c r="L103" s="178"/>
      <c r="M103" s="179" t="s">
        <v>19</v>
      </c>
      <c r="N103" s="180" t="s">
        <v>49</v>
      </c>
      <c r="P103" s="132">
        <f aca="true" t="shared" si="14" ref="P103:P107">O103*H103</f>
        <v>0</v>
      </c>
      <c r="Q103" s="132">
        <v>0.0101</v>
      </c>
      <c r="R103" s="132">
        <f aca="true" t="shared" si="15" ref="R103:R107">Q103*H103</f>
        <v>0.0101</v>
      </c>
      <c r="S103" s="132">
        <v>0</v>
      </c>
      <c r="T103" s="133">
        <f aca="true" t="shared" si="16" ref="T103:T107">S103*H103</f>
        <v>0</v>
      </c>
      <c r="AR103" s="134" t="s">
        <v>494</v>
      </c>
      <c r="AT103" s="134" t="s">
        <v>664</v>
      </c>
      <c r="AU103" s="134" t="s">
        <v>87</v>
      </c>
      <c r="AY103" s="2" t="s">
        <v>153</v>
      </c>
      <c r="BE103" s="135">
        <f aca="true" t="shared" si="17" ref="BE103:BE107">IF(N103="základní",J103,0)</f>
        <v>0</v>
      </c>
      <c r="BF103" s="135">
        <f aca="true" t="shared" si="18" ref="BF103:BF107">IF(N103="snížená",J103,0)</f>
        <v>0</v>
      </c>
      <c r="BG103" s="135">
        <f aca="true" t="shared" si="19" ref="BG103:BG107">IF(N103="zákl. přenesená",J103,0)</f>
        <v>0</v>
      </c>
      <c r="BH103" s="135">
        <f aca="true" t="shared" si="20" ref="BH103:BH107">IF(N103="sníž. přenesená",J103,0)</f>
        <v>0</v>
      </c>
      <c r="BI103" s="135">
        <f aca="true" t="shared" si="21" ref="BI103:BI107">IF(N103="nulová",J103,0)</f>
        <v>0</v>
      </c>
      <c r="BJ103" s="2" t="s">
        <v>85</v>
      </c>
      <c r="BK103" s="135">
        <f aca="true" t="shared" si="22" ref="BK103:BK107">ROUND(I103*H103,2)</f>
        <v>0</v>
      </c>
      <c r="BL103" s="2" t="s">
        <v>373</v>
      </c>
      <c r="BM103" s="134" t="s">
        <v>2975</v>
      </c>
    </row>
    <row r="104" spans="2:65" s="18" customFormat="1" ht="16.5" customHeight="1">
      <c r="B104" s="19"/>
      <c r="C104" s="123" t="s">
        <v>121</v>
      </c>
      <c r="D104" s="123" t="s">
        <v>156</v>
      </c>
      <c r="E104" s="124" t="s">
        <v>2976</v>
      </c>
      <c r="F104" s="125" t="s">
        <v>2977</v>
      </c>
      <c r="G104" s="126" t="s">
        <v>159</v>
      </c>
      <c r="H104" s="127">
        <v>1</v>
      </c>
      <c r="I104" s="128"/>
      <c r="J104" s="129">
        <f t="shared" si="13"/>
        <v>0</v>
      </c>
      <c r="K104" s="125" t="s">
        <v>19</v>
      </c>
      <c r="L104" s="19"/>
      <c r="M104" s="130" t="s">
        <v>19</v>
      </c>
      <c r="N104" s="131" t="s">
        <v>49</v>
      </c>
      <c r="P104" s="132">
        <f t="shared" si="14"/>
        <v>0</v>
      </c>
      <c r="Q104" s="132">
        <v>0</v>
      </c>
      <c r="R104" s="132">
        <f t="shared" si="15"/>
        <v>0</v>
      </c>
      <c r="S104" s="132">
        <v>0</v>
      </c>
      <c r="T104" s="133">
        <f t="shared" si="16"/>
        <v>0</v>
      </c>
      <c r="AR104" s="134" t="s">
        <v>373</v>
      </c>
      <c r="AT104" s="134" t="s">
        <v>156</v>
      </c>
      <c r="AU104" s="134" t="s">
        <v>87</v>
      </c>
      <c r="AY104" s="2" t="s">
        <v>153</v>
      </c>
      <c r="BE104" s="135">
        <f t="shared" si="17"/>
        <v>0</v>
      </c>
      <c r="BF104" s="135">
        <f t="shared" si="18"/>
        <v>0</v>
      </c>
      <c r="BG104" s="135">
        <f t="shared" si="19"/>
        <v>0</v>
      </c>
      <c r="BH104" s="135">
        <f t="shared" si="20"/>
        <v>0</v>
      </c>
      <c r="BI104" s="135">
        <f t="shared" si="21"/>
        <v>0</v>
      </c>
      <c r="BJ104" s="2" t="s">
        <v>85</v>
      </c>
      <c r="BK104" s="135">
        <f t="shared" si="22"/>
        <v>0</v>
      </c>
      <c r="BL104" s="2" t="s">
        <v>373</v>
      </c>
      <c r="BM104" s="134" t="s">
        <v>2978</v>
      </c>
    </row>
    <row r="105" spans="2:65" s="18" customFormat="1" ht="16.5" customHeight="1">
      <c r="B105" s="19"/>
      <c r="C105" s="123" t="s">
        <v>219</v>
      </c>
      <c r="D105" s="123" t="s">
        <v>156</v>
      </c>
      <c r="E105" s="124" t="s">
        <v>2979</v>
      </c>
      <c r="F105" s="125" t="s">
        <v>2980</v>
      </c>
      <c r="G105" s="126" t="s">
        <v>159</v>
      </c>
      <c r="H105" s="127">
        <v>1</v>
      </c>
      <c r="I105" s="128"/>
      <c r="J105" s="129">
        <f t="shared" si="13"/>
        <v>0</v>
      </c>
      <c r="K105" s="125" t="s">
        <v>19</v>
      </c>
      <c r="L105" s="19"/>
      <c r="M105" s="130" t="s">
        <v>19</v>
      </c>
      <c r="N105" s="131" t="s">
        <v>49</v>
      </c>
      <c r="P105" s="132">
        <f t="shared" si="14"/>
        <v>0</v>
      </c>
      <c r="Q105" s="132">
        <v>0</v>
      </c>
      <c r="R105" s="132">
        <f t="shared" si="15"/>
        <v>0</v>
      </c>
      <c r="S105" s="132">
        <v>0</v>
      </c>
      <c r="T105" s="133">
        <f t="shared" si="16"/>
        <v>0</v>
      </c>
      <c r="AR105" s="134" t="s">
        <v>373</v>
      </c>
      <c r="AT105" s="134" t="s">
        <v>156</v>
      </c>
      <c r="AU105" s="134" t="s">
        <v>87</v>
      </c>
      <c r="AY105" s="2" t="s">
        <v>153</v>
      </c>
      <c r="BE105" s="135">
        <f t="shared" si="17"/>
        <v>0</v>
      </c>
      <c r="BF105" s="135">
        <f t="shared" si="18"/>
        <v>0</v>
      </c>
      <c r="BG105" s="135">
        <f t="shared" si="19"/>
        <v>0</v>
      </c>
      <c r="BH105" s="135">
        <f t="shared" si="20"/>
        <v>0</v>
      </c>
      <c r="BI105" s="135">
        <f t="shared" si="21"/>
        <v>0</v>
      </c>
      <c r="BJ105" s="2" t="s">
        <v>85</v>
      </c>
      <c r="BK105" s="135">
        <f t="shared" si="22"/>
        <v>0</v>
      </c>
      <c r="BL105" s="2" t="s">
        <v>373</v>
      </c>
      <c r="BM105" s="134" t="s">
        <v>2981</v>
      </c>
    </row>
    <row r="106" spans="2:65" s="18" customFormat="1" ht="16.5" customHeight="1">
      <c r="B106" s="19"/>
      <c r="C106" s="123" t="s">
        <v>363</v>
      </c>
      <c r="D106" s="123" t="s">
        <v>156</v>
      </c>
      <c r="E106" s="124" t="s">
        <v>2982</v>
      </c>
      <c r="F106" s="125" t="s">
        <v>2983</v>
      </c>
      <c r="G106" s="126" t="s">
        <v>159</v>
      </c>
      <c r="H106" s="127">
        <v>1</v>
      </c>
      <c r="I106" s="128"/>
      <c r="J106" s="129">
        <f t="shared" si="13"/>
        <v>0</v>
      </c>
      <c r="K106" s="125" t="s">
        <v>19</v>
      </c>
      <c r="L106" s="19"/>
      <c r="M106" s="130" t="s">
        <v>19</v>
      </c>
      <c r="N106" s="131" t="s">
        <v>49</v>
      </c>
      <c r="P106" s="132">
        <f t="shared" si="14"/>
        <v>0</v>
      </c>
      <c r="Q106" s="132">
        <v>0</v>
      </c>
      <c r="R106" s="132">
        <f t="shared" si="15"/>
        <v>0</v>
      </c>
      <c r="S106" s="132">
        <v>0</v>
      </c>
      <c r="T106" s="133">
        <f t="shared" si="16"/>
        <v>0</v>
      </c>
      <c r="AR106" s="134" t="s">
        <v>373</v>
      </c>
      <c r="AT106" s="134" t="s">
        <v>156</v>
      </c>
      <c r="AU106" s="134" t="s">
        <v>87</v>
      </c>
      <c r="AY106" s="2" t="s">
        <v>153</v>
      </c>
      <c r="BE106" s="135">
        <f t="shared" si="17"/>
        <v>0</v>
      </c>
      <c r="BF106" s="135">
        <f t="shared" si="18"/>
        <v>0</v>
      </c>
      <c r="BG106" s="135">
        <f t="shared" si="19"/>
        <v>0</v>
      </c>
      <c r="BH106" s="135">
        <f t="shared" si="20"/>
        <v>0</v>
      </c>
      <c r="BI106" s="135">
        <f t="shared" si="21"/>
        <v>0</v>
      </c>
      <c r="BJ106" s="2" t="s">
        <v>85</v>
      </c>
      <c r="BK106" s="135">
        <f t="shared" si="22"/>
        <v>0</v>
      </c>
      <c r="BL106" s="2" t="s">
        <v>373</v>
      </c>
      <c r="BM106" s="134" t="s">
        <v>2984</v>
      </c>
    </row>
    <row r="107" spans="2:65" s="18" customFormat="1" ht="24.2" customHeight="1">
      <c r="B107" s="19"/>
      <c r="C107" s="123" t="s">
        <v>8</v>
      </c>
      <c r="D107" s="123" t="s">
        <v>156</v>
      </c>
      <c r="E107" s="124" t="s">
        <v>2985</v>
      </c>
      <c r="F107" s="125" t="s">
        <v>2986</v>
      </c>
      <c r="G107" s="126" t="s">
        <v>1081</v>
      </c>
      <c r="H107" s="181"/>
      <c r="I107" s="128"/>
      <c r="J107" s="129">
        <f t="shared" si="13"/>
        <v>0</v>
      </c>
      <c r="K107" s="125" t="s">
        <v>160</v>
      </c>
      <c r="L107" s="19"/>
      <c r="M107" s="130" t="s">
        <v>19</v>
      </c>
      <c r="N107" s="131" t="s">
        <v>49</v>
      </c>
      <c r="P107" s="132">
        <f t="shared" si="14"/>
        <v>0</v>
      </c>
      <c r="Q107" s="132">
        <v>0</v>
      </c>
      <c r="R107" s="132">
        <f t="shared" si="15"/>
        <v>0</v>
      </c>
      <c r="S107" s="132">
        <v>0</v>
      </c>
      <c r="T107" s="133">
        <f t="shared" si="16"/>
        <v>0</v>
      </c>
      <c r="AR107" s="134" t="s">
        <v>373</v>
      </c>
      <c r="AT107" s="134" t="s">
        <v>156</v>
      </c>
      <c r="AU107" s="134" t="s">
        <v>87</v>
      </c>
      <c r="AY107" s="2" t="s">
        <v>153</v>
      </c>
      <c r="BE107" s="135">
        <f t="shared" si="17"/>
        <v>0</v>
      </c>
      <c r="BF107" s="135">
        <f t="shared" si="18"/>
        <v>0</v>
      </c>
      <c r="BG107" s="135">
        <f t="shared" si="19"/>
        <v>0</v>
      </c>
      <c r="BH107" s="135">
        <f t="shared" si="20"/>
        <v>0</v>
      </c>
      <c r="BI107" s="135">
        <f t="shared" si="21"/>
        <v>0</v>
      </c>
      <c r="BJ107" s="2" t="s">
        <v>85</v>
      </c>
      <c r="BK107" s="135">
        <f t="shared" si="22"/>
        <v>0</v>
      </c>
      <c r="BL107" s="2" t="s">
        <v>373</v>
      </c>
      <c r="BM107" s="134" t="s">
        <v>2987</v>
      </c>
    </row>
    <row r="108" spans="2:47" s="18" customFormat="1" ht="11.25">
      <c r="B108" s="19"/>
      <c r="D108" s="136" t="s">
        <v>163</v>
      </c>
      <c r="F108" s="137" t="s">
        <v>2988</v>
      </c>
      <c r="L108" s="19"/>
      <c r="M108" s="139"/>
      <c r="N108" s="140"/>
      <c r="O108" s="140"/>
      <c r="P108" s="140"/>
      <c r="Q108" s="140"/>
      <c r="R108" s="140"/>
      <c r="S108" s="140"/>
      <c r="T108" s="141"/>
      <c r="AT108" s="2" t="s">
        <v>163</v>
      </c>
      <c r="AU108" s="2" t="s">
        <v>87</v>
      </c>
    </row>
    <row r="109" spans="2:12" s="18" customFormat="1" ht="6.95" customHeight="1">
      <c r="B109" s="29"/>
      <c r="C109" s="30"/>
      <c r="D109" s="30"/>
      <c r="E109" s="30"/>
      <c r="F109" s="30"/>
      <c r="G109" s="30"/>
      <c r="H109" s="30"/>
      <c r="I109" s="30"/>
      <c r="J109" s="30"/>
      <c r="K109" s="30"/>
      <c r="L109" s="19"/>
    </row>
  </sheetData>
  <autoFilter ref="C81:K108"/>
  <mergeCells count="9">
    <mergeCell ref="E48:H48"/>
    <mergeCell ref="E50:H50"/>
    <mergeCell ref="E72:H72"/>
    <mergeCell ref="E74:H74"/>
    <mergeCell ref="L2:V2"/>
    <mergeCell ref="E7:H7"/>
    <mergeCell ref="E9:H9"/>
    <mergeCell ref="E18:H18"/>
    <mergeCell ref="E27:H27"/>
  </mergeCells>
  <hyperlinks>
    <hyperlink ref="F86" r:id="rId1" display="https://podminky.urs.cz/item/CS_URS_2023_01/713411141"/>
    <hyperlink ref="F90" r:id="rId2" display="https://podminky.urs.cz/item/CS_URS_2023_01/998713201"/>
    <hyperlink ref="F93" r:id="rId3" display="https://podminky.urs.cz/item/CS_URS_2023_01/751133032"/>
    <hyperlink ref="F97" r:id="rId4" display="https://podminky.urs.cz/item/CS_URS_2023_01/751322011"/>
    <hyperlink ref="F100" r:id="rId5" display="https://podminky.urs.cz/item/CS_URS_2023_01/751510042"/>
    <hyperlink ref="F102" r:id="rId6" display="https://podminky.urs.cz/item/CS_URS_2023_01/751537147"/>
    <hyperlink ref="F108" r:id="rId7" display="https://podminky.urs.cz/item/CS_URS_2023_01/99875120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65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114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2989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2990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tr">
        <f>IF('Rekapitulace stavby'!AN10="","",'Rekapitulace stavby'!AN10)</f>
        <v>00270211</v>
      </c>
      <c r="L14" s="19"/>
    </row>
    <row r="15" spans="2:12" s="18" customFormat="1" ht="18" customHeight="1">
      <c r="B15" s="19"/>
      <c r="E15" s="10" t="str">
        <f>IF('Rekapitulace stavby'!E11="","",'Rekapitulace stavby'!E11)</f>
        <v>Město Chrudim</v>
      </c>
      <c r="I15" s="12" t="s">
        <v>29</v>
      </c>
      <c r="J15" s="10" t="str">
        <f>IF('Rekapitulace stavby'!AN11="","",'Rekapitulace stavby'!AN11)</f>
        <v>CZ00270211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tr">
        <f>IF('Rekapitulace stavby'!AN16="","",'Rekapitulace stavby'!AN16)</f>
        <v>08350973</v>
      </c>
      <c r="L20" s="19"/>
    </row>
    <row r="21" spans="2:12" s="18" customFormat="1" ht="18" customHeight="1">
      <c r="B21" s="19"/>
      <c r="E21" s="10" t="str">
        <f>IF('Rekapitulace stavby'!E17="","",'Rekapitulace stavby'!E17)</f>
        <v>KLIKS atelier s.r.o.</v>
      </c>
      <c r="I21" s="12" t="s">
        <v>29</v>
      </c>
      <c r="J21" s="10" t="str">
        <f>IF('Rekapitulace stavby'!AN17="","",'Rekapitulace stavby'!AN17)</f>
        <v>CZ08350973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tr">
        <f>IF('Rekapitulace stavby'!AN19="","",'Rekapitulace stavby'!AN19)</f>
        <v>01794833</v>
      </c>
      <c r="L23" s="19"/>
    </row>
    <row r="24" spans="2:12" s="18" customFormat="1" ht="18" customHeight="1">
      <c r="B24" s="19"/>
      <c r="E24" s="10" t="str">
        <f>IF('Rekapitulace stavby'!E20="","",'Rekapitulace stavby'!E20)</f>
        <v>www.stavebnikalkulace.cz</v>
      </c>
      <c r="I24" s="12" t="s">
        <v>29</v>
      </c>
      <c r="J24" s="10" t="str">
        <f>IF('Rekapitulace stavby'!AN20="","",'Rekapitulace stavby'!AN20)</f>
        <v>CZ01794833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ROUND(J87,2)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ROUND((SUM(BE87:BE164)),2)</f>
        <v>0</v>
      </c>
      <c r="I33" s="82">
        <v>0.21</v>
      </c>
      <c r="J33" s="81">
        <f>ROUND(((SUM(BE87:BE164))*I33),2)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ROUND((SUM(BF87:BF164)),2)</f>
        <v>0</v>
      </c>
      <c r="I34" s="82">
        <v>0.15</v>
      </c>
      <c r="J34" s="81">
        <f>ROUND(((SUM(BF87:BF164))*I34),2)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ROUND((SUM(BG87:BG164)),2)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ROUND((SUM(BH87:BH164)),2)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ROUND((SUM(BI87:BI164)),2)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09 - Veřejné osvětlení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www.stavebnikalkulace.cz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J87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235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2991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2" customFormat="1" ht="24.95" customHeight="1">
      <c r="B62" s="93"/>
      <c r="D62" s="94" t="s">
        <v>2992</v>
      </c>
      <c r="E62" s="95"/>
      <c r="F62" s="95"/>
      <c r="G62" s="95"/>
      <c r="H62" s="95"/>
      <c r="I62" s="95"/>
      <c r="J62" s="96">
        <f aca="true" t="shared" si="2" ref="J62:J63">J103</f>
        <v>0</v>
      </c>
      <c r="L62" s="93"/>
    </row>
    <row r="63" spans="2:12" s="97" customFormat="1" ht="19.9" customHeight="1">
      <c r="B63" s="98"/>
      <c r="D63" s="99" t="s">
        <v>2993</v>
      </c>
      <c r="E63" s="100"/>
      <c r="F63" s="100"/>
      <c r="G63" s="100"/>
      <c r="H63" s="100"/>
      <c r="I63" s="100"/>
      <c r="J63" s="101">
        <f t="shared" si="2"/>
        <v>0</v>
      </c>
      <c r="L63" s="98"/>
    </row>
    <row r="64" spans="2:12" s="97" customFormat="1" ht="19.9" customHeight="1">
      <c r="B64" s="98"/>
      <c r="D64" s="99" t="s">
        <v>2994</v>
      </c>
      <c r="E64" s="100"/>
      <c r="F64" s="100"/>
      <c r="G64" s="100"/>
      <c r="H64" s="100"/>
      <c r="I64" s="100"/>
      <c r="J64" s="101">
        <f>J123</f>
        <v>0</v>
      </c>
      <c r="L64" s="98"/>
    </row>
    <row r="65" spans="2:12" s="97" customFormat="1" ht="19.9" customHeight="1">
      <c r="B65" s="98"/>
      <c r="D65" s="99" t="s">
        <v>2995</v>
      </c>
      <c r="E65" s="100"/>
      <c r="F65" s="100"/>
      <c r="G65" s="100"/>
      <c r="H65" s="100"/>
      <c r="I65" s="100"/>
      <c r="J65" s="101">
        <f>J129</f>
        <v>0</v>
      </c>
      <c r="L65" s="98"/>
    </row>
    <row r="66" spans="2:12" s="92" customFormat="1" ht="24.95" customHeight="1">
      <c r="B66" s="93"/>
      <c r="D66" s="94" t="s">
        <v>132</v>
      </c>
      <c r="E66" s="95"/>
      <c r="F66" s="95"/>
      <c r="G66" s="95"/>
      <c r="H66" s="95"/>
      <c r="I66" s="95"/>
      <c r="J66" s="96">
        <f aca="true" t="shared" si="3" ref="J66:J67">J160</f>
        <v>0</v>
      </c>
      <c r="L66" s="93"/>
    </row>
    <row r="67" spans="2:12" s="97" customFormat="1" ht="19.9" customHeight="1">
      <c r="B67" s="98"/>
      <c r="D67" s="99" t="s">
        <v>137</v>
      </c>
      <c r="E67" s="100"/>
      <c r="F67" s="100"/>
      <c r="G67" s="100"/>
      <c r="H67" s="100"/>
      <c r="I67" s="100"/>
      <c r="J67" s="101">
        <f t="shared" si="3"/>
        <v>0</v>
      </c>
      <c r="L67" s="98"/>
    </row>
    <row r="68" spans="2:12" s="18" customFormat="1" ht="21.75" customHeight="1">
      <c r="B68" s="19"/>
      <c r="L68" s="19"/>
    </row>
    <row r="69" spans="2:12" s="18" customFormat="1" ht="6.9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19"/>
    </row>
    <row r="73" spans="2:12" s="18" customFormat="1" ht="6.95" customHeight="1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19"/>
    </row>
    <row r="74" spans="2:12" s="18" customFormat="1" ht="24.95" customHeight="1">
      <c r="B74" s="19"/>
      <c r="C74" s="6" t="s">
        <v>138</v>
      </c>
      <c r="L74" s="19"/>
    </row>
    <row r="75" spans="2:12" s="18" customFormat="1" ht="6.95" customHeight="1">
      <c r="B75" s="19"/>
      <c r="L75" s="19"/>
    </row>
    <row r="76" spans="2:12" s="18" customFormat="1" ht="12" customHeight="1">
      <c r="B76" s="19"/>
      <c r="C76" s="12" t="s">
        <v>16</v>
      </c>
      <c r="L76" s="19"/>
    </row>
    <row r="77" spans="2:12" s="18" customFormat="1" ht="16.5" customHeight="1">
      <c r="B77" s="19"/>
      <c r="E77" s="295" t="str">
        <f>E7</f>
        <v>Knihovna v Topolské ulici, Chrudim</v>
      </c>
      <c r="F77" s="296"/>
      <c r="G77" s="296"/>
      <c r="H77" s="296"/>
      <c r="L77" s="19"/>
    </row>
    <row r="78" spans="2:12" s="18" customFormat="1" ht="12" customHeight="1">
      <c r="B78" s="19"/>
      <c r="C78" s="12" t="s">
        <v>125</v>
      </c>
      <c r="L78" s="19"/>
    </row>
    <row r="79" spans="2:12" s="18" customFormat="1" ht="16.5" customHeight="1">
      <c r="B79" s="19"/>
      <c r="E79" s="276" t="str">
        <f>E9</f>
        <v>09 - Veřejné osvětlení</v>
      </c>
      <c r="F79" s="297"/>
      <c r="G79" s="297"/>
      <c r="H79" s="297"/>
      <c r="L79" s="19"/>
    </row>
    <row r="80" spans="2:12" s="18" customFormat="1" ht="6.95" customHeight="1">
      <c r="B80" s="19"/>
      <c r="L80" s="19"/>
    </row>
    <row r="81" spans="2:12" s="18" customFormat="1" ht="12" customHeight="1">
      <c r="B81" s="19"/>
      <c r="C81" s="12" t="s">
        <v>21</v>
      </c>
      <c r="F81" s="10" t="str">
        <f>F12</f>
        <v xml:space="preserve"> </v>
      </c>
      <c r="I81" s="12" t="s">
        <v>23</v>
      </c>
      <c r="J81" s="39" t="str">
        <f>IF(J12="","",J12)</f>
        <v>12. 1. 2023</v>
      </c>
      <c r="L81" s="19"/>
    </row>
    <row r="82" spans="2:12" s="18" customFormat="1" ht="6.95" customHeight="1">
      <c r="B82" s="19"/>
      <c r="L82" s="19"/>
    </row>
    <row r="83" spans="2:12" s="18" customFormat="1" ht="15.2" customHeight="1">
      <c r="B83" s="19"/>
      <c r="C83" s="12" t="s">
        <v>25</v>
      </c>
      <c r="F83" s="10" t="str">
        <f>E15</f>
        <v>Město Chrudim</v>
      </c>
      <c r="I83" s="12" t="s">
        <v>33</v>
      </c>
      <c r="J83" s="16" t="str">
        <f>E21</f>
        <v>KLIKS atelier s.r.o.</v>
      </c>
      <c r="L83" s="19"/>
    </row>
    <row r="84" spans="2:12" s="18" customFormat="1" ht="15.2" customHeight="1">
      <c r="B84" s="19"/>
      <c r="C84" s="12" t="s">
        <v>31</v>
      </c>
      <c r="F84" s="10" t="str">
        <f>IF(E18="","",E18)</f>
        <v>Vyplň údaj</v>
      </c>
      <c r="I84" s="12" t="s">
        <v>38</v>
      </c>
      <c r="J84" s="16" t="str">
        <f>E24</f>
        <v>www.stavebnikalkulace.cz</v>
      </c>
      <c r="L84" s="19"/>
    </row>
    <row r="85" spans="2:12" s="18" customFormat="1" ht="10.35" customHeight="1">
      <c r="B85" s="19"/>
      <c r="L85" s="19"/>
    </row>
    <row r="86" spans="2:20" s="102" customFormat="1" ht="29.25" customHeight="1">
      <c r="B86" s="103"/>
      <c r="C86" s="104" t="s">
        <v>139</v>
      </c>
      <c r="D86" s="105" t="s">
        <v>63</v>
      </c>
      <c r="E86" s="105" t="s">
        <v>59</v>
      </c>
      <c r="F86" s="105" t="s">
        <v>60</v>
      </c>
      <c r="G86" s="105" t="s">
        <v>140</v>
      </c>
      <c r="H86" s="105" t="s">
        <v>141</v>
      </c>
      <c r="I86" s="105" t="s">
        <v>142</v>
      </c>
      <c r="J86" s="105" t="s">
        <v>130</v>
      </c>
      <c r="K86" s="106" t="s">
        <v>143</v>
      </c>
      <c r="L86" s="103"/>
      <c r="M86" s="46" t="s">
        <v>19</v>
      </c>
      <c r="N86" s="47" t="s">
        <v>48</v>
      </c>
      <c r="O86" s="47" t="s">
        <v>144</v>
      </c>
      <c r="P86" s="47" t="s">
        <v>145</v>
      </c>
      <c r="Q86" s="47" t="s">
        <v>146</v>
      </c>
      <c r="R86" s="47" t="s">
        <v>147</v>
      </c>
      <c r="S86" s="47" t="s">
        <v>148</v>
      </c>
      <c r="T86" s="48" t="s">
        <v>149</v>
      </c>
    </row>
    <row r="87" spans="2:63" s="18" customFormat="1" ht="22.9" customHeight="1">
      <c r="B87" s="19"/>
      <c r="C87" s="52" t="s">
        <v>150</v>
      </c>
      <c r="J87" s="107">
        <f aca="true" t="shared" si="4" ref="J87:J89">BK87</f>
        <v>0</v>
      </c>
      <c r="L87" s="19"/>
      <c r="M87" s="49"/>
      <c r="N87" s="40"/>
      <c r="O87" s="40"/>
      <c r="P87" s="108">
        <f>P88+P103+P160</f>
        <v>0</v>
      </c>
      <c r="Q87" s="40"/>
      <c r="R87" s="108">
        <f>R88+R103+R160</f>
        <v>0</v>
      </c>
      <c r="S87" s="40"/>
      <c r="T87" s="109">
        <f>T88+T103+T160</f>
        <v>0</v>
      </c>
      <c r="AT87" s="2" t="s">
        <v>77</v>
      </c>
      <c r="AU87" s="2" t="s">
        <v>131</v>
      </c>
      <c r="BK87" s="110">
        <f>BK88+BK103+BK160</f>
        <v>0</v>
      </c>
    </row>
    <row r="88" spans="2:63" s="111" customFormat="1" ht="25.9" customHeight="1">
      <c r="B88" s="112"/>
      <c r="D88" s="113" t="s">
        <v>77</v>
      </c>
      <c r="E88" s="114" t="s">
        <v>1028</v>
      </c>
      <c r="F88" s="114" t="s">
        <v>1029</v>
      </c>
      <c r="J88" s="115">
        <f t="shared" si="4"/>
        <v>0</v>
      </c>
      <c r="L88" s="112"/>
      <c r="M88" s="116"/>
      <c r="P88" s="117">
        <f>P89</f>
        <v>0</v>
      </c>
      <c r="R88" s="117">
        <f>R89</f>
        <v>0</v>
      </c>
      <c r="T88" s="118">
        <f>T89</f>
        <v>0</v>
      </c>
      <c r="AR88" s="113" t="s">
        <v>87</v>
      </c>
      <c r="AT88" s="119" t="s">
        <v>77</v>
      </c>
      <c r="AU88" s="119" t="s">
        <v>78</v>
      </c>
      <c r="AY88" s="113" t="s">
        <v>153</v>
      </c>
      <c r="BK88" s="120">
        <f>BK89</f>
        <v>0</v>
      </c>
    </row>
    <row r="89" spans="2:63" s="111" customFormat="1" ht="22.9" customHeight="1">
      <c r="B89" s="112"/>
      <c r="D89" s="113" t="s">
        <v>77</v>
      </c>
      <c r="E89" s="121" t="s">
        <v>2996</v>
      </c>
      <c r="F89" s="121" t="s">
        <v>2997</v>
      </c>
      <c r="J89" s="122">
        <f t="shared" si="4"/>
        <v>0</v>
      </c>
      <c r="L89" s="112"/>
      <c r="M89" s="116"/>
      <c r="P89" s="117">
        <f>SUM(P90:P102)</f>
        <v>0</v>
      </c>
      <c r="R89" s="117">
        <f>SUM(R90:R102)</f>
        <v>0</v>
      </c>
      <c r="T89" s="118">
        <f>SUM(T90:T102)</f>
        <v>0</v>
      </c>
      <c r="AR89" s="113" t="s">
        <v>87</v>
      </c>
      <c r="AT89" s="119" t="s">
        <v>77</v>
      </c>
      <c r="AU89" s="119" t="s">
        <v>85</v>
      </c>
      <c r="AY89" s="113" t="s">
        <v>153</v>
      </c>
      <c r="BK89" s="120">
        <f>SUM(BK90:BK102)</f>
        <v>0</v>
      </c>
    </row>
    <row r="90" spans="2:65" s="18" customFormat="1" ht="24.2" customHeight="1">
      <c r="B90" s="19"/>
      <c r="C90" s="123" t="s">
        <v>85</v>
      </c>
      <c r="D90" s="123" t="s">
        <v>156</v>
      </c>
      <c r="E90" s="124" t="s">
        <v>2998</v>
      </c>
      <c r="F90" s="125" t="s">
        <v>2999</v>
      </c>
      <c r="G90" s="126" t="s">
        <v>270</v>
      </c>
      <c r="H90" s="127">
        <v>2.3</v>
      </c>
      <c r="I90" s="128"/>
      <c r="J90" s="129">
        <f>ROUND(I90*H90,2)</f>
        <v>0</v>
      </c>
      <c r="K90" s="125" t="s">
        <v>160</v>
      </c>
      <c r="L90" s="19"/>
      <c r="M90" s="130" t="s">
        <v>19</v>
      </c>
      <c r="N90" s="131" t="s">
        <v>49</v>
      </c>
      <c r="P90" s="132">
        <f>O90*H90</f>
        <v>0</v>
      </c>
      <c r="Q90" s="132">
        <v>0</v>
      </c>
      <c r="R90" s="132">
        <f>Q90*H90</f>
        <v>0</v>
      </c>
      <c r="S90" s="132">
        <v>0</v>
      </c>
      <c r="T90" s="133">
        <f>S90*H90</f>
        <v>0</v>
      </c>
      <c r="AR90" s="134" t="s">
        <v>373</v>
      </c>
      <c r="AT90" s="134" t="s">
        <v>156</v>
      </c>
      <c r="AU90" s="134" t="s">
        <v>87</v>
      </c>
      <c r="AY90" s="2" t="s">
        <v>153</v>
      </c>
      <c r="BE90" s="135">
        <f>IF(N90="základní",J90,0)</f>
        <v>0</v>
      </c>
      <c r="BF90" s="135">
        <f>IF(N90="snížená",J90,0)</f>
        <v>0</v>
      </c>
      <c r="BG90" s="135">
        <f>IF(N90="zákl. přenesená",J90,0)</f>
        <v>0</v>
      </c>
      <c r="BH90" s="135">
        <f>IF(N90="sníž. přenesená",J90,0)</f>
        <v>0</v>
      </c>
      <c r="BI90" s="135">
        <f>IF(N90="nulová",J90,0)</f>
        <v>0</v>
      </c>
      <c r="BJ90" s="2" t="s">
        <v>85</v>
      </c>
      <c r="BK90" s="135">
        <f>ROUND(I90*H90,2)</f>
        <v>0</v>
      </c>
      <c r="BL90" s="2" t="s">
        <v>373</v>
      </c>
      <c r="BM90" s="134" t="s">
        <v>87</v>
      </c>
    </row>
    <row r="91" spans="2:47" s="18" customFormat="1" ht="11.25">
      <c r="B91" s="19"/>
      <c r="D91" s="136" t="s">
        <v>163</v>
      </c>
      <c r="F91" s="137" t="s">
        <v>3000</v>
      </c>
      <c r="L91" s="19"/>
      <c r="M91" s="138"/>
      <c r="T91" s="43"/>
      <c r="AT91" s="2" t="s">
        <v>163</v>
      </c>
      <c r="AU91" s="2" t="s">
        <v>87</v>
      </c>
    </row>
    <row r="92" spans="2:65" s="18" customFormat="1" ht="16.5" customHeight="1">
      <c r="B92" s="19"/>
      <c r="C92" s="171" t="s">
        <v>87</v>
      </c>
      <c r="D92" s="171" t="s">
        <v>664</v>
      </c>
      <c r="E92" s="172" t="s">
        <v>3001</v>
      </c>
      <c r="F92" s="173" t="s">
        <v>3002</v>
      </c>
      <c r="G92" s="174" t="s">
        <v>270</v>
      </c>
      <c r="H92" s="175">
        <v>2.415</v>
      </c>
      <c r="I92" s="176"/>
      <c r="J92" s="177">
        <f>ROUND(I92*H92,2)</f>
        <v>0</v>
      </c>
      <c r="K92" s="173" t="s">
        <v>160</v>
      </c>
      <c r="L92" s="178"/>
      <c r="M92" s="179" t="s">
        <v>19</v>
      </c>
      <c r="N92" s="180" t="s">
        <v>49</v>
      </c>
      <c r="P92" s="132">
        <f>O92*H92</f>
        <v>0</v>
      </c>
      <c r="Q92" s="132">
        <v>0</v>
      </c>
      <c r="R92" s="132">
        <f>Q92*H92</f>
        <v>0</v>
      </c>
      <c r="S92" s="132">
        <v>0</v>
      </c>
      <c r="T92" s="133">
        <f>S92*H92</f>
        <v>0</v>
      </c>
      <c r="AR92" s="134" t="s">
        <v>494</v>
      </c>
      <c r="AT92" s="134" t="s">
        <v>664</v>
      </c>
      <c r="AU92" s="134" t="s">
        <v>87</v>
      </c>
      <c r="AY92" s="2" t="s">
        <v>153</v>
      </c>
      <c r="BE92" s="135">
        <f>IF(N92="základní",J92,0)</f>
        <v>0</v>
      </c>
      <c r="BF92" s="135">
        <f>IF(N92="snížená",J92,0)</f>
        <v>0</v>
      </c>
      <c r="BG92" s="135">
        <f>IF(N92="zákl. přenesená",J92,0)</f>
        <v>0</v>
      </c>
      <c r="BH92" s="135">
        <f>IF(N92="sníž. přenesená",J92,0)</f>
        <v>0</v>
      </c>
      <c r="BI92" s="135">
        <f>IF(N92="nulová",J92,0)</f>
        <v>0</v>
      </c>
      <c r="BJ92" s="2" t="s">
        <v>85</v>
      </c>
      <c r="BK92" s="135">
        <f>ROUND(I92*H92,2)</f>
        <v>0</v>
      </c>
      <c r="BL92" s="2" t="s">
        <v>373</v>
      </c>
      <c r="BM92" s="134" t="s">
        <v>174</v>
      </c>
    </row>
    <row r="93" spans="2:51" s="149" customFormat="1" ht="11.25">
      <c r="B93" s="150"/>
      <c r="D93" s="144" t="s">
        <v>261</v>
      </c>
      <c r="E93" s="151" t="s">
        <v>19</v>
      </c>
      <c r="F93" s="152" t="s">
        <v>3003</v>
      </c>
      <c r="H93" s="153">
        <v>2.415</v>
      </c>
      <c r="L93" s="150"/>
      <c r="M93" s="154"/>
      <c r="T93" s="155"/>
      <c r="AT93" s="151" t="s">
        <v>261</v>
      </c>
      <c r="AU93" s="151" t="s">
        <v>87</v>
      </c>
      <c r="AV93" s="149" t="s">
        <v>87</v>
      </c>
      <c r="AW93" s="149" t="s">
        <v>37</v>
      </c>
      <c r="AX93" s="149" t="s">
        <v>78</v>
      </c>
      <c r="AY93" s="151" t="s">
        <v>153</v>
      </c>
    </row>
    <row r="94" spans="2:51" s="156" customFormat="1" ht="11.25">
      <c r="B94" s="157"/>
      <c r="D94" s="144" t="s">
        <v>261</v>
      </c>
      <c r="E94" s="158" t="s">
        <v>19</v>
      </c>
      <c r="F94" s="159" t="s">
        <v>295</v>
      </c>
      <c r="H94" s="160">
        <v>2.415</v>
      </c>
      <c r="L94" s="157"/>
      <c r="M94" s="161"/>
      <c r="T94" s="162"/>
      <c r="AT94" s="158" t="s">
        <v>261</v>
      </c>
      <c r="AU94" s="158" t="s">
        <v>87</v>
      </c>
      <c r="AV94" s="156" t="s">
        <v>174</v>
      </c>
      <c r="AW94" s="156" t="s">
        <v>37</v>
      </c>
      <c r="AX94" s="156" t="s">
        <v>85</v>
      </c>
      <c r="AY94" s="158" t="s">
        <v>153</v>
      </c>
    </row>
    <row r="95" spans="2:65" s="18" customFormat="1" ht="24.2" customHeight="1">
      <c r="B95" s="19"/>
      <c r="C95" s="123" t="s">
        <v>169</v>
      </c>
      <c r="D95" s="123" t="s">
        <v>156</v>
      </c>
      <c r="E95" s="124" t="s">
        <v>3004</v>
      </c>
      <c r="F95" s="125" t="s">
        <v>3005</v>
      </c>
      <c r="G95" s="126" t="s">
        <v>270</v>
      </c>
      <c r="H95" s="127">
        <v>41.4</v>
      </c>
      <c r="I95" s="128"/>
      <c r="J95" s="129">
        <f>ROUND(I95*H95,2)</f>
        <v>0</v>
      </c>
      <c r="K95" s="125" t="s">
        <v>160</v>
      </c>
      <c r="L95" s="19"/>
      <c r="M95" s="130" t="s">
        <v>19</v>
      </c>
      <c r="N95" s="131" t="s">
        <v>49</v>
      </c>
      <c r="P95" s="132">
        <f>O95*H95</f>
        <v>0</v>
      </c>
      <c r="Q95" s="132">
        <v>0</v>
      </c>
      <c r="R95" s="132">
        <f>Q95*H95</f>
        <v>0</v>
      </c>
      <c r="S95" s="132">
        <v>0</v>
      </c>
      <c r="T95" s="133">
        <f>S95*H95</f>
        <v>0</v>
      </c>
      <c r="AR95" s="134" t="s">
        <v>373</v>
      </c>
      <c r="AT95" s="134" t="s">
        <v>156</v>
      </c>
      <c r="AU95" s="134" t="s">
        <v>87</v>
      </c>
      <c r="AY95" s="2" t="s">
        <v>153</v>
      </c>
      <c r="BE95" s="135">
        <f>IF(N95="základní",J95,0)</f>
        <v>0</v>
      </c>
      <c r="BF95" s="135">
        <f>IF(N95="snížená",J95,0)</f>
        <v>0</v>
      </c>
      <c r="BG95" s="135">
        <f>IF(N95="zákl. přenesená",J95,0)</f>
        <v>0</v>
      </c>
      <c r="BH95" s="135">
        <f>IF(N95="sníž. přenesená",J95,0)</f>
        <v>0</v>
      </c>
      <c r="BI95" s="135">
        <f>IF(N95="nulová",J95,0)</f>
        <v>0</v>
      </c>
      <c r="BJ95" s="2" t="s">
        <v>85</v>
      </c>
      <c r="BK95" s="135">
        <f>ROUND(I95*H95,2)</f>
        <v>0</v>
      </c>
      <c r="BL95" s="2" t="s">
        <v>373</v>
      </c>
      <c r="BM95" s="134" t="s">
        <v>183</v>
      </c>
    </row>
    <row r="96" spans="2:47" s="18" customFormat="1" ht="11.25">
      <c r="B96" s="19"/>
      <c r="D96" s="136" t="s">
        <v>163</v>
      </c>
      <c r="F96" s="137" t="s">
        <v>3006</v>
      </c>
      <c r="L96" s="19"/>
      <c r="M96" s="138"/>
      <c r="T96" s="43"/>
      <c r="AT96" s="2" t="s">
        <v>163</v>
      </c>
      <c r="AU96" s="2" t="s">
        <v>87</v>
      </c>
    </row>
    <row r="97" spans="2:65" s="18" customFormat="1" ht="16.5" customHeight="1">
      <c r="B97" s="19"/>
      <c r="C97" s="171" t="s">
        <v>174</v>
      </c>
      <c r="D97" s="171" t="s">
        <v>664</v>
      </c>
      <c r="E97" s="172" t="s">
        <v>3007</v>
      </c>
      <c r="F97" s="173" t="s">
        <v>3008</v>
      </c>
      <c r="G97" s="174" t="s">
        <v>270</v>
      </c>
      <c r="H97" s="175">
        <v>47.61</v>
      </c>
      <c r="I97" s="176"/>
      <c r="J97" s="177">
        <f>ROUND(I97*H97,2)</f>
        <v>0</v>
      </c>
      <c r="K97" s="173" t="s">
        <v>19</v>
      </c>
      <c r="L97" s="178"/>
      <c r="M97" s="179" t="s">
        <v>19</v>
      </c>
      <c r="N97" s="180" t="s">
        <v>49</v>
      </c>
      <c r="P97" s="132">
        <f>O97*H97</f>
        <v>0</v>
      </c>
      <c r="Q97" s="132">
        <v>0</v>
      </c>
      <c r="R97" s="132">
        <f>Q97*H97</f>
        <v>0</v>
      </c>
      <c r="S97" s="132">
        <v>0</v>
      </c>
      <c r="T97" s="133">
        <f>S97*H97</f>
        <v>0</v>
      </c>
      <c r="AR97" s="134" t="s">
        <v>494</v>
      </c>
      <c r="AT97" s="134" t="s">
        <v>664</v>
      </c>
      <c r="AU97" s="134" t="s">
        <v>87</v>
      </c>
      <c r="AY97" s="2" t="s">
        <v>153</v>
      </c>
      <c r="BE97" s="135">
        <f>IF(N97="základní",J97,0)</f>
        <v>0</v>
      </c>
      <c r="BF97" s="135">
        <f>IF(N97="snížená",J97,0)</f>
        <v>0</v>
      </c>
      <c r="BG97" s="135">
        <f>IF(N97="zákl. přenesená",J97,0)</f>
        <v>0</v>
      </c>
      <c r="BH97" s="135">
        <f>IF(N97="sníž. přenesená",J97,0)</f>
        <v>0</v>
      </c>
      <c r="BI97" s="135">
        <f>IF(N97="nulová",J97,0)</f>
        <v>0</v>
      </c>
      <c r="BJ97" s="2" t="s">
        <v>85</v>
      </c>
      <c r="BK97" s="135">
        <f>ROUND(I97*H97,2)</f>
        <v>0</v>
      </c>
      <c r="BL97" s="2" t="s">
        <v>373</v>
      </c>
      <c r="BM97" s="134" t="s">
        <v>192</v>
      </c>
    </row>
    <row r="98" spans="2:51" s="149" customFormat="1" ht="11.25">
      <c r="B98" s="150"/>
      <c r="D98" s="144" t="s">
        <v>261</v>
      </c>
      <c r="E98" s="151" t="s">
        <v>19</v>
      </c>
      <c r="F98" s="152" t="s">
        <v>3009</v>
      </c>
      <c r="H98" s="153">
        <v>47.61</v>
      </c>
      <c r="L98" s="150"/>
      <c r="M98" s="154"/>
      <c r="T98" s="155"/>
      <c r="AT98" s="151" t="s">
        <v>261</v>
      </c>
      <c r="AU98" s="151" t="s">
        <v>87</v>
      </c>
      <c r="AV98" s="149" t="s">
        <v>87</v>
      </c>
      <c r="AW98" s="149" t="s">
        <v>37</v>
      </c>
      <c r="AX98" s="149" t="s">
        <v>78</v>
      </c>
      <c r="AY98" s="151" t="s">
        <v>153</v>
      </c>
    </row>
    <row r="99" spans="2:51" s="156" customFormat="1" ht="11.25">
      <c r="B99" s="157"/>
      <c r="D99" s="144" t="s">
        <v>261</v>
      </c>
      <c r="E99" s="158" t="s">
        <v>19</v>
      </c>
      <c r="F99" s="159" t="s">
        <v>295</v>
      </c>
      <c r="H99" s="160">
        <v>47.61</v>
      </c>
      <c r="L99" s="157"/>
      <c r="M99" s="161"/>
      <c r="T99" s="162"/>
      <c r="AT99" s="158" t="s">
        <v>261</v>
      </c>
      <c r="AU99" s="158" t="s">
        <v>87</v>
      </c>
      <c r="AV99" s="156" t="s">
        <v>174</v>
      </c>
      <c r="AW99" s="156" t="s">
        <v>37</v>
      </c>
      <c r="AX99" s="156" t="s">
        <v>85</v>
      </c>
      <c r="AY99" s="158" t="s">
        <v>153</v>
      </c>
    </row>
    <row r="100" spans="2:65" s="18" customFormat="1" ht="24.2" customHeight="1">
      <c r="B100" s="19"/>
      <c r="C100" s="123" t="s">
        <v>152</v>
      </c>
      <c r="D100" s="123" t="s">
        <v>156</v>
      </c>
      <c r="E100" s="124" t="s">
        <v>3010</v>
      </c>
      <c r="F100" s="125" t="s">
        <v>3011</v>
      </c>
      <c r="G100" s="126" t="s">
        <v>270</v>
      </c>
      <c r="H100" s="127">
        <v>40.25</v>
      </c>
      <c r="I100" s="128"/>
      <c r="J100" s="129">
        <f>ROUND(I100*H100,2)</f>
        <v>0</v>
      </c>
      <c r="K100" s="125" t="s">
        <v>160</v>
      </c>
      <c r="L100" s="19"/>
      <c r="M100" s="130" t="s">
        <v>19</v>
      </c>
      <c r="N100" s="131" t="s">
        <v>49</v>
      </c>
      <c r="P100" s="132">
        <f>O100*H100</f>
        <v>0</v>
      </c>
      <c r="Q100" s="132">
        <v>0</v>
      </c>
      <c r="R100" s="132">
        <f>Q100*H100</f>
        <v>0</v>
      </c>
      <c r="S100" s="132">
        <v>0</v>
      </c>
      <c r="T100" s="133">
        <f>S100*H100</f>
        <v>0</v>
      </c>
      <c r="AR100" s="134" t="s">
        <v>373</v>
      </c>
      <c r="AT100" s="134" t="s">
        <v>156</v>
      </c>
      <c r="AU100" s="134" t="s">
        <v>87</v>
      </c>
      <c r="AY100" s="2" t="s">
        <v>153</v>
      </c>
      <c r="BE100" s="135">
        <f>IF(N100="základní",J100,0)</f>
        <v>0</v>
      </c>
      <c r="BF100" s="135">
        <f>IF(N100="snížená",J100,0)</f>
        <v>0</v>
      </c>
      <c r="BG100" s="135">
        <f>IF(N100="zákl. přenesená",J100,0)</f>
        <v>0</v>
      </c>
      <c r="BH100" s="135">
        <f>IF(N100="sníž. přenesená",J100,0)</f>
        <v>0</v>
      </c>
      <c r="BI100" s="135">
        <f>IF(N100="nulová",J100,0)</f>
        <v>0</v>
      </c>
      <c r="BJ100" s="2" t="s">
        <v>85</v>
      </c>
      <c r="BK100" s="135">
        <f>ROUND(I100*H100,2)</f>
        <v>0</v>
      </c>
      <c r="BL100" s="2" t="s">
        <v>373</v>
      </c>
      <c r="BM100" s="134" t="s">
        <v>115</v>
      </c>
    </row>
    <row r="101" spans="2:47" s="18" customFormat="1" ht="11.25">
      <c r="B101" s="19"/>
      <c r="D101" s="136" t="s">
        <v>163</v>
      </c>
      <c r="F101" s="137" t="s">
        <v>3012</v>
      </c>
      <c r="L101" s="19"/>
      <c r="M101" s="138"/>
      <c r="T101" s="43"/>
      <c r="AT101" s="2" t="s">
        <v>163</v>
      </c>
      <c r="AU101" s="2" t="s">
        <v>87</v>
      </c>
    </row>
    <row r="102" spans="2:65" s="18" customFormat="1" ht="16.5" customHeight="1">
      <c r="B102" s="19"/>
      <c r="C102" s="171" t="s">
        <v>183</v>
      </c>
      <c r="D102" s="171" t="s">
        <v>664</v>
      </c>
      <c r="E102" s="172" t="s">
        <v>3013</v>
      </c>
      <c r="F102" s="173" t="s">
        <v>3014</v>
      </c>
      <c r="G102" s="174" t="s">
        <v>1619</v>
      </c>
      <c r="H102" s="175">
        <v>28.75</v>
      </c>
      <c r="I102" s="176"/>
      <c r="J102" s="177">
        <f>ROUND(I102*H102,2)</f>
        <v>0</v>
      </c>
      <c r="K102" s="173" t="s">
        <v>160</v>
      </c>
      <c r="L102" s="178"/>
      <c r="M102" s="179" t="s">
        <v>19</v>
      </c>
      <c r="N102" s="180" t="s">
        <v>49</v>
      </c>
      <c r="P102" s="132">
        <f>O102*H102</f>
        <v>0</v>
      </c>
      <c r="Q102" s="132">
        <v>0</v>
      </c>
      <c r="R102" s="132">
        <f>Q102*H102</f>
        <v>0</v>
      </c>
      <c r="S102" s="132">
        <v>0</v>
      </c>
      <c r="T102" s="133">
        <f>S102*H102</f>
        <v>0</v>
      </c>
      <c r="AR102" s="134" t="s">
        <v>494</v>
      </c>
      <c r="AT102" s="134" t="s">
        <v>664</v>
      </c>
      <c r="AU102" s="134" t="s">
        <v>87</v>
      </c>
      <c r="AY102" s="2" t="s">
        <v>153</v>
      </c>
      <c r="BE102" s="135">
        <f>IF(N102="základní",J102,0)</f>
        <v>0</v>
      </c>
      <c r="BF102" s="135">
        <f>IF(N102="snížená",J102,0)</f>
        <v>0</v>
      </c>
      <c r="BG102" s="135">
        <f>IF(N102="zákl. přenesená",J102,0)</f>
        <v>0</v>
      </c>
      <c r="BH102" s="135">
        <f>IF(N102="sníž. přenesená",J102,0)</f>
        <v>0</v>
      </c>
      <c r="BI102" s="135">
        <f>IF(N102="nulová",J102,0)</f>
        <v>0</v>
      </c>
      <c r="BJ102" s="2" t="s">
        <v>85</v>
      </c>
      <c r="BK102" s="135">
        <f>ROUND(I102*H102,2)</f>
        <v>0</v>
      </c>
      <c r="BL102" s="2" t="s">
        <v>373</v>
      </c>
      <c r="BM102" s="134" t="s">
        <v>121</v>
      </c>
    </row>
    <row r="103" spans="2:63" s="111" customFormat="1" ht="25.9" customHeight="1">
      <c r="B103" s="112"/>
      <c r="D103" s="113" t="s">
        <v>77</v>
      </c>
      <c r="E103" s="114" t="s">
        <v>664</v>
      </c>
      <c r="F103" s="114" t="s">
        <v>3015</v>
      </c>
      <c r="J103" s="115">
        <f aca="true" t="shared" si="5" ref="J103:J104">BK103</f>
        <v>0</v>
      </c>
      <c r="L103" s="112"/>
      <c r="M103" s="116"/>
      <c r="P103" s="117">
        <f>P104+P123+P129</f>
        <v>0</v>
      </c>
      <c r="R103" s="117">
        <f>R104+R123+R129</f>
        <v>0</v>
      </c>
      <c r="T103" s="118">
        <f>T104+T123+T129</f>
        <v>0</v>
      </c>
      <c r="AR103" s="113" t="s">
        <v>169</v>
      </c>
      <c r="AT103" s="119" t="s">
        <v>77</v>
      </c>
      <c r="AU103" s="119" t="s">
        <v>78</v>
      </c>
      <c r="AY103" s="113" t="s">
        <v>153</v>
      </c>
      <c r="BK103" s="120">
        <f>BK104+BK123+BK129</f>
        <v>0</v>
      </c>
    </row>
    <row r="104" spans="2:63" s="111" customFormat="1" ht="22.9" customHeight="1">
      <c r="B104" s="112"/>
      <c r="D104" s="113" t="s">
        <v>77</v>
      </c>
      <c r="E104" s="121" t="s">
        <v>3016</v>
      </c>
      <c r="F104" s="121" t="s">
        <v>3017</v>
      </c>
      <c r="J104" s="122">
        <f t="shared" si="5"/>
        <v>0</v>
      </c>
      <c r="L104" s="112"/>
      <c r="M104" s="116"/>
      <c r="P104" s="117">
        <f>SUM(P105:P122)</f>
        <v>0</v>
      </c>
      <c r="R104" s="117">
        <f>SUM(R105:R122)</f>
        <v>0</v>
      </c>
      <c r="T104" s="118">
        <f>SUM(T105:T122)</f>
        <v>0</v>
      </c>
      <c r="AR104" s="113" t="s">
        <v>169</v>
      </c>
      <c r="AT104" s="119" t="s">
        <v>77</v>
      </c>
      <c r="AU104" s="119" t="s">
        <v>85</v>
      </c>
      <c r="AY104" s="113" t="s">
        <v>153</v>
      </c>
      <c r="BK104" s="120">
        <f>SUM(BK105:BK122)</f>
        <v>0</v>
      </c>
    </row>
    <row r="105" spans="2:65" s="18" customFormat="1" ht="24.2" customHeight="1">
      <c r="B105" s="19"/>
      <c r="C105" s="123" t="s">
        <v>187</v>
      </c>
      <c r="D105" s="123" t="s">
        <v>156</v>
      </c>
      <c r="E105" s="124" t="s">
        <v>3018</v>
      </c>
      <c r="F105" s="125" t="s">
        <v>3019</v>
      </c>
      <c r="G105" s="126" t="s">
        <v>254</v>
      </c>
      <c r="H105" s="127">
        <v>2</v>
      </c>
      <c r="I105" s="128"/>
      <c r="J105" s="129">
        <f>ROUND(I105*H105,2)</f>
        <v>0</v>
      </c>
      <c r="K105" s="125" t="s">
        <v>160</v>
      </c>
      <c r="L105" s="19"/>
      <c r="M105" s="130" t="s">
        <v>19</v>
      </c>
      <c r="N105" s="131" t="s">
        <v>49</v>
      </c>
      <c r="P105" s="132">
        <f>O105*H105</f>
        <v>0</v>
      </c>
      <c r="Q105" s="132">
        <v>0</v>
      </c>
      <c r="R105" s="132">
        <f>Q105*H105</f>
        <v>0</v>
      </c>
      <c r="S105" s="132">
        <v>0</v>
      </c>
      <c r="T105" s="133">
        <f>S105*H105</f>
        <v>0</v>
      </c>
      <c r="AR105" s="134" t="s">
        <v>708</v>
      </c>
      <c r="AT105" s="134" t="s">
        <v>156</v>
      </c>
      <c r="AU105" s="134" t="s">
        <v>87</v>
      </c>
      <c r="AY105" s="2" t="s">
        <v>153</v>
      </c>
      <c r="BE105" s="135">
        <f>IF(N105="základní",J105,0)</f>
        <v>0</v>
      </c>
      <c r="BF105" s="135">
        <f>IF(N105="snížená",J105,0)</f>
        <v>0</v>
      </c>
      <c r="BG105" s="135">
        <f>IF(N105="zákl. přenesená",J105,0)</f>
        <v>0</v>
      </c>
      <c r="BH105" s="135">
        <f>IF(N105="sníž. přenesená",J105,0)</f>
        <v>0</v>
      </c>
      <c r="BI105" s="135">
        <f>IF(N105="nulová",J105,0)</f>
        <v>0</v>
      </c>
      <c r="BJ105" s="2" t="s">
        <v>85</v>
      </c>
      <c r="BK105" s="135">
        <f>ROUND(I105*H105,2)</f>
        <v>0</v>
      </c>
      <c r="BL105" s="2" t="s">
        <v>708</v>
      </c>
      <c r="BM105" s="134" t="s">
        <v>363</v>
      </c>
    </row>
    <row r="106" spans="2:47" s="18" customFormat="1" ht="11.25">
      <c r="B106" s="19"/>
      <c r="D106" s="136" t="s">
        <v>163</v>
      </c>
      <c r="F106" s="137" t="s">
        <v>3020</v>
      </c>
      <c r="L106" s="19"/>
      <c r="M106" s="138"/>
      <c r="T106" s="43"/>
      <c r="AT106" s="2" t="s">
        <v>163</v>
      </c>
      <c r="AU106" s="2" t="s">
        <v>87</v>
      </c>
    </row>
    <row r="107" spans="2:65" s="18" customFormat="1" ht="16.5" customHeight="1">
      <c r="B107" s="19"/>
      <c r="C107" s="171" t="s">
        <v>192</v>
      </c>
      <c r="D107" s="171" t="s">
        <v>664</v>
      </c>
      <c r="E107" s="172" t="s">
        <v>3021</v>
      </c>
      <c r="F107" s="173" t="s">
        <v>3022</v>
      </c>
      <c r="G107" s="174" t="s">
        <v>254</v>
      </c>
      <c r="H107" s="175">
        <v>2</v>
      </c>
      <c r="I107" s="176"/>
      <c r="J107" s="177">
        <f aca="true" t="shared" si="6" ref="J107:J121">ROUND(I107*H107,2)</f>
        <v>0</v>
      </c>
      <c r="K107" s="173" t="s">
        <v>19</v>
      </c>
      <c r="L107" s="178"/>
      <c r="M107" s="179" t="s">
        <v>19</v>
      </c>
      <c r="N107" s="180" t="s">
        <v>49</v>
      </c>
      <c r="P107" s="132">
        <f aca="true" t="shared" si="7" ref="P107:P121">O107*H107</f>
        <v>0</v>
      </c>
      <c r="Q107" s="132">
        <v>0</v>
      </c>
      <c r="R107" s="132">
        <f aca="true" t="shared" si="8" ref="R107:R121">Q107*H107</f>
        <v>0</v>
      </c>
      <c r="S107" s="132">
        <v>0</v>
      </c>
      <c r="T107" s="133">
        <f aca="true" t="shared" si="9" ref="T107:T121">S107*H107</f>
        <v>0</v>
      </c>
      <c r="AR107" s="134" t="s">
        <v>1866</v>
      </c>
      <c r="AT107" s="134" t="s">
        <v>664</v>
      </c>
      <c r="AU107" s="134" t="s">
        <v>87</v>
      </c>
      <c r="AY107" s="2" t="s">
        <v>153</v>
      </c>
      <c r="BE107" s="135">
        <f aca="true" t="shared" si="10" ref="BE107:BE164">IF(N107="základní",J107,0)</f>
        <v>0</v>
      </c>
      <c r="BF107" s="135">
        <f aca="true" t="shared" si="11" ref="BF107:BF164">IF(N107="snížená",J107,0)</f>
        <v>0</v>
      </c>
      <c r="BG107" s="135">
        <f aca="true" t="shared" si="12" ref="BG107:BG164">IF(N107="zákl. přenesená",J107,0)</f>
        <v>0</v>
      </c>
      <c r="BH107" s="135">
        <f aca="true" t="shared" si="13" ref="BH107:BH164">IF(N107="sníž. přenesená",J107,0)</f>
        <v>0</v>
      </c>
      <c r="BI107" s="135">
        <f aca="true" t="shared" si="14" ref="BI107:BI164">IF(N107="nulová",J107,0)</f>
        <v>0</v>
      </c>
      <c r="BJ107" s="2" t="s">
        <v>85</v>
      </c>
      <c r="BK107" s="135">
        <f aca="true" t="shared" si="15" ref="BK107:BK121">ROUND(I107*H107,2)</f>
        <v>0</v>
      </c>
      <c r="BL107" s="2" t="s">
        <v>708</v>
      </c>
      <c r="BM107" s="134" t="s">
        <v>373</v>
      </c>
    </row>
    <row r="108" spans="2:65" s="18" customFormat="1" ht="16.5" customHeight="1">
      <c r="B108" s="19"/>
      <c r="C108" s="123" t="s">
        <v>197</v>
      </c>
      <c r="D108" s="123" t="s">
        <v>156</v>
      </c>
      <c r="E108" s="124" t="s">
        <v>3023</v>
      </c>
      <c r="F108" s="125" t="s">
        <v>3024</v>
      </c>
      <c r="G108" s="126" t="s">
        <v>254</v>
      </c>
      <c r="H108" s="127">
        <v>1</v>
      </c>
      <c r="I108" s="128"/>
      <c r="J108" s="129">
        <f t="shared" si="6"/>
        <v>0</v>
      </c>
      <c r="K108" s="125" t="s">
        <v>160</v>
      </c>
      <c r="L108" s="19"/>
      <c r="M108" s="130" t="s">
        <v>19</v>
      </c>
      <c r="N108" s="131" t="s">
        <v>49</v>
      </c>
      <c r="P108" s="132">
        <f t="shared" si="7"/>
        <v>0</v>
      </c>
      <c r="Q108" s="132">
        <v>0</v>
      </c>
      <c r="R108" s="132">
        <f t="shared" si="8"/>
        <v>0</v>
      </c>
      <c r="S108" s="132">
        <v>0</v>
      </c>
      <c r="T108" s="133">
        <f t="shared" si="9"/>
        <v>0</v>
      </c>
      <c r="AR108" s="134" t="s">
        <v>708</v>
      </c>
      <c r="AT108" s="134" t="s">
        <v>156</v>
      </c>
      <c r="AU108" s="134" t="s">
        <v>87</v>
      </c>
      <c r="AY108" s="2" t="s">
        <v>153</v>
      </c>
      <c r="BE108" s="135">
        <f t="shared" si="10"/>
        <v>0</v>
      </c>
      <c r="BF108" s="135">
        <f t="shared" si="11"/>
        <v>0</v>
      </c>
      <c r="BG108" s="135">
        <f t="shared" si="12"/>
        <v>0</v>
      </c>
      <c r="BH108" s="135">
        <f t="shared" si="13"/>
        <v>0</v>
      </c>
      <c r="BI108" s="135">
        <f t="shared" si="14"/>
        <v>0</v>
      </c>
      <c r="BJ108" s="2" t="s">
        <v>85</v>
      </c>
      <c r="BK108" s="135">
        <f t="shared" si="15"/>
        <v>0</v>
      </c>
      <c r="BL108" s="2" t="s">
        <v>708</v>
      </c>
      <c r="BM108" s="134" t="s">
        <v>361</v>
      </c>
    </row>
    <row r="109" spans="2:47" s="18" customFormat="1" ht="11.25">
      <c r="B109" s="19"/>
      <c r="D109" s="136" t="s">
        <v>163</v>
      </c>
      <c r="F109" s="137" t="s">
        <v>3025</v>
      </c>
      <c r="L109" s="19"/>
      <c r="M109" s="138"/>
      <c r="T109" s="43"/>
      <c r="AT109" s="2" t="s">
        <v>163</v>
      </c>
      <c r="AU109" s="2" t="s">
        <v>87</v>
      </c>
    </row>
    <row r="110" spans="2:65" s="18" customFormat="1" ht="16.5" customHeight="1">
      <c r="B110" s="19"/>
      <c r="C110" s="171" t="s">
        <v>115</v>
      </c>
      <c r="D110" s="171" t="s">
        <v>664</v>
      </c>
      <c r="E110" s="172" t="s">
        <v>3026</v>
      </c>
      <c r="F110" s="173" t="s">
        <v>3027</v>
      </c>
      <c r="G110" s="174" t="s">
        <v>254</v>
      </c>
      <c r="H110" s="175">
        <v>1</v>
      </c>
      <c r="I110" s="176"/>
      <c r="J110" s="177">
        <f t="shared" si="6"/>
        <v>0</v>
      </c>
      <c r="K110" s="173" t="s">
        <v>160</v>
      </c>
      <c r="L110" s="178"/>
      <c r="M110" s="179" t="s">
        <v>19</v>
      </c>
      <c r="N110" s="180" t="s">
        <v>49</v>
      </c>
      <c r="P110" s="132">
        <f t="shared" si="7"/>
        <v>0</v>
      </c>
      <c r="Q110" s="132">
        <v>0</v>
      </c>
      <c r="R110" s="132">
        <f t="shared" si="8"/>
        <v>0</v>
      </c>
      <c r="S110" s="132">
        <v>0</v>
      </c>
      <c r="T110" s="133">
        <f t="shared" si="9"/>
        <v>0</v>
      </c>
      <c r="AR110" s="134" t="s">
        <v>1866</v>
      </c>
      <c r="AT110" s="134" t="s">
        <v>664</v>
      </c>
      <c r="AU110" s="134" t="s">
        <v>87</v>
      </c>
      <c r="AY110" s="2" t="s">
        <v>153</v>
      </c>
      <c r="BE110" s="135">
        <f t="shared" si="10"/>
        <v>0</v>
      </c>
      <c r="BF110" s="135">
        <f t="shared" si="11"/>
        <v>0</v>
      </c>
      <c r="BG110" s="135">
        <f t="shared" si="12"/>
        <v>0</v>
      </c>
      <c r="BH110" s="135">
        <f t="shared" si="13"/>
        <v>0</v>
      </c>
      <c r="BI110" s="135">
        <f t="shared" si="14"/>
        <v>0</v>
      </c>
      <c r="BJ110" s="2" t="s">
        <v>85</v>
      </c>
      <c r="BK110" s="135">
        <f t="shared" si="15"/>
        <v>0</v>
      </c>
      <c r="BL110" s="2" t="s">
        <v>708</v>
      </c>
      <c r="BM110" s="134" t="s">
        <v>396</v>
      </c>
    </row>
    <row r="111" spans="2:65" s="18" customFormat="1" ht="16.5" customHeight="1">
      <c r="B111" s="19"/>
      <c r="C111" s="123" t="s">
        <v>118</v>
      </c>
      <c r="D111" s="123" t="s">
        <v>156</v>
      </c>
      <c r="E111" s="124" t="s">
        <v>3028</v>
      </c>
      <c r="F111" s="125" t="s">
        <v>3029</v>
      </c>
      <c r="G111" s="126" t="s">
        <v>254</v>
      </c>
      <c r="H111" s="127">
        <v>1</v>
      </c>
      <c r="I111" s="128"/>
      <c r="J111" s="129">
        <f t="shared" si="6"/>
        <v>0</v>
      </c>
      <c r="K111" s="125" t="s">
        <v>160</v>
      </c>
      <c r="L111" s="19"/>
      <c r="M111" s="130" t="s">
        <v>19</v>
      </c>
      <c r="N111" s="131" t="s">
        <v>49</v>
      </c>
      <c r="P111" s="132">
        <f t="shared" si="7"/>
        <v>0</v>
      </c>
      <c r="Q111" s="132">
        <v>0</v>
      </c>
      <c r="R111" s="132">
        <f t="shared" si="8"/>
        <v>0</v>
      </c>
      <c r="S111" s="132">
        <v>0</v>
      </c>
      <c r="T111" s="133">
        <f t="shared" si="9"/>
        <v>0</v>
      </c>
      <c r="AR111" s="134" t="s">
        <v>708</v>
      </c>
      <c r="AT111" s="134" t="s">
        <v>156</v>
      </c>
      <c r="AU111" s="134" t="s">
        <v>87</v>
      </c>
      <c r="AY111" s="2" t="s">
        <v>153</v>
      </c>
      <c r="BE111" s="135">
        <f t="shared" si="10"/>
        <v>0</v>
      </c>
      <c r="BF111" s="135">
        <f t="shared" si="11"/>
        <v>0</v>
      </c>
      <c r="BG111" s="135">
        <f t="shared" si="12"/>
        <v>0</v>
      </c>
      <c r="BH111" s="135">
        <f t="shared" si="13"/>
        <v>0</v>
      </c>
      <c r="BI111" s="135">
        <f t="shared" si="14"/>
        <v>0</v>
      </c>
      <c r="BJ111" s="2" t="s">
        <v>85</v>
      </c>
      <c r="BK111" s="135">
        <f t="shared" si="15"/>
        <v>0</v>
      </c>
      <c r="BL111" s="2" t="s">
        <v>708</v>
      </c>
      <c r="BM111" s="134" t="s">
        <v>411</v>
      </c>
    </row>
    <row r="112" spans="2:47" s="18" customFormat="1" ht="11.25">
      <c r="B112" s="19"/>
      <c r="D112" s="136" t="s">
        <v>163</v>
      </c>
      <c r="F112" s="137" t="s">
        <v>3030</v>
      </c>
      <c r="L112" s="19"/>
      <c r="M112" s="138"/>
      <c r="T112" s="43"/>
      <c r="AT112" s="2" t="s">
        <v>163</v>
      </c>
      <c r="AU112" s="2" t="s">
        <v>87</v>
      </c>
    </row>
    <row r="113" spans="2:65" s="18" customFormat="1" ht="16.5" customHeight="1">
      <c r="B113" s="19"/>
      <c r="C113" s="171" t="s">
        <v>121</v>
      </c>
      <c r="D113" s="171" t="s">
        <v>664</v>
      </c>
      <c r="E113" s="172" t="s">
        <v>3031</v>
      </c>
      <c r="F113" s="173" t="s">
        <v>3032</v>
      </c>
      <c r="G113" s="174" t="s">
        <v>254</v>
      </c>
      <c r="H113" s="175">
        <v>1</v>
      </c>
      <c r="I113" s="176"/>
      <c r="J113" s="177">
        <f t="shared" si="6"/>
        <v>0</v>
      </c>
      <c r="K113" s="173" t="s">
        <v>160</v>
      </c>
      <c r="L113" s="178"/>
      <c r="M113" s="179" t="s">
        <v>19</v>
      </c>
      <c r="N113" s="180" t="s">
        <v>49</v>
      </c>
      <c r="P113" s="132">
        <f t="shared" si="7"/>
        <v>0</v>
      </c>
      <c r="Q113" s="132">
        <v>0</v>
      </c>
      <c r="R113" s="132">
        <f t="shared" si="8"/>
        <v>0</v>
      </c>
      <c r="S113" s="132">
        <v>0</v>
      </c>
      <c r="T113" s="133">
        <f t="shared" si="9"/>
        <v>0</v>
      </c>
      <c r="AR113" s="134" t="s">
        <v>1866</v>
      </c>
      <c r="AT113" s="134" t="s">
        <v>664</v>
      </c>
      <c r="AU113" s="134" t="s">
        <v>87</v>
      </c>
      <c r="AY113" s="2" t="s">
        <v>153</v>
      </c>
      <c r="BE113" s="135">
        <f t="shared" si="10"/>
        <v>0</v>
      </c>
      <c r="BF113" s="135">
        <f t="shared" si="11"/>
        <v>0</v>
      </c>
      <c r="BG113" s="135">
        <f t="shared" si="12"/>
        <v>0</v>
      </c>
      <c r="BH113" s="135">
        <f t="shared" si="13"/>
        <v>0</v>
      </c>
      <c r="BI113" s="135">
        <f t="shared" si="14"/>
        <v>0</v>
      </c>
      <c r="BJ113" s="2" t="s">
        <v>85</v>
      </c>
      <c r="BK113" s="135">
        <f t="shared" si="15"/>
        <v>0</v>
      </c>
      <c r="BL113" s="2" t="s">
        <v>708</v>
      </c>
      <c r="BM113" s="134" t="s">
        <v>428</v>
      </c>
    </row>
    <row r="114" spans="2:65" s="18" customFormat="1" ht="16.5" customHeight="1">
      <c r="B114" s="19"/>
      <c r="C114" s="123" t="s">
        <v>219</v>
      </c>
      <c r="D114" s="123" t="s">
        <v>156</v>
      </c>
      <c r="E114" s="124" t="s">
        <v>3033</v>
      </c>
      <c r="F114" s="125" t="s">
        <v>3034</v>
      </c>
      <c r="G114" s="126" t="s">
        <v>254</v>
      </c>
      <c r="H114" s="127">
        <v>1</v>
      </c>
      <c r="I114" s="128"/>
      <c r="J114" s="129">
        <f t="shared" si="6"/>
        <v>0</v>
      </c>
      <c r="K114" s="125" t="s">
        <v>160</v>
      </c>
      <c r="L114" s="19"/>
      <c r="M114" s="130" t="s">
        <v>19</v>
      </c>
      <c r="N114" s="131" t="s">
        <v>49</v>
      </c>
      <c r="P114" s="132">
        <f t="shared" si="7"/>
        <v>0</v>
      </c>
      <c r="Q114" s="132">
        <v>0</v>
      </c>
      <c r="R114" s="132">
        <f t="shared" si="8"/>
        <v>0</v>
      </c>
      <c r="S114" s="132">
        <v>0</v>
      </c>
      <c r="T114" s="133">
        <f t="shared" si="9"/>
        <v>0</v>
      </c>
      <c r="AR114" s="134" t="s">
        <v>708</v>
      </c>
      <c r="AT114" s="134" t="s">
        <v>156</v>
      </c>
      <c r="AU114" s="134" t="s">
        <v>87</v>
      </c>
      <c r="AY114" s="2" t="s">
        <v>153</v>
      </c>
      <c r="BE114" s="135">
        <f t="shared" si="10"/>
        <v>0</v>
      </c>
      <c r="BF114" s="135">
        <f t="shared" si="11"/>
        <v>0</v>
      </c>
      <c r="BG114" s="135">
        <f t="shared" si="12"/>
        <v>0</v>
      </c>
      <c r="BH114" s="135">
        <f t="shared" si="13"/>
        <v>0</v>
      </c>
      <c r="BI114" s="135">
        <f t="shared" si="14"/>
        <v>0</v>
      </c>
      <c r="BJ114" s="2" t="s">
        <v>85</v>
      </c>
      <c r="BK114" s="135">
        <f t="shared" si="15"/>
        <v>0</v>
      </c>
      <c r="BL114" s="2" t="s">
        <v>708</v>
      </c>
      <c r="BM114" s="134" t="s">
        <v>446</v>
      </c>
    </row>
    <row r="115" spans="2:47" s="18" customFormat="1" ht="11.25">
      <c r="B115" s="19"/>
      <c r="D115" s="136" t="s">
        <v>163</v>
      </c>
      <c r="F115" s="137" t="s">
        <v>3035</v>
      </c>
      <c r="L115" s="19"/>
      <c r="M115" s="138"/>
      <c r="T115" s="43"/>
      <c r="AT115" s="2" t="s">
        <v>163</v>
      </c>
      <c r="AU115" s="2" t="s">
        <v>87</v>
      </c>
    </row>
    <row r="116" spans="2:65" s="18" customFormat="1" ht="16.5" customHeight="1">
      <c r="B116" s="19"/>
      <c r="C116" s="171" t="s">
        <v>363</v>
      </c>
      <c r="D116" s="171" t="s">
        <v>664</v>
      </c>
      <c r="E116" s="172" t="s">
        <v>3036</v>
      </c>
      <c r="F116" s="173" t="s">
        <v>3037</v>
      </c>
      <c r="G116" s="174" t="s">
        <v>254</v>
      </c>
      <c r="H116" s="175">
        <v>1</v>
      </c>
      <c r="I116" s="176"/>
      <c r="J116" s="177">
        <f t="shared" si="6"/>
        <v>0</v>
      </c>
      <c r="K116" s="173" t="s">
        <v>19</v>
      </c>
      <c r="L116" s="178"/>
      <c r="M116" s="179" t="s">
        <v>19</v>
      </c>
      <c r="N116" s="180" t="s">
        <v>49</v>
      </c>
      <c r="P116" s="132">
        <f t="shared" si="7"/>
        <v>0</v>
      </c>
      <c r="Q116" s="132">
        <v>0</v>
      </c>
      <c r="R116" s="132">
        <f t="shared" si="8"/>
        <v>0</v>
      </c>
      <c r="S116" s="132">
        <v>0</v>
      </c>
      <c r="T116" s="133">
        <f t="shared" si="9"/>
        <v>0</v>
      </c>
      <c r="AR116" s="134" t="s">
        <v>1866</v>
      </c>
      <c r="AT116" s="134" t="s">
        <v>664</v>
      </c>
      <c r="AU116" s="134" t="s">
        <v>87</v>
      </c>
      <c r="AY116" s="2" t="s">
        <v>153</v>
      </c>
      <c r="BE116" s="135">
        <f t="shared" si="10"/>
        <v>0</v>
      </c>
      <c r="BF116" s="135">
        <f t="shared" si="11"/>
        <v>0</v>
      </c>
      <c r="BG116" s="135">
        <f t="shared" si="12"/>
        <v>0</v>
      </c>
      <c r="BH116" s="135">
        <f t="shared" si="13"/>
        <v>0</v>
      </c>
      <c r="BI116" s="135">
        <f t="shared" si="14"/>
        <v>0</v>
      </c>
      <c r="BJ116" s="2" t="s">
        <v>85</v>
      </c>
      <c r="BK116" s="135">
        <f t="shared" si="15"/>
        <v>0</v>
      </c>
      <c r="BL116" s="2" t="s">
        <v>708</v>
      </c>
      <c r="BM116" s="134" t="s">
        <v>458</v>
      </c>
    </row>
    <row r="117" spans="2:65" s="18" customFormat="1" ht="16.5" customHeight="1">
      <c r="B117" s="19"/>
      <c r="C117" s="171" t="s">
        <v>8</v>
      </c>
      <c r="D117" s="171" t="s">
        <v>664</v>
      </c>
      <c r="E117" s="172" t="s">
        <v>3038</v>
      </c>
      <c r="F117" s="173" t="s">
        <v>3039</v>
      </c>
      <c r="G117" s="174" t="s">
        <v>254</v>
      </c>
      <c r="H117" s="175">
        <v>1</v>
      </c>
      <c r="I117" s="176"/>
      <c r="J117" s="177">
        <f t="shared" si="6"/>
        <v>0</v>
      </c>
      <c r="K117" s="173" t="s">
        <v>19</v>
      </c>
      <c r="L117" s="178"/>
      <c r="M117" s="179" t="s">
        <v>19</v>
      </c>
      <c r="N117" s="180" t="s">
        <v>49</v>
      </c>
      <c r="P117" s="132">
        <f t="shared" si="7"/>
        <v>0</v>
      </c>
      <c r="Q117" s="132">
        <v>0</v>
      </c>
      <c r="R117" s="132">
        <f t="shared" si="8"/>
        <v>0</v>
      </c>
      <c r="S117" s="132">
        <v>0</v>
      </c>
      <c r="T117" s="133">
        <f t="shared" si="9"/>
        <v>0</v>
      </c>
      <c r="AR117" s="134" t="s">
        <v>1866</v>
      </c>
      <c r="AT117" s="134" t="s">
        <v>664</v>
      </c>
      <c r="AU117" s="134" t="s">
        <v>87</v>
      </c>
      <c r="AY117" s="2" t="s">
        <v>153</v>
      </c>
      <c r="BE117" s="135">
        <f t="shared" si="10"/>
        <v>0</v>
      </c>
      <c r="BF117" s="135">
        <f t="shared" si="11"/>
        <v>0</v>
      </c>
      <c r="BG117" s="135">
        <f t="shared" si="12"/>
        <v>0</v>
      </c>
      <c r="BH117" s="135">
        <f t="shared" si="13"/>
        <v>0</v>
      </c>
      <c r="BI117" s="135">
        <f t="shared" si="14"/>
        <v>0</v>
      </c>
      <c r="BJ117" s="2" t="s">
        <v>85</v>
      </c>
      <c r="BK117" s="135">
        <f t="shared" si="15"/>
        <v>0</v>
      </c>
      <c r="BL117" s="2" t="s">
        <v>708</v>
      </c>
      <c r="BM117" s="134" t="s">
        <v>469</v>
      </c>
    </row>
    <row r="118" spans="2:65" s="18" customFormat="1" ht="16.5" customHeight="1">
      <c r="B118" s="19"/>
      <c r="C118" s="123" t="s">
        <v>373</v>
      </c>
      <c r="D118" s="123" t="s">
        <v>156</v>
      </c>
      <c r="E118" s="124" t="s">
        <v>3040</v>
      </c>
      <c r="F118" s="125" t="s">
        <v>3041</v>
      </c>
      <c r="G118" s="126" t="s">
        <v>254</v>
      </c>
      <c r="H118" s="127">
        <v>4</v>
      </c>
      <c r="I118" s="128"/>
      <c r="J118" s="129">
        <f t="shared" si="6"/>
        <v>0</v>
      </c>
      <c r="K118" s="125" t="s">
        <v>160</v>
      </c>
      <c r="L118" s="19"/>
      <c r="M118" s="130" t="s">
        <v>19</v>
      </c>
      <c r="N118" s="131" t="s">
        <v>49</v>
      </c>
      <c r="P118" s="132">
        <f t="shared" si="7"/>
        <v>0</v>
      </c>
      <c r="Q118" s="132">
        <v>0</v>
      </c>
      <c r="R118" s="132">
        <f t="shared" si="8"/>
        <v>0</v>
      </c>
      <c r="S118" s="132">
        <v>0</v>
      </c>
      <c r="T118" s="133">
        <f t="shared" si="9"/>
        <v>0</v>
      </c>
      <c r="AR118" s="134" t="s">
        <v>708</v>
      </c>
      <c r="AT118" s="134" t="s">
        <v>156</v>
      </c>
      <c r="AU118" s="134" t="s">
        <v>87</v>
      </c>
      <c r="AY118" s="2" t="s">
        <v>153</v>
      </c>
      <c r="BE118" s="135">
        <f t="shared" si="10"/>
        <v>0</v>
      </c>
      <c r="BF118" s="135">
        <f t="shared" si="11"/>
        <v>0</v>
      </c>
      <c r="BG118" s="135">
        <f t="shared" si="12"/>
        <v>0</v>
      </c>
      <c r="BH118" s="135">
        <f t="shared" si="13"/>
        <v>0</v>
      </c>
      <c r="BI118" s="135">
        <f t="shared" si="14"/>
        <v>0</v>
      </c>
      <c r="BJ118" s="2" t="s">
        <v>85</v>
      </c>
      <c r="BK118" s="135">
        <f t="shared" si="15"/>
        <v>0</v>
      </c>
      <c r="BL118" s="2" t="s">
        <v>708</v>
      </c>
      <c r="BM118" s="134" t="s">
        <v>494</v>
      </c>
    </row>
    <row r="119" spans="2:47" s="18" customFormat="1" ht="11.25">
      <c r="B119" s="19"/>
      <c r="D119" s="136" t="s">
        <v>163</v>
      </c>
      <c r="F119" s="137" t="s">
        <v>3042</v>
      </c>
      <c r="L119" s="19"/>
      <c r="M119" s="138"/>
      <c r="T119" s="43"/>
      <c r="AT119" s="2" t="s">
        <v>163</v>
      </c>
      <c r="AU119" s="2" t="s">
        <v>87</v>
      </c>
    </row>
    <row r="120" spans="2:65" s="18" customFormat="1" ht="16.5" customHeight="1">
      <c r="B120" s="19"/>
      <c r="C120" s="171" t="s">
        <v>380</v>
      </c>
      <c r="D120" s="171" t="s">
        <v>664</v>
      </c>
      <c r="E120" s="172" t="s">
        <v>3043</v>
      </c>
      <c r="F120" s="173" t="s">
        <v>3044</v>
      </c>
      <c r="G120" s="174" t="s">
        <v>254</v>
      </c>
      <c r="H120" s="175">
        <v>4</v>
      </c>
      <c r="I120" s="176"/>
      <c r="J120" s="177">
        <f t="shared" si="6"/>
        <v>0</v>
      </c>
      <c r="K120" s="173" t="s">
        <v>160</v>
      </c>
      <c r="L120" s="178"/>
      <c r="M120" s="179" t="s">
        <v>19</v>
      </c>
      <c r="N120" s="180" t="s">
        <v>49</v>
      </c>
      <c r="P120" s="132">
        <f t="shared" si="7"/>
        <v>0</v>
      </c>
      <c r="Q120" s="132">
        <v>0</v>
      </c>
      <c r="R120" s="132">
        <f t="shared" si="8"/>
        <v>0</v>
      </c>
      <c r="S120" s="132">
        <v>0</v>
      </c>
      <c r="T120" s="133">
        <f t="shared" si="9"/>
        <v>0</v>
      </c>
      <c r="AR120" s="134" t="s">
        <v>1866</v>
      </c>
      <c r="AT120" s="134" t="s">
        <v>664</v>
      </c>
      <c r="AU120" s="134" t="s">
        <v>87</v>
      </c>
      <c r="AY120" s="2" t="s">
        <v>153</v>
      </c>
      <c r="BE120" s="135">
        <f t="shared" si="10"/>
        <v>0</v>
      </c>
      <c r="BF120" s="135">
        <f t="shared" si="11"/>
        <v>0</v>
      </c>
      <c r="BG120" s="135">
        <f t="shared" si="12"/>
        <v>0</v>
      </c>
      <c r="BH120" s="135">
        <f t="shared" si="13"/>
        <v>0</v>
      </c>
      <c r="BI120" s="135">
        <f t="shared" si="14"/>
        <v>0</v>
      </c>
      <c r="BJ120" s="2" t="s">
        <v>85</v>
      </c>
      <c r="BK120" s="135">
        <f t="shared" si="15"/>
        <v>0</v>
      </c>
      <c r="BL120" s="2" t="s">
        <v>708</v>
      </c>
      <c r="BM120" s="134" t="s">
        <v>513</v>
      </c>
    </row>
    <row r="121" spans="2:65" s="18" customFormat="1" ht="24.2" customHeight="1">
      <c r="B121" s="19"/>
      <c r="C121" s="123" t="s">
        <v>361</v>
      </c>
      <c r="D121" s="123" t="s">
        <v>156</v>
      </c>
      <c r="E121" s="124" t="s">
        <v>3045</v>
      </c>
      <c r="F121" s="125" t="s">
        <v>3046</v>
      </c>
      <c r="G121" s="126" t="s">
        <v>254</v>
      </c>
      <c r="H121" s="127">
        <v>1</v>
      </c>
      <c r="I121" s="128"/>
      <c r="J121" s="129">
        <f t="shared" si="6"/>
        <v>0</v>
      </c>
      <c r="K121" s="125" t="s">
        <v>160</v>
      </c>
      <c r="L121" s="19"/>
      <c r="M121" s="130" t="s">
        <v>19</v>
      </c>
      <c r="N121" s="131" t="s">
        <v>49</v>
      </c>
      <c r="P121" s="132">
        <f t="shared" si="7"/>
        <v>0</v>
      </c>
      <c r="Q121" s="132">
        <v>0</v>
      </c>
      <c r="R121" s="132">
        <f t="shared" si="8"/>
        <v>0</v>
      </c>
      <c r="S121" s="132">
        <v>0</v>
      </c>
      <c r="T121" s="133">
        <f t="shared" si="9"/>
        <v>0</v>
      </c>
      <c r="AR121" s="134" t="s">
        <v>708</v>
      </c>
      <c r="AT121" s="134" t="s">
        <v>156</v>
      </c>
      <c r="AU121" s="134" t="s">
        <v>87</v>
      </c>
      <c r="AY121" s="2" t="s">
        <v>153</v>
      </c>
      <c r="BE121" s="135">
        <f t="shared" si="10"/>
        <v>0</v>
      </c>
      <c r="BF121" s="135">
        <f t="shared" si="11"/>
        <v>0</v>
      </c>
      <c r="BG121" s="135">
        <f t="shared" si="12"/>
        <v>0</v>
      </c>
      <c r="BH121" s="135">
        <f t="shared" si="13"/>
        <v>0</v>
      </c>
      <c r="BI121" s="135">
        <f t="shared" si="14"/>
        <v>0</v>
      </c>
      <c r="BJ121" s="2" t="s">
        <v>85</v>
      </c>
      <c r="BK121" s="135">
        <f t="shared" si="15"/>
        <v>0</v>
      </c>
      <c r="BL121" s="2" t="s">
        <v>708</v>
      </c>
      <c r="BM121" s="134" t="s">
        <v>523</v>
      </c>
    </row>
    <row r="122" spans="2:47" s="18" customFormat="1" ht="11.25">
      <c r="B122" s="19"/>
      <c r="D122" s="136" t="s">
        <v>163</v>
      </c>
      <c r="F122" s="137" t="s">
        <v>3047</v>
      </c>
      <c r="L122" s="19"/>
      <c r="M122" s="138"/>
      <c r="T122" s="43"/>
      <c r="AT122" s="2" t="s">
        <v>163</v>
      </c>
      <c r="AU122" s="2" t="s">
        <v>87</v>
      </c>
    </row>
    <row r="123" spans="2:63" s="111" customFormat="1" ht="22.9" customHeight="1">
      <c r="B123" s="112"/>
      <c r="D123" s="113" t="s">
        <v>77</v>
      </c>
      <c r="E123" s="121" t="s">
        <v>3048</v>
      </c>
      <c r="F123" s="121" t="s">
        <v>3049</v>
      </c>
      <c r="J123" s="122">
        <f>BK123</f>
        <v>0</v>
      </c>
      <c r="L123" s="112"/>
      <c r="M123" s="116"/>
      <c r="P123" s="117">
        <f>SUM(P124:P128)</f>
        <v>0</v>
      </c>
      <c r="R123" s="117">
        <f>SUM(R124:R128)</f>
        <v>0</v>
      </c>
      <c r="T123" s="118">
        <f>SUM(T124:T128)</f>
        <v>0</v>
      </c>
      <c r="AR123" s="113" t="s">
        <v>169</v>
      </c>
      <c r="AT123" s="119" t="s">
        <v>77</v>
      </c>
      <c r="AU123" s="119" t="s">
        <v>85</v>
      </c>
      <c r="AY123" s="113" t="s">
        <v>153</v>
      </c>
      <c r="BK123" s="120">
        <f>SUM(BK124:BK128)</f>
        <v>0</v>
      </c>
    </row>
    <row r="124" spans="2:65" s="18" customFormat="1" ht="24.2" customHeight="1">
      <c r="B124" s="19"/>
      <c r="C124" s="123" t="s">
        <v>390</v>
      </c>
      <c r="D124" s="123" t="s">
        <v>156</v>
      </c>
      <c r="E124" s="124" t="s">
        <v>3050</v>
      </c>
      <c r="F124" s="125" t="s">
        <v>3051</v>
      </c>
      <c r="G124" s="126" t="s">
        <v>270</v>
      </c>
      <c r="H124" s="127">
        <v>11.5</v>
      </c>
      <c r="I124" s="128"/>
      <c r="J124" s="129">
        <f>ROUND(I124*H124,2)</f>
        <v>0</v>
      </c>
      <c r="K124" s="125" t="s">
        <v>160</v>
      </c>
      <c r="L124" s="19"/>
      <c r="M124" s="130" t="s">
        <v>19</v>
      </c>
      <c r="N124" s="131" t="s">
        <v>49</v>
      </c>
      <c r="P124" s="132">
        <f>O124*H124</f>
        <v>0</v>
      </c>
      <c r="Q124" s="132">
        <v>0</v>
      </c>
      <c r="R124" s="132">
        <f>Q124*H124</f>
        <v>0</v>
      </c>
      <c r="S124" s="132">
        <v>0</v>
      </c>
      <c r="T124" s="133">
        <f>S124*H124</f>
        <v>0</v>
      </c>
      <c r="AR124" s="134" t="s">
        <v>708</v>
      </c>
      <c r="AT124" s="134" t="s">
        <v>156</v>
      </c>
      <c r="AU124" s="134" t="s">
        <v>87</v>
      </c>
      <c r="AY124" s="2" t="s">
        <v>153</v>
      </c>
      <c r="BE124" s="135">
        <f t="shared" si="10"/>
        <v>0</v>
      </c>
      <c r="BF124" s="135">
        <f t="shared" si="11"/>
        <v>0</v>
      </c>
      <c r="BG124" s="135">
        <f t="shared" si="12"/>
        <v>0</v>
      </c>
      <c r="BH124" s="135">
        <f t="shared" si="13"/>
        <v>0</v>
      </c>
      <c r="BI124" s="135">
        <f t="shared" si="14"/>
        <v>0</v>
      </c>
      <c r="BJ124" s="2" t="s">
        <v>85</v>
      </c>
      <c r="BK124" s="135">
        <f>ROUND(I124*H124,2)</f>
        <v>0</v>
      </c>
      <c r="BL124" s="2" t="s">
        <v>708</v>
      </c>
      <c r="BM124" s="134" t="s">
        <v>533</v>
      </c>
    </row>
    <row r="125" spans="2:47" s="18" customFormat="1" ht="11.25">
      <c r="B125" s="19"/>
      <c r="D125" s="136" t="s">
        <v>163</v>
      </c>
      <c r="F125" s="137" t="s">
        <v>3052</v>
      </c>
      <c r="L125" s="19"/>
      <c r="M125" s="138"/>
      <c r="T125" s="43"/>
      <c r="AT125" s="2" t="s">
        <v>163</v>
      </c>
      <c r="AU125" s="2" t="s">
        <v>87</v>
      </c>
    </row>
    <row r="126" spans="2:65" s="18" customFormat="1" ht="24.2" customHeight="1">
      <c r="B126" s="19"/>
      <c r="C126" s="171" t="s">
        <v>396</v>
      </c>
      <c r="D126" s="171" t="s">
        <v>664</v>
      </c>
      <c r="E126" s="172" t="s">
        <v>3053</v>
      </c>
      <c r="F126" s="173" t="s">
        <v>3054</v>
      </c>
      <c r="G126" s="174" t="s">
        <v>270</v>
      </c>
      <c r="H126" s="175">
        <v>12.075</v>
      </c>
      <c r="I126" s="176"/>
      <c r="J126" s="177">
        <f>ROUND(I126*H126,2)</f>
        <v>0</v>
      </c>
      <c r="K126" s="173" t="s">
        <v>160</v>
      </c>
      <c r="L126" s="178"/>
      <c r="M126" s="179" t="s">
        <v>19</v>
      </c>
      <c r="N126" s="180" t="s">
        <v>49</v>
      </c>
      <c r="P126" s="132">
        <f>O126*H126</f>
        <v>0</v>
      </c>
      <c r="Q126" s="132">
        <v>0</v>
      </c>
      <c r="R126" s="132">
        <f>Q126*H126</f>
        <v>0</v>
      </c>
      <c r="S126" s="132">
        <v>0</v>
      </c>
      <c r="T126" s="133">
        <f>S126*H126</f>
        <v>0</v>
      </c>
      <c r="AR126" s="134" t="s">
        <v>1866</v>
      </c>
      <c r="AT126" s="134" t="s">
        <v>664</v>
      </c>
      <c r="AU126" s="134" t="s">
        <v>87</v>
      </c>
      <c r="AY126" s="2" t="s">
        <v>153</v>
      </c>
      <c r="BE126" s="135">
        <f t="shared" si="10"/>
        <v>0</v>
      </c>
      <c r="BF126" s="135">
        <f t="shared" si="11"/>
        <v>0</v>
      </c>
      <c r="BG126" s="135">
        <f t="shared" si="12"/>
        <v>0</v>
      </c>
      <c r="BH126" s="135">
        <f t="shared" si="13"/>
        <v>0</v>
      </c>
      <c r="BI126" s="135">
        <f t="shared" si="14"/>
        <v>0</v>
      </c>
      <c r="BJ126" s="2" t="s">
        <v>85</v>
      </c>
      <c r="BK126" s="135">
        <f>ROUND(I126*H126,2)</f>
        <v>0</v>
      </c>
      <c r="BL126" s="2" t="s">
        <v>708</v>
      </c>
      <c r="BM126" s="134" t="s">
        <v>548</v>
      </c>
    </row>
    <row r="127" spans="2:51" s="149" customFormat="1" ht="11.25">
      <c r="B127" s="150"/>
      <c r="D127" s="144" t="s">
        <v>261</v>
      </c>
      <c r="E127" s="151" t="s">
        <v>19</v>
      </c>
      <c r="F127" s="152" t="s">
        <v>3055</v>
      </c>
      <c r="H127" s="153">
        <v>12.075</v>
      </c>
      <c r="L127" s="150"/>
      <c r="M127" s="154"/>
      <c r="T127" s="155"/>
      <c r="AT127" s="151" t="s">
        <v>261</v>
      </c>
      <c r="AU127" s="151" t="s">
        <v>87</v>
      </c>
      <c r="AV127" s="149" t="s">
        <v>87</v>
      </c>
      <c r="AW127" s="149" t="s">
        <v>37</v>
      </c>
      <c r="AX127" s="149" t="s">
        <v>78</v>
      </c>
      <c r="AY127" s="151" t="s">
        <v>153</v>
      </c>
    </row>
    <row r="128" spans="2:51" s="156" customFormat="1" ht="11.25">
      <c r="B128" s="157"/>
      <c r="D128" s="144" t="s">
        <v>261</v>
      </c>
      <c r="E128" s="158" t="s">
        <v>19</v>
      </c>
      <c r="F128" s="159" t="s">
        <v>295</v>
      </c>
      <c r="H128" s="160">
        <v>12.075</v>
      </c>
      <c r="L128" s="157"/>
      <c r="M128" s="161"/>
      <c r="T128" s="162"/>
      <c r="AT128" s="158" t="s">
        <v>261</v>
      </c>
      <c r="AU128" s="158" t="s">
        <v>87</v>
      </c>
      <c r="AV128" s="156" t="s">
        <v>174</v>
      </c>
      <c r="AW128" s="156" t="s">
        <v>37</v>
      </c>
      <c r="AX128" s="156" t="s">
        <v>85</v>
      </c>
      <c r="AY128" s="158" t="s">
        <v>153</v>
      </c>
    </row>
    <row r="129" spans="2:63" s="111" customFormat="1" ht="22.9" customHeight="1">
      <c r="B129" s="112"/>
      <c r="D129" s="113" t="s">
        <v>77</v>
      </c>
      <c r="E129" s="121" t="s">
        <v>3056</v>
      </c>
      <c r="F129" s="121" t="s">
        <v>3057</v>
      </c>
      <c r="J129" s="122">
        <f>BK129</f>
        <v>0</v>
      </c>
      <c r="L129" s="112"/>
      <c r="M129" s="116"/>
      <c r="P129" s="117">
        <f>SUM(P130:P159)</f>
        <v>0</v>
      </c>
      <c r="R129" s="117">
        <f>SUM(R130:R159)</f>
        <v>0</v>
      </c>
      <c r="T129" s="118">
        <f>SUM(T130:T159)</f>
        <v>0</v>
      </c>
      <c r="AR129" s="113" t="s">
        <v>169</v>
      </c>
      <c r="AT129" s="119" t="s">
        <v>77</v>
      </c>
      <c r="AU129" s="119" t="s">
        <v>85</v>
      </c>
      <c r="AY129" s="113" t="s">
        <v>153</v>
      </c>
      <c r="BK129" s="120">
        <f>SUM(BK130:BK159)</f>
        <v>0</v>
      </c>
    </row>
    <row r="130" spans="2:65" s="18" customFormat="1" ht="24.2" customHeight="1">
      <c r="B130" s="19"/>
      <c r="C130" s="123" t="s">
        <v>7</v>
      </c>
      <c r="D130" s="123" t="s">
        <v>156</v>
      </c>
      <c r="E130" s="124" t="s">
        <v>3058</v>
      </c>
      <c r="F130" s="125" t="s">
        <v>3059</v>
      </c>
      <c r="G130" s="126" t="s">
        <v>258</v>
      </c>
      <c r="H130" s="127">
        <v>16.5</v>
      </c>
      <c r="I130" s="128"/>
      <c r="J130" s="129">
        <f>ROUND(I130*H130,2)</f>
        <v>0</v>
      </c>
      <c r="K130" s="125" t="s">
        <v>160</v>
      </c>
      <c r="L130" s="19"/>
      <c r="M130" s="130" t="s">
        <v>19</v>
      </c>
      <c r="N130" s="131" t="s">
        <v>49</v>
      </c>
      <c r="P130" s="132">
        <f>O130*H130</f>
        <v>0</v>
      </c>
      <c r="Q130" s="132">
        <v>0</v>
      </c>
      <c r="R130" s="132">
        <f>Q130*H130</f>
        <v>0</v>
      </c>
      <c r="S130" s="132">
        <v>0</v>
      </c>
      <c r="T130" s="133">
        <f>S130*H130</f>
        <v>0</v>
      </c>
      <c r="AR130" s="134" t="s">
        <v>708</v>
      </c>
      <c r="AT130" s="134" t="s">
        <v>156</v>
      </c>
      <c r="AU130" s="134" t="s">
        <v>87</v>
      </c>
      <c r="AY130" s="2" t="s">
        <v>153</v>
      </c>
      <c r="BE130" s="135">
        <f t="shared" si="10"/>
        <v>0</v>
      </c>
      <c r="BF130" s="135">
        <f t="shared" si="11"/>
        <v>0</v>
      </c>
      <c r="BG130" s="135">
        <f t="shared" si="12"/>
        <v>0</v>
      </c>
      <c r="BH130" s="135">
        <f t="shared" si="13"/>
        <v>0</v>
      </c>
      <c r="BI130" s="135">
        <f t="shared" si="14"/>
        <v>0</v>
      </c>
      <c r="BJ130" s="2" t="s">
        <v>85</v>
      </c>
      <c r="BK130" s="135">
        <f>ROUND(I130*H130,2)</f>
        <v>0</v>
      </c>
      <c r="BL130" s="2" t="s">
        <v>708</v>
      </c>
      <c r="BM130" s="134" t="s">
        <v>561</v>
      </c>
    </row>
    <row r="131" spans="2:47" s="18" customFormat="1" ht="11.25">
      <c r="B131" s="19"/>
      <c r="D131" s="136" t="s">
        <v>163</v>
      </c>
      <c r="F131" s="137" t="s">
        <v>3060</v>
      </c>
      <c r="L131" s="19"/>
      <c r="M131" s="138"/>
      <c r="T131" s="43"/>
      <c r="AT131" s="2" t="s">
        <v>163</v>
      </c>
      <c r="AU131" s="2" t="s">
        <v>87</v>
      </c>
    </row>
    <row r="132" spans="2:65" s="18" customFormat="1" ht="33" customHeight="1">
      <c r="B132" s="19"/>
      <c r="C132" s="123" t="s">
        <v>411</v>
      </c>
      <c r="D132" s="123" t="s">
        <v>156</v>
      </c>
      <c r="E132" s="124" t="s">
        <v>3061</v>
      </c>
      <c r="F132" s="125" t="s">
        <v>3062</v>
      </c>
      <c r="G132" s="126" t="s">
        <v>276</v>
      </c>
      <c r="H132" s="127">
        <v>0.3</v>
      </c>
      <c r="I132" s="128"/>
      <c r="J132" s="129">
        <f>ROUND(I132*H132,2)</f>
        <v>0</v>
      </c>
      <c r="K132" s="125" t="s">
        <v>160</v>
      </c>
      <c r="L132" s="19"/>
      <c r="M132" s="130" t="s">
        <v>19</v>
      </c>
      <c r="N132" s="131" t="s">
        <v>49</v>
      </c>
      <c r="P132" s="132">
        <f>O132*H132</f>
        <v>0</v>
      </c>
      <c r="Q132" s="132">
        <v>0</v>
      </c>
      <c r="R132" s="132">
        <f>Q132*H132</f>
        <v>0</v>
      </c>
      <c r="S132" s="132">
        <v>0</v>
      </c>
      <c r="T132" s="133">
        <f>S132*H132</f>
        <v>0</v>
      </c>
      <c r="AR132" s="134" t="s">
        <v>708</v>
      </c>
      <c r="AT132" s="134" t="s">
        <v>156</v>
      </c>
      <c r="AU132" s="134" t="s">
        <v>87</v>
      </c>
      <c r="AY132" s="2" t="s">
        <v>153</v>
      </c>
      <c r="BE132" s="135">
        <f t="shared" si="10"/>
        <v>0</v>
      </c>
      <c r="BF132" s="135">
        <f t="shared" si="11"/>
        <v>0</v>
      </c>
      <c r="BG132" s="135">
        <f t="shared" si="12"/>
        <v>0</v>
      </c>
      <c r="BH132" s="135">
        <f t="shared" si="13"/>
        <v>0</v>
      </c>
      <c r="BI132" s="135">
        <f t="shared" si="14"/>
        <v>0</v>
      </c>
      <c r="BJ132" s="2" t="s">
        <v>85</v>
      </c>
      <c r="BK132" s="135">
        <f>ROUND(I132*H132,2)</f>
        <v>0</v>
      </c>
      <c r="BL132" s="2" t="s">
        <v>708</v>
      </c>
      <c r="BM132" s="134" t="s">
        <v>571</v>
      </c>
    </row>
    <row r="133" spans="2:47" s="18" customFormat="1" ht="11.25">
      <c r="B133" s="19"/>
      <c r="D133" s="136" t="s">
        <v>163</v>
      </c>
      <c r="F133" s="137" t="s">
        <v>3063</v>
      </c>
      <c r="L133" s="19"/>
      <c r="M133" s="138"/>
      <c r="T133" s="43"/>
      <c r="AT133" s="2" t="s">
        <v>163</v>
      </c>
      <c r="AU133" s="2" t="s">
        <v>87</v>
      </c>
    </row>
    <row r="134" spans="2:51" s="149" customFormat="1" ht="11.25">
      <c r="B134" s="150"/>
      <c r="D134" s="144" t="s">
        <v>261</v>
      </c>
      <c r="E134" s="151" t="s">
        <v>19</v>
      </c>
      <c r="F134" s="152" t="s">
        <v>3064</v>
      </c>
      <c r="H134" s="153">
        <v>0.3</v>
      </c>
      <c r="L134" s="150"/>
      <c r="M134" s="154"/>
      <c r="T134" s="155"/>
      <c r="AT134" s="151" t="s">
        <v>261</v>
      </c>
      <c r="AU134" s="151" t="s">
        <v>87</v>
      </c>
      <c r="AV134" s="149" t="s">
        <v>87</v>
      </c>
      <c r="AW134" s="149" t="s">
        <v>37</v>
      </c>
      <c r="AX134" s="149" t="s">
        <v>78</v>
      </c>
      <c r="AY134" s="151" t="s">
        <v>153</v>
      </c>
    </row>
    <row r="135" spans="2:51" s="156" customFormat="1" ht="11.25">
      <c r="B135" s="157"/>
      <c r="D135" s="144" t="s">
        <v>261</v>
      </c>
      <c r="E135" s="158" t="s">
        <v>19</v>
      </c>
      <c r="F135" s="159" t="s">
        <v>295</v>
      </c>
      <c r="H135" s="160">
        <v>0.3</v>
      </c>
      <c r="L135" s="157"/>
      <c r="M135" s="161"/>
      <c r="T135" s="162"/>
      <c r="AT135" s="158" t="s">
        <v>261</v>
      </c>
      <c r="AU135" s="158" t="s">
        <v>87</v>
      </c>
      <c r="AV135" s="156" t="s">
        <v>174</v>
      </c>
      <c r="AW135" s="156" t="s">
        <v>37</v>
      </c>
      <c r="AX135" s="156" t="s">
        <v>85</v>
      </c>
      <c r="AY135" s="158" t="s">
        <v>153</v>
      </c>
    </row>
    <row r="136" spans="2:65" s="18" customFormat="1" ht="37.9" customHeight="1">
      <c r="B136" s="19"/>
      <c r="C136" s="123" t="s">
        <v>420</v>
      </c>
      <c r="D136" s="123" t="s">
        <v>156</v>
      </c>
      <c r="E136" s="124" t="s">
        <v>3065</v>
      </c>
      <c r="F136" s="125" t="s">
        <v>3066</v>
      </c>
      <c r="G136" s="126" t="s">
        <v>270</v>
      </c>
      <c r="H136" s="127">
        <v>38.5</v>
      </c>
      <c r="I136" s="128"/>
      <c r="J136" s="129">
        <f>ROUND(I136*H136,2)</f>
        <v>0</v>
      </c>
      <c r="K136" s="125" t="s">
        <v>160</v>
      </c>
      <c r="L136" s="19"/>
      <c r="M136" s="130" t="s">
        <v>19</v>
      </c>
      <c r="N136" s="131" t="s">
        <v>49</v>
      </c>
      <c r="P136" s="132">
        <f>O136*H136</f>
        <v>0</v>
      </c>
      <c r="Q136" s="132">
        <v>0</v>
      </c>
      <c r="R136" s="132">
        <f>Q136*H136</f>
        <v>0</v>
      </c>
      <c r="S136" s="132">
        <v>0</v>
      </c>
      <c r="T136" s="133">
        <f>S136*H136</f>
        <v>0</v>
      </c>
      <c r="AR136" s="134" t="s">
        <v>708</v>
      </c>
      <c r="AT136" s="134" t="s">
        <v>156</v>
      </c>
      <c r="AU136" s="134" t="s">
        <v>87</v>
      </c>
      <c r="AY136" s="2" t="s">
        <v>153</v>
      </c>
      <c r="BE136" s="135">
        <f t="shared" si="10"/>
        <v>0</v>
      </c>
      <c r="BF136" s="135">
        <f t="shared" si="11"/>
        <v>0</v>
      </c>
      <c r="BG136" s="135">
        <f t="shared" si="12"/>
        <v>0</v>
      </c>
      <c r="BH136" s="135">
        <f t="shared" si="13"/>
        <v>0</v>
      </c>
      <c r="BI136" s="135">
        <f t="shared" si="14"/>
        <v>0</v>
      </c>
      <c r="BJ136" s="2" t="s">
        <v>85</v>
      </c>
      <c r="BK136" s="135">
        <f>ROUND(I136*H136,2)</f>
        <v>0</v>
      </c>
      <c r="BL136" s="2" t="s">
        <v>708</v>
      </c>
      <c r="BM136" s="134" t="s">
        <v>586</v>
      </c>
    </row>
    <row r="137" spans="2:47" s="18" customFormat="1" ht="11.25">
      <c r="B137" s="19"/>
      <c r="D137" s="136" t="s">
        <v>163</v>
      </c>
      <c r="F137" s="137" t="s">
        <v>3067</v>
      </c>
      <c r="L137" s="19"/>
      <c r="M137" s="138"/>
      <c r="T137" s="43"/>
      <c r="AT137" s="2" t="s">
        <v>163</v>
      </c>
      <c r="AU137" s="2" t="s">
        <v>87</v>
      </c>
    </row>
    <row r="138" spans="2:65" s="18" customFormat="1" ht="33" customHeight="1">
      <c r="B138" s="19"/>
      <c r="C138" s="123" t="s">
        <v>428</v>
      </c>
      <c r="D138" s="123" t="s">
        <v>156</v>
      </c>
      <c r="E138" s="124" t="s">
        <v>3068</v>
      </c>
      <c r="F138" s="125" t="s">
        <v>3069</v>
      </c>
      <c r="G138" s="126" t="s">
        <v>270</v>
      </c>
      <c r="H138" s="127">
        <v>38.5</v>
      </c>
      <c r="I138" s="128"/>
      <c r="J138" s="129">
        <f>ROUND(I138*H138,2)</f>
        <v>0</v>
      </c>
      <c r="K138" s="125" t="s">
        <v>160</v>
      </c>
      <c r="L138" s="19"/>
      <c r="M138" s="130" t="s">
        <v>19</v>
      </c>
      <c r="N138" s="131" t="s">
        <v>49</v>
      </c>
      <c r="P138" s="132">
        <f>O138*H138</f>
        <v>0</v>
      </c>
      <c r="Q138" s="132">
        <v>0</v>
      </c>
      <c r="R138" s="132">
        <f>Q138*H138</f>
        <v>0</v>
      </c>
      <c r="S138" s="132">
        <v>0</v>
      </c>
      <c r="T138" s="133">
        <f>S138*H138</f>
        <v>0</v>
      </c>
      <c r="AR138" s="134" t="s">
        <v>708</v>
      </c>
      <c r="AT138" s="134" t="s">
        <v>156</v>
      </c>
      <c r="AU138" s="134" t="s">
        <v>87</v>
      </c>
      <c r="AY138" s="2" t="s">
        <v>153</v>
      </c>
      <c r="BE138" s="135">
        <f t="shared" si="10"/>
        <v>0</v>
      </c>
      <c r="BF138" s="135">
        <f t="shared" si="11"/>
        <v>0</v>
      </c>
      <c r="BG138" s="135">
        <f t="shared" si="12"/>
        <v>0</v>
      </c>
      <c r="BH138" s="135">
        <f t="shared" si="13"/>
        <v>0</v>
      </c>
      <c r="BI138" s="135">
        <f t="shared" si="14"/>
        <v>0</v>
      </c>
      <c r="BJ138" s="2" t="s">
        <v>85</v>
      </c>
      <c r="BK138" s="135">
        <f>ROUND(I138*H138,2)</f>
        <v>0</v>
      </c>
      <c r="BL138" s="2" t="s">
        <v>708</v>
      </c>
      <c r="BM138" s="134" t="s">
        <v>599</v>
      </c>
    </row>
    <row r="139" spans="2:47" s="18" customFormat="1" ht="11.25">
      <c r="B139" s="19"/>
      <c r="D139" s="136" t="s">
        <v>163</v>
      </c>
      <c r="F139" s="137" t="s">
        <v>3070</v>
      </c>
      <c r="L139" s="19"/>
      <c r="M139" s="138"/>
      <c r="T139" s="43"/>
      <c r="AT139" s="2" t="s">
        <v>163</v>
      </c>
      <c r="AU139" s="2" t="s">
        <v>87</v>
      </c>
    </row>
    <row r="140" spans="2:65" s="18" customFormat="1" ht="16.5" customHeight="1">
      <c r="B140" s="19"/>
      <c r="C140" s="123" t="s">
        <v>440</v>
      </c>
      <c r="D140" s="123" t="s">
        <v>156</v>
      </c>
      <c r="E140" s="124" t="s">
        <v>3071</v>
      </c>
      <c r="F140" s="125" t="s">
        <v>3072</v>
      </c>
      <c r="G140" s="126" t="s">
        <v>258</v>
      </c>
      <c r="H140" s="127">
        <v>5.5</v>
      </c>
      <c r="I140" s="128"/>
      <c r="J140" s="129">
        <f aca="true" t="shared" si="16" ref="J140:J158">ROUND(I140*H140,2)</f>
        <v>0</v>
      </c>
      <c r="K140" s="125" t="s">
        <v>19</v>
      </c>
      <c r="L140" s="19"/>
      <c r="M140" s="130" t="s">
        <v>19</v>
      </c>
      <c r="N140" s="131" t="s">
        <v>49</v>
      </c>
      <c r="P140" s="132">
        <f aca="true" t="shared" si="17" ref="P140:P158">O140*H140</f>
        <v>0</v>
      </c>
      <c r="Q140" s="132">
        <v>0</v>
      </c>
      <c r="R140" s="132">
        <f aca="true" t="shared" si="18" ref="R140:R158">Q140*H140</f>
        <v>0</v>
      </c>
      <c r="S140" s="132">
        <v>0</v>
      </c>
      <c r="T140" s="133">
        <f aca="true" t="shared" si="19" ref="T140:T158">S140*H140</f>
        <v>0</v>
      </c>
      <c r="AR140" s="134" t="s">
        <v>708</v>
      </c>
      <c r="AT140" s="134" t="s">
        <v>156</v>
      </c>
      <c r="AU140" s="134" t="s">
        <v>87</v>
      </c>
      <c r="AY140" s="2" t="s">
        <v>153</v>
      </c>
      <c r="BE140" s="135">
        <f t="shared" si="10"/>
        <v>0</v>
      </c>
      <c r="BF140" s="135">
        <f t="shared" si="11"/>
        <v>0</v>
      </c>
      <c r="BG140" s="135">
        <f t="shared" si="12"/>
        <v>0</v>
      </c>
      <c r="BH140" s="135">
        <f t="shared" si="13"/>
        <v>0</v>
      </c>
      <c r="BI140" s="135">
        <f t="shared" si="14"/>
        <v>0</v>
      </c>
      <c r="BJ140" s="2" t="s">
        <v>85</v>
      </c>
      <c r="BK140" s="135">
        <f aca="true" t="shared" si="20" ref="BK140:BK158">ROUND(I140*H140,2)</f>
        <v>0</v>
      </c>
      <c r="BL140" s="2" t="s">
        <v>708</v>
      </c>
      <c r="BM140" s="134" t="s">
        <v>439</v>
      </c>
    </row>
    <row r="141" spans="2:65" s="18" customFormat="1" ht="16.5" customHeight="1">
      <c r="B141" s="19"/>
      <c r="C141" s="123" t="s">
        <v>446</v>
      </c>
      <c r="D141" s="123" t="s">
        <v>156</v>
      </c>
      <c r="E141" s="124" t="s">
        <v>3073</v>
      </c>
      <c r="F141" s="125" t="s">
        <v>3074</v>
      </c>
      <c r="G141" s="126" t="s">
        <v>258</v>
      </c>
      <c r="H141" s="127">
        <v>7.7</v>
      </c>
      <c r="I141" s="128"/>
      <c r="J141" s="129">
        <f t="shared" si="16"/>
        <v>0</v>
      </c>
      <c r="K141" s="125" t="s">
        <v>19</v>
      </c>
      <c r="L141" s="19"/>
      <c r="M141" s="130" t="s">
        <v>19</v>
      </c>
      <c r="N141" s="131" t="s">
        <v>49</v>
      </c>
      <c r="P141" s="132">
        <f t="shared" si="17"/>
        <v>0</v>
      </c>
      <c r="Q141" s="132">
        <v>0</v>
      </c>
      <c r="R141" s="132">
        <f t="shared" si="18"/>
        <v>0</v>
      </c>
      <c r="S141" s="132">
        <v>0</v>
      </c>
      <c r="T141" s="133">
        <f t="shared" si="19"/>
        <v>0</v>
      </c>
      <c r="AR141" s="134" t="s">
        <v>708</v>
      </c>
      <c r="AT141" s="134" t="s">
        <v>156</v>
      </c>
      <c r="AU141" s="134" t="s">
        <v>87</v>
      </c>
      <c r="AY141" s="2" t="s">
        <v>153</v>
      </c>
      <c r="BE141" s="135">
        <f t="shared" si="10"/>
        <v>0</v>
      </c>
      <c r="BF141" s="135">
        <f t="shared" si="11"/>
        <v>0</v>
      </c>
      <c r="BG141" s="135">
        <f t="shared" si="12"/>
        <v>0</v>
      </c>
      <c r="BH141" s="135">
        <f t="shared" si="13"/>
        <v>0</v>
      </c>
      <c r="BI141" s="135">
        <f t="shared" si="14"/>
        <v>0</v>
      </c>
      <c r="BJ141" s="2" t="s">
        <v>85</v>
      </c>
      <c r="BK141" s="135">
        <f t="shared" si="20"/>
        <v>0</v>
      </c>
      <c r="BL141" s="2" t="s">
        <v>708</v>
      </c>
      <c r="BM141" s="134" t="s">
        <v>629</v>
      </c>
    </row>
    <row r="142" spans="2:65" s="18" customFormat="1" ht="16.5" customHeight="1">
      <c r="B142" s="19"/>
      <c r="C142" s="123" t="s">
        <v>451</v>
      </c>
      <c r="D142" s="123" t="s">
        <v>156</v>
      </c>
      <c r="E142" s="124" t="s">
        <v>3075</v>
      </c>
      <c r="F142" s="125" t="s">
        <v>3076</v>
      </c>
      <c r="G142" s="126" t="s">
        <v>276</v>
      </c>
      <c r="H142" s="127">
        <v>0.3</v>
      </c>
      <c r="I142" s="128"/>
      <c r="J142" s="129">
        <f t="shared" si="16"/>
        <v>0</v>
      </c>
      <c r="K142" s="125" t="s">
        <v>160</v>
      </c>
      <c r="L142" s="19"/>
      <c r="M142" s="130" t="s">
        <v>19</v>
      </c>
      <c r="N142" s="131" t="s">
        <v>49</v>
      </c>
      <c r="P142" s="132">
        <f t="shared" si="17"/>
        <v>0</v>
      </c>
      <c r="Q142" s="132">
        <v>0</v>
      </c>
      <c r="R142" s="132">
        <f t="shared" si="18"/>
        <v>0</v>
      </c>
      <c r="S142" s="132">
        <v>0</v>
      </c>
      <c r="T142" s="133">
        <f t="shared" si="19"/>
        <v>0</v>
      </c>
      <c r="AR142" s="134" t="s">
        <v>708</v>
      </c>
      <c r="AT142" s="134" t="s">
        <v>156</v>
      </c>
      <c r="AU142" s="134" t="s">
        <v>87</v>
      </c>
      <c r="AY142" s="2" t="s">
        <v>153</v>
      </c>
      <c r="BE142" s="135">
        <f t="shared" si="10"/>
        <v>0</v>
      </c>
      <c r="BF142" s="135">
        <f t="shared" si="11"/>
        <v>0</v>
      </c>
      <c r="BG142" s="135">
        <f t="shared" si="12"/>
        <v>0</v>
      </c>
      <c r="BH142" s="135">
        <f t="shared" si="13"/>
        <v>0</v>
      </c>
      <c r="BI142" s="135">
        <f t="shared" si="14"/>
        <v>0</v>
      </c>
      <c r="BJ142" s="2" t="s">
        <v>85</v>
      </c>
      <c r="BK142" s="135">
        <f t="shared" si="20"/>
        <v>0</v>
      </c>
      <c r="BL142" s="2" t="s">
        <v>708</v>
      </c>
      <c r="BM142" s="134" t="s">
        <v>641</v>
      </c>
    </row>
    <row r="143" spans="2:47" s="18" customFormat="1" ht="11.25">
      <c r="B143" s="19"/>
      <c r="D143" s="136" t="s">
        <v>163</v>
      </c>
      <c r="F143" s="137" t="s">
        <v>3077</v>
      </c>
      <c r="L143" s="19"/>
      <c r="M143" s="138"/>
      <c r="T143" s="43"/>
      <c r="AT143" s="2" t="s">
        <v>163</v>
      </c>
      <c r="AU143" s="2" t="s">
        <v>87</v>
      </c>
    </row>
    <row r="144" spans="2:65" s="18" customFormat="1" ht="16.5" customHeight="1">
      <c r="B144" s="19"/>
      <c r="C144" s="123" t="s">
        <v>458</v>
      </c>
      <c r="D144" s="123" t="s">
        <v>156</v>
      </c>
      <c r="E144" s="124" t="s">
        <v>3078</v>
      </c>
      <c r="F144" s="125" t="s">
        <v>3079</v>
      </c>
      <c r="G144" s="126" t="s">
        <v>258</v>
      </c>
      <c r="H144" s="127">
        <v>2.4</v>
      </c>
      <c r="I144" s="128"/>
      <c r="J144" s="129">
        <f t="shared" si="16"/>
        <v>0</v>
      </c>
      <c r="K144" s="125" t="s">
        <v>160</v>
      </c>
      <c r="L144" s="19"/>
      <c r="M144" s="130" t="s">
        <v>19</v>
      </c>
      <c r="N144" s="131" t="s">
        <v>49</v>
      </c>
      <c r="P144" s="132">
        <f t="shared" si="17"/>
        <v>0</v>
      </c>
      <c r="Q144" s="132">
        <v>0</v>
      </c>
      <c r="R144" s="132">
        <f t="shared" si="18"/>
        <v>0</v>
      </c>
      <c r="S144" s="132">
        <v>0</v>
      </c>
      <c r="T144" s="133">
        <f t="shared" si="19"/>
        <v>0</v>
      </c>
      <c r="AR144" s="134" t="s">
        <v>708</v>
      </c>
      <c r="AT144" s="134" t="s">
        <v>156</v>
      </c>
      <c r="AU144" s="134" t="s">
        <v>87</v>
      </c>
      <c r="AY144" s="2" t="s">
        <v>153</v>
      </c>
      <c r="BE144" s="135">
        <f t="shared" si="10"/>
        <v>0</v>
      </c>
      <c r="BF144" s="135">
        <f t="shared" si="11"/>
        <v>0</v>
      </c>
      <c r="BG144" s="135">
        <f t="shared" si="12"/>
        <v>0</v>
      </c>
      <c r="BH144" s="135">
        <f t="shared" si="13"/>
        <v>0</v>
      </c>
      <c r="BI144" s="135">
        <f t="shared" si="14"/>
        <v>0</v>
      </c>
      <c r="BJ144" s="2" t="s">
        <v>85</v>
      </c>
      <c r="BK144" s="135">
        <f t="shared" si="20"/>
        <v>0</v>
      </c>
      <c r="BL144" s="2" t="s">
        <v>708</v>
      </c>
      <c r="BM144" s="134" t="s">
        <v>651</v>
      </c>
    </row>
    <row r="145" spans="2:47" s="18" customFormat="1" ht="11.25">
      <c r="B145" s="19"/>
      <c r="D145" s="136" t="s">
        <v>163</v>
      </c>
      <c r="F145" s="137" t="s">
        <v>3080</v>
      </c>
      <c r="L145" s="19"/>
      <c r="M145" s="138"/>
      <c r="T145" s="43"/>
      <c r="AT145" s="2" t="s">
        <v>163</v>
      </c>
      <c r="AU145" s="2" t="s">
        <v>87</v>
      </c>
    </row>
    <row r="146" spans="2:51" s="149" customFormat="1" ht="11.25">
      <c r="B146" s="150"/>
      <c r="D146" s="144" t="s">
        <v>261</v>
      </c>
      <c r="E146" s="151" t="s">
        <v>19</v>
      </c>
      <c r="F146" s="152" t="s">
        <v>3081</v>
      </c>
      <c r="H146" s="153">
        <v>2.4</v>
      </c>
      <c r="L146" s="150"/>
      <c r="M146" s="154"/>
      <c r="T146" s="155"/>
      <c r="AT146" s="151" t="s">
        <v>261</v>
      </c>
      <c r="AU146" s="151" t="s">
        <v>87</v>
      </c>
      <c r="AV146" s="149" t="s">
        <v>87</v>
      </c>
      <c r="AW146" s="149" t="s">
        <v>37</v>
      </c>
      <c r="AX146" s="149" t="s">
        <v>78</v>
      </c>
      <c r="AY146" s="151" t="s">
        <v>153</v>
      </c>
    </row>
    <row r="147" spans="2:51" s="156" customFormat="1" ht="11.25">
      <c r="B147" s="157"/>
      <c r="D147" s="144" t="s">
        <v>261</v>
      </c>
      <c r="E147" s="158" t="s">
        <v>19</v>
      </c>
      <c r="F147" s="159" t="s">
        <v>295</v>
      </c>
      <c r="H147" s="160">
        <v>2.4</v>
      </c>
      <c r="L147" s="157"/>
      <c r="M147" s="161"/>
      <c r="T147" s="162"/>
      <c r="AT147" s="158" t="s">
        <v>261</v>
      </c>
      <c r="AU147" s="158" t="s">
        <v>87</v>
      </c>
      <c r="AV147" s="156" t="s">
        <v>174</v>
      </c>
      <c r="AW147" s="156" t="s">
        <v>37</v>
      </c>
      <c r="AX147" s="156" t="s">
        <v>85</v>
      </c>
      <c r="AY147" s="158" t="s">
        <v>153</v>
      </c>
    </row>
    <row r="148" spans="2:65" s="18" customFormat="1" ht="24.2" customHeight="1">
      <c r="B148" s="19"/>
      <c r="C148" s="123" t="s">
        <v>464</v>
      </c>
      <c r="D148" s="123" t="s">
        <v>156</v>
      </c>
      <c r="E148" s="124" t="s">
        <v>3082</v>
      </c>
      <c r="F148" s="125" t="s">
        <v>3083</v>
      </c>
      <c r="G148" s="126" t="s">
        <v>270</v>
      </c>
      <c r="H148" s="127">
        <v>38.5</v>
      </c>
      <c r="I148" s="128"/>
      <c r="J148" s="129">
        <f t="shared" si="16"/>
        <v>0</v>
      </c>
      <c r="K148" s="125" t="s">
        <v>160</v>
      </c>
      <c r="L148" s="19"/>
      <c r="M148" s="130" t="s">
        <v>19</v>
      </c>
      <c r="N148" s="131" t="s">
        <v>49</v>
      </c>
      <c r="P148" s="132">
        <f t="shared" si="17"/>
        <v>0</v>
      </c>
      <c r="Q148" s="132">
        <v>0</v>
      </c>
      <c r="R148" s="132">
        <f t="shared" si="18"/>
        <v>0</v>
      </c>
      <c r="S148" s="132">
        <v>0</v>
      </c>
      <c r="T148" s="133">
        <f t="shared" si="19"/>
        <v>0</v>
      </c>
      <c r="AR148" s="134" t="s">
        <v>708</v>
      </c>
      <c r="AT148" s="134" t="s">
        <v>156</v>
      </c>
      <c r="AU148" s="134" t="s">
        <v>87</v>
      </c>
      <c r="AY148" s="2" t="s">
        <v>153</v>
      </c>
      <c r="BE148" s="135">
        <f t="shared" si="10"/>
        <v>0</v>
      </c>
      <c r="BF148" s="135">
        <f t="shared" si="11"/>
        <v>0</v>
      </c>
      <c r="BG148" s="135">
        <f t="shared" si="12"/>
        <v>0</v>
      </c>
      <c r="BH148" s="135">
        <f t="shared" si="13"/>
        <v>0</v>
      </c>
      <c r="BI148" s="135">
        <f t="shared" si="14"/>
        <v>0</v>
      </c>
      <c r="BJ148" s="2" t="s">
        <v>85</v>
      </c>
      <c r="BK148" s="135">
        <f t="shared" si="20"/>
        <v>0</v>
      </c>
      <c r="BL148" s="2" t="s">
        <v>708</v>
      </c>
      <c r="BM148" s="134" t="s">
        <v>663</v>
      </c>
    </row>
    <row r="149" spans="2:47" s="18" customFormat="1" ht="11.25">
      <c r="B149" s="19"/>
      <c r="D149" s="136" t="s">
        <v>163</v>
      </c>
      <c r="F149" s="137" t="s">
        <v>3084</v>
      </c>
      <c r="L149" s="19"/>
      <c r="M149" s="138"/>
      <c r="T149" s="43"/>
      <c r="AT149" s="2" t="s">
        <v>163</v>
      </c>
      <c r="AU149" s="2" t="s">
        <v>87</v>
      </c>
    </row>
    <row r="150" spans="2:65" s="18" customFormat="1" ht="21.75" customHeight="1">
      <c r="B150" s="19"/>
      <c r="C150" s="123" t="s">
        <v>469</v>
      </c>
      <c r="D150" s="123" t="s">
        <v>156</v>
      </c>
      <c r="E150" s="124" t="s">
        <v>3085</v>
      </c>
      <c r="F150" s="125" t="s">
        <v>3086</v>
      </c>
      <c r="G150" s="126" t="s">
        <v>270</v>
      </c>
      <c r="H150" s="127">
        <v>38.5</v>
      </c>
      <c r="I150" s="128"/>
      <c r="J150" s="129">
        <f t="shared" si="16"/>
        <v>0</v>
      </c>
      <c r="K150" s="125" t="s">
        <v>160</v>
      </c>
      <c r="L150" s="19"/>
      <c r="M150" s="130" t="s">
        <v>19</v>
      </c>
      <c r="N150" s="131" t="s">
        <v>49</v>
      </c>
      <c r="P150" s="132">
        <f t="shared" si="17"/>
        <v>0</v>
      </c>
      <c r="Q150" s="132">
        <v>0</v>
      </c>
      <c r="R150" s="132">
        <f t="shared" si="18"/>
        <v>0</v>
      </c>
      <c r="S150" s="132">
        <v>0</v>
      </c>
      <c r="T150" s="133">
        <f t="shared" si="19"/>
        <v>0</v>
      </c>
      <c r="AR150" s="134" t="s">
        <v>708</v>
      </c>
      <c r="AT150" s="134" t="s">
        <v>156</v>
      </c>
      <c r="AU150" s="134" t="s">
        <v>87</v>
      </c>
      <c r="AY150" s="2" t="s">
        <v>153</v>
      </c>
      <c r="BE150" s="135">
        <f t="shared" si="10"/>
        <v>0</v>
      </c>
      <c r="BF150" s="135">
        <f t="shared" si="11"/>
        <v>0</v>
      </c>
      <c r="BG150" s="135">
        <f t="shared" si="12"/>
        <v>0</v>
      </c>
      <c r="BH150" s="135">
        <f t="shared" si="13"/>
        <v>0</v>
      </c>
      <c r="BI150" s="135">
        <f t="shared" si="14"/>
        <v>0</v>
      </c>
      <c r="BJ150" s="2" t="s">
        <v>85</v>
      </c>
      <c r="BK150" s="135">
        <f t="shared" si="20"/>
        <v>0</v>
      </c>
      <c r="BL150" s="2" t="s">
        <v>708</v>
      </c>
      <c r="BM150" s="134" t="s">
        <v>674</v>
      </c>
    </row>
    <row r="151" spans="2:47" s="18" customFormat="1" ht="11.25">
      <c r="B151" s="19"/>
      <c r="D151" s="136" t="s">
        <v>163</v>
      </c>
      <c r="F151" s="137" t="s">
        <v>3087</v>
      </c>
      <c r="L151" s="19"/>
      <c r="M151" s="138"/>
      <c r="T151" s="43"/>
      <c r="AT151" s="2" t="s">
        <v>163</v>
      </c>
      <c r="AU151" s="2" t="s">
        <v>87</v>
      </c>
    </row>
    <row r="152" spans="2:65" s="18" customFormat="1" ht="24.2" customHeight="1">
      <c r="B152" s="19"/>
      <c r="C152" s="123" t="s">
        <v>477</v>
      </c>
      <c r="D152" s="123" t="s">
        <v>156</v>
      </c>
      <c r="E152" s="124" t="s">
        <v>3088</v>
      </c>
      <c r="F152" s="125" t="s">
        <v>3089</v>
      </c>
      <c r="G152" s="126" t="s">
        <v>258</v>
      </c>
      <c r="H152" s="127">
        <v>22</v>
      </c>
      <c r="I152" s="128"/>
      <c r="J152" s="129">
        <f t="shared" si="16"/>
        <v>0</v>
      </c>
      <c r="K152" s="125" t="s">
        <v>160</v>
      </c>
      <c r="L152" s="19"/>
      <c r="M152" s="130" t="s">
        <v>19</v>
      </c>
      <c r="N152" s="131" t="s">
        <v>49</v>
      </c>
      <c r="P152" s="132">
        <f t="shared" si="17"/>
        <v>0</v>
      </c>
      <c r="Q152" s="132">
        <v>0</v>
      </c>
      <c r="R152" s="132">
        <f t="shared" si="18"/>
        <v>0</v>
      </c>
      <c r="S152" s="132">
        <v>0</v>
      </c>
      <c r="T152" s="133">
        <f t="shared" si="19"/>
        <v>0</v>
      </c>
      <c r="AR152" s="134" t="s">
        <v>708</v>
      </c>
      <c r="AT152" s="134" t="s">
        <v>156</v>
      </c>
      <c r="AU152" s="134" t="s">
        <v>87</v>
      </c>
      <c r="AY152" s="2" t="s">
        <v>153</v>
      </c>
      <c r="BE152" s="135">
        <f t="shared" si="10"/>
        <v>0</v>
      </c>
      <c r="BF152" s="135">
        <f t="shared" si="11"/>
        <v>0</v>
      </c>
      <c r="BG152" s="135">
        <f t="shared" si="12"/>
        <v>0</v>
      </c>
      <c r="BH152" s="135">
        <f t="shared" si="13"/>
        <v>0</v>
      </c>
      <c r="BI152" s="135">
        <f t="shared" si="14"/>
        <v>0</v>
      </c>
      <c r="BJ152" s="2" t="s">
        <v>85</v>
      </c>
      <c r="BK152" s="135">
        <f t="shared" si="20"/>
        <v>0</v>
      </c>
      <c r="BL152" s="2" t="s">
        <v>708</v>
      </c>
      <c r="BM152" s="134" t="s">
        <v>691</v>
      </c>
    </row>
    <row r="153" spans="2:47" s="18" customFormat="1" ht="11.25">
      <c r="B153" s="19"/>
      <c r="D153" s="136" t="s">
        <v>163</v>
      </c>
      <c r="F153" s="137" t="s">
        <v>3090</v>
      </c>
      <c r="L153" s="19"/>
      <c r="M153" s="138"/>
      <c r="T153" s="43"/>
      <c r="AT153" s="2" t="s">
        <v>163</v>
      </c>
      <c r="AU153" s="2" t="s">
        <v>87</v>
      </c>
    </row>
    <row r="154" spans="2:65" s="18" customFormat="1" ht="16.5" customHeight="1">
      <c r="B154" s="19"/>
      <c r="C154" s="123" t="s">
        <v>494</v>
      </c>
      <c r="D154" s="123" t="s">
        <v>156</v>
      </c>
      <c r="E154" s="124" t="s">
        <v>3091</v>
      </c>
      <c r="F154" s="125" t="s">
        <v>3092</v>
      </c>
      <c r="G154" s="126" t="s">
        <v>322</v>
      </c>
      <c r="H154" s="127">
        <v>1.98</v>
      </c>
      <c r="I154" s="128"/>
      <c r="J154" s="129">
        <f t="shared" si="16"/>
        <v>0</v>
      </c>
      <c r="K154" s="125" t="s">
        <v>160</v>
      </c>
      <c r="L154" s="19"/>
      <c r="M154" s="130" t="s">
        <v>19</v>
      </c>
      <c r="N154" s="131" t="s">
        <v>49</v>
      </c>
      <c r="P154" s="132">
        <f t="shared" si="17"/>
        <v>0</v>
      </c>
      <c r="Q154" s="132">
        <v>0</v>
      </c>
      <c r="R154" s="132">
        <f t="shared" si="18"/>
        <v>0</v>
      </c>
      <c r="S154" s="132">
        <v>0</v>
      </c>
      <c r="T154" s="133">
        <f t="shared" si="19"/>
        <v>0</v>
      </c>
      <c r="AR154" s="134" t="s">
        <v>708</v>
      </c>
      <c r="AT154" s="134" t="s">
        <v>156</v>
      </c>
      <c r="AU154" s="134" t="s">
        <v>87</v>
      </c>
      <c r="AY154" s="2" t="s">
        <v>153</v>
      </c>
      <c r="BE154" s="135">
        <f t="shared" si="10"/>
        <v>0</v>
      </c>
      <c r="BF154" s="135">
        <f t="shared" si="11"/>
        <v>0</v>
      </c>
      <c r="BG154" s="135">
        <f t="shared" si="12"/>
        <v>0</v>
      </c>
      <c r="BH154" s="135">
        <f t="shared" si="13"/>
        <v>0</v>
      </c>
      <c r="BI154" s="135">
        <f t="shared" si="14"/>
        <v>0</v>
      </c>
      <c r="BJ154" s="2" t="s">
        <v>85</v>
      </c>
      <c r="BK154" s="135">
        <f t="shared" si="20"/>
        <v>0</v>
      </c>
      <c r="BL154" s="2" t="s">
        <v>708</v>
      </c>
      <c r="BM154" s="134" t="s">
        <v>708</v>
      </c>
    </row>
    <row r="155" spans="2:47" s="18" customFormat="1" ht="11.25">
      <c r="B155" s="19"/>
      <c r="D155" s="136" t="s">
        <v>163</v>
      </c>
      <c r="F155" s="137" t="s">
        <v>3093</v>
      </c>
      <c r="L155" s="19"/>
      <c r="M155" s="138"/>
      <c r="T155" s="43"/>
      <c r="AT155" s="2" t="s">
        <v>163</v>
      </c>
      <c r="AU155" s="2" t="s">
        <v>87</v>
      </c>
    </row>
    <row r="156" spans="2:51" s="149" customFormat="1" ht="11.25">
      <c r="B156" s="150"/>
      <c r="D156" s="144" t="s">
        <v>261</v>
      </c>
      <c r="E156" s="151" t="s">
        <v>19</v>
      </c>
      <c r="F156" s="152" t="s">
        <v>3094</v>
      </c>
      <c r="H156" s="153">
        <v>1.98</v>
      </c>
      <c r="L156" s="150"/>
      <c r="M156" s="154"/>
      <c r="T156" s="155"/>
      <c r="AT156" s="151" t="s">
        <v>261</v>
      </c>
      <c r="AU156" s="151" t="s">
        <v>87</v>
      </c>
      <c r="AV156" s="149" t="s">
        <v>87</v>
      </c>
      <c r="AW156" s="149" t="s">
        <v>37</v>
      </c>
      <c r="AX156" s="149" t="s">
        <v>78</v>
      </c>
      <c r="AY156" s="151" t="s">
        <v>153</v>
      </c>
    </row>
    <row r="157" spans="2:51" s="156" customFormat="1" ht="11.25">
      <c r="B157" s="157"/>
      <c r="D157" s="144" t="s">
        <v>261</v>
      </c>
      <c r="E157" s="158" t="s">
        <v>19</v>
      </c>
      <c r="F157" s="159" t="s">
        <v>295</v>
      </c>
      <c r="H157" s="160">
        <v>1.98</v>
      </c>
      <c r="L157" s="157"/>
      <c r="M157" s="161"/>
      <c r="T157" s="162"/>
      <c r="AT157" s="158" t="s">
        <v>261</v>
      </c>
      <c r="AU157" s="158" t="s">
        <v>87</v>
      </c>
      <c r="AV157" s="156" t="s">
        <v>174</v>
      </c>
      <c r="AW157" s="156" t="s">
        <v>37</v>
      </c>
      <c r="AX157" s="156" t="s">
        <v>85</v>
      </c>
      <c r="AY157" s="158" t="s">
        <v>153</v>
      </c>
    </row>
    <row r="158" spans="2:65" s="18" customFormat="1" ht="24.2" customHeight="1">
      <c r="B158" s="19"/>
      <c r="C158" s="123" t="s">
        <v>501</v>
      </c>
      <c r="D158" s="123" t="s">
        <v>156</v>
      </c>
      <c r="E158" s="124" t="s">
        <v>3095</v>
      </c>
      <c r="F158" s="125" t="s">
        <v>3096</v>
      </c>
      <c r="G158" s="126" t="s">
        <v>322</v>
      </c>
      <c r="H158" s="127">
        <v>5.94</v>
      </c>
      <c r="I158" s="128"/>
      <c r="J158" s="129">
        <f t="shared" si="16"/>
        <v>0</v>
      </c>
      <c r="K158" s="125" t="s">
        <v>160</v>
      </c>
      <c r="L158" s="19"/>
      <c r="M158" s="130" t="s">
        <v>19</v>
      </c>
      <c r="N158" s="131" t="s">
        <v>49</v>
      </c>
      <c r="P158" s="132">
        <f t="shared" si="17"/>
        <v>0</v>
      </c>
      <c r="Q158" s="132">
        <v>0</v>
      </c>
      <c r="R158" s="132">
        <f t="shared" si="18"/>
        <v>0</v>
      </c>
      <c r="S158" s="132">
        <v>0</v>
      </c>
      <c r="T158" s="133">
        <f t="shared" si="19"/>
        <v>0</v>
      </c>
      <c r="AR158" s="134" t="s">
        <v>708</v>
      </c>
      <c r="AT158" s="134" t="s">
        <v>156</v>
      </c>
      <c r="AU158" s="134" t="s">
        <v>87</v>
      </c>
      <c r="AY158" s="2" t="s">
        <v>153</v>
      </c>
      <c r="BE158" s="135">
        <f t="shared" si="10"/>
        <v>0</v>
      </c>
      <c r="BF158" s="135">
        <f t="shared" si="11"/>
        <v>0</v>
      </c>
      <c r="BG158" s="135">
        <f t="shared" si="12"/>
        <v>0</v>
      </c>
      <c r="BH158" s="135">
        <f t="shared" si="13"/>
        <v>0</v>
      </c>
      <c r="BI158" s="135">
        <f t="shared" si="14"/>
        <v>0</v>
      </c>
      <c r="BJ158" s="2" t="s">
        <v>85</v>
      </c>
      <c r="BK158" s="135">
        <f t="shared" si="20"/>
        <v>0</v>
      </c>
      <c r="BL158" s="2" t="s">
        <v>708</v>
      </c>
      <c r="BM158" s="134" t="s">
        <v>720</v>
      </c>
    </row>
    <row r="159" spans="2:47" s="18" customFormat="1" ht="11.25">
      <c r="B159" s="19"/>
      <c r="D159" s="136" t="s">
        <v>163</v>
      </c>
      <c r="F159" s="137" t="s">
        <v>3097</v>
      </c>
      <c r="L159" s="19"/>
      <c r="M159" s="138"/>
      <c r="T159" s="43"/>
      <c r="AT159" s="2" t="s">
        <v>163</v>
      </c>
      <c r="AU159" s="2" t="s">
        <v>87</v>
      </c>
    </row>
    <row r="160" spans="2:63" s="111" customFormat="1" ht="25.9" customHeight="1">
      <c r="B160" s="112"/>
      <c r="D160" s="113" t="s">
        <v>77</v>
      </c>
      <c r="E160" s="114" t="s">
        <v>83</v>
      </c>
      <c r="F160" s="114" t="s">
        <v>151</v>
      </c>
      <c r="J160" s="115">
        <f aca="true" t="shared" si="21" ref="J160:J161">BK160</f>
        <v>0</v>
      </c>
      <c r="L160" s="112"/>
      <c r="M160" s="116"/>
      <c r="P160" s="117">
        <f>P161</f>
        <v>0</v>
      </c>
      <c r="R160" s="117">
        <f>R161</f>
        <v>0</v>
      </c>
      <c r="T160" s="118">
        <f>T161</f>
        <v>0</v>
      </c>
      <c r="AR160" s="113" t="s">
        <v>152</v>
      </c>
      <c r="AT160" s="119" t="s">
        <v>77</v>
      </c>
      <c r="AU160" s="119" t="s">
        <v>78</v>
      </c>
      <c r="AY160" s="113" t="s">
        <v>153</v>
      </c>
      <c r="BK160" s="120">
        <f>BK161</f>
        <v>0</v>
      </c>
    </row>
    <row r="161" spans="2:63" s="111" customFormat="1" ht="22.9" customHeight="1">
      <c r="B161" s="112"/>
      <c r="D161" s="113" t="s">
        <v>77</v>
      </c>
      <c r="E161" s="121" t="s">
        <v>217</v>
      </c>
      <c r="F161" s="121" t="s">
        <v>218</v>
      </c>
      <c r="J161" s="122">
        <f t="shared" si="21"/>
        <v>0</v>
      </c>
      <c r="L161" s="112"/>
      <c r="M161" s="116"/>
      <c r="P161" s="117">
        <f>SUM(P162:P164)</f>
        <v>0</v>
      </c>
      <c r="R161" s="117">
        <f>SUM(R162:R164)</f>
        <v>0</v>
      </c>
      <c r="T161" s="118">
        <f>SUM(T162:T164)</f>
        <v>0</v>
      </c>
      <c r="AR161" s="113" t="s">
        <v>152</v>
      </c>
      <c r="AT161" s="119" t="s">
        <v>77</v>
      </c>
      <c r="AU161" s="119" t="s">
        <v>85</v>
      </c>
      <c r="AY161" s="113" t="s">
        <v>153</v>
      </c>
      <c r="BK161" s="120">
        <f>SUM(BK162:BK164)</f>
        <v>0</v>
      </c>
    </row>
    <row r="162" spans="2:65" s="18" customFormat="1" ht="16.5" customHeight="1">
      <c r="B162" s="19"/>
      <c r="C162" s="123" t="s">
        <v>513</v>
      </c>
      <c r="D162" s="123" t="s">
        <v>156</v>
      </c>
      <c r="E162" s="124" t="s">
        <v>3098</v>
      </c>
      <c r="F162" s="125" t="s">
        <v>3099</v>
      </c>
      <c r="G162" s="126" t="s">
        <v>1081</v>
      </c>
      <c r="H162" s="181"/>
      <c r="I162" s="128"/>
      <c r="J162" s="129">
        <f>ROUND(I162*H162,2)</f>
        <v>0</v>
      </c>
      <c r="K162" s="125" t="s">
        <v>160</v>
      </c>
      <c r="L162" s="19"/>
      <c r="M162" s="130" t="s">
        <v>19</v>
      </c>
      <c r="N162" s="131" t="s">
        <v>49</v>
      </c>
      <c r="P162" s="132">
        <f>O162*H162</f>
        <v>0</v>
      </c>
      <c r="Q162" s="132">
        <v>0</v>
      </c>
      <c r="R162" s="132">
        <f>Q162*H162</f>
        <v>0</v>
      </c>
      <c r="S162" s="132">
        <v>0</v>
      </c>
      <c r="T162" s="133">
        <f>S162*H162</f>
        <v>0</v>
      </c>
      <c r="AR162" s="134" t="s">
        <v>174</v>
      </c>
      <c r="AT162" s="134" t="s">
        <v>156</v>
      </c>
      <c r="AU162" s="134" t="s">
        <v>87</v>
      </c>
      <c r="AY162" s="2" t="s">
        <v>153</v>
      </c>
      <c r="BE162" s="135">
        <f t="shared" si="10"/>
        <v>0</v>
      </c>
      <c r="BF162" s="135">
        <f t="shared" si="11"/>
        <v>0</v>
      </c>
      <c r="BG162" s="135">
        <f t="shared" si="12"/>
        <v>0</v>
      </c>
      <c r="BH162" s="135">
        <f t="shared" si="13"/>
        <v>0</v>
      </c>
      <c r="BI162" s="135">
        <f t="shared" si="14"/>
        <v>0</v>
      </c>
      <c r="BJ162" s="2" t="s">
        <v>85</v>
      </c>
      <c r="BK162" s="135">
        <f>ROUND(I162*H162,2)</f>
        <v>0</v>
      </c>
      <c r="BL162" s="2" t="s">
        <v>174</v>
      </c>
      <c r="BM162" s="134" t="s">
        <v>788</v>
      </c>
    </row>
    <row r="163" spans="2:47" s="18" customFormat="1" ht="11.25">
      <c r="B163" s="19"/>
      <c r="D163" s="136" t="s">
        <v>163</v>
      </c>
      <c r="F163" s="137" t="s">
        <v>3100</v>
      </c>
      <c r="L163" s="19"/>
      <c r="M163" s="138"/>
      <c r="T163" s="43"/>
      <c r="AT163" s="2" t="s">
        <v>163</v>
      </c>
      <c r="AU163" s="2" t="s">
        <v>87</v>
      </c>
    </row>
    <row r="164" spans="2:65" s="18" customFormat="1" ht="16.5" customHeight="1">
      <c r="B164" s="19"/>
      <c r="C164" s="123" t="s">
        <v>518</v>
      </c>
      <c r="D164" s="123" t="s">
        <v>156</v>
      </c>
      <c r="E164" s="124" t="s">
        <v>3101</v>
      </c>
      <c r="F164" s="125" t="s">
        <v>3102</v>
      </c>
      <c r="G164" s="126" t="s">
        <v>1081</v>
      </c>
      <c r="H164" s="181"/>
      <c r="I164" s="128"/>
      <c r="J164" s="129">
        <f>ROUND(I164*H164,2)</f>
        <v>0</v>
      </c>
      <c r="K164" s="125" t="s">
        <v>19</v>
      </c>
      <c r="L164" s="19"/>
      <c r="M164" s="182" t="s">
        <v>19</v>
      </c>
      <c r="N164" s="183" t="s">
        <v>49</v>
      </c>
      <c r="O164" s="140"/>
      <c r="P164" s="184">
        <f>O164*H164</f>
        <v>0</v>
      </c>
      <c r="Q164" s="184">
        <v>0</v>
      </c>
      <c r="R164" s="184">
        <f>Q164*H164</f>
        <v>0</v>
      </c>
      <c r="S164" s="184">
        <v>0</v>
      </c>
      <c r="T164" s="185">
        <f>S164*H164</f>
        <v>0</v>
      </c>
      <c r="AR164" s="134" t="s">
        <v>174</v>
      </c>
      <c r="AT164" s="134" t="s">
        <v>156</v>
      </c>
      <c r="AU164" s="134" t="s">
        <v>87</v>
      </c>
      <c r="AY164" s="2" t="s">
        <v>153</v>
      </c>
      <c r="BE164" s="135">
        <f t="shared" si="10"/>
        <v>0</v>
      </c>
      <c r="BF164" s="135">
        <f t="shared" si="11"/>
        <v>0</v>
      </c>
      <c r="BG164" s="135">
        <f t="shared" si="12"/>
        <v>0</v>
      </c>
      <c r="BH164" s="135">
        <f t="shared" si="13"/>
        <v>0</v>
      </c>
      <c r="BI164" s="135">
        <f t="shared" si="14"/>
        <v>0</v>
      </c>
      <c r="BJ164" s="2" t="s">
        <v>85</v>
      </c>
      <c r="BK164" s="135">
        <f>ROUND(I164*H164,2)</f>
        <v>0</v>
      </c>
      <c r="BL164" s="2" t="s">
        <v>174</v>
      </c>
      <c r="BM164" s="134" t="s">
        <v>798</v>
      </c>
    </row>
    <row r="165" spans="2:12" s="18" customFormat="1" ht="6.95" customHeight="1">
      <c r="B165" s="29"/>
      <c r="C165" s="30"/>
      <c r="D165" s="30"/>
      <c r="E165" s="30"/>
      <c r="F165" s="30"/>
      <c r="G165" s="30"/>
      <c r="H165" s="30"/>
      <c r="I165" s="30"/>
      <c r="J165" s="30"/>
      <c r="K165" s="30"/>
      <c r="L165" s="19"/>
    </row>
  </sheetData>
  <autoFilter ref="C86:K164"/>
  <mergeCells count="9">
    <mergeCell ref="E48:H48"/>
    <mergeCell ref="E50:H50"/>
    <mergeCell ref="E77:H77"/>
    <mergeCell ref="E79:H79"/>
    <mergeCell ref="L2:V2"/>
    <mergeCell ref="E7:H7"/>
    <mergeCell ref="E9:H9"/>
    <mergeCell ref="E18:H18"/>
    <mergeCell ref="E27:H27"/>
  </mergeCells>
  <hyperlinks>
    <hyperlink ref="F91" r:id="rId1" display="https://podminky.urs.cz/item/CS_URS_2023_01/741110063"/>
    <hyperlink ref="F96" r:id="rId2" display="https://podminky.urs.cz/item/CS_URS_2023_01/741122024"/>
    <hyperlink ref="F101" r:id="rId3" display="https://podminky.urs.cz/item/CS_URS_2023_01/741410041"/>
    <hyperlink ref="F106" r:id="rId4" display="https://podminky.urs.cz/item/CS_URS_2023_01/210101155"/>
    <hyperlink ref="F109" r:id="rId5" display="https://podminky.urs.cz/item/CS_URS_2023_01/210203901"/>
    <hyperlink ref="F112" r:id="rId6" display="https://podminky.urs.cz/item/CS_URS_2023_01/210204201"/>
    <hyperlink ref="F115" r:id="rId7" display="https://podminky.urs.cz/item/CS_URS_2023_01/210204211"/>
    <hyperlink ref="F119" r:id="rId8" display="https://podminky.urs.cz/item/CS_URS_2023_01/210220301"/>
    <hyperlink ref="F122" r:id="rId9" display="https://podminky.urs.cz/item/CS_URS_2023_01/210280001"/>
    <hyperlink ref="F125" r:id="rId10" display="https://podminky.urs.cz/item/CS_URS_2023_01/220271107"/>
    <hyperlink ref="F131" r:id="rId11" display="https://podminky.urs.cz/item/CS_URS_2023_01/460030011"/>
    <hyperlink ref="F133" r:id="rId12" display="https://podminky.urs.cz/item/CS_URS_2023_01/460131113"/>
    <hyperlink ref="F137" r:id="rId13" display="https://podminky.urs.cz/item/CS_URS_2023_01/460161162"/>
    <hyperlink ref="F139" r:id="rId14" display="https://podminky.urs.cz/item/CS_URS_2023_01/460431172"/>
    <hyperlink ref="F143" r:id="rId15" display="https://podminky.urs.cz/item/CS_URS_2023_01/460641113"/>
    <hyperlink ref="F145" r:id="rId16" display="https://podminky.urs.cz/item/CS_URS_2023_01/460641431"/>
    <hyperlink ref="F149" r:id="rId17" display="https://podminky.urs.cz/item/CS_URS_2023_01/460661213"/>
    <hyperlink ref="F151" r:id="rId18" display="https://podminky.urs.cz/item/CS_URS_2023_01/460671112"/>
    <hyperlink ref="F153" r:id="rId19" display="https://podminky.urs.cz/item/CS_URS_2023_01/468011141"/>
    <hyperlink ref="F155" r:id="rId20" display="https://podminky.urs.cz/item/CS_URS_2023_01/469981111"/>
    <hyperlink ref="F159" r:id="rId21" display="https://podminky.urs.cz/item/CS_URS_2023_01/469981211"/>
    <hyperlink ref="F163" r:id="rId22" display="https://podminky.urs.cz/item/CS_URS_2023_01/090001000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2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474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117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3103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2990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tr">
        <f>IF('Rekapitulace stavby'!AN10="","",'Rekapitulace stavby'!AN10)</f>
        <v>00270211</v>
      </c>
      <c r="L14" s="19"/>
    </row>
    <row r="15" spans="2:12" s="18" customFormat="1" ht="18" customHeight="1">
      <c r="B15" s="19"/>
      <c r="E15" s="10" t="str">
        <f>IF('Rekapitulace stavby'!E11="","",'Rekapitulace stavby'!E11)</f>
        <v>Město Chrudim</v>
      </c>
      <c r="I15" s="12" t="s">
        <v>29</v>
      </c>
      <c r="J15" s="10" t="str">
        <f>IF('Rekapitulace stavby'!AN11="","",'Rekapitulace stavby'!AN11)</f>
        <v>CZ00270211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tr">
        <f>IF('Rekapitulace stavby'!AN16="","",'Rekapitulace stavby'!AN16)</f>
        <v>08350973</v>
      </c>
      <c r="L20" s="19"/>
    </row>
    <row r="21" spans="2:12" s="18" customFormat="1" ht="18" customHeight="1">
      <c r="B21" s="19"/>
      <c r="E21" s="10" t="str">
        <f>IF('Rekapitulace stavby'!E17="","",'Rekapitulace stavby'!E17)</f>
        <v>KLIKS atelier s.r.o.</v>
      </c>
      <c r="I21" s="12" t="s">
        <v>29</v>
      </c>
      <c r="J21" s="10" t="str">
        <f>IF('Rekapitulace stavby'!AN17="","",'Rekapitulace stavby'!AN17)</f>
        <v>CZ08350973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tr">
        <f>IF('Rekapitulace stavby'!AN19="","",'Rekapitulace stavby'!AN19)</f>
        <v>01794833</v>
      </c>
      <c r="L23" s="19"/>
    </row>
    <row r="24" spans="2:12" s="18" customFormat="1" ht="18" customHeight="1">
      <c r="B24" s="19"/>
      <c r="E24" s="10" t="str">
        <f>IF('Rekapitulace stavby'!E20="","",'Rekapitulace stavby'!E20)</f>
        <v>www.stavebnikalkulace.cz</v>
      </c>
      <c r="I24" s="12" t="s">
        <v>29</v>
      </c>
      <c r="J24" s="10" t="str">
        <f>IF('Rekapitulace stavby'!AN20="","",'Rekapitulace stavby'!AN20)</f>
        <v>CZ01794833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ROUND(J92,2)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ROUND((SUM(BE92:BE473)),2)</f>
        <v>0</v>
      </c>
      <c r="I33" s="82">
        <v>0.21</v>
      </c>
      <c r="J33" s="81">
        <f>ROUND(((SUM(BE92:BE473))*I33),2)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ROUND((SUM(BF92:BF473)),2)</f>
        <v>0</v>
      </c>
      <c r="I34" s="82">
        <v>0.15</v>
      </c>
      <c r="J34" s="81">
        <f>ROUND(((SUM(BF92:BF473))*I34),2)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ROUND((SUM(BG92:BG473)),2)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ROUND((SUM(BH92:BH473)),2)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ROUND((SUM(BI92:BI473)),2)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10 - Silnoproud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www.stavebnikalkulace.cz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J92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3104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3105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7" customFormat="1" ht="19.9" customHeight="1">
      <c r="B62" s="98"/>
      <c r="D62" s="99" t="s">
        <v>3106</v>
      </c>
      <c r="E62" s="100"/>
      <c r="F62" s="100"/>
      <c r="G62" s="100"/>
      <c r="H62" s="100"/>
      <c r="I62" s="100"/>
      <c r="J62" s="101">
        <f>J117</f>
        <v>0</v>
      </c>
      <c r="L62" s="98"/>
    </row>
    <row r="63" spans="2:12" s="97" customFormat="1" ht="19.9" customHeight="1">
      <c r="B63" s="98"/>
      <c r="D63" s="99" t="s">
        <v>3107</v>
      </c>
      <c r="E63" s="100"/>
      <c r="F63" s="100"/>
      <c r="G63" s="100"/>
      <c r="H63" s="100"/>
      <c r="I63" s="100"/>
      <c r="J63" s="101">
        <f>J155</f>
        <v>0</v>
      </c>
      <c r="L63" s="98"/>
    </row>
    <row r="64" spans="2:12" s="92" customFormat="1" ht="24.95" customHeight="1">
      <c r="B64" s="93"/>
      <c r="D64" s="94" t="s">
        <v>235</v>
      </c>
      <c r="E64" s="95"/>
      <c r="F64" s="95"/>
      <c r="G64" s="95"/>
      <c r="H64" s="95"/>
      <c r="I64" s="95"/>
      <c r="J64" s="96">
        <f aca="true" t="shared" si="2" ref="J64:J65">J189</f>
        <v>0</v>
      </c>
      <c r="L64" s="93"/>
    </row>
    <row r="65" spans="2:12" s="97" customFormat="1" ht="19.9" customHeight="1">
      <c r="B65" s="98"/>
      <c r="D65" s="99" t="s">
        <v>2991</v>
      </c>
      <c r="E65" s="100"/>
      <c r="F65" s="100"/>
      <c r="G65" s="100"/>
      <c r="H65" s="100"/>
      <c r="I65" s="100"/>
      <c r="J65" s="101">
        <f t="shared" si="2"/>
        <v>0</v>
      </c>
      <c r="L65" s="98"/>
    </row>
    <row r="66" spans="2:12" s="92" customFormat="1" ht="24.95" customHeight="1">
      <c r="B66" s="93"/>
      <c r="D66" s="94" t="s">
        <v>2992</v>
      </c>
      <c r="E66" s="95"/>
      <c r="F66" s="95"/>
      <c r="G66" s="95"/>
      <c r="H66" s="95"/>
      <c r="I66" s="95"/>
      <c r="J66" s="96">
        <f aca="true" t="shared" si="3" ref="J66:J68">J410</f>
        <v>0</v>
      </c>
      <c r="L66" s="93"/>
    </row>
    <row r="67" spans="2:12" s="97" customFormat="1" ht="19.9" customHeight="1">
      <c r="B67" s="98"/>
      <c r="D67" s="99" t="s">
        <v>2993</v>
      </c>
      <c r="E67" s="100"/>
      <c r="F67" s="100"/>
      <c r="G67" s="100"/>
      <c r="H67" s="100"/>
      <c r="I67" s="100"/>
      <c r="J67" s="101">
        <f t="shared" si="3"/>
        <v>0</v>
      </c>
      <c r="L67" s="98"/>
    </row>
    <row r="68" spans="2:12" s="97" customFormat="1" ht="19.9" customHeight="1">
      <c r="B68" s="98"/>
      <c r="D68" s="99" t="s">
        <v>2995</v>
      </c>
      <c r="E68" s="100"/>
      <c r="F68" s="100"/>
      <c r="G68" s="100"/>
      <c r="H68" s="100"/>
      <c r="I68" s="100"/>
      <c r="J68" s="101">
        <f t="shared" si="3"/>
        <v>0</v>
      </c>
      <c r="L68" s="98"/>
    </row>
    <row r="69" spans="2:12" s="92" customFormat="1" ht="24.95" customHeight="1">
      <c r="B69" s="93"/>
      <c r="D69" s="94" t="s">
        <v>3108</v>
      </c>
      <c r="E69" s="95"/>
      <c r="F69" s="95"/>
      <c r="G69" s="95"/>
      <c r="H69" s="95"/>
      <c r="I69" s="95"/>
      <c r="J69" s="96">
        <f>J461</f>
        <v>0</v>
      </c>
      <c r="L69" s="93"/>
    </row>
    <row r="70" spans="2:12" s="92" customFormat="1" ht="24.95" customHeight="1">
      <c r="B70" s="93"/>
      <c r="D70" s="94" t="s">
        <v>132</v>
      </c>
      <c r="E70" s="95"/>
      <c r="F70" s="95"/>
      <c r="G70" s="95"/>
      <c r="H70" s="95"/>
      <c r="I70" s="95"/>
      <c r="J70" s="96">
        <f aca="true" t="shared" si="4" ref="J70:J72">J468</f>
        <v>0</v>
      </c>
      <c r="L70" s="93"/>
    </row>
    <row r="71" spans="2:12" s="97" customFormat="1" ht="19.9" customHeight="1">
      <c r="B71" s="98"/>
      <c r="D71" s="99" t="s">
        <v>133</v>
      </c>
      <c r="E71" s="100"/>
      <c r="F71" s="100"/>
      <c r="G71" s="100"/>
      <c r="H71" s="100"/>
      <c r="I71" s="100"/>
      <c r="J71" s="101">
        <f t="shared" si="4"/>
        <v>0</v>
      </c>
      <c r="L71" s="98"/>
    </row>
    <row r="72" spans="2:12" s="97" customFormat="1" ht="19.9" customHeight="1">
      <c r="B72" s="98"/>
      <c r="D72" s="99" t="s">
        <v>137</v>
      </c>
      <c r="E72" s="100"/>
      <c r="F72" s="100"/>
      <c r="G72" s="100"/>
      <c r="H72" s="100"/>
      <c r="I72" s="100"/>
      <c r="J72" s="101">
        <f t="shared" si="4"/>
        <v>0</v>
      </c>
      <c r="L72" s="98"/>
    </row>
    <row r="73" spans="2:12" s="18" customFormat="1" ht="21.75" customHeight="1">
      <c r="B73" s="19"/>
      <c r="L73" s="19"/>
    </row>
    <row r="74" spans="2:12" s="18" customFormat="1" ht="6.95" customHeight="1"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19"/>
    </row>
    <row r="78" spans="2:12" s="18" customFormat="1" ht="6.95" customHeight="1">
      <c r="B78" s="31"/>
      <c r="C78" s="32"/>
      <c r="D78" s="32"/>
      <c r="E78" s="32"/>
      <c r="F78" s="32"/>
      <c r="G78" s="32"/>
      <c r="H78" s="32"/>
      <c r="I78" s="32"/>
      <c r="J78" s="32"/>
      <c r="K78" s="32"/>
      <c r="L78" s="19"/>
    </row>
    <row r="79" spans="2:12" s="18" customFormat="1" ht="24.95" customHeight="1">
      <c r="B79" s="19"/>
      <c r="C79" s="6" t="s">
        <v>138</v>
      </c>
      <c r="L79" s="19"/>
    </row>
    <row r="80" spans="2:12" s="18" customFormat="1" ht="6.95" customHeight="1">
      <c r="B80" s="19"/>
      <c r="L80" s="19"/>
    </row>
    <row r="81" spans="2:12" s="18" customFormat="1" ht="12" customHeight="1">
      <c r="B81" s="19"/>
      <c r="C81" s="12" t="s">
        <v>16</v>
      </c>
      <c r="L81" s="19"/>
    </row>
    <row r="82" spans="2:12" s="18" customFormat="1" ht="16.5" customHeight="1">
      <c r="B82" s="19"/>
      <c r="E82" s="295" t="str">
        <f>E7</f>
        <v>Knihovna v Topolské ulici, Chrudim</v>
      </c>
      <c r="F82" s="296"/>
      <c r="G82" s="296"/>
      <c r="H82" s="296"/>
      <c r="L82" s="19"/>
    </row>
    <row r="83" spans="2:12" s="18" customFormat="1" ht="12" customHeight="1">
      <c r="B83" s="19"/>
      <c r="C83" s="12" t="s">
        <v>125</v>
      </c>
      <c r="L83" s="19"/>
    </row>
    <row r="84" spans="2:12" s="18" customFormat="1" ht="16.5" customHeight="1">
      <c r="B84" s="19"/>
      <c r="E84" s="276" t="str">
        <f>E9</f>
        <v>10 - Silnoproud</v>
      </c>
      <c r="F84" s="297"/>
      <c r="G84" s="297"/>
      <c r="H84" s="297"/>
      <c r="L84" s="19"/>
    </row>
    <row r="85" spans="2:12" s="18" customFormat="1" ht="6.95" customHeight="1">
      <c r="B85" s="19"/>
      <c r="L85" s="19"/>
    </row>
    <row r="86" spans="2:12" s="18" customFormat="1" ht="12" customHeight="1">
      <c r="B86" s="19"/>
      <c r="C86" s="12" t="s">
        <v>21</v>
      </c>
      <c r="F86" s="10" t="str">
        <f>F12</f>
        <v xml:space="preserve"> </v>
      </c>
      <c r="I86" s="12" t="s">
        <v>23</v>
      </c>
      <c r="J86" s="39" t="str">
        <f>IF(J12="","",J12)</f>
        <v>12. 1. 2023</v>
      </c>
      <c r="L86" s="19"/>
    </row>
    <row r="87" spans="2:12" s="18" customFormat="1" ht="6.95" customHeight="1">
      <c r="B87" s="19"/>
      <c r="L87" s="19"/>
    </row>
    <row r="88" spans="2:12" s="18" customFormat="1" ht="15.2" customHeight="1">
      <c r="B88" s="19"/>
      <c r="C88" s="12" t="s">
        <v>25</v>
      </c>
      <c r="F88" s="10" t="str">
        <f>E15</f>
        <v>Město Chrudim</v>
      </c>
      <c r="I88" s="12" t="s">
        <v>33</v>
      </c>
      <c r="J88" s="16" t="str">
        <f>E21</f>
        <v>KLIKS atelier s.r.o.</v>
      </c>
      <c r="L88" s="19"/>
    </row>
    <row r="89" spans="2:12" s="18" customFormat="1" ht="15.2" customHeight="1">
      <c r="B89" s="19"/>
      <c r="C89" s="12" t="s">
        <v>31</v>
      </c>
      <c r="F89" s="10" t="str">
        <f>IF(E18="","",E18)</f>
        <v>Vyplň údaj</v>
      </c>
      <c r="I89" s="12" t="s">
        <v>38</v>
      </c>
      <c r="J89" s="16" t="str">
        <f>E24</f>
        <v>www.stavebnikalkulace.cz</v>
      </c>
      <c r="L89" s="19"/>
    </row>
    <row r="90" spans="2:12" s="18" customFormat="1" ht="10.35" customHeight="1">
      <c r="B90" s="19"/>
      <c r="L90" s="19"/>
    </row>
    <row r="91" spans="2:20" s="102" customFormat="1" ht="29.25" customHeight="1">
      <c r="B91" s="103"/>
      <c r="C91" s="104" t="s">
        <v>139</v>
      </c>
      <c r="D91" s="105" t="s">
        <v>63</v>
      </c>
      <c r="E91" s="105" t="s">
        <v>59</v>
      </c>
      <c r="F91" s="105" t="s">
        <v>60</v>
      </c>
      <c r="G91" s="105" t="s">
        <v>140</v>
      </c>
      <c r="H91" s="105" t="s">
        <v>141</v>
      </c>
      <c r="I91" s="105" t="s">
        <v>142</v>
      </c>
      <c r="J91" s="105" t="s">
        <v>130</v>
      </c>
      <c r="K91" s="106" t="s">
        <v>143</v>
      </c>
      <c r="L91" s="103"/>
      <c r="M91" s="46" t="s">
        <v>19</v>
      </c>
      <c r="N91" s="47" t="s">
        <v>48</v>
      </c>
      <c r="O91" s="47" t="s">
        <v>144</v>
      </c>
      <c r="P91" s="47" t="s">
        <v>145</v>
      </c>
      <c r="Q91" s="47" t="s">
        <v>146</v>
      </c>
      <c r="R91" s="47" t="s">
        <v>147</v>
      </c>
      <c r="S91" s="47" t="s">
        <v>148</v>
      </c>
      <c r="T91" s="48" t="s">
        <v>149</v>
      </c>
    </row>
    <row r="92" spans="2:63" s="18" customFormat="1" ht="22.9" customHeight="1">
      <c r="B92" s="19"/>
      <c r="C92" s="52" t="s">
        <v>150</v>
      </c>
      <c r="J92" s="107">
        <f aca="true" t="shared" si="5" ref="J92:J94">BK92</f>
        <v>0</v>
      </c>
      <c r="L92" s="19"/>
      <c r="M92" s="49"/>
      <c r="N92" s="40"/>
      <c r="O92" s="40"/>
      <c r="P92" s="108">
        <f>P93+P189+P410+P461+P468</f>
        <v>0</v>
      </c>
      <c r="Q92" s="40"/>
      <c r="R92" s="108">
        <f>R93+R189+R410+R461+R468</f>
        <v>0</v>
      </c>
      <c r="S92" s="40"/>
      <c r="T92" s="109">
        <f>T93+T189+T410+T461+T468</f>
        <v>0</v>
      </c>
      <c r="AT92" s="2" t="s">
        <v>77</v>
      </c>
      <c r="AU92" s="2" t="s">
        <v>131</v>
      </c>
      <c r="BK92" s="110">
        <f>BK93+BK189+BK410+BK461+BK468</f>
        <v>0</v>
      </c>
    </row>
    <row r="93" spans="2:63" s="111" customFormat="1" ht="25.9" customHeight="1">
      <c r="B93" s="112"/>
      <c r="D93" s="113" t="s">
        <v>77</v>
      </c>
      <c r="E93" s="114" t="s">
        <v>249</v>
      </c>
      <c r="F93" s="114" t="s">
        <v>249</v>
      </c>
      <c r="J93" s="115">
        <f t="shared" si="5"/>
        <v>0</v>
      </c>
      <c r="L93" s="112"/>
      <c r="M93" s="116"/>
      <c r="P93" s="117">
        <f>P94+P117+P155</f>
        <v>0</v>
      </c>
      <c r="R93" s="117">
        <f>R94+R117+R155</f>
        <v>0</v>
      </c>
      <c r="T93" s="118">
        <f>T94+T117+T155</f>
        <v>0</v>
      </c>
      <c r="AR93" s="113" t="s">
        <v>85</v>
      </c>
      <c r="AT93" s="119" t="s">
        <v>77</v>
      </c>
      <c r="AU93" s="119" t="s">
        <v>78</v>
      </c>
      <c r="AY93" s="113" t="s">
        <v>153</v>
      </c>
      <c r="BK93" s="120">
        <f>BK94+BK117+BK155</f>
        <v>0</v>
      </c>
    </row>
    <row r="94" spans="2:63" s="111" customFormat="1" ht="22.9" customHeight="1">
      <c r="B94" s="112"/>
      <c r="D94" s="113" t="s">
        <v>77</v>
      </c>
      <c r="E94" s="121" t="s">
        <v>3109</v>
      </c>
      <c r="F94" s="121" t="s">
        <v>3110</v>
      </c>
      <c r="J94" s="122">
        <f t="shared" si="5"/>
        <v>0</v>
      </c>
      <c r="L94" s="112"/>
      <c r="M94" s="116"/>
      <c r="P94" s="117">
        <f>SUM(P95:P116)</f>
        <v>0</v>
      </c>
      <c r="R94" s="117">
        <f>SUM(R95:R116)</f>
        <v>0</v>
      </c>
      <c r="T94" s="118">
        <f>SUM(T95:T116)</f>
        <v>0</v>
      </c>
      <c r="AR94" s="113" t="s">
        <v>85</v>
      </c>
      <c r="AT94" s="119" t="s">
        <v>77</v>
      </c>
      <c r="AU94" s="119" t="s">
        <v>85</v>
      </c>
      <c r="AY94" s="113" t="s">
        <v>153</v>
      </c>
      <c r="BK94" s="120">
        <f>SUM(BK95:BK116)</f>
        <v>0</v>
      </c>
    </row>
    <row r="95" spans="2:65" s="18" customFormat="1" ht="21.75" customHeight="1">
      <c r="B95" s="19"/>
      <c r="C95" s="123" t="s">
        <v>85</v>
      </c>
      <c r="D95" s="123" t="s">
        <v>156</v>
      </c>
      <c r="E95" s="124" t="s">
        <v>3111</v>
      </c>
      <c r="F95" s="125" t="s">
        <v>3112</v>
      </c>
      <c r="G95" s="126" t="s">
        <v>254</v>
      </c>
      <c r="H95" s="127">
        <v>1</v>
      </c>
      <c r="I95" s="128"/>
      <c r="J95" s="129">
        <f>ROUND(I95*H95,2)</f>
        <v>0</v>
      </c>
      <c r="K95" s="125" t="s">
        <v>160</v>
      </c>
      <c r="L95" s="19"/>
      <c r="M95" s="130" t="s">
        <v>19</v>
      </c>
      <c r="N95" s="131" t="s">
        <v>49</v>
      </c>
      <c r="P95" s="132">
        <f>O95*H95</f>
        <v>0</v>
      </c>
      <c r="Q95" s="132">
        <v>0</v>
      </c>
      <c r="R95" s="132">
        <f>Q95*H95</f>
        <v>0</v>
      </c>
      <c r="S95" s="132">
        <v>0</v>
      </c>
      <c r="T95" s="133">
        <f>S95*H95</f>
        <v>0</v>
      </c>
      <c r="AR95" s="134" t="s">
        <v>174</v>
      </c>
      <c r="AT95" s="134" t="s">
        <v>156</v>
      </c>
      <c r="AU95" s="134" t="s">
        <v>87</v>
      </c>
      <c r="AY95" s="2" t="s">
        <v>153</v>
      </c>
      <c r="BE95" s="135">
        <f>IF(N95="základní",J95,0)</f>
        <v>0</v>
      </c>
      <c r="BF95" s="135">
        <f>IF(N95="snížená",J95,0)</f>
        <v>0</v>
      </c>
      <c r="BG95" s="135">
        <f>IF(N95="zákl. přenesená",J95,0)</f>
        <v>0</v>
      </c>
      <c r="BH95" s="135">
        <f>IF(N95="sníž. přenesená",J95,0)</f>
        <v>0</v>
      </c>
      <c r="BI95" s="135">
        <f>IF(N95="nulová",J95,0)</f>
        <v>0</v>
      </c>
      <c r="BJ95" s="2" t="s">
        <v>85</v>
      </c>
      <c r="BK95" s="135">
        <f>ROUND(I95*H95,2)</f>
        <v>0</v>
      </c>
      <c r="BL95" s="2" t="s">
        <v>174</v>
      </c>
      <c r="BM95" s="134" t="s">
        <v>87</v>
      </c>
    </row>
    <row r="96" spans="2:47" s="18" customFormat="1" ht="11.25">
      <c r="B96" s="19"/>
      <c r="D96" s="136" t="s">
        <v>163</v>
      </c>
      <c r="F96" s="137" t="s">
        <v>3113</v>
      </c>
      <c r="L96" s="19"/>
      <c r="M96" s="138"/>
      <c r="T96" s="43"/>
      <c r="AT96" s="2" t="s">
        <v>163</v>
      </c>
      <c r="AU96" s="2" t="s">
        <v>87</v>
      </c>
    </row>
    <row r="97" spans="2:65" s="18" customFormat="1" ht="21.75" customHeight="1">
      <c r="B97" s="19"/>
      <c r="C97" s="171" t="s">
        <v>87</v>
      </c>
      <c r="D97" s="171" t="s">
        <v>664</v>
      </c>
      <c r="E97" s="172" t="s">
        <v>3114</v>
      </c>
      <c r="F97" s="173" t="s">
        <v>3115</v>
      </c>
      <c r="G97" s="174" t="s">
        <v>254</v>
      </c>
      <c r="H97" s="175">
        <v>1</v>
      </c>
      <c r="I97" s="176"/>
      <c r="J97" s="177">
        <f aca="true" t="shared" si="6" ref="J97:J98">ROUND(I97*H97,2)</f>
        <v>0</v>
      </c>
      <c r="K97" s="173" t="s">
        <v>19</v>
      </c>
      <c r="L97" s="178"/>
      <c r="M97" s="179" t="s">
        <v>19</v>
      </c>
      <c r="N97" s="180" t="s">
        <v>49</v>
      </c>
      <c r="P97" s="132">
        <f aca="true" t="shared" si="7" ref="P97:P98">O97*H97</f>
        <v>0</v>
      </c>
      <c r="Q97" s="132">
        <v>0</v>
      </c>
      <c r="R97" s="132">
        <f aca="true" t="shared" si="8" ref="R97:R98">Q97*H97</f>
        <v>0</v>
      </c>
      <c r="S97" s="132">
        <v>0</v>
      </c>
      <c r="T97" s="133">
        <f aca="true" t="shared" si="9" ref="T97:T98">S97*H97</f>
        <v>0</v>
      </c>
      <c r="AR97" s="134" t="s">
        <v>192</v>
      </c>
      <c r="AT97" s="134" t="s">
        <v>664</v>
      </c>
      <c r="AU97" s="134" t="s">
        <v>87</v>
      </c>
      <c r="AY97" s="2" t="s">
        <v>153</v>
      </c>
      <c r="BE97" s="135">
        <f aca="true" t="shared" si="10" ref="BE97:BE98">IF(N97="základní",J97,0)</f>
        <v>0</v>
      </c>
      <c r="BF97" s="135">
        <f aca="true" t="shared" si="11" ref="BF97:BF98">IF(N97="snížená",J97,0)</f>
        <v>0</v>
      </c>
      <c r="BG97" s="135">
        <f aca="true" t="shared" si="12" ref="BG97:BG98">IF(N97="zákl. přenesená",J97,0)</f>
        <v>0</v>
      </c>
      <c r="BH97" s="135">
        <f aca="true" t="shared" si="13" ref="BH97:BH98">IF(N97="sníž. přenesená",J97,0)</f>
        <v>0</v>
      </c>
      <c r="BI97" s="135">
        <f aca="true" t="shared" si="14" ref="BI97:BI98">IF(N97="nulová",J97,0)</f>
        <v>0</v>
      </c>
      <c r="BJ97" s="2" t="s">
        <v>85</v>
      </c>
      <c r="BK97" s="135">
        <f aca="true" t="shared" si="15" ref="BK97:BK98">ROUND(I97*H97,2)</f>
        <v>0</v>
      </c>
      <c r="BL97" s="2" t="s">
        <v>174</v>
      </c>
      <c r="BM97" s="134" t="s">
        <v>174</v>
      </c>
    </row>
    <row r="98" spans="2:65" s="18" customFormat="1" ht="16.5" customHeight="1">
      <c r="B98" s="19"/>
      <c r="C98" s="123" t="s">
        <v>169</v>
      </c>
      <c r="D98" s="123" t="s">
        <v>156</v>
      </c>
      <c r="E98" s="124" t="s">
        <v>3116</v>
      </c>
      <c r="F98" s="125" t="s">
        <v>3117</v>
      </c>
      <c r="G98" s="126" t="s">
        <v>254</v>
      </c>
      <c r="H98" s="127">
        <v>1</v>
      </c>
      <c r="I98" s="128"/>
      <c r="J98" s="129">
        <f t="shared" si="6"/>
        <v>0</v>
      </c>
      <c r="K98" s="125" t="s">
        <v>160</v>
      </c>
      <c r="L98" s="19"/>
      <c r="M98" s="130" t="s">
        <v>19</v>
      </c>
      <c r="N98" s="131" t="s">
        <v>49</v>
      </c>
      <c r="P98" s="132">
        <f t="shared" si="7"/>
        <v>0</v>
      </c>
      <c r="Q98" s="132">
        <v>0</v>
      </c>
      <c r="R98" s="132">
        <f t="shared" si="8"/>
        <v>0</v>
      </c>
      <c r="S98" s="132">
        <v>0</v>
      </c>
      <c r="T98" s="133">
        <f t="shared" si="9"/>
        <v>0</v>
      </c>
      <c r="AR98" s="134" t="s">
        <v>174</v>
      </c>
      <c r="AT98" s="134" t="s">
        <v>156</v>
      </c>
      <c r="AU98" s="134" t="s">
        <v>87</v>
      </c>
      <c r="AY98" s="2" t="s">
        <v>153</v>
      </c>
      <c r="BE98" s="135">
        <f t="shared" si="10"/>
        <v>0</v>
      </c>
      <c r="BF98" s="135">
        <f t="shared" si="11"/>
        <v>0</v>
      </c>
      <c r="BG98" s="135">
        <f t="shared" si="12"/>
        <v>0</v>
      </c>
      <c r="BH98" s="135">
        <f t="shared" si="13"/>
        <v>0</v>
      </c>
      <c r="BI98" s="135">
        <f t="shared" si="14"/>
        <v>0</v>
      </c>
      <c r="BJ98" s="2" t="s">
        <v>85</v>
      </c>
      <c r="BK98" s="135">
        <f t="shared" si="15"/>
        <v>0</v>
      </c>
      <c r="BL98" s="2" t="s">
        <v>174</v>
      </c>
      <c r="BM98" s="134" t="s">
        <v>183</v>
      </c>
    </row>
    <row r="99" spans="2:47" s="18" customFormat="1" ht="11.25">
      <c r="B99" s="19"/>
      <c r="D99" s="136" t="s">
        <v>163</v>
      </c>
      <c r="F99" s="137" t="s">
        <v>3118</v>
      </c>
      <c r="L99" s="19"/>
      <c r="M99" s="138"/>
      <c r="T99" s="43"/>
      <c r="AT99" s="2" t="s">
        <v>163</v>
      </c>
      <c r="AU99" s="2" t="s">
        <v>87</v>
      </c>
    </row>
    <row r="100" spans="2:65" s="18" customFormat="1" ht="24.2" customHeight="1">
      <c r="B100" s="19"/>
      <c r="C100" s="171" t="s">
        <v>174</v>
      </c>
      <c r="D100" s="171" t="s">
        <v>664</v>
      </c>
      <c r="E100" s="172" t="s">
        <v>3119</v>
      </c>
      <c r="F100" s="173" t="s">
        <v>3120</v>
      </c>
      <c r="G100" s="174" t="s">
        <v>254</v>
      </c>
      <c r="H100" s="175">
        <v>1</v>
      </c>
      <c r="I100" s="176"/>
      <c r="J100" s="177">
        <f aca="true" t="shared" si="16" ref="J100:J116">ROUND(I100*H100,2)</f>
        <v>0</v>
      </c>
      <c r="K100" s="173" t="s">
        <v>160</v>
      </c>
      <c r="L100" s="178"/>
      <c r="M100" s="179" t="s">
        <v>19</v>
      </c>
      <c r="N100" s="180" t="s">
        <v>49</v>
      </c>
      <c r="P100" s="132">
        <f aca="true" t="shared" si="17" ref="P100:P116">O100*H100</f>
        <v>0</v>
      </c>
      <c r="Q100" s="132">
        <v>0</v>
      </c>
      <c r="R100" s="132">
        <f aca="true" t="shared" si="18" ref="R100:R116">Q100*H100</f>
        <v>0</v>
      </c>
      <c r="S100" s="132">
        <v>0</v>
      </c>
      <c r="T100" s="133">
        <f aca="true" t="shared" si="19" ref="T100:T116">S100*H100</f>
        <v>0</v>
      </c>
      <c r="AR100" s="134" t="s">
        <v>192</v>
      </c>
      <c r="AT100" s="134" t="s">
        <v>664</v>
      </c>
      <c r="AU100" s="134" t="s">
        <v>87</v>
      </c>
      <c r="AY100" s="2" t="s">
        <v>153</v>
      </c>
      <c r="BE100" s="135">
        <f aca="true" t="shared" si="20" ref="BE100:BE162">IF(N100="základní",J100,0)</f>
        <v>0</v>
      </c>
      <c r="BF100" s="135">
        <f aca="true" t="shared" si="21" ref="BF100:BF162">IF(N100="snížená",J100,0)</f>
        <v>0</v>
      </c>
      <c r="BG100" s="135">
        <f aca="true" t="shared" si="22" ref="BG100:BG162">IF(N100="zákl. přenesená",J100,0)</f>
        <v>0</v>
      </c>
      <c r="BH100" s="135">
        <f aca="true" t="shared" si="23" ref="BH100:BH162">IF(N100="sníž. přenesená",J100,0)</f>
        <v>0</v>
      </c>
      <c r="BI100" s="135">
        <f aca="true" t="shared" si="24" ref="BI100:BI162">IF(N100="nulová",J100,0)</f>
        <v>0</v>
      </c>
      <c r="BJ100" s="2" t="s">
        <v>85</v>
      </c>
      <c r="BK100" s="135">
        <f aca="true" t="shared" si="25" ref="BK100:BK116">ROUND(I100*H100,2)</f>
        <v>0</v>
      </c>
      <c r="BL100" s="2" t="s">
        <v>174</v>
      </c>
      <c r="BM100" s="134" t="s">
        <v>192</v>
      </c>
    </row>
    <row r="101" spans="2:65" s="18" customFormat="1" ht="21.75" customHeight="1">
      <c r="B101" s="19"/>
      <c r="C101" s="123" t="s">
        <v>152</v>
      </c>
      <c r="D101" s="123" t="s">
        <v>156</v>
      </c>
      <c r="E101" s="124" t="s">
        <v>3121</v>
      </c>
      <c r="F101" s="125" t="s">
        <v>3122</v>
      </c>
      <c r="G101" s="126" t="s">
        <v>254</v>
      </c>
      <c r="H101" s="127">
        <v>3</v>
      </c>
      <c r="I101" s="128"/>
      <c r="J101" s="129">
        <f t="shared" si="16"/>
        <v>0</v>
      </c>
      <c r="K101" s="125" t="s">
        <v>160</v>
      </c>
      <c r="L101" s="19"/>
      <c r="M101" s="130" t="s">
        <v>19</v>
      </c>
      <c r="N101" s="131" t="s">
        <v>49</v>
      </c>
      <c r="P101" s="132">
        <f t="shared" si="17"/>
        <v>0</v>
      </c>
      <c r="Q101" s="132">
        <v>0</v>
      </c>
      <c r="R101" s="132">
        <f t="shared" si="18"/>
        <v>0</v>
      </c>
      <c r="S101" s="132">
        <v>0</v>
      </c>
      <c r="T101" s="133">
        <f t="shared" si="19"/>
        <v>0</v>
      </c>
      <c r="AR101" s="134" t="s">
        <v>174</v>
      </c>
      <c r="AT101" s="134" t="s">
        <v>156</v>
      </c>
      <c r="AU101" s="134" t="s">
        <v>87</v>
      </c>
      <c r="AY101" s="2" t="s">
        <v>153</v>
      </c>
      <c r="BE101" s="135">
        <f t="shared" si="20"/>
        <v>0</v>
      </c>
      <c r="BF101" s="135">
        <f t="shared" si="21"/>
        <v>0</v>
      </c>
      <c r="BG101" s="135">
        <f t="shared" si="22"/>
        <v>0</v>
      </c>
      <c r="BH101" s="135">
        <f t="shared" si="23"/>
        <v>0</v>
      </c>
      <c r="BI101" s="135">
        <f t="shared" si="24"/>
        <v>0</v>
      </c>
      <c r="BJ101" s="2" t="s">
        <v>85</v>
      </c>
      <c r="BK101" s="135">
        <f t="shared" si="25"/>
        <v>0</v>
      </c>
      <c r="BL101" s="2" t="s">
        <v>174</v>
      </c>
      <c r="BM101" s="134" t="s">
        <v>115</v>
      </c>
    </row>
    <row r="102" spans="2:47" s="18" customFormat="1" ht="11.25">
      <c r="B102" s="19"/>
      <c r="D102" s="136" t="s">
        <v>163</v>
      </c>
      <c r="F102" s="137" t="s">
        <v>3123</v>
      </c>
      <c r="L102" s="19"/>
      <c r="M102" s="138"/>
      <c r="T102" s="43"/>
      <c r="AT102" s="2" t="s">
        <v>163</v>
      </c>
      <c r="AU102" s="2" t="s">
        <v>87</v>
      </c>
    </row>
    <row r="103" spans="2:65" s="18" customFormat="1" ht="16.5" customHeight="1">
      <c r="B103" s="19"/>
      <c r="C103" s="123" t="s">
        <v>183</v>
      </c>
      <c r="D103" s="123" t="s">
        <v>156</v>
      </c>
      <c r="E103" s="124" t="s">
        <v>3124</v>
      </c>
      <c r="F103" s="125" t="s">
        <v>3125</v>
      </c>
      <c r="G103" s="126" t="s">
        <v>254</v>
      </c>
      <c r="H103" s="127">
        <v>2</v>
      </c>
      <c r="I103" s="128"/>
      <c r="J103" s="129">
        <f t="shared" si="16"/>
        <v>0</v>
      </c>
      <c r="K103" s="125" t="s">
        <v>160</v>
      </c>
      <c r="L103" s="19"/>
      <c r="M103" s="130" t="s">
        <v>19</v>
      </c>
      <c r="N103" s="131" t="s">
        <v>49</v>
      </c>
      <c r="P103" s="132">
        <f t="shared" si="17"/>
        <v>0</v>
      </c>
      <c r="Q103" s="132">
        <v>0</v>
      </c>
      <c r="R103" s="132">
        <f t="shared" si="18"/>
        <v>0</v>
      </c>
      <c r="S103" s="132">
        <v>0</v>
      </c>
      <c r="T103" s="133">
        <f t="shared" si="19"/>
        <v>0</v>
      </c>
      <c r="AR103" s="134" t="s">
        <v>174</v>
      </c>
      <c r="AT103" s="134" t="s">
        <v>156</v>
      </c>
      <c r="AU103" s="134" t="s">
        <v>87</v>
      </c>
      <c r="AY103" s="2" t="s">
        <v>153</v>
      </c>
      <c r="BE103" s="135">
        <f t="shared" si="20"/>
        <v>0</v>
      </c>
      <c r="BF103" s="135">
        <f t="shared" si="21"/>
        <v>0</v>
      </c>
      <c r="BG103" s="135">
        <f t="shared" si="22"/>
        <v>0</v>
      </c>
      <c r="BH103" s="135">
        <f t="shared" si="23"/>
        <v>0</v>
      </c>
      <c r="BI103" s="135">
        <f t="shared" si="24"/>
        <v>0</v>
      </c>
      <c r="BJ103" s="2" t="s">
        <v>85</v>
      </c>
      <c r="BK103" s="135">
        <f t="shared" si="25"/>
        <v>0</v>
      </c>
      <c r="BL103" s="2" t="s">
        <v>174</v>
      </c>
      <c r="BM103" s="134" t="s">
        <v>121</v>
      </c>
    </row>
    <row r="104" spans="2:47" s="18" customFormat="1" ht="11.25">
      <c r="B104" s="19"/>
      <c r="D104" s="136" t="s">
        <v>163</v>
      </c>
      <c r="F104" s="137" t="s">
        <v>3126</v>
      </c>
      <c r="L104" s="19"/>
      <c r="M104" s="138"/>
      <c r="T104" s="43"/>
      <c r="AT104" s="2" t="s">
        <v>163</v>
      </c>
      <c r="AU104" s="2" t="s">
        <v>87</v>
      </c>
    </row>
    <row r="105" spans="2:65" s="18" customFormat="1" ht="16.5" customHeight="1">
      <c r="B105" s="19"/>
      <c r="C105" s="171" t="s">
        <v>187</v>
      </c>
      <c r="D105" s="171" t="s">
        <v>664</v>
      </c>
      <c r="E105" s="172" t="s">
        <v>3127</v>
      </c>
      <c r="F105" s="173" t="s">
        <v>3128</v>
      </c>
      <c r="G105" s="174" t="s">
        <v>254</v>
      </c>
      <c r="H105" s="175">
        <v>2</v>
      </c>
      <c r="I105" s="176"/>
      <c r="J105" s="177">
        <f t="shared" si="16"/>
        <v>0</v>
      </c>
      <c r="K105" s="173" t="s">
        <v>160</v>
      </c>
      <c r="L105" s="178"/>
      <c r="M105" s="179" t="s">
        <v>19</v>
      </c>
      <c r="N105" s="180" t="s">
        <v>49</v>
      </c>
      <c r="P105" s="132">
        <f t="shared" si="17"/>
        <v>0</v>
      </c>
      <c r="Q105" s="132">
        <v>0</v>
      </c>
      <c r="R105" s="132">
        <f t="shared" si="18"/>
        <v>0</v>
      </c>
      <c r="S105" s="132">
        <v>0</v>
      </c>
      <c r="T105" s="133">
        <f t="shared" si="19"/>
        <v>0</v>
      </c>
      <c r="AR105" s="134" t="s">
        <v>192</v>
      </c>
      <c r="AT105" s="134" t="s">
        <v>664</v>
      </c>
      <c r="AU105" s="134" t="s">
        <v>87</v>
      </c>
      <c r="AY105" s="2" t="s">
        <v>153</v>
      </c>
      <c r="BE105" s="135">
        <f t="shared" si="20"/>
        <v>0</v>
      </c>
      <c r="BF105" s="135">
        <f t="shared" si="21"/>
        <v>0</v>
      </c>
      <c r="BG105" s="135">
        <f t="shared" si="22"/>
        <v>0</v>
      </c>
      <c r="BH105" s="135">
        <f t="shared" si="23"/>
        <v>0</v>
      </c>
      <c r="BI105" s="135">
        <f t="shared" si="24"/>
        <v>0</v>
      </c>
      <c r="BJ105" s="2" t="s">
        <v>85</v>
      </c>
      <c r="BK105" s="135">
        <f t="shared" si="25"/>
        <v>0</v>
      </c>
      <c r="BL105" s="2" t="s">
        <v>174</v>
      </c>
      <c r="BM105" s="134" t="s">
        <v>363</v>
      </c>
    </row>
    <row r="106" spans="2:65" s="18" customFormat="1" ht="16.5" customHeight="1">
      <c r="B106" s="19"/>
      <c r="C106" s="123" t="s">
        <v>192</v>
      </c>
      <c r="D106" s="123" t="s">
        <v>156</v>
      </c>
      <c r="E106" s="124" t="s">
        <v>3129</v>
      </c>
      <c r="F106" s="125" t="s">
        <v>3130</v>
      </c>
      <c r="G106" s="126" t="s">
        <v>254</v>
      </c>
      <c r="H106" s="127">
        <v>2</v>
      </c>
      <c r="I106" s="128"/>
      <c r="J106" s="129">
        <f t="shared" si="16"/>
        <v>0</v>
      </c>
      <c r="K106" s="125" t="s">
        <v>160</v>
      </c>
      <c r="L106" s="19"/>
      <c r="M106" s="130" t="s">
        <v>19</v>
      </c>
      <c r="N106" s="131" t="s">
        <v>49</v>
      </c>
      <c r="P106" s="132">
        <f t="shared" si="17"/>
        <v>0</v>
      </c>
      <c r="Q106" s="132">
        <v>0</v>
      </c>
      <c r="R106" s="132">
        <f t="shared" si="18"/>
        <v>0</v>
      </c>
      <c r="S106" s="132">
        <v>0</v>
      </c>
      <c r="T106" s="133">
        <f t="shared" si="19"/>
        <v>0</v>
      </c>
      <c r="AR106" s="134" t="s">
        <v>174</v>
      </c>
      <c r="AT106" s="134" t="s">
        <v>156</v>
      </c>
      <c r="AU106" s="134" t="s">
        <v>87</v>
      </c>
      <c r="AY106" s="2" t="s">
        <v>153</v>
      </c>
      <c r="BE106" s="135">
        <f t="shared" si="20"/>
        <v>0</v>
      </c>
      <c r="BF106" s="135">
        <f t="shared" si="21"/>
        <v>0</v>
      </c>
      <c r="BG106" s="135">
        <f t="shared" si="22"/>
        <v>0</v>
      </c>
      <c r="BH106" s="135">
        <f t="shared" si="23"/>
        <v>0</v>
      </c>
      <c r="BI106" s="135">
        <f t="shared" si="24"/>
        <v>0</v>
      </c>
      <c r="BJ106" s="2" t="s">
        <v>85</v>
      </c>
      <c r="BK106" s="135">
        <f t="shared" si="25"/>
        <v>0</v>
      </c>
      <c r="BL106" s="2" t="s">
        <v>174</v>
      </c>
      <c r="BM106" s="134" t="s">
        <v>373</v>
      </c>
    </row>
    <row r="107" spans="2:47" s="18" customFormat="1" ht="11.25">
      <c r="B107" s="19"/>
      <c r="D107" s="136" t="s">
        <v>163</v>
      </c>
      <c r="F107" s="137" t="s">
        <v>3131</v>
      </c>
      <c r="L107" s="19"/>
      <c r="M107" s="138"/>
      <c r="T107" s="43"/>
      <c r="AT107" s="2" t="s">
        <v>163</v>
      </c>
      <c r="AU107" s="2" t="s">
        <v>87</v>
      </c>
    </row>
    <row r="108" spans="2:65" s="18" customFormat="1" ht="16.5" customHeight="1">
      <c r="B108" s="19"/>
      <c r="C108" s="171" t="s">
        <v>197</v>
      </c>
      <c r="D108" s="171" t="s">
        <v>664</v>
      </c>
      <c r="E108" s="172" t="s">
        <v>3132</v>
      </c>
      <c r="F108" s="173" t="s">
        <v>3133</v>
      </c>
      <c r="G108" s="174" t="s">
        <v>254</v>
      </c>
      <c r="H108" s="175">
        <v>2</v>
      </c>
      <c r="I108" s="176"/>
      <c r="J108" s="177">
        <f t="shared" si="16"/>
        <v>0</v>
      </c>
      <c r="K108" s="173" t="s">
        <v>160</v>
      </c>
      <c r="L108" s="178"/>
      <c r="M108" s="179" t="s">
        <v>19</v>
      </c>
      <c r="N108" s="180" t="s">
        <v>49</v>
      </c>
      <c r="P108" s="132">
        <f t="shared" si="17"/>
        <v>0</v>
      </c>
      <c r="Q108" s="132">
        <v>0</v>
      </c>
      <c r="R108" s="132">
        <f t="shared" si="18"/>
        <v>0</v>
      </c>
      <c r="S108" s="132">
        <v>0</v>
      </c>
      <c r="T108" s="133">
        <f t="shared" si="19"/>
        <v>0</v>
      </c>
      <c r="AR108" s="134" t="s">
        <v>192</v>
      </c>
      <c r="AT108" s="134" t="s">
        <v>664</v>
      </c>
      <c r="AU108" s="134" t="s">
        <v>87</v>
      </c>
      <c r="AY108" s="2" t="s">
        <v>153</v>
      </c>
      <c r="BE108" s="135">
        <f t="shared" si="20"/>
        <v>0</v>
      </c>
      <c r="BF108" s="135">
        <f t="shared" si="21"/>
        <v>0</v>
      </c>
      <c r="BG108" s="135">
        <f t="shared" si="22"/>
        <v>0</v>
      </c>
      <c r="BH108" s="135">
        <f t="shared" si="23"/>
        <v>0</v>
      </c>
      <c r="BI108" s="135">
        <f t="shared" si="24"/>
        <v>0</v>
      </c>
      <c r="BJ108" s="2" t="s">
        <v>85</v>
      </c>
      <c r="BK108" s="135">
        <f t="shared" si="25"/>
        <v>0</v>
      </c>
      <c r="BL108" s="2" t="s">
        <v>174</v>
      </c>
      <c r="BM108" s="134" t="s">
        <v>361</v>
      </c>
    </row>
    <row r="109" spans="2:65" s="18" customFormat="1" ht="24.2" customHeight="1">
      <c r="B109" s="19"/>
      <c r="C109" s="123" t="s">
        <v>115</v>
      </c>
      <c r="D109" s="123" t="s">
        <v>156</v>
      </c>
      <c r="E109" s="124" t="s">
        <v>3134</v>
      </c>
      <c r="F109" s="125" t="s">
        <v>3135</v>
      </c>
      <c r="G109" s="126" t="s">
        <v>254</v>
      </c>
      <c r="H109" s="127">
        <v>8</v>
      </c>
      <c r="I109" s="128"/>
      <c r="J109" s="129">
        <f t="shared" si="16"/>
        <v>0</v>
      </c>
      <c r="K109" s="125" t="s">
        <v>160</v>
      </c>
      <c r="L109" s="19"/>
      <c r="M109" s="130" t="s">
        <v>19</v>
      </c>
      <c r="N109" s="131" t="s">
        <v>49</v>
      </c>
      <c r="P109" s="132">
        <f t="shared" si="17"/>
        <v>0</v>
      </c>
      <c r="Q109" s="132">
        <v>0</v>
      </c>
      <c r="R109" s="132">
        <f t="shared" si="18"/>
        <v>0</v>
      </c>
      <c r="S109" s="132">
        <v>0</v>
      </c>
      <c r="T109" s="133">
        <f t="shared" si="19"/>
        <v>0</v>
      </c>
      <c r="AR109" s="134" t="s">
        <v>174</v>
      </c>
      <c r="AT109" s="134" t="s">
        <v>156</v>
      </c>
      <c r="AU109" s="134" t="s">
        <v>87</v>
      </c>
      <c r="AY109" s="2" t="s">
        <v>153</v>
      </c>
      <c r="BE109" s="135">
        <f t="shared" si="20"/>
        <v>0</v>
      </c>
      <c r="BF109" s="135">
        <f t="shared" si="21"/>
        <v>0</v>
      </c>
      <c r="BG109" s="135">
        <f t="shared" si="22"/>
        <v>0</v>
      </c>
      <c r="BH109" s="135">
        <f t="shared" si="23"/>
        <v>0</v>
      </c>
      <c r="BI109" s="135">
        <f t="shared" si="24"/>
        <v>0</v>
      </c>
      <c r="BJ109" s="2" t="s">
        <v>85</v>
      </c>
      <c r="BK109" s="135">
        <f t="shared" si="25"/>
        <v>0</v>
      </c>
      <c r="BL109" s="2" t="s">
        <v>174</v>
      </c>
      <c r="BM109" s="134" t="s">
        <v>396</v>
      </c>
    </row>
    <row r="110" spans="2:47" s="18" customFormat="1" ht="11.25">
      <c r="B110" s="19"/>
      <c r="D110" s="136" t="s">
        <v>163</v>
      </c>
      <c r="F110" s="137" t="s">
        <v>3136</v>
      </c>
      <c r="L110" s="19"/>
      <c r="M110" s="138"/>
      <c r="T110" s="43"/>
      <c r="AT110" s="2" t="s">
        <v>163</v>
      </c>
      <c r="AU110" s="2" t="s">
        <v>87</v>
      </c>
    </row>
    <row r="111" spans="2:65" s="18" customFormat="1" ht="16.5" customHeight="1">
      <c r="B111" s="19"/>
      <c r="C111" s="171" t="s">
        <v>118</v>
      </c>
      <c r="D111" s="171" t="s">
        <v>664</v>
      </c>
      <c r="E111" s="172" t="s">
        <v>3137</v>
      </c>
      <c r="F111" s="173" t="s">
        <v>3138</v>
      </c>
      <c r="G111" s="174" t="s">
        <v>254</v>
      </c>
      <c r="H111" s="175">
        <v>8</v>
      </c>
      <c r="I111" s="176"/>
      <c r="J111" s="177">
        <f t="shared" si="16"/>
        <v>0</v>
      </c>
      <c r="K111" s="173" t="s">
        <v>160</v>
      </c>
      <c r="L111" s="178"/>
      <c r="M111" s="179" t="s">
        <v>19</v>
      </c>
      <c r="N111" s="180" t="s">
        <v>49</v>
      </c>
      <c r="P111" s="132">
        <f t="shared" si="17"/>
        <v>0</v>
      </c>
      <c r="Q111" s="132">
        <v>0</v>
      </c>
      <c r="R111" s="132">
        <f t="shared" si="18"/>
        <v>0</v>
      </c>
      <c r="S111" s="132">
        <v>0</v>
      </c>
      <c r="T111" s="133">
        <f t="shared" si="19"/>
        <v>0</v>
      </c>
      <c r="AR111" s="134" t="s">
        <v>192</v>
      </c>
      <c r="AT111" s="134" t="s">
        <v>664</v>
      </c>
      <c r="AU111" s="134" t="s">
        <v>87</v>
      </c>
      <c r="AY111" s="2" t="s">
        <v>153</v>
      </c>
      <c r="BE111" s="135">
        <f t="shared" si="20"/>
        <v>0</v>
      </c>
      <c r="BF111" s="135">
        <f t="shared" si="21"/>
        <v>0</v>
      </c>
      <c r="BG111" s="135">
        <f t="shared" si="22"/>
        <v>0</v>
      </c>
      <c r="BH111" s="135">
        <f t="shared" si="23"/>
        <v>0</v>
      </c>
      <c r="BI111" s="135">
        <f t="shared" si="24"/>
        <v>0</v>
      </c>
      <c r="BJ111" s="2" t="s">
        <v>85</v>
      </c>
      <c r="BK111" s="135">
        <f t="shared" si="25"/>
        <v>0</v>
      </c>
      <c r="BL111" s="2" t="s">
        <v>174</v>
      </c>
      <c r="BM111" s="134" t="s">
        <v>411</v>
      </c>
    </row>
    <row r="112" spans="2:65" s="18" customFormat="1" ht="24.2" customHeight="1">
      <c r="B112" s="19"/>
      <c r="C112" s="123" t="s">
        <v>121</v>
      </c>
      <c r="D112" s="123" t="s">
        <v>156</v>
      </c>
      <c r="E112" s="124" t="s">
        <v>3139</v>
      </c>
      <c r="F112" s="125" t="s">
        <v>3140</v>
      </c>
      <c r="G112" s="126" t="s">
        <v>254</v>
      </c>
      <c r="H112" s="127">
        <v>8</v>
      </c>
      <c r="I112" s="128"/>
      <c r="J112" s="129">
        <f t="shared" si="16"/>
        <v>0</v>
      </c>
      <c r="K112" s="125" t="s">
        <v>160</v>
      </c>
      <c r="L112" s="19"/>
      <c r="M112" s="130" t="s">
        <v>19</v>
      </c>
      <c r="N112" s="131" t="s">
        <v>49</v>
      </c>
      <c r="P112" s="132">
        <f t="shared" si="17"/>
        <v>0</v>
      </c>
      <c r="Q112" s="132">
        <v>0</v>
      </c>
      <c r="R112" s="132">
        <f t="shared" si="18"/>
        <v>0</v>
      </c>
      <c r="S112" s="132">
        <v>0</v>
      </c>
      <c r="T112" s="133">
        <f t="shared" si="19"/>
        <v>0</v>
      </c>
      <c r="AR112" s="134" t="s">
        <v>174</v>
      </c>
      <c r="AT112" s="134" t="s">
        <v>156</v>
      </c>
      <c r="AU112" s="134" t="s">
        <v>87</v>
      </c>
      <c r="AY112" s="2" t="s">
        <v>153</v>
      </c>
      <c r="BE112" s="135">
        <f t="shared" si="20"/>
        <v>0</v>
      </c>
      <c r="BF112" s="135">
        <f t="shared" si="21"/>
        <v>0</v>
      </c>
      <c r="BG112" s="135">
        <f t="shared" si="22"/>
        <v>0</v>
      </c>
      <c r="BH112" s="135">
        <f t="shared" si="23"/>
        <v>0</v>
      </c>
      <c r="BI112" s="135">
        <f t="shared" si="24"/>
        <v>0</v>
      </c>
      <c r="BJ112" s="2" t="s">
        <v>85</v>
      </c>
      <c r="BK112" s="135">
        <f t="shared" si="25"/>
        <v>0</v>
      </c>
      <c r="BL112" s="2" t="s">
        <v>174</v>
      </c>
      <c r="BM112" s="134" t="s">
        <v>428</v>
      </c>
    </row>
    <row r="113" spans="2:47" s="18" customFormat="1" ht="11.25">
      <c r="B113" s="19"/>
      <c r="D113" s="136" t="s">
        <v>163</v>
      </c>
      <c r="F113" s="137" t="s">
        <v>3141</v>
      </c>
      <c r="L113" s="19"/>
      <c r="M113" s="138"/>
      <c r="T113" s="43"/>
      <c r="AT113" s="2" t="s">
        <v>163</v>
      </c>
      <c r="AU113" s="2" t="s">
        <v>87</v>
      </c>
    </row>
    <row r="114" spans="2:65" s="18" customFormat="1" ht="16.5" customHeight="1">
      <c r="B114" s="19"/>
      <c r="C114" s="171" t="s">
        <v>219</v>
      </c>
      <c r="D114" s="171" t="s">
        <v>664</v>
      </c>
      <c r="E114" s="172" t="s">
        <v>3142</v>
      </c>
      <c r="F114" s="173" t="s">
        <v>3143</v>
      </c>
      <c r="G114" s="174" t="s">
        <v>254</v>
      </c>
      <c r="H114" s="175">
        <v>8</v>
      </c>
      <c r="I114" s="176"/>
      <c r="J114" s="177">
        <f t="shared" si="16"/>
        <v>0</v>
      </c>
      <c r="K114" s="173" t="s">
        <v>19</v>
      </c>
      <c r="L114" s="178"/>
      <c r="M114" s="179" t="s">
        <v>19</v>
      </c>
      <c r="N114" s="180" t="s">
        <v>49</v>
      </c>
      <c r="P114" s="132">
        <f t="shared" si="17"/>
        <v>0</v>
      </c>
      <c r="Q114" s="132">
        <v>0</v>
      </c>
      <c r="R114" s="132">
        <f t="shared" si="18"/>
        <v>0</v>
      </c>
      <c r="S114" s="132">
        <v>0</v>
      </c>
      <c r="T114" s="133">
        <f t="shared" si="19"/>
        <v>0</v>
      </c>
      <c r="AR114" s="134" t="s">
        <v>192</v>
      </c>
      <c r="AT114" s="134" t="s">
        <v>664</v>
      </c>
      <c r="AU114" s="134" t="s">
        <v>87</v>
      </c>
      <c r="AY114" s="2" t="s">
        <v>153</v>
      </c>
      <c r="BE114" s="135">
        <f t="shared" si="20"/>
        <v>0</v>
      </c>
      <c r="BF114" s="135">
        <f t="shared" si="21"/>
        <v>0</v>
      </c>
      <c r="BG114" s="135">
        <f t="shared" si="22"/>
        <v>0</v>
      </c>
      <c r="BH114" s="135">
        <f t="shared" si="23"/>
        <v>0</v>
      </c>
      <c r="BI114" s="135">
        <f t="shared" si="24"/>
        <v>0</v>
      </c>
      <c r="BJ114" s="2" t="s">
        <v>85</v>
      </c>
      <c r="BK114" s="135">
        <f t="shared" si="25"/>
        <v>0</v>
      </c>
      <c r="BL114" s="2" t="s">
        <v>174</v>
      </c>
      <c r="BM114" s="134" t="s">
        <v>446</v>
      </c>
    </row>
    <row r="115" spans="2:65" s="18" customFormat="1" ht="16.5" customHeight="1">
      <c r="B115" s="19"/>
      <c r="C115" s="123" t="s">
        <v>363</v>
      </c>
      <c r="D115" s="123" t="s">
        <v>156</v>
      </c>
      <c r="E115" s="124" t="s">
        <v>3144</v>
      </c>
      <c r="F115" s="125" t="s">
        <v>3145</v>
      </c>
      <c r="G115" s="126" t="s">
        <v>1081</v>
      </c>
      <c r="H115" s="181"/>
      <c r="I115" s="128"/>
      <c r="J115" s="129">
        <f t="shared" si="16"/>
        <v>0</v>
      </c>
      <c r="K115" s="125" t="s">
        <v>19</v>
      </c>
      <c r="L115" s="19"/>
      <c r="M115" s="130" t="s">
        <v>19</v>
      </c>
      <c r="N115" s="131" t="s">
        <v>49</v>
      </c>
      <c r="P115" s="132">
        <f t="shared" si="17"/>
        <v>0</v>
      </c>
      <c r="Q115" s="132">
        <v>0</v>
      </c>
      <c r="R115" s="132">
        <f t="shared" si="18"/>
        <v>0</v>
      </c>
      <c r="S115" s="132">
        <v>0</v>
      </c>
      <c r="T115" s="133">
        <f t="shared" si="19"/>
        <v>0</v>
      </c>
      <c r="AR115" s="134" t="s">
        <v>174</v>
      </c>
      <c r="AT115" s="134" t="s">
        <v>156</v>
      </c>
      <c r="AU115" s="134" t="s">
        <v>87</v>
      </c>
      <c r="AY115" s="2" t="s">
        <v>153</v>
      </c>
      <c r="BE115" s="135">
        <f t="shared" si="20"/>
        <v>0</v>
      </c>
      <c r="BF115" s="135">
        <f t="shared" si="21"/>
        <v>0</v>
      </c>
      <c r="BG115" s="135">
        <f t="shared" si="22"/>
        <v>0</v>
      </c>
      <c r="BH115" s="135">
        <f t="shared" si="23"/>
        <v>0</v>
      </c>
      <c r="BI115" s="135">
        <f t="shared" si="24"/>
        <v>0</v>
      </c>
      <c r="BJ115" s="2" t="s">
        <v>85</v>
      </c>
      <c r="BK115" s="135">
        <f t="shared" si="25"/>
        <v>0</v>
      </c>
      <c r="BL115" s="2" t="s">
        <v>174</v>
      </c>
      <c r="BM115" s="134" t="s">
        <v>458</v>
      </c>
    </row>
    <row r="116" spans="2:65" s="18" customFormat="1" ht="16.5" customHeight="1">
      <c r="B116" s="19"/>
      <c r="C116" s="123" t="s">
        <v>8</v>
      </c>
      <c r="D116" s="123" t="s">
        <v>156</v>
      </c>
      <c r="E116" s="124" t="s">
        <v>3146</v>
      </c>
      <c r="F116" s="125" t="s">
        <v>3147</v>
      </c>
      <c r="G116" s="126" t="s">
        <v>1081</v>
      </c>
      <c r="H116" s="181"/>
      <c r="I116" s="128"/>
      <c r="J116" s="129">
        <f t="shared" si="16"/>
        <v>0</v>
      </c>
      <c r="K116" s="125" t="s">
        <v>19</v>
      </c>
      <c r="L116" s="19"/>
      <c r="M116" s="130" t="s">
        <v>19</v>
      </c>
      <c r="N116" s="131" t="s">
        <v>49</v>
      </c>
      <c r="P116" s="132">
        <f t="shared" si="17"/>
        <v>0</v>
      </c>
      <c r="Q116" s="132">
        <v>0</v>
      </c>
      <c r="R116" s="132">
        <f t="shared" si="18"/>
        <v>0</v>
      </c>
      <c r="S116" s="132">
        <v>0</v>
      </c>
      <c r="T116" s="133">
        <f t="shared" si="19"/>
        <v>0</v>
      </c>
      <c r="AR116" s="134" t="s">
        <v>174</v>
      </c>
      <c r="AT116" s="134" t="s">
        <v>156</v>
      </c>
      <c r="AU116" s="134" t="s">
        <v>87</v>
      </c>
      <c r="AY116" s="2" t="s">
        <v>153</v>
      </c>
      <c r="BE116" s="135">
        <f t="shared" si="20"/>
        <v>0</v>
      </c>
      <c r="BF116" s="135">
        <f t="shared" si="21"/>
        <v>0</v>
      </c>
      <c r="BG116" s="135">
        <f t="shared" si="22"/>
        <v>0</v>
      </c>
      <c r="BH116" s="135">
        <f t="shared" si="23"/>
        <v>0</v>
      </c>
      <c r="BI116" s="135">
        <f t="shared" si="24"/>
        <v>0</v>
      </c>
      <c r="BJ116" s="2" t="s">
        <v>85</v>
      </c>
      <c r="BK116" s="135">
        <f t="shared" si="25"/>
        <v>0</v>
      </c>
      <c r="BL116" s="2" t="s">
        <v>174</v>
      </c>
      <c r="BM116" s="134" t="s">
        <v>469</v>
      </c>
    </row>
    <row r="117" spans="2:63" s="111" customFormat="1" ht="22.9" customHeight="1">
      <c r="B117" s="112"/>
      <c r="D117" s="113" t="s">
        <v>77</v>
      </c>
      <c r="E117" s="121" t="s">
        <v>3148</v>
      </c>
      <c r="F117" s="121" t="s">
        <v>3149</v>
      </c>
      <c r="J117" s="122">
        <f>BK117</f>
        <v>0</v>
      </c>
      <c r="L117" s="112"/>
      <c r="M117" s="116"/>
      <c r="P117" s="117">
        <f>SUM(P118:P154)</f>
        <v>0</v>
      </c>
      <c r="R117" s="117">
        <f>SUM(R118:R154)</f>
        <v>0</v>
      </c>
      <c r="T117" s="118">
        <f>SUM(T118:T154)</f>
        <v>0</v>
      </c>
      <c r="AR117" s="113" t="s">
        <v>85</v>
      </c>
      <c r="AT117" s="119" t="s">
        <v>77</v>
      </c>
      <c r="AU117" s="119" t="s">
        <v>85</v>
      </c>
      <c r="AY117" s="113" t="s">
        <v>153</v>
      </c>
      <c r="BK117" s="120">
        <f>SUM(BK118:BK154)</f>
        <v>0</v>
      </c>
    </row>
    <row r="118" spans="2:65" s="18" customFormat="1" ht="21.75" customHeight="1">
      <c r="B118" s="19"/>
      <c r="C118" s="123" t="s">
        <v>373</v>
      </c>
      <c r="D118" s="123" t="s">
        <v>156</v>
      </c>
      <c r="E118" s="124" t="s">
        <v>3111</v>
      </c>
      <c r="F118" s="125" t="s">
        <v>3112</v>
      </c>
      <c r="G118" s="126" t="s">
        <v>254</v>
      </c>
      <c r="H118" s="127">
        <v>1</v>
      </c>
      <c r="I118" s="128"/>
      <c r="J118" s="129">
        <f>ROUND(I118*H118,2)</f>
        <v>0</v>
      </c>
      <c r="K118" s="125" t="s">
        <v>160</v>
      </c>
      <c r="L118" s="19"/>
      <c r="M118" s="130" t="s">
        <v>19</v>
      </c>
      <c r="N118" s="131" t="s">
        <v>49</v>
      </c>
      <c r="P118" s="132">
        <f>O118*H118</f>
        <v>0</v>
      </c>
      <c r="Q118" s="132">
        <v>0</v>
      </c>
      <c r="R118" s="132">
        <f>Q118*H118</f>
        <v>0</v>
      </c>
      <c r="S118" s="132">
        <v>0</v>
      </c>
      <c r="T118" s="133">
        <f>S118*H118</f>
        <v>0</v>
      </c>
      <c r="AR118" s="134" t="s">
        <v>174</v>
      </c>
      <c r="AT118" s="134" t="s">
        <v>156</v>
      </c>
      <c r="AU118" s="134" t="s">
        <v>87</v>
      </c>
      <c r="AY118" s="2" t="s">
        <v>153</v>
      </c>
      <c r="BE118" s="135">
        <f t="shared" si="20"/>
        <v>0</v>
      </c>
      <c r="BF118" s="135">
        <f t="shared" si="21"/>
        <v>0</v>
      </c>
      <c r="BG118" s="135">
        <f t="shared" si="22"/>
        <v>0</v>
      </c>
      <c r="BH118" s="135">
        <f t="shared" si="23"/>
        <v>0</v>
      </c>
      <c r="BI118" s="135">
        <f t="shared" si="24"/>
        <v>0</v>
      </c>
      <c r="BJ118" s="2" t="s">
        <v>85</v>
      </c>
      <c r="BK118" s="135">
        <f>ROUND(I118*H118,2)</f>
        <v>0</v>
      </c>
      <c r="BL118" s="2" t="s">
        <v>174</v>
      </c>
      <c r="BM118" s="134" t="s">
        <v>494</v>
      </c>
    </row>
    <row r="119" spans="2:47" s="18" customFormat="1" ht="11.25">
      <c r="B119" s="19"/>
      <c r="D119" s="136" t="s">
        <v>163</v>
      </c>
      <c r="F119" s="137" t="s">
        <v>3113</v>
      </c>
      <c r="L119" s="19"/>
      <c r="M119" s="138"/>
      <c r="T119" s="43"/>
      <c r="AT119" s="2" t="s">
        <v>163</v>
      </c>
      <c r="AU119" s="2" t="s">
        <v>87</v>
      </c>
    </row>
    <row r="120" spans="2:65" s="18" customFormat="1" ht="16.5" customHeight="1">
      <c r="B120" s="19"/>
      <c r="C120" s="171" t="s">
        <v>380</v>
      </c>
      <c r="D120" s="171" t="s">
        <v>664</v>
      </c>
      <c r="E120" s="172" t="s">
        <v>3150</v>
      </c>
      <c r="F120" s="173" t="s">
        <v>3151</v>
      </c>
      <c r="G120" s="174" t="s">
        <v>254</v>
      </c>
      <c r="H120" s="175">
        <v>1</v>
      </c>
      <c r="I120" s="176"/>
      <c r="J120" s="177">
        <f aca="true" t="shared" si="26" ref="J120:J154">ROUND(I120*H120,2)</f>
        <v>0</v>
      </c>
      <c r="K120" s="173" t="s">
        <v>19</v>
      </c>
      <c r="L120" s="178"/>
      <c r="M120" s="179" t="s">
        <v>19</v>
      </c>
      <c r="N120" s="180" t="s">
        <v>49</v>
      </c>
      <c r="P120" s="132">
        <f aca="true" t="shared" si="27" ref="P120:P154">O120*H120</f>
        <v>0</v>
      </c>
      <c r="Q120" s="132">
        <v>0</v>
      </c>
      <c r="R120" s="132">
        <f aca="true" t="shared" si="28" ref="R120:R154">Q120*H120</f>
        <v>0</v>
      </c>
      <c r="S120" s="132">
        <v>0</v>
      </c>
      <c r="T120" s="133">
        <f aca="true" t="shared" si="29" ref="T120:T154">S120*H120</f>
        <v>0</v>
      </c>
      <c r="AR120" s="134" t="s">
        <v>192</v>
      </c>
      <c r="AT120" s="134" t="s">
        <v>664</v>
      </c>
      <c r="AU120" s="134" t="s">
        <v>87</v>
      </c>
      <c r="AY120" s="2" t="s">
        <v>153</v>
      </c>
      <c r="BE120" s="135">
        <f t="shared" si="20"/>
        <v>0</v>
      </c>
      <c r="BF120" s="135">
        <f t="shared" si="21"/>
        <v>0</v>
      </c>
      <c r="BG120" s="135">
        <f t="shared" si="22"/>
        <v>0</v>
      </c>
      <c r="BH120" s="135">
        <f t="shared" si="23"/>
        <v>0</v>
      </c>
      <c r="BI120" s="135">
        <f t="shared" si="24"/>
        <v>0</v>
      </c>
      <c r="BJ120" s="2" t="s">
        <v>85</v>
      </c>
      <c r="BK120" s="135">
        <f aca="true" t="shared" si="30" ref="BK120:BK154">ROUND(I120*H120,2)</f>
        <v>0</v>
      </c>
      <c r="BL120" s="2" t="s">
        <v>174</v>
      </c>
      <c r="BM120" s="134" t="s">
        <v>513</v>
      </c>
    </row>
    <row r="121" spans="2:65" s="18" customFormat="1" ht="16.5" customHeight="1">
      <c r="B121" s="19"/>
      <c r="C121" s="123" t="s">
        <v>361</v>
      </c>
      <c r="D121" s="123" t="s">
        <v>156</v>
      </c>
      <c r="E121" s="124" t="s">
        <v>3152</v>
      </c>
      <c r="F121" s="125" t="s">
        <v>3153</v>
      </c>
      <c r="G121" s="126" t="s">
        <v>254</v>
      </c>
      <c r="H121" s="127">
        <v>1</v>
      </c>
      <c r="I121" s="128"/>
      <c r="J121" s="129">
        <f t="shared" si="26"/>
        <v>0</v>
      </c>
      <c r="K121" s="125" t="s">
        <v>160</v>
      </c>
      <c r="L121" s="19"/>
      <c r="M121" s="130" t="s">
        <v>19</v>
      </c>
      <c r="N121" s="131" t="s">
        <v>49</v>
      </c>
      <c r="P121" s="132">
        <f t="shared" si="27"/>
        <v>0</v>
      </c>
      <c r="Q121" s="132">
        <v>0</v>
      </c>
      <c r="R121" s="132">
        <f t="shared" si="28"/>
        <v>0</v>
      </c>
      <c r="S121" s="132">
        <v>0</v>
      </c>
      <c r="T121" s="133">
        <f t="shared" si="29"/>
        <v>0</v>
      </c>
      <c r="AR121" s="134" t="s">
        <v>174</v>
      </c>
      <c r="AT121" s="134" t="s">
        <v>156</v>
      </c>
      <c r="AU121" s="134" t="s">
        <v>87</v>
      </c>
      <c r="AY121" s="2" t="s">
        <v>153</v>
      </c>
      <c r="BE121" s="135">
        <f t="shared" si="20"/>
        <v>0</v>
      </c>
      <c r="BF121" s="135">
        <f t="shared" si="21"/>
        <v>0</v>
      </c>
      <c r="BG121" s="135">
        <f t="shared" si="22"/>
        <v>0</v>
      </c>
      <c r="BH121" s="135">
        <f t="shared" si="23"/>
        <v>0</v>
      </c>
      <c r="BI121" s="135">
        <f t="shared" si="24"/>
        <v>0</v>
      </c>
      <c r="BJ121" s="2" t="s">
        <v>85</v>
      </c>
      <c r="BK121" s="135">
        <f t="shared" si="30"/>
        <v>0</v>
      </c>
      <c r="BL121" s="2" t="s">
        <v>174</v>
      </c>
      <c r="BM121" s="134" t="s">
        <v>523</v>
      </c>
    </row>
    <row r="122" spans="2:47" s="18" customFormat="1" ht="11.25">
      <c r="B122" s="19"/>
      <c r="D122" s="136" t="s">
        <v>163</v>
      </c>
      <c r="F122" s="137" t="s">
        <v>3154</v>
      </c>
      <c r="L122" s="19"/>
      <c r="M122" s="138"/>
      <c r="T122" s="43"/>
      <c r="AT122" s="2" t="s">
        <v>163</v>
      </c>
      <c r="AU122" s="2" t="s">
        <v>87</v>
      </c>
    </row>
    <row r="123" spans="2:65" s="18" customFormat="1" ht="16.5" customHeight="1">
      <c r="B123" s="19"/>
      <c r="C123" s="171" t="s">
        <v>390</v>
      </c>
      <c r="D123" s="171" t="s">
        <v>664</v>
      </c>
      <c r="E123" s="172" t="s">
        <v>3155</v>
      </c>
      <c r="F123" s="173" t="s">
        <v>3156</v>
      </c>
      <c r="G123" s="174" t="s">
        <v>254</v>
      </c>
      <c r="H123" s="175">
        <v>1</v>
      </c>
      <c r="I123" s="176"/>
      <c r="J123" s="177">
        <f t="shared" si="26"/>
        <v>0</v>
      </c>
      <c r="K123" s="173" t="s">
        <v>160</v>
      </c>
      <c r="L123" s="178"/>
      <c r="M123" s="179" t="s">
        <v>19</v>
      </c>
      <c r="N123" s="180" t="s">
        <v>49</v>
      </c>
      <c r="P123" s="132">
        <f t="shared" si="27"/>
        <v>0</v>
      </c>
      <c r="Q123" s="132">
        <v>0</v>
      </c>
      <c r="R123" s="132">
        <f t="shared" si="28"/>
        <v>0</v>
      </c>
      <c r="S123" s="132">
        <v>0</v>
      </c>
      <c r="T123" s="133">
        <f t="shared" si="29"/>
        <v>0</v>
      </c>
      <c r="AR123" s="134" t="s">
        <v>192</v>
      </c>
      <c r="AT123" s="134" t="s">
        <v>664</v>
      </c>
      <c r="AU123" s="134" t="s">
        <v>87</v>
      </c>
      <c r="AY123" s="2" t="s">
        <v>153</v>
      </c>
      <c r="BE123" s="135">
        <f t="shared" si="20"/>
        <v>0</v>
      </c>
      <c r="BF123" s="135">
        <f t="shared" si="21"/>
        <v>0</v>
      </c>
      <c r="BG123" s="135">
        <f t="shared" si="22"/>
        <v>0</v>
      </c>
      <c r="BH123" s="135">
        <f t="shared" si="23"/>
        <v>0</v>
      </c>
      <c r="BI123" s="135">
        <f t="shared" si="24"/>
        <v>0</v>
      </c>
      <c r="BJ123" s="2" t="s">
        <v>85</v>
      </c>
      <c r="BK123" s="135">
        <f t="shared" si="30"/>
        <v>0</v>
      </c>
      <c r="BL123" s="2" t="s">
        <v>174</v>
      </c>
      <c r="BM123" s="134" t="s">
        <v>533</v>
      </c>
    </row>
    <row r="124" spans="2:65" s="18" customFormat="1" ht="24.2" customHeight="1">
      <c r="B124" s="19"/>
      <c r="C124" s="123" t="s">
        <v>396</v>
      </c>
      <c r="D124" s="123" t="s">
        <v>156</v>
      </c>
      <c r="E124" s="124" t="s">
        <v>3157</v>
      </c>
      <c r="F124" s="125" t="s">
        <v>3158</v>
      </c>
      <c r="G124" s="126" t="s">
        <v>254</v>
      </c>
      <c r="H124" s="127">
        <v>1</v>
      </c>
      <c r="I124" s="128"/>
      <c r="J124" s="129">
        <f t="shared" si="26"/>
        <v>0</v>
      </c>
      <c r="K124" s="125" t="s">
        <v>160</v>
      </c>
      <c r="L124" s="19"/>
      <c r="M124" s="130" t="s">
        <v>19</v>
      </c>
      <c r="N124" s="131" t="s">
        <v>49</v>
      </c>
      <c r="P124" s="132">
        <f t="shared" si="27"/>
        <v>0</v>
      </c>
      <c r="Q124" s="132">
        <v>0</v>
      </c>
      <c r="R124" s="132">
        <f t="shared" si="28"/>
        <v>0</v>
      </c>
      <c r="S124" s="132">
        <v>0</v>
      </c>
      <c r="T124" s="133">
        <f t="shared" si="29"/>
        <v>0</v>
      </c>
      <c r="AR124" s="134" t="s">
        <v>174</v>
      </c>
      <c r="AT124" s="134" t="s">
        <v>156</v>
      </c>
      <c r="AU124" s="134" t="s">
        <v>87</v>
      </c>
      <c r="AY124" s="2" t="s">
        <v>153</v>
      </c>
      <c r="BE124" s="135">
        <f t="shared" si="20"/>
        <v>0</v>
      </c>
      <c r="BF124" s="135">
        <f t="shared" si="21"/>
        <v>0</v>
      </c>
      <c r="BG124" s="135">
        <f t="shared" si="22"/>
        <v>0</v>
      </c>
      <c r="BH124" s="135">
        <f t="shared" si="23"/>
        <v>0</v>
      </c>
      <c r="BI124" s="135">
        <f t="shared" si="24"/>
        <v>0</v>
      </c>
      <c r="BJ124" s="2" t="s">
        <v>85</v>
      </c>
      <c r="BK124" s="135">
        <f t="shared" si="30"/>
        <v>0</v>
      </c>
      <c r="BL124" s="2" t="s">
        <v>174</v>
      </c>
      <c r="BM124" s="134" t="s">
        <v>548</v>
      </c>
    </row>
    <row r="125" spans="2:47" s="18" customFormat="1" ht="11.25">
      <c r="B125" s="19"/>
      <c r="D125" s="136" t="s">
        <v>163</v>
      </c>
      <c r="F125" s="137" t="s">
        <v>3159</v>
      </c>
      <c r="L125" s="19"/>
      <c r="M125" s="138"/>
      <c r="T125" s="43"/>
      <c r="AT125" s="2" t="s">
        <v>163</v>
      </c>
      <c r="AU125" s="2" t="s">
        <v>87</v>
      </c>
    </row>
    <row r="126" spans="2:65" s="18" customFormat="1" ht="16.5" customHeight="1">
      <c r="B126" s="19"/>
      <c r="C126" s="171" t="s">
        <v>7</v>
      </c>
      <c r="D126" s="171" t="s">
        <v>664</v>
      </c>
      <c r="E126" s="172" t="s">
        <v>3160</v>
      </c>
      <c r="F126" s="173" t="s">
        <v>3161</v>
      </c>
      <c r="G126" s="174" t="s">
        <v>254</v>
      </c>
      <c r="H126" s="175">
        <v>1</v>
      </c>
      <c r="I126" s="176"/>
      <c r="J126" s="177">
        <f t="shared" si="26"/>
        <v>0</v>
      </c>
      <c r="K126" s="173" t="s">
        <v>19</v>
      </c>
      <c r="L126" s="178"/>
      <c r="M126" s="179" t="s">
        <v>19</v>
      </c>
      <c r="N126" s="180" t="s">
        <v>49</v>
      </c>
      <c r="P126" s="132">
        <f t="shared" si="27"/>
        <v>0</v>
      </c>
      <c r="Q126" s="132">
        <v>0</v>
      </c>
      <c r="R126" s="132">
        <f t="shared" si="28"/>
        <v>0</v>
      </c>
      <c r="S126" s="132">
        <v>0</v>
      </c>
      <c r="T126" s="133">
        <f t="shared" si="29"/>
        <v>0</v>
      </c>
      <c r="AR126" s="134" t="s">
        <v>192</v>
      </c>
      <c r="AT126" s="134" t="s">
        <v>664</v>
      </c>
      <c r="AU126" s="134" t="s">
        <v>87</v>
      </c>
      <c r="AY126" s="2" t="s">
        <v>153</v>
      </c>
      <c r="BE126" s="135">
        <f t="shared" si="20"/>
        <v>0</v>
      </c>
      <c r="BF126" s="135">
        <f t="shared" si="21"/>
        <v>0</v>
      </c>
      <c r="BG126" s="135">
        <f t="shared" si="22"/>
        <v>0</v>
      </c>
      <c r="BH126" s="135">
        <f t="shared" si="23"/>
        <v>0</v>
      </c>
      <c r="BI126" s="135">
        <f t="shared" si="24"/>
        <v>0</v>
      </c>
      <c r="BJ126" s="2" t="s">
        <v>85</v>
      </c>
      <c r="BK126" s="135">
        <f t="shared" si="30"/>
        <v>0</v>
      </c>
      <c r="BL126" s="2" t="s">
        <v>174</v>
      </c>
      <c r="BM126" s="134" t="s">
        <v>561</v>
      </c>
    </row>
    <row r="127" spans="2:65" s="18" customFormat="1" ht="16.5" customHeight="1">
      <c r="B127" s="19"/>
      <c r="C127" s="123" t="s">
        <v>411</v>
      </c>
      <c r="D127" s="123" t="s">
        <v>156</v>
      </c>
      <c r="E127" s="124" t="s">
        <v>3124</v>
      </c>
      <c r="F127" s="125" t="s">
        <v>3125</v>
      </c>
      <c r="G127" s="126" t="s">
        <v>254</v>
      </c>
      <c r="H127" s="127">
        <v>8</v>
      </c>
      <c r="I127" s="128"/>
      <c r="J127" s="129">
        <f t="shared" si="26"/>
        <v>0</v>
      </c>
      <c r="K127" s="125" t="s">
        <v>160</v>
      </c>
      <c r="L127" s="19"/>
      <c r="M127" s="130" t="s">
        <v>19</v>
      </c>
      <c r="N127" s="131" t="s">
        <v>49</v>
      </c>
      <c r="P127" s="132">
        <f t="shared" si="27"/>
        <v>0</v>
      </c>
      <c r="Q127" s="132">
        <v>0</v>
      </c>
      <c r="R127" s="132">
        <f t="shared" si="28"/>
        <v>0</v>
      </c>
      <c r="S127" s="132">
        <v>0</v>
      </c>
      <c r="T127" s="133">
        <f t="shared" si="29"/>
        <v>0</v>
      </c>
      <c r="AR127" s="134" t="s">
        <v>174</v>
      </c>
      <c r="AT127" s="134" t="s">
        <v>156</v>
      </c>
      <c r="AU127" s="134" t="s">
        <v>87</v>
      </c>
      <c r="AY127" s="2" t="s">
        <v>153</v>
      </c>
      <c r="BE127" s="135">
        <f t="shared" si="20"/>
        <v>0</v>
      </c>
      <c r="BF127" s="135">
        <f t="shared" si="21"/>
        <v>0</v>
      </c>
      <c r="BG127" s="135">
        <f t="shared" si="22"/>
        <v>0</v>
      </c>
      <c r="BH127" s="135">
        <f t="shared" si="23"/>
        <v>0</v>
      </c>
      <c r="BI127" s="135">
        <f t="shared" si="24"/>
        <v>0</v>
      </c>
      <c r="BJ127" s="2" t="s">
        <v>85</v>
      </c>
      <c r="BK127" s="135">
        <f t="shared" si="30"/>
        <v>0</v>
      </c>
      <c r="BL127" s="2" t="s">
        <v>174</v>
      </c>
      <c r="BM127" s="134" t="s">
        <v>571</v>
      </c>
    </row>
    <row r="128" spans="2:47" s="18" customFormat="1" ht="11.25">
      <c r="B128" s="19"/>
      <c r="D128" s="136" t="s">
        <v>163</v>
      </c>
      <c r="F128" s="137" t="s">
        <v>3126</v>
      </c>
      <c r="L128" s="19"/>
      <c r="M128" s="138"/>
      <c r="T128" s="43"/>
      <c r="AT128" s="2" t="s">
        <v>163</v>
      </c>
      <c r="AU128" s="2" t="s">
        <v>87</v>
      </c>
    </row>
    <row r="129" spans="2:65" s="18" customFormat="1" ht="16.5" customHeight="1">
      <c r="B129" s="19"/>
      <c r="C129" s="171" t="s">
        <v>420</v>
      </c>
      <c r="D129" s="171" t="s">
        <v>664</v>
      </c>
      <c r="E129" s="172" t="s">
        <v>3162</v>
      </c>
      <c r="F129" s="173" t="s">
        <v>3163</v>
      </c>
      <c r="G129" s="174" t="s">
        <v>254</v>
      </c>
      <c r="H129" s="175">
        <v>1</v>
      </c>
      <c r="I129" s="176"/>
      <c r="J129" s="177">
        <f t="shared" si="26"/>
        <v>0</v>
      </c>
      <c r="K129" s="173" t="s">
        <v>160</v>
      </c>
      <c r="L129" s="178"/>
      <c r="M129" s="179" t="s">
        <v>19</v>
      </c>
      <c r="N129" s="180" t="s">
        <v>49</v>
      </c>
      <c r="P129" s="132">
        <f t="shared" si="27"/>
        <v>0</v>
      </c>
      <c r="Q129" s="132">
        <v>0</v>
      </c>
      <c r="R129" s="132">
        <f t="shared" si="28"/>
        <v>0</v>
      </c>
      <c r="S129" s="132">
        <v>0</v>
      </c>
      <c r="T129" s="133">
        <f t="shared" si="29"/>
        <v>0</v>
      </c>
      <c r="AR129" s="134" t="s">
        <v>192</v>
      </c>
      <c r="AT129" s="134" t="s">
        <v>664</v>
      </c>
      <c r="AU129" s="134" t="s">
        <v>87</v>
      </c>
      <c r="AY129" s="2" t="s">
        <v>153</v>
      </c>
      <c r="BE129" s="135">
        <f t="shared" si="20"/>
        <v>0</v>
      </c>
      <c r="BF129" s="135">
        <f t="shared" si="21"/>
        <v>0</v>
      </c>
      <c r="BG129" s="135">
        <f t="shared" si="22"/>
        <v>0</v>
      </c>
      <c r="BH129" s="135">
        <f t="shared" si="23"/>
        <v>0</v>
      </c>
      <c r="BI129" s="135">
        <f t="shared" si="24"/>
        <v>0</v>
      </c>
      <c r="BJ129" s="2" t="s">
        <v>85</v>
      </c>
      <c r="BK129" s="135">
        <f t="shared" si="30"/>
        <v>0</v>
      </c>
      <c r="BL129" s="2" t="s">
        <v>174</v>
      </c>
      <c r="BM129" s="134" t="s">
        <v>586</v>
      </c>
    </row>
    <row r="130" spans="2:65" s="18" customFormat="1" ht="16.5" customHeight="1">
      <c r="B130" s="19"/>
      <c r="C130" s="171" t="s">
        <v>428</v>
      </c>
      <c r="D130" s="171" t="s">
        <v>664</v>
      </c>
      <c r="E130" s="172" t="s">
        <v>3164</v>
      </c>
      <c r="F130" s="173" t="s">
        <v>3165</v>
      </c>
      <c r="G130" s="174" t="s">
        <v>254</v>
      </c>
      <c r="H130" s="175">
        <v>5</v>
      </c>
      <c r="I130" s="176"/>
      <c r="J130" s="177">
        <f t="shared" si="26"/>
        <v>0</v>
      </c>
      <c r="K130" s="173" t="s">
        <v>160</v>
      </c>
      <c r="L130" s="178"/>
      <c r="M130" s="179" t="s">
        <v>19</v>
      </c>
      <c r="N130" s="180" t="s">
        <v>49</v>
      </c>
      <c r="P130" s="132">
        <f t="shared" si="27"/>
        <v>0</v>
      </c>
      <c r="Q130" s="132">
        <v>0</v>
      </c>
      <c r="R130" s="132">
        <f t="shared" si="28"/>
        <v>0</v>
      </c>
      <c r="S130" s="132">
        <v>0</v>
      </c>
      <c r="T130" s="133">
        <f t="shared" si="29"/>
        <v>0</v>
      </c>
      <c r="AR130" s="134" t="s">
        <v>192</v>
      </c>
      <c r="AT130" s="134" t="s">
        <v>664</v>
      </c>
      <c r="AU130" s="134" t="s">
        <v>87</v>
      </c>
      <c r="AY130" s="2" t="s">
        <v>153</v>
      </c>
      <c r="BE130" s="135">
        <f t="shared" si="20"/>
        <v>0</v>
      </c>
      <c r="BF130" s="135">
        <f t="shared" si="21"/>
        <v>0</v>
      </c>
      <c r="BG130" s="135">
        <f t="shared" si="22"/>
        <v>0</v>
      </c>
      <c r="BH130" s="135">
        <f t="shared" si="23"/>
        <v>0</v>
      </c>
      <c r="BI130" s="135">
        <f t="shared" si="24"/>
        <v>0</v>
      </c>
      <c r="BJ130" s="2" t="s">
        <v>85</v>
      </c>
      <c r="BK130" s="135">
        <f t="shared" si="30"/>
        <v>0</v>
      </c>
      <c r="BL130" s="2" t="s">
        <v>174</v>
      </c>
      <c r="BM130" s="134" t="s">
        <v>599</v>
      </c>
    </row>
    <row r="131" spans="2:65" s="18" customFormat="1" ht="16.5" customHeight="1">
      <c r="B131" s="19"/>
      <c r="C131" s="171" t="s">
        <v>440</v>
      </c>
      <c r="D131" s="171" t="s">
        <v>664</v>
      </c>
      <c r="E131" s="172" t="s">
        <v>3166</v>
      </c>
      <c r="F131" s="173" t="s">
        <v>3167</v>
      </c>
      <c r="G131" s="174" t="s">
        <v>254</v>
      </c>
      <c r="H131" s="175">
        <v>2</v>
      </c>
      <c r="I131" s="176"/>
      <c r="J131" s="177">
        <f t="shared" si="26"/>
        <v>0</v>
      </c>
      <c r="K131" s="173" t="s">
        <v>160</v>
      </c>
      <c r="L131" s="178"/>
      <c r="M131" s="179" t="s">
        <v>19</v>
      </c>
      <c r="N131" s="180" t="s">
        <v>49</v>
      </c>
      <c r="P131" s="132">
        <f t="shared" si="27"/>
        <v>0</v>
      </c>
      <c r="Q131" s="132">
        <v>0</v>
      </c>
      <c r="R131" s="132">
        <f t="shared" si="28"/>
        <v>0</v>
      </c>
      <c r="S131" s="132">
        <v>0</v>
      </c>
      <c r="T131" s="133">
        <f t="shared" si="29"/>
        <v>0</v>
      </c>
      <c r="AR131" s="134" t="s">
        <v>192</v>
      </c>
      <c r="AT131" s="134" t="s">
        <v>664</v>
      </c>
      <c r="AU131" s="134" t="s">
        <v>87</v>
      </c>
      <c r="AY131" s="2" t="s">
        <v>153</v>
      </c>
      <c r="BE131" s="135">
        <f t="shared" si="20"/>
        <v>0</v>
      </c>
      <c r="BF131" s="135">
        <f t="shared" si="21"/>
        <v>0</v>
      </c>
      <c r="BG131" s="135">
        <f t="shared" si="22"/>
        <v>0</v>
      </c>
      <c r="BH131" s="135">
        <f t="shared" si="23"/>
        <v>0</v>
      </c>
      <c r="BI131" s="135">
        <f t="shared" si="24"/>
        <v>0</v>
      </c>
      <c r="BJ131" s="2" t="s">
        <v>85</v>
      </c>
      <c r="BK131" s="135">
        <f t="shared" si="30"/>
        <v>0</v>
      </c>
      <c r="BL131" s="2" t="s">
        <v>174</v>
      </c>
      <c r="BM131" s="134" t="s">
        <v>439</v>
      </c>
    </row>
    <row r="132" spans="2:65" s="18" customFormat="1" ht="16.5" customHeight="1">
      <c r="B132" s="19"/>
      <c r="C132" s="123" t="s">
        <v>446</v>
      </c>
      <c r="D132" s="123" t="s">
        <v>156</v>
      </c>
      <c r="E132" s="124" t="s">
        <v>3129</v>
      </c>
      <c r="F132" s="125" t="s">
        <v>3130</v>
      </c>
      <c r="G132" s="126" t="s">
        <v>254</v>
      </c>
      <c r="H132" s="127">
        <v>2</v>
      </c>
      <c r="I132" s="128"/>
      <c r="J132" s="129">
        <f t="shared" si="26"/>
        <v>0</v>
      </c>
      <c r="K132" s="125" t="s">
        <v>160</v>
      </c>
      <c r="L132" s="19"/>
      <c r="M132" s="130" t="s">
        <v>19</v>
      </c>
      <c r="N132" s="131" t="s">
        <v>49</v>
      </c>
      <c r="P132" s="132">
        <f t="shared" si="27"/>
        <v>0</v>
      </c>
      <c r="Q132" s="132">
        <v>0</v>
      </c>
      <c r="R132" s="132">
        <f t="shared" si="28"/>
        <v>0</v>
      </c>
      <c r="S132" s="132">
        <v>0</v>
      </c>
      <c r="T132" s="133">
        <f t="shared" si="29"/>
        <v>0</v>
      </c>
      <c r="AR132" s="134" t="s">
        <v>174</v>
      </c>
      <c r="AT132" s="134" t="s">
        <v>156</v>
      </c>
      <c r="AU132" s="134" t="s">
        <v>87</v>
      </c>
      <c r="AY132" s="2" t="s">
        <v>153</v>
      </c>
      <c r="BE132" s="135">
        <f t="shared" si="20"/>
        <v>0</v>
      </c>
      <c r="BF132" s="135">
        <f t="shared" si="21"/>
        <v>0</v>
      </c>
      <c r="BG132" s="135">
        <f t="shared" si="22"/>
        <v>0</v>
      </c>
      <c r="BH132" s="135">
        <f t="shared" si="23"/>
        <v>0</v>
      </c>
      <c r="BI132" s="135">
        <f t="shared" si="24"/>
        <v>0</v>
      </c>
      <c r="BJ132" s="2" t="s">
        <v>85</v>
      </c>
      <c r="BK132" s="135">
        <f t="shared" si="30"/>
        <v>0</v>
      </c>
      <c r="BL132" s="2" t="s">
        <v>174</v>
      </c>
      <c r="BM132" s="134" t="s">
        <v>629</v>
      </c>
    </row>
    <row r="133" spans="2:47" s="18" customFormat="1" ht="11.25">
      <c r="B133" s="19"/>
      <c r="D133" s="136" t="s">
        <v>163</v>
      </c>
      <c r="F133" s="137" t="s">
        <v>3131</v>
      </c>
      <c r="L133" s="19"/>
      <c r="M133" s="138"/>
      <c r="T133" s="43"/>
      <c r="AT133" s="2" t="s">
        <v>163</v>
      </c>
      <c r="AU133" s="2" t="s">
        <v>87</v>
      </c>
    </row>
    <row r="134" spans="2:65" s="18" customFormat="1" ht="16.5" customHeight="1">
      <c r="B134" s="19"/>
      <c r="C134" s="171" t="s">
        <v>451</v>
      </c>
      <c r="D134" s="171" t="s">
        <v>664</v>
      </c>
      <c r="E134" s="172" t="s">
        <v>3168</v>
      </c>
      <c r="F134" s="173" t="s">
        <v>3169</v>
      </c>
      <c r="G134" s="174" t="s">
        <v>254</v>
      </c>
      <c r="H134" s="175">
        <v>2</v>
      </c>
      <c r="I134" s="176"/>
      <c r="J134" s="177">
        <f t="shared" si="26"/>
        <v>0</v>
      </c>
      <c r="K134" s="173" t="s">
        <v>160</v>
      </c>
      <c r="L134" s="178"/>
      <c r="M134" s="179" t="s">
        <v>19</v>
      </c>
      <c r="N134" s="180" t="s">
        <v>49</v>
      </c>
      <c r="P134" s="132">
        <f t="shared" si="27"/>
        <v>0</v>
      </c>
      <c r="Q134" s="132">
        <v>0</v>
      </c>
      <c r="R134" s="132">
        <f t="shared" si="28"/>
        <v>0</v>
      </c>
      <c r="S134" s="132">
        <v>0</v>
      </c>
      <c r="T134" s="133">
        <f t="shared" si="29"/>
        <v>0</v>
      </c>
      <c r="AR134" s="134" t="s">
        <v>192</v>
      </c>
      <c r="AT134" s="134" t="s">
        <v>664</v>
      </c>
      <c r="AU134" s="134" t="s">
        <v>87</v>
      </c>
      <c r="AY134" s="2" t="s">
        <v>153</v>
      </c>
      <c r="BE134" s="135">
        <f t="shared" si="20"/>
        <v>0</v>
      </c>
      <c r="BF134" s="135">
        <f t="shared" si="21"/>
        <v>0</v>
      </c>
      <c r="BG134" s="135">
        <f t="shared" si="22"/>
        <v>0</v>
      </c>
      <c r="BH134" s="135">
        <f t="shared" si="23"/>
        <v>0</v>
      </c>
      <c r="BI134" s="135">
        <f t="shared" si="24"/>
        <v>0</v>
      </c>
      <c r="BJ134" s="2" t="s">
        <v>85</v>
      </c>
      <c r="BK134" s="135">
        <f t="shared" si="30"/>
        <v>0</v>
      </c>
      <c r="BL134" s="2" t="s">
        <v>174</v>
      </c>
      <c r="BM134" s="134" t="s">
        <v>641</v>
      </c>
    </row>
    <row r="135" spans="2:65" s="18" customFormat="1" ht="16.5" customHeight="1">
      <c r="B135" s="19"/>
      <c r="C135" s="123" t="s">
        <v>458</v>
      </c>
      <c r="D135" s="123" t="s">
        <v>156</v>
      </c>
      <c r="E135" s="124" t="s">
        <v>3170</v>
      </c>
      <c r="F135" s="125" t="s">
        <v>3171</v>
      </c>
      <c r="G135" s="126" t="s">
        <v>254</v>
      </c>
      <c r="H135" s="127">
        <v>15</v>
      </c>
      <c r="I135" s="128"/>
      <c r="J135" s="129">
        <f t="shared" si="26"/>
        <v>0</v>
      </c>
      <c r="K135" s="125" t="s">
        <v>160</v>
      </c>
      <c r="L135" s="19"/>
      <c r="M135" s="130" t="s">
        <v>19</v>
      </c>
      <c r="N135" s="131" t="s">
        <v>49</v>
      </c>
      <c r="P135" s="132">
        <f t="shared" si="27"/>
        <v>0</v>
      </c>
      <c r="Q135" s="132">
        <v>0</v>
      </c>
      <c r="R135" s="132">
        <f t="shared" si="28"/>
        <v>0</v>
      </c>
      <c r="S135" s="132">
        <v>0</v>
      </c>
      <c r="T135" s="133">
        <f t="shared" si="29"/>
        <v>0</v>
      </c>
      <c r="AR135" s="134" t="s">
        <v>174</v>
      </c>
      <c r="AT135" s="134" t="s">
        <v>156</v>
      </c>
      <c r="AU135" s="134" t="s">
        <v>87</v>
      </c>
      <c r="AY135" s="2" t="s">
        <v>153</v>
      </c>
      <c r="BE135" s="135">
        <f t="shared" si="20"/>
        <v>0</v>
      </c>
      <c r="BF135" s="135">
        <f t="shared" si="21"/>
        <v>0</v>
      </c>
      <c r="BG135" s="135">
        <f t="shared" si="22"/>
        <v>0</v>
      </c>
      <c r="BH135" s="135">
        <f t="shared" si="23"/>
        <v>0</v>
      </c>
      <c r="BI135" s="135">
        <f t="shared" si="24"/>
        <v>0</v>
      </c>
      <c r="BJ135" s="2" t="s">
        <v>85</v>
      </c>
      <c r="BK135" s="135">
        <f t="shared" si="30"/>
        <v>0</v>
      </c>
      <c r="BL135" s="2" t="s">
        <v>174</v>
      </c>
      <c r="BM135" s="134" t="s">
        <v>651</v>
      </c>
    </row>
    <row r="136" spans="2:47" s="18" customFormat="1" ht="11.25">
      <c r="B136" s="19"/>
      <c r="D136" s="136" t="s">
        <v>163</v>
      </c>
      <c r="F136" s="137" t="s">
        <v>3172</v>
      </c>
      <c r="L136" s="19"/>
      <c r="M136" s="138"/>
      <c r="T136" s="43"/>
      <c r="AT136" s="2" t="s">
        <v>163</v>
      </c>
      <c r="AU136" s="2" t="s">
        <v>87</v>
      </c>
    </row>
    <row r="137" spans="2:65" s="18" customFormat="1" ht="16.5" customHeight="1">
      <c r="B137" s="19"/>
      <c r="C137" s="171" t="s">
        <v>464</v>
      </c>
      <c r="D137" s="171" t="s">
        <v>664</v>
      </c>
      <c r="E137" s="172" t="s">
        <v>3173</v>
      </c>
      <c r="F137" s="173" t="s">
        <v>3174</v>
      </c>
      <c r="G137" s="174" t="s">
        <v>254</v>
      </c>
      <c r="H137" s="175">
        <v>10</v>
      </c>
      <c r="I137" s="176"/>
      <c r="J137" s="177">
        <f t="shared" si="26"/>
        <v>0</v>
      </c>
      <c r="K137" s="173" t="s">
        <v>19</v>
      </c>
      <c r="L137" s="178"/>
      <c r="M137" s="179" t="s">
        <v>19</v>
      </c>
      <c r="N137" s="180" t="s">
        <v>49</v>
      </c>
      <c r="P137" s="132">
        <f t="shared" si="27"/>
        <v>0</v>
      </c>
      <c r="Q137" s="132">
        <v>0</v>
      </c>
      <c r="R137" s="132">
        <f t="shared" si="28"/>
        <v>0</v>
      </c>
      <c r="S137" s="132">
        <v>0</v>
      </c>
      <c r="T137" s="133">
        <f t="shared" si="29"/>
        <v>0</v>
      </c>
      <c r="AR137" s="134" t="s">
        <v>192</v>
      </c>
      <c r="AT137" s="134" t="s">
        <v>664</v>
      </c>
      <c r="AU137" s="134" t="s">
        <v>87</v>
      </c>
      <c r="AY137" s="2" t="s">
        <v>153</v>
      </c>
      <c r="BE137" s="135">
        <f t="shared" si="20"/>
        <v>0</v>
      </c>
      <c r="BF137" s="135">
        <f t="shared" si="21"/>
        <v>0</v>
      </c>
      <c r="BG137" s="135">
        <f t="shared" si="22"/>
        <v>0</v>
      </c>
      <c r="BH137" s="135">
        <f t="shared" si="23"/>
        <v>0</v>
      </c>
      <c r="BI137" s="135">
        <f t="shared" si="24"/>
        <v>0</v>
      </c>
      <c r="BJ137" s="2" t="s">
        <v>85</v>
      </c>
      <c r="BK137" s="135">
        <f t="shared" si="30"/>
        <v>0</v>
      </c>
      <c r="BL137" s="2" t="s">
        <v>174</v>
      </c>
      <c r="BM137" s="134" t="s">
        <v>663</v>
      </c>
    </row>
    <row r="138" spans="2:65" s="18" customFormat="1" ht="16.5" customHeight="1">
      <c r="B138" s="19"/>
      <c r="C138" s="171" t="s">
        <v>469</v>
      </c>
      <c r="D138" s="171" t="s">
        <v>664</v>
      </c>
      <c r="E138" s="172" t="s">
        <v>3175</v>
      </c>
      <c r="F138" s="173" t="s">
        <v>3176</v>
      </c>
      <c r="G138" s="174" t="s">
        <v>254</v>
      </c>
      <c r="H138" s="175">
        <v>5</v>
      </c>
      <c r="I138" s="176"/>
      <c r="J138" s="177">
        <f t="shared" si="26"/>
        <v>0</v>
      </c>
      <c r="K138" s="173" t="s">
        <v>19</v>
      </c>
      <c r="L138" s="178"/>
      <c r="M138" s="179" t="s">
        <v>19</v>
      </c>
      <c r="N138" s="180" t="s">
        <v>49</v>
      </c>
      <c r="P138" s="132">
        <f t="shared" si="27"/>
        <v>0</v>
      </c>
      <c r="Q138" s="132">
        <v>0</v>
      </c>
      <c r="R138" s="132">
        <f t="shared" si="28"/>
        <v>0</v>
      </c>
      <c r="S138" s="132">
        <v>0</v>
      </c>
      <c r="T138" s="133">
        <f t="shared" si="29"/>
        <v>0</v>
      </c>
      <c r="AR138" s="134" t="s">
        <v>192</v>
      </c>
      <c r="AT138" s="134" t="s">
        <v>664</v>
      </c>
      <c r="AU138" s="134" t="s">
        <v>87</v>
      </c>
      <c r="AY138" s="2" t="s">
        <v>153</v>
      </c>
      <c r="BE138" s="135">
        <f t="shared" si="20"/>
        <v>0</v>
      </c>
      <c r="BF138" s="135">
        <f t="shared" si="21"/>
        <v>0</v>
      </c>
      <c r="BG138" s="135">
        <f t="shared" si="22"/>
        <v>0</v>
      </c>
      <c r="BH138" s="135">
        <f t="shared" si="23"/>
        <v>0</v>
      </c>
      <c r="BI138" s="135">
        <f t="shared" si="24"/>
        <v>0</v>
      </c>
      <c r="BJ138" s="2" t="s">
        <v>85</v>
      </c>
      <c r="BK138" s="135">
        <f t="shared" si="30"/>
        <v>0</v>
      </c>
      <c r="BL138" s="2" t="s">
        <v>174</v>
      </c>
      <c r="BM138" s="134" t="s">
        <v>674</v>
      </c>
    </row>
    <row r="139" spans="2:65" s="18" customFormat="1" ht="21.75" customHeight="1">
      <c r="B139" s="19"/>
      <c r="C139" s="123" t="s">
        <v>477</v>
      </c>
      <c r="D139" s="123" t="s">
        <v>156</v>
      </c>
      <c r="E139" s="124" t="s">
        <v>3177</v>
      </c>
      <c r="F139" s="125" t="s">
        <v>3178</v>
      </c>
      <c r="G139" s="126" t="s">
        <v>254</v>
      </c>
      <c r="H139" s="127">
        <v>2</v>
      </c>
      <c r="I139" s="128"/>
      <c r="J139" s="129">
        <f t="shared" si="26"/>
        <v>0</v>
      </c>
      <c r="K139" s="125" t="s">
        <v>160</v>
      </c>
      <c r="L139" s="19"/>
      <c r="M139" s="130" t="s">
        <v>19</v>
      </c>
      <c r="N139" s="131" t="s">
        <v>49</v>
      </c>
      <c r="P139" s="132">
        <f t="shared" si="27"/>
        <v>0</v>
      </c>
      <c r="Q139" s="132">
        <v>0</v>
      </c>
      <c r="R139" s="132">
        <f t="shared" si="28"/>
        <v>0</v>
      </c>
      <c r="S139" s="132">
        <v>0</v>
      </c>
      <c r="T139" s="133">
        <f t="shared" si="29"/>
        <v>0</v>
      </c>
      <c r="AR139" s="134" t="s">
        <v>174</v>
      </c>
      <c r="AT139" s="134" t="s">
        <v>156</v>
      </c>
      <c r="AU139" s="134" t="s">
        <v>87</v>
      </c>
      <c r="AY139" s="2" t="s">
        <v>153</v>
      </c>
      <c r="BE139" s="135">
        <f t="shared" si="20"/>
        <v>0</v>
      </c>
      <c r="BF139" s="135">
        <f t="shared" si="21"/>
        <v>0</v>
      </c>
      <c r="BG139" s="135">
        <f t="shared" si="22"/>
        <v>0</v>
      </c>
      <c r="BH139" s="135">
        <f t="shared" si="23"/>
        <v>0</v>
      </c>
      <c r="BI139" s="135">
        <f t="shared" si="24"/>
        <v>0</v>
      </c>
      <c r="BJ139" s="2" t="s">
        <v>85</v>
      </c>
      <c r="BK139" s="135">
        <f t="shared" si="30"/>
        <v>0</v>
      </c>
      <c r="BL139" s="2" t="s">
        <v>174</v>
      </c>
      <c r="BM139" s="134" t="s">
        <v>691</v>
      </c>
    </row>
    <row r="140" spans="2:47" s="18" customFormat="1" ht="11.25">
      <c r="B140" s="19"/>
      <c r="D140" s="136" t="s">
        <v>163</v>
      </c>
      <c r="F140" s="137" t="s">
        <v>3179</v>
      </c>
      <c r="L140" s="19"/>
      <c r="M140" s="138"/>
      <c r="T140" s="43"/>
      <c r="AT140" s="2" t="s">
        <v>163</v>
      </c>
      <c r="AU140" s="2" t="s">
        <v>87</v>
      </c>
    </row>
    <row r="141" spans="2:65" s="18" customFormat="1" ht="16.5" customHeight="1">
      <c r="B141" s="19"/>
      <c r="C141" s="171" t="s">
        <v>494</v>
      </c>
      <c r="D141" s="171" t="s">
        <v>664</v>
      </c>
      <c r="E141" s="172" t="s">
        <v>3180</v>
      </c>
      <c r="F141" s="173" t="s">
        <v>3181</v>
      </c>
      <c r="G141" s="174" t="s">
        <v>254</v>
      </c>
      <c r="H141" s="175">
        <v>2</v>
      </c>
      <c r="I141" s="176"/>
      <c r="J141" s="177">
        <f t="shared" si="26"/>
        <v>0</v>
      </c>
      <c r="K141" s="173" t="s">
        <v>160</v>
      </c>
      <c r="L141" s="178"/>
      <c r="M141" s="179" t="s">
        <v>19</v>
      </c>
      <c r="N141" s="180" t="s">
        <v>49</v>
      </c>
      <c r="P141" s="132">
        <f t="shared" si="27"/>
        <v>0</v>
      </c>
      <c r="Q141" s="132">
        <v>0</v>
      </c>
      <c r="R141" s="132">
        <f t="shared" si="28"/>
        <v>0</v>
      </c>
      <c r="S141" s="132">
        <v>0</v>
      </c>
      <c r="T141" s="133">
        <f t="shared" si="29"/>
        <v>0</v>
      </c>
      <c r="AR141" s="134" t="s">
        <v>192</v>
      </c>
      <c r="AT141" s="134" t="s">
        <v>664</v>
      </c>
      <c r="AU141" s="134" t="s">
        <v>87</v>
      </c>
      <c r="AY141" s="2" t="s">
        <v>153</v>
      </c>
      <c r="BE141" s="135">
        <f t="shared" si="20"/>
        <v>0</v>
      </c>
      <c r="BF141" s="135">
        <f t="shared" si="21"/>
        <v>0</v>
      </c>
      <c r="BG141" s="135">
        <f t="shared" si="22"/>
        <v>0</v>
      </c>
      <c r="BH141" s="135">
        <f t="shared" si="23"/>
        <v>0</v>
      </c>
      <c r="BI141" s="135">
        <f t="shared" si="24"/>
        <v>0</v>
      </c>
      <c r="BJ141" s="2" t="s">
        <v>85</v>
      </c>
      <c r="BK141" s="135">
        <f t="shared" si="30"/>
        <v>0</v>
      </c>
      <c r="BL141" s="2" t="s">
        <v>174</v>
      </c>
      <c r="BM141" s="134" t="s">
        <v>708</v>
      </c>
    </row>
    <row r="142" spans="2:65" s="18" customFormat="1" ht="24.2" customHeight="1">
      <c r="B142" s="19"/>
      <c r="C142" s="123" t="s">
        <v>501</v>
      </c>
      <c r="D142" s="123" t="s">
        <v>156</v>
      </c>
      <c r="E142" s="124" t="s">
        <v>3134</v>
      </c>
      <c r="F142" s="125" t="s">
        <v>3135</v>
      </c>
      <c r="G142" s="126" t="s">
        <v>254</v>
      </c>
      <c r="H142" s="127">
        <v>4</v>
      </c>
      <c r="I142" s="128"/>
      <c r="J142" s="129">
        <f t="shared" si="26"/>
        <v>0</v>
      </c>
      <c r="K142" s="125" t="s">
        <v>160</v>
      </c>
      <c r="L142" s="19"/>
      <c r="M142" s="130" t="s">
        <v>19</v>
      </c>
      <c r="N142" s="131" t="s">
        <v>49</v>
      </c>
      <c r="P142" s="132">
        <f t="shared" si="27"/>
        <v>0</v>
      </c>
      <c r="Q142" s="132">
        <v>0</v>
      </c>
      <c r="R142" s="132">
        <f t="shared" si="28"/>
        <v>0</v>
      </c>
      <c r="S142" s="132">
        <v>0</v>
      </c>
      <c r="T142" s="133">
        <f t="shared" si="29"/>
        <v>0</v>
      </c>
      <c r="AR142" s="134" t="s">
        <v>174</v>
      </c>
      <c r="AT142" s="134" t="s">
        <v>156</v>
      </c>
      <c r="AU142" s="134" t="s">
        <v>87</v>
      </c>
      <c r="AY142" s="2" t="s">
        <v>153</v>
      </c>
      <c r="BE142" s="135">
        <f t="shared" si="20"/>
        <v>0</v>
      </c>
      <c r="BF142" s="135">
        <f t="shared" si="21"/>
        <v>0</v>
      </c>
      <c r="BG142" s="135">
        <f t="shared" si="22"/>
        <v>0</v>
      </c>
      <c r="BH142" s="135">
        <f t="shared" si="23"/>
        <v>0</v>
      </c>
      <c r="BI142" s="135">
        <f t="shared" si="24"/>
        <v>0</v>
      </c>
      <c r="BJ142" s="2" t="s">
        <v>85</v>
      </c>
      <c r="BK142" s="135">
        <f t="shared" si="30"/>
        <v>0</v>
      </c>
      <c r="BL142" s="2" t="s">
        <v>174</v>
      </c>
      <c r="BM142" s="134" t="s">
        <v>720</v>
      </c>
    </row>
    <row r="143" spans="2:47" s="18" customFormat="1" ht="11.25">
      <c r="B143" s="19"/>
      <c r="D143" s="136" t="s">
        <v>163</v>
      </c>
      <c r="F143" s="137" t="s">
        <v>3136</v>
      </c>
      <c r="L143" s="19"/>
      <c r="M143" s="138"/>
      <c r="T143" s="43"/>
      <c r="AT143" s="2" t="s">
        <v>163</v>
      </c>
      <c r="AU143" s="2" t="s">
        <v>87</v>
      </c>
    </row>
    <row r="144" spans="2:65" s="18" customFormat="1" ht="16.5" customHeight="1">
      <c r="B144" s="19"/>
      <c r="C144" s="171" t="s">
        <v>513</v>
      </c>
      <c r="D144" s="171" t="s">
        <v>664</v>
      </c>
      <c r="E144" s="172" t="s">
        <v>3137</v>
      </c>
      <c r="F144" s="173" t="s">
        <v>3138</v>
      </c>
      <c r="G144" s="174" t="s">
        <v>254</v>
      </c>
      <c r="H144" s="175">
        <v>4</v>
      </c>
      <c r="I144" s="176"/>
      <c r="J144" s="177">
        <f t="shared" si="26"/>
        <v>0</v>
      </c>
      <c r="K144" s="173" t="s">
        <v>160</v>
      </c>
      <c r="L144" s="178"/>
      <c r="M144" s="179" t="s">
        <v>19</v>
      </c>
      <c r="N144" s="180" t="s">
        <v>49</v>
      </c>
      <c r="P144" s="132">
        <f t="shared" si="27"/>
        <v>0</v>
      </c>
      <c r="Q144" s="132">
        <v>0</v>
      </c>
      <c r="R144" s="132">
        <f t="shared" si="28"/>
        <v>0</v>
      </c>
      <c r="S144" s="132">
        <v>0</v>
      </c>
      <c r="T144" s="133">
        <f t="shared" si="29"/>
        <v>0</v>
      </c>
      <c r="AR144" s="134" t="s">
        <v>192</v>
      </c>
      <c r="AT144" s="134" t="s">
        <v>664</v>
      </c>
      <c r="AU144" s="134" t="s">
        <v>87</v>
      </c>
      <c r="AY144" s="2" t="s">
        <v>153</v>
      </c>
      <c r="BE144" s="135">
        <f t="shared" si="20"/>
        <v>0</v>
      </c>
      <c r="BF144" s="135">
        <f t="shared" si="21"/>
        <v>0</v>
      </c>
      <c r="BG144" s="135">
        <f t="shared" si="22"/>
        <v>0</v>
      </c>
      <c r="BH144" s="135">
        <f t="shared" si="23"/>
        <v>0</v>
      </c>
      <c r="BI144" s="135">
        <f t="shared" si="24"/>
        <v>0</v>
      </c>
      <c r="BJ144" s="2" t="s">
        <v>85</v>
      </c>
      <c r="BK144" s="135">
        <f t="shared" si="30"/>
        <v>0</v>
      </c>
      <c r="BL144" s="2" t="s">
        <v>174</v>
      </c>
      <c r="BM144" s="134" t="s">
        <v>767</v>
      </c>
    </row>
    <row r="145" spans="2:65" s="18" customFormat="1" ht="16.5" customHeight="1">
      <c r="B145" s="19"/>
      <c r="C145" s="123" t="s">
        <v>518</v>
      </c>
      <c r="D145" s="123" t="s">
        <v>156</v>
      </c>
      <c r="E145" s="124" t="s">
        <v>3182</v>
      </c>
      <c r="F145" s="125" t="s">
        <v>3183</v>
      </c>
      <c r="G145" s="126" t="s">
        <v>254</v>
      </c>
      <c r="H145" s="127">
        <v>1</v>
      </c>
      <c r="I145" s="128"/>
      <c r="J145" s="129">
        <f t="shared" si="26"/>
        <v>0</v>
      </c>
      <c r="K145" s="125" t="s">
        <v>160</v>
      </c>
      <c r="L145" s="19"/>
      <c r="M145" s="130" t="s">
        <v>19</v>
      </c>
      <c r="N145" s="131" t="s">
        <v>49</v>
      </c>
      <c r="P145" s="132">
        <f t="shared" si="27"/>
        <v>0</v>
      </c>
      <c r="Q145" s="132">
        <v>0</v>
      </c>
      <c r="R145" s="132">
        <f t="shared" si="28"/>
        <v>0</v>
      </c>
      <c r="S145" s="132">
        <v>0</v>
      </c>
      <c r="T145" s="133">
        <f t="shared" si="29"/>
        <v>0</v>
      </c>
      <c r="AR145" s="134" t="s">
        <v>174</v>
      </c>
      <c r="AT145" s="134" t="s">
        <v>156</v>
      </c>
      <c r="AU145" s="134" t="s">
        <v>87</v>
      </c>
      <c r="AY145" s="2" t="s">
        <v>153</v>
      </c>
      <c r="BE145" s="135">
        <f t="shared" si="20"/>
        <v>0</v>
      </c>
      <c r="BF145" s="135">
        <f t="shared" si="21"/>
        <v>0</v>
      </c>
      <c r="BG145" s="135">
        <f t="shared" si="22"/>
        <v>0</v>
      </c>
      <c r="BH145" s="135">
        <f t="shared" si="23"/>
        <v>0</v>
      </c>
      <c r="BI145" s="135">
        <f t="shared" si="24"/>
        <v>0</v>
      </c>
      <c r="BJ145" s="2" t="s">
        <v>85</v>
      </c>
      <c r="BK145" s="135">
        <f t="shared" si="30"/>
        <v>0</v>
      </c>
      <c r="BL145" s="2" t="s">
        <v>174</v>
      </c>
      <c r="BM145" s="134" t="s">
        <v>778</v>
      </c>
    </row>
    <row r="146" spans="2:47" s="18" customFormat="1" ht="11.25">
      <c r="B146" s="19"/>
      <c r="D146" s="136" t="s">
        <v>163</v>
      </c>
      <c r="F146" s="137" t="s">
        <v>3184</v>
      </c>
      <c r="L146" s="19"/>
      <c r="M146" s="138"/>
      <c r="T146" s="43"/>
      <c r="AT146" s="2" t="s">
        <v>163</v>
      </c>
      <c r="AU146" s="2" t="s">
        <v>87</v>
      </c>
    </row>
    <row r="147" spans="2:65" s="18" customFormat="1" ht="16.5" customHeight="1">
      <c r="B147" s="19"/>
      <c r="C147" s="171" t="s">
        <v>523</v>
      </c>
      <c r="D147" s="171" t="s">
        <v>664</v>
      </c>
      <c r="E147" s="172" t="s">
        <v>3185</v>
      </c>
      <c r="F147" s="173" t="s">
        <v>3186</v>
      </c>
      <c r="G147" s="174" t="s">
        <v>254</v>
      </c>
      <c r="H147" s="175">
        <v>1</v>
      </c>
      <c r="I147" s="176"/>
      <c r="J147" s="177">
        <f t="shared" si="26"/>
        <v>0</v>
      </c>
      <c r="K147" s="173" t="s">
        <v>160</v>
      </c>
      <c r="L147" s="178"/>
      <c r="M147" s="179" t="s">
        <v>19</v>
      </c>
      <c r="N147" s="180" t="s">
        <v>49</v>
      </c>
      <c r="P147" s="132">
        <f t="shared" si="27"/>
        <v>0</v>
      </c>
      <c r="Q147" s="132">
        <v>0</v>
      </c>
      <c r="R147" s="132">
        <f t="shared" si="28"/>
        <v>0</v>
      </c>
      <c r="S147" s="132">
        <v>0</v>
      </c>
      <c r="T147" s="133">
        <f t="shared" si="29"/>
        <v>0</v>
      </c>
      <c r="AR147" s="134" t="s">
        <v>192</v>
      </c>
      <c r="AT147" s="134" t="s">
        <v>664</v>
      </c>
      <c r="AU147" s="134" t="s">
        <v>87</v>
      </c>
      <c r="AY147" s="2" t="s">
        <v>153</v>
      </c>
      <c r="BE147" s="135">
        <f t="shared" si="20"/>
        <v>0</v>
      </c>
      <c r="BF147" s="135">
        <f t="shared" si="21"/>
        <v>0</v>
      </c>
      <c r="BG147" s="135">
        <f t="shared" si="22"/>
        <v>0</v>
      </c>
      <c r="BH147" s="135">
        <f t="shared" si="23"/>
        <v>0</v>
      </c>
      <c r="BI147" s="135">
        <f t="shared" si="24"/>
        <v>0</v>
      </c>
      <c r="BJ147" s="2" t="s">
        <v>85</v>
      </c>
      <c r="BK147" s="135">
        <f t="shared" si="30"/>
        <v>0</v>
      </c>
      <c r="BL147" s="2" t="s">
        <v>174</v>
      </c>
      <c r="BM147" s="134" t="s">
        <v>788</v>
      </c>
    </row>
    <row r="148" spans="2:65" s="18" customFormat="1" ht="16.5" customHeight="1">
      <c r="B148" s="19"/>
      <c r="C148" s="123" t="s">
        <v>528</v>
      </c>
      <c r="D148" s="123" t="s">
        <v>156</v>
      </c>
      <c r="E148" s="124" t="s">
        <v>3187</v>
      </c>
      <c r="F148" s="125" t="s">
        <v>3188</v>
      </c>
      <c r="G148" s="126" t="s">
        <v>254</v>
      </c>
      <c r="H148" s="127">
        <v>1</v>
      </c>
      <c r="I148" s="128"/>
      <c r="J148" s="129">
        <f t="shared" si="26"/>
        <v>0</v>
      </c>
      <c r="K148" s="125" t="s">
        <v>160</v>
      </c>
      <c r="L148" s="19"/>
      <c r="M148" s="130" t="s">
        <v>19</v>
      </c>
      <c r="N148" s="131" t="s">
        <v>49</v>
      </c>
      <c r="P148" s="132">
        <f t="shared" si="27"/>
        <v>0</v>
      </c>
      <c r="Q148" s="132">
        <v>0</v>
      </c>
      <c r="R148" s="132">
        <f t="shared" si="28"/>
        <v>0</v>
      </c>
      <c r="S148" s="132">
        <v>0</v>
      </c>
      <c r="T148" s="133">
        <f t="shared" si="29"/>
        <v>0</v>
      </c>
      <c r="AR148" s="134" t="s">
        <v>174</v>
      </c>
      <c r="AT148" s="134" t="s">
        <v>156</v>
      </c>
      <c r="AU148" s="134" t="s">
        <v>87</v>
      </c>
      <c r="AY148" s="2" t="s">
        <v>153</v>
      </c>
      <c r="BE148" s="135">
        <f t="shared" si="20"/>
        <v>0</v>
      </c>
      <c r="BF148" s="135">
        <f t="shared" si="21"/>
        <v>0</v>
      </c>
      <c r="BG148" s="135">
        <f t="shared" si="22"/>
        <v>0</v>
      </c>
      <c r="BH148" s="135">
        <f t="shared" si="23"/>
        <v>0</v>
      </c>
      <c r="BI148" s="135">
        <f t="shared" si="24"/>
        <v>0</v>
      </c>
      <c r="BJ148" s="2" t="s">
        <v>85</v>
      </c>
      <c r="BK148" s="135">
        <f t="shared" si="30"/>
        <v>0</v>
      </c>
      <c r="BL148" s="2" t="s">
        <v>174</v>
      </c>
      <c r="BM148" s="134" t="s">
        <v>798</v>
      </c>
    </row>
    <row r="149" spans="2:47" s="18" customFormat="1" ht="11.25">
      <c r="B149" s="19"/>
      <c r="D149" s="136" t="s">
        <v>163</v>
      </c>
      <c r="F149" s="137" t="s">
        <v>3189</v>
      </c>
      <c r="L149" s="19"/>
      <c r="M149" s="138"/>
      <c r="T149" s="43"/>
      <c r="AT149" s="2" t="s">
        <v>163</v>
      </c>
      <c r="AU149" s="2" t="s">
        <v>87</v>
      </c>
    </row>
    <row r="150" spans="2:65" s="18" customFormat="1" ht="16.5" customHeight="1">
      <c r="B150" s="19"/>
      <c r="C150" s="171" t="s">
        <v>533</v>
      </c>
      <c r="D150" s="171" t="s">
        <v>664</v>
      </c>
      <c r="E150" s="172" t="s">
        <v>3190</v>
      </c>
      <c r="F150" s="173" t="s">
        <v>3191</v>
      </c>
      <c r="G150" s="174" t="s">
        <v>254</v>
      </c>
      <c r="H150" s="175">
        <v>1</v>
      </c>
      <c r="I150" s="176"/>
      <c r="J150" s="177">
        <f t="shared" si="26"/>
        <v>0</v>
      </c>
      <c r="K150" s="173" t="s">
        <v>19</v>
      </c>
      <c r="L150" s="178"/>
      <c r="M150" s="179" t="s">
        <v>19</v>
      </c>
      <c r="N150" s="180" t="s">
        <v>49</v>
      </c>
      <c r="P150" s="132">
        <f t="shared" si="27"/>
        <v>0</v>
      </c>
      <c r="Q150" s="132">
        <v>0</v>
      </c>
      <c r="R150" s="132">
        <f t="shared" si="28"/>
        <v>0</v>
      </c>
      <c r="S150" s="132">
        <v>0</v>
      </c>
      <c r="T150" s="133">
        <f t="shared" si="29"/>
        <v>0</v>
      </c>
      <c r="AR150" s="134" t="s">
        <v>192</v>
      </c>
      <c r="AT150" s="134" t="s">
        <v>664</v>
      </c>
      <c r="AU150" s="134" t="s">
        <v>87</v>
      </c>
      <c r="AY150" s="2" t="s">
        <v>153</v>
      </c>
      <c r="BE150" s="135">
        <f t="shared" si="20"/>
        <v>0</v>
      </c>
      <c r="BF150" s="135">
        <f t="shared" si="21"/>
        <v>0</v>
      </c>
      <c r="BG150" s="135">
        <f t="shared" si="22"/>
        <v>0</v>
      </c>
      <c r="BH150" s="135">
        <f t="shared" si="23"/>
        <v>0</v>
      </c>
      <c r="BI150" s="135">
        <f t="shared" si="24"/>
        <v>0</v>
      </c>
      <c r="BJ150" s="2" t="s">
        <v>85</v>
      </c>
      <c r="BK150" s="135">
        <f t="shared" si="30"/>
        <v>0</v>
      </c>
      <c r="BL150" s="2" t="s">
        <v>174</v>
      </c>
      <c r="BM150" s="134" t="s">
        <v>807</v>
      </c>
    </row>
    <row r="151" spans="2:65" s="18" customFormat="1" ht="24.2" customHeight="1">
      <c r="B151" s="19"/>
      <c r="C151" s="123" t="s">
        <v>541</v>
      </c>
      <c r="D151" s="123" t="s">
        <v>156</v>
      </c>
      <c r="E151" s="124" t="s">
        <v>3192</v>
      </c>
      <c r="F151" s="125" t="s">
        <v>3193</v>
      </c>
      <c r="G151" s="126" t="s">
        <v>254</v>
      </c>
      <c r="H151" s="127">
        <v>2</v>
      </c>
      <c r="I151" s="128"/>
      <c r="J151" s="129">
        <f t="shared" si="26"/>
        <v>0</v>
      </c>
      <c r="K151" s="125" t="s">
        <v>19</v>
      </c>
      <c r="L151" s="19"/>
      <c r="M151" s="130" t="s">
        <v>19</v>
      </c>
      <c r="N151" s="131" t="s">
        <v>49</v>
      </c>
      <c r="P151" s="132">
        <f t="shared" si="27"/>
        <v>0</v>
      </c>
      <c r="Q151" s="132">
        <v>0</v>
      </c>
      <c r="R151" s="132">
        <f t="shared" si="28"/>
        <v>0</v>
      </c>
      <c r="S151" s="132">
        <v>0</v>
      </c>
      <c r="T151" s="133">
        <f t="shared" si="29"/>
        <v>0</v>
      </c>
      <c r="AR151" s="134" t="s">
        <v>174</v>
      </c>
      <c r="AT151" s="134" t="s">
        <v>156</v>
      </c>
      <c r="AU151" s="134" t="s">
        <v>87</v>
      </c>
      <c r="AY151" s="2" t="s">
        <v>153</v>
      </c>
      <c r="BE151" s="135">
        <f t="shared" si="20"/>
        <v>0</v>
      </c>
      <c r="BF151" s="135">
        <f t="shared" si="21"/>
        <v>0</v>
      </c>
      <c r="BG151" s="135">
        <f t="shared" si="22"/>
        <v>0</v>
      </c>
      <c r="BH151" s="135">
        <f t="shared" si="23"/>
        <v>0</v>
      </c>
      <c r="BI151" s="135">
        <f t="shared" si="24"/>
        <v>0</v>
      </c>
      <c r="BJ151" s="2" t="s">
        <v>85</v>
      </c>
      <c r="BK151" s="135">
        <f t="shared" si="30"/>
        <v>0</v>
      </c>
      <c r="BL151" s="2" t="s">
        <v>174</v>
      </c>
      <c r="BM151" s="134" t="s">
        <v>817</v>
      </c>
    </row>
    <row r="152" spans="2:65" s="18" customFormat="1" ht="16.5" customHeight="1">
      <c r="B152" s="19"/>
      <c r="C152" s="123" t="s">
        <v>548</v>
      </c>
      <c r="D152" s="123" t="s">
        <v>156</v>
      </c>
      <c r="E152" s="124" t="s">
        <v>3194</v>
      </c>
      <c r="F152" s="125" t="s">
        <v>3195</v>
      </c>
      <c r="G152" s="126" t="s">
        <v>254</v>
      </c>
      <c r="H152" s="127">
        <v>4</v>
      </c>
      <c r="I152" s="128"/>
      <c r="J152" s="129">
        <f t="shared" si="26"/>
        <v>0</v>
      </c>
      <c r="K152" s="125" t="s">
        <v>19</v>
      </c>
      <c r="L152" s="19"/>
      <c r="M152" s="130" t="s">
        <v>19</v>
      </c>
      <c r="N152" s="131" t="s">
        <v>49</v>
      </c>
      <c r="P152" s="132">
        <f t="shared" si="27"/>
        <v>0</v>
      </c>
      <c r="Q152" s="132">
        <v>0</v>
      </c>
      <c r="R152" s="132">
        <f t="shared" si="28"/>
        <v>0</v>
      </c>
      <c r="S152" s="132">
        <v>0</v>
      </c>
      <c r="T152" s="133">
        <f t="shared" si="29"/>
        <v>0</v>
      </c>
      <c r="AR152" s="134" t="s">
        <v>174</v>
      </c>
      <c r="AT152" s="134" t="s">
        <v>156</v>
      </c>
      <c r="AU152" s="134" t="s">
        <v>87</v>
      </c>
      <c r="AY152" s="2" t="s">
        <v>153</v>
      </c>
      <c r="BE152" s="135">
        <f t="shared" si="20"/>
        <v>0</v>
      </c>
      <c r="BF152" s="135">
        <f t="shared" si="21"/>
        <v>0</v>
      </c>
      <c r="BG152" s="135">
        <f t="shared" si="22"/>
        <v>0</v>
      </c>
      <c r="BH152" s="135">
        <f t="shared" si="23"/>
        <v>0</v>
      </c>
      <c r="BI152" s="135">
        <f t="shared" si="24"/>
        <v>0</v>
      </c>
      <c r="BJ152" s="2" t="s">
        <v>85</v>
      </c>
      <c r="BK152" s="135">
        <f t="shared" si="30"/>
        <v>0</v>
      </c>
      <c r="BL152" s="2" t="s">
        <v>174</v>
      </c>
      <c r="BM152" s="134" t="s">
        <v>849</v>
      </c>
    </row>
    <row r="153" spans="2:65" s="18" customFormat="1" ht="16.5" customHeight="1">
      <c r="B153" s="19"/>
      <c r="C153" s="123" t="s">
        <v>556</v>
      </c>
      <c r="D153" s="123" t="s">
        <v>156</v>
      </c>
      <c r="E153" s="124" t="s">
        <v>3196</v>
      </c>
      <c r="F153" s="125" t="s">
        <v>3197</v>
      </c>
      <c r="G153" s="126" t="s">
        <v>1081</v>
      </c>
      <c r="H153" s="181"/>
      <c r="I153" s="128"/>
      <c r="J153" s="129">
        <f t="shared" si="26"/>
        <v>0</v>
      </c>
      <c r="K153" s="125" t="s">
        <v>19</v>
      </c>
      <c r="L153" s="19"/>
      <c r="M153" s="130" t="s">
        <v>19</v>
      </c>
      <c r="N153" s="131" t="s">
        <v>49</v>
      </c>
      <c r="P153" s="132">
        <f t="shared" si="27"/>
        <v>0</v>
      </c>
      <c r="Q153" s="132">
        <v>0</v>
      </c>
      <c r="R153" s="132">
        <f t="shared" si="28"/>
        <v>0</v>
      </c>
      <c r="S153" s="132">
        <v>0</v>
      </c>
      <c r="T153" s="133">
        <f t="shared" si="29"/>
        <v>0</v>
      </c>
      <c r="AR153" s="134" t="s">
        <v>174</v>
      </c>
      <c r="AT153" s="134" t="s">
        <v>156</v>
      </c>
      <c r="AU153" s="134" t="s">
        <v>87</v>
      </c>
      <c r="AY153" s="2" t="s">
        <v>153</v>
      </c>
      <c r="BE153" s="135">
        <f t="shared" si="20"/>
        <v>0</v>
      </c>
      <c r="BF153" s="135">
        <f t="shared" si="21"/>
        <v>0</v>
      </c>
      <c r="BG153" s="135">
        <f t="shared" si="22"/>
        <v>0</v>
      </c>
      <c r="BH153" s="135">
        <f t="shared" si="23"/>
        <v>0</v>
      </c>
      <c r="BI153" s="135">
        <f t="shared" si="24"/>
        <v>0</v>
      </c>
      <c r="BJ153" s="2" t="s">
        <v>85</v>
      </c>
      <c r="BK153" s="135">
        <f t="shared" si="30"/>
        <v>0</v>
      </c>
      <c r="BL153" s="2" t="s">
        <v>174</v>
      </c>
      <c r="BM153" s="134" t="s">
        <v>861</v>
      </c>
    </row>
    <row r="154" spans="2:65" s="18" customFormat="1" ht="16.5" customHeight="1">
      <c r="B154" s="19"/>
      <c r="C154" s="123" t="s">
        <v>561</v>
      </c>
      <c r="D154" s="123" t="s">
        <v>156</v>
      </c>
      <c r="E154" s="124" t="s">
        <v>3198</v>
      </c>
      <c r="F154" s="125" t="s">
        <v>3199</v>
      </c>
      <c r="G154" s="126" t="s">
        <v>1081</v>
      </c>
      <c r="H154" s="181"/>
      <c r="I154" s="128"/>
      <c r="J154" s="129">
        <f t="shared" si="26"/>
        <v>0</v>
      </c>
      <c r="K154" s="125" t="s">
        <v>19</v>
      </c>
      <c r="L154" s="19"/>
      <c r="M154" s="130" t="s">
        <v>19</v>
      </c>
      <c r="N154" s="131" t="s">
        <v>49</v>
      </c>
      <c r="P154" s="132">
        <f t="shared" si="27"/>
        <v>0</v>
      </c>
      <c r="Q154" s="132">
        <v>0</v>
      </c>
      <c r="R154" s="132">
        <f t="shared" si="28"/>
        <v>0</v>
      </c>
      <c r="S154" s="132">
        <v>0</v>
      </c>
      <c r="T154" s="133">
        <f t="shared" si="29"/>
        <v>0</v>
      </c>
      <c r="AR154" s="134" t="s">
        <v>174</v>
      </c>
      <c r="AT154" s="134" t="s">
        <v>156</v>
      </c>
      <c r="AU154" s="134" t="s">
        <v>87</v>
      </c>
      <c r="AY154" s="2" t="s">
        <v>153</v>
      </c>
      <c r="BE154" s="135">
        <f t="shared" si="20"/>
        <v>0</v>
      </c>
      <c r="BF154" s="135">
        <f t="shared" si="21"/>
        <v>0</v>
      </c>
      <c r="BG154" s="135">
        <f t="shared" si="22"/>
        <v>0</v>
      </c>
      <c r="BH154" s="135">
        <f t="shared" si="23"/>
        <v>0</v>
      </c>
      <c r="BI154" s="135">
        <f t="shared" si="24"/>
        <v>0</v>
      </c>
      <c r="BJ154" s="2" t="s">
        <v>85</v>
      </c>
      <c r="BK154" s="135">
        <f t="shared" si="30"/>
        <v>0</v>
      </c>
      <c r="BL154" s="2" t="s">
        <v>174</v>
      </c>
      <c r="BM154" s="134" t="s">
        <v>873</v>
      </c>
    </row>
    <row r="155" spans="2:63" s="111" customFormat="1" ht="22.9" customHeight="1">
      <c r="B155" s="112"/>
      <c r="D155" s="113" t="s">
        <v>77</v>
      </c>
      <c r="E155" s="121" t="s">
        <v>3200</v>
      </c>
      <c r="F155" s="121" t="s">
        <v>3201</v>
      </c>
      <c r="J155" s="122">
        <f>BK155</f>
        <v>0</v>
      </c>
      <c r="L155" s="112"/>
      <c r="M155" s="116"/>
      <c r="P155" s="117">
        <f>SUM(P156:P188)</f>
        <v>0</v>
      </c>
      <c r="R155" s="117">
        <f>SUM(R156:R188)</f>
        <v>0</v>
      </c>
      <c r="T155" s="118">
        <f>SUM(T156:T188)</f>
        <v>0</v>
      </c>
      <c r="AR155" s="113" t="s">
        <v>85</v>
      </c>
      <c r="AT155" s="119" t="s">
        <v>77</v>
      </c>
      <c r="AU155" s="119" t="s">
        <v>85</v>
      </c>
      <c r="AY155" s="113" t="s">
        <v>153</v>
      </c>
      <c r="BK155" s="120">
        <f>SUM(BK156:BK188)</f>
        <v>0</v>
      </c>
    </row>
    <row r="156" spans="2:65" s="18" customFormat="1" ht="21.75" customHeight="1">
      <c r="B156" s="19"/>
      <c r="C156" s="123" t="s">
        <v>566</v>
      </c>
      <c r="D156" s="123" t="s">
        <v>156</v>
      </c>
      <c r="E156" s="124" t="s">
        <v>3111</v>
      </c>
      <c r="F156" s="125" t="s">
        <v>3112</v>
      </c>
      <c r="G156" s="126" t="s">
        <v>254</v>
      </c>
      <c r="H156" s="127">
        <v>1</v>
      </c>
      <c r="I156" s="128"/>
      <c r="J156" s="129">
        <f>ROUND(I156*H156,2)</f>
        <v>0</v>
      </c>
      <c r="K156" s="125" t="s">
        <v>160</v>
      </c>
      <c r="L156" s="19"/>
      <c r="M156" s="130" t="s">
        <v>19</v>
      </c>
      <c r="N156" s="131" t="s">
        <v>49</v>
      </c>
      <c r="P156" s="132">
        <f>O156*H156</f>
        <v>0</v>
      </c>
      <c r="Q156" s="132">
        <v>0</v>
      </c>
      <c r="R156" s="132">
        <f>Q156*H156</f>
        <v>0</v>
      </c>
      <c r="S156" s="132">
        <v>0</v>
      </c>
      <c r="T156" s="133">
        <f>S156*H156</f>
        <v>0</v>
      </c>
      <c r="AR156" s="134" t="s">
        <v>174</v>
      </c>
      <c r="AT156" s="134" t="s">
        <v>156</v>
      </c>
      <c r="AU156" s="134" t="s">
        <v>87</v>
      </c>
      <c r="AY156" s="2" t="s">
        <v>153</v>
      </c>
      <c r="BE156" s="135">
        <f t="shared" si="20"/>
        <v>0</v>
      </c>
      <c r="BF156" s="135">
        <f t="shared" si="21"/>
        <v>0</v>
      </c>
      <c r="BG156" s="135">
        <f t="shared" si="22"/>
        <v>0</v>
      </c>
      <c r="BH156" s="135">
        <f t="shared" si="23"/>
        <v>0</v>
      </c>
      <c r="BI156" s="135">
        <f t="shared" si="24"/>
        <v>0</v>
      </c>
      <c r="BJ156" s="2" t="s">
        <v>85</v>
      </c>
      <c r="BK156" s="135">
        <f>ROUND(I156*H156,2)</f>
        <v>0</v>
      </c>
      <c r="BL156" s="2" t="s">
        <v>174</v>
      </c>
      <c r="BM156" s="134" t="s">
        <v>881</v>
      </c>
    </row>
    <row r="157" spans="2:47" s="18" customFormat="1" ht="11.25">
      <c r="B157" s="19"/>
      <c r="D157" s="136" t="s">
        <v>163</v>
      </c>
      <c r="F157" s="137" t="s">
        <v>3113</v>
      </c>
      <c r="L157" s="19"/>
      <c r="M157" s="138"/>
      <c r="T157" s="43"/>
      <c r="AT157" s="2" t="s">
        <v>163</v>
      </c>
      <c r="AU157" s="2" t="s">
        <v>87</v>
      </c>
    </row>
    <row r="158" spans="2:65" s="18" customFormat="1" ht="16.5" customHeight="1">
      <c r="B158" s="19"/>
      <c r="C158" s="171" t="s">
        <v>571</v>
      </c>
      <c r="D158" s="171" t="s">
        <v>664</v>
      </c>
      <c r="E158" s="172" t="s">
        <v>3202</v>
      </c>
      <c r="F158" s="173" t="s">
        <v>3203</v>
      </c>
      <c r="G158" s="174" t="s">
        <v>254</v>
      </c>
      <c r="H158" s="175">
        <v>1</v>
      </c>
      <c r="I158" s="176"/>
      <c r="J158" s="177">
        <f aca="true" t="shared" si="31" ref="J158:J188">ROUND(I158*H158,2)</f>
        <v>0</v>
      </c>
      <c r="K158" s="173" t="s">
        <v>19</v>
      </c>
      <c r="L158" s="178"/>
      <c r="M158" s="179" t="s">
        <v>19</v>
      </c>
      <c r="N158" s="180" t="s">
        <v>49</v>
      </c>
      <c r="P158" s="132">
        <f aca="true" t="shared" si="32" ref="P158:P188">O158*H158</f>
        <v>0</v>
      </c>
      <c r="Q158" s="132">
        <v>0</v>
      </c>
      <c r="R158" s="132">
        <f aca="true" t="shared" si="33" ref="R158:R188">Q158*H158</f>
        <v>0</v>
      </c>
      <c r="S158" s="132">
        <v>0</v>
      </c>
      <c r="T158" s="133">
        <f aca="true" t="shared" si="34" ref="T158:T188">S158*H158</f>
        <v>0</v>
      </c>
      <c r="AR158" s="134" t="s">
        <v>192</v>
      </c>
      <c r="AT158" s="134" t="s">
        <v>664</v>
      </c>
      <c r="AU158" s="134" t="s">
        <v>87</v>
      </c>
      <c r="AY158" s="2" t="s">
        <v>153</v>
      </c>
      <c r="BE158" s="135">
        <f t="shared" si="20"/>
        <v>0</v>
      </c>
      <c r="BF158" s="135">
        <f t="shared" si="21"/>
        <v>0</v>
      </c>
      <c r="BG158" s="135">
        <f t="shared" si="22"/>
        <v>0</v>
      </c>
      <c r="BH158" s="135">
        <f t="shared" si="23"/>
        <v>0</v>
      </c>
      <c r="BI158" s="135">
        <f t="shared" si="24"/>
        <v>0</v>
      </c>
      <c r="BJ158" s="2" t="s">
        <v>85</v>
      </c>
      <c r="BK158" s="135">
        <f aca="true" t="shared" si="35" ref="BK158:BK188">ROUND(I158*H158,2)</f>
        <v>0</v>
      </c>
      <c r="BL158" s="2" t="s">
        <v>174</v>
      </c>
      <c r="BM158" s="134" t="s">
        <v>895</v>
      </c>
    </row>
    <row r="159" spans="2:65" s="18" customFormat="1" ht="16.5" customHeight="1">
      <c r="B159" s="19"/>
      <c r="C159" s="123" t="s">
        <v>577</v>
      </c>
      <c r="D159" s="123" t="s">
        <v>156</v>
      </c>
      <c r="E159" s="124" t="s">
        <v>3152</v>
      </c>
      <c r="F159" s="125" t="s">
        <v>3153</v>
      </c>
      <c r="G159" s="126" t="s">
        <v>254</v>
      </c>
      <c r="H159" s="127">
        <v>1</v>
      </c>
      <c r="I159" s="128"/>
      <c r="J159" s="129">
        <f t="shared" si="31"/>
        <v>0</v>
      </c>
      <c r="K159" s="125" t="s">
        <v>160</v>
      </c>
      <c r="L159" s="19"/>
      <c r="M159" s="130" t="s">
        <v>19</v>
      </c>
      <c r="N159" s="131" t="s">
        <v>49</v>
      </c>
      <c r="P159" s="132">
        <f t="shared" si="32"/>
        <v>0</v>
      </c>
      <c r="Q159" s="132">
        <v>0</v>
      </c>
      <c r="R159" s="132">
        <f t="shared" si="33"/>
        <v>0</v>
      </c>
      <c r="S159" s="132">
        <v>0</v>
      </c>
      <c r="T159" s="133">
        <f t="shared" si="34"/>
        <v>0</v>
      </c>
      <c r="AR159" s="134" t="s">
        <v>174</v>
      </c>
      <c r="AT159" s="134" t="s">
        <v>156</v>
      </c>
      <c r="AU159" s="134" t="s">
        <v>87</v>
      </c>
      <c r="AY159" s="2" t="s">
        <v>153</v>
      </c>
      <c r="BE159" s="135">
        <f t="shared" si="20"/>
        <v>0</v>
      </c>
      <c r="BF159" s="135">
        <f t="shared" si="21"/>
        <v>0</v>
      </c>
      <c r="BG159" s="135">
        <f t="shared" si="22"/>
        <v>0</v>
      </c>
      <c r="BH159" s="135">
        <f t="shared" si="23"/>
        <v>0</v>
      </c>
      <c r="BI159" s="135">
        <f t="shared" si="24"/>
        <v>0</v>
      </c>
      <c r="BJ159" s="2" t="s">
        <v>85</v>
      </c>
      <c r="BK159" s="135">
        <f t="shared" si="35"/>
        <v>0</v>
      </c>
      <c r="BL159" s="2" t="s">
        <v>174</v>
      </c>
      <c r="BM159" s="134" t="s">
        <v>907</v>
      </c>
    </row>
    <row r="160" spans="2:47" s="18" customFormat="1" ht="11.25">
      <c r="B160" s="19"/>
      <c r="D160" s="136" t="s">
        <v>163</v>
      </c>
      <c r="F160" s="137" t="s">
        <v>3154</v>
      </c>
      <c r="L160" s="19"/>
      <c r="M160" s="138"/>
      <c r="T160" s="43"/>
      <c r="AT160" s="2" t="s">
        <v>163</v>
      </c>
      <c r="AU160" s="2" t="s">
        <v>87</v>
      </c>
    </row>
    <row r="161" spans="2:65" s="18" customFormat="1" ht="16.5" customHeight="1">
      <c r="B161" s="19"/>
      <c r="C161" s="171" t="s">
        <v>586</v>
      </c>
      <c r="D161" s="171" t="s">
        <v>664</v>
      </c>
      <c r="E161" s="172" t="s">
        <v>3155</v>
      </c>
      <c r="F161" s="173" t="s">
        <v>3156</v>
      </c>
      <c r="G161" s="174" t="s">
        <v>254</v>
      </c>
      <c r="H161" s="175">
        <v>1</v>
      </c>
      <c r="I161" s="176"/>
      <c r="J161" s="177">
        <f t="shared" si="31"/>
        <v>0</v>
      </c>
      <c r="K161" s="173" t="s">
        <v>160</v>
      </c>
      <c r="L161" s="178"/>
      <c r="M161" s="179" t="s">
        <v>19</v>
      </c>
      <c r="N161" s="180" t="s">
        <v>49</v>
      </c>
      <c r="P161" s="132">
        <f t="shared" si="32"/>
        <v>0</v>
      </c>
      <c r="Q161" s="132">
        <v>0</v>
      </c>
      <c r="R161" s="132">
        <f t="shared" si="33"/>
        <v>0</v>
      </c>
      <c r="S161" s="132">
        <v>0</v>
      </c>
      <c r="T161" s="133">
        <f t="shared" si="34"/>
        <v>0</v>
      </c>
      <c r="AR161" s="134" t="s">
        <v>192</v>
      </c>
      <c r="AT161" s="134" t="s">
        <v>664</v>
      </c>
      <c r="AU161" s="134" t="s">
        <v>87</v>
      </c>
      <c r="AY161" s="2" t="s">
        <v>153</v>
      </c>
      <c r="BE161" s="135">
        <f t="shared" si="20"/>
        <v>0</v>
      </c>
      <c r="BF161" s="135">
        <f t="shared" si="21"/>
        <v>0</v>
      </c>
      <c r="BG161" s="135">
        <f t="shared" si="22"/>
        <v>0</v>
      </c>
      <c r="BH161" s="135">
        <f t="shared" si="23"/>
        <v>0</v>
      </c>
      <c r="BI161" s="135">
        <f t="shared" si="24"/>
        <v>0</v>
      </c>
      <c r="BJ161" s="2" t="s">
        <v>85</v>
      </c>
      <c r="BK161" s="135">
        <f t="shared" si="35"/>
        <v>0</v>
      </c>
      <c r="BL161" s="2" t="s">
        <v>174</v>
      </c>
      <c r="BM161" s="134" t="s">
        <v>919</v>
      </c>
    </row>
    <row r="162" spans="2:65" s="18" customFormat="1" ht="24.2" customHeight="1">
      <c r="B162" s="19"/>
      <c r="C162" s="123" t="s">
        <v>591</v>
      </c>
      <c r="D162" s="123" t="s">
        <v>156</v>
      </c>
      <c r="E162" s="124" t="s">
        <v>3157</v>
      </c>
      <c r="F162" s="125" t="s">
        <v>3158</v>
      </c>
      <c r="G162" s="126" t="s">
        <v>254</v>
      </c>
      <c r="H162" s="127">
        <v>1</v>
      </c>
      <c r="I162" s="128"/>
      <c r="J162" s="129">
        <f t="shared" si="31"/>
        <v>0</v>
      </c>
      <c r="K162" s="125" t="s">
        <v>160</v>
      </c>
      <c r="L162" s="19"/>
      <c r="M162" s="130" t="s">
        <v>19</v>
      </c>
      <c r="N162" s="131" t="s">
        <v>49</v>
      </c>
      <c r="P162" s="132">
        <f t="shared" si="32"/>
        <v>0</v>
      </c>
      <c r="Q162" s="132">
        <v>0</v>
      </c>
      <c r="R162" s="132">
        <f t="shared" si="33"/>
        <v>0</v>
      </c>
      <c r="S162" s="132">
        <v>0</v>
      </c>
      <c r="T162" s="133">
        <f t="shared" si="34"/>
        <v>0</v>
      </c>
      <c r="AR162" s="134" t="s">
        <v>174</v>
      </c>
      <c r="AT162" s="134" t="s">
        <v>156</v>
      </c>
      <c r="AU162" s="134" t="s">
        <v>87</v>
      </c>
      <c r="AY162" s="2" t="s">
        <v>153</v>
      </c>
      <c r="BE162" s="135">
        <f t="shared" si="20"/>
        <v>0</v>
      </c>
      <c r="BF162" s="135">
        <f t="shared" si="21"/>
        <v>0</v>
      </c>
      <c r="BG162" s="135">
        <f t="shared" si="22"/>
        <v>0</v>
      </c>
      <c r="BH162" s="135">
        <f t="shared" si="23"/>
        <v>0</v>
      </c>
      <c r="BI162" s="135">
        <f t="shared" si="24"/>
        <v>0</v>
      </c>
      <c r="BJ162" s="2" t="s">
        <v>85</v>
      </c>
      <c r="BK162" s="135">
        <f t="shared" si="35"/>
        <v>0</v>
      </c>
      <c r="BL162" s="2" t="s">
        <v>174</v>
      </c>
      <c r="BM162" s="134" t="s">
        <v>929</v>
      </c>
    </row>
    <row r="163" spans="2:47" s="18" customFormat="1" ht="11.25">
      <c r="B163" s="19"/>
      <c r="D163" s="136" t="s">
        <v>163</v>
      </c>
      <c r="F163" s="137" t="s">
        <v>3159</v>
      </c>
      <c r="L163" s="19"/>
      <c r="M163" s="138"/>
      <c r="T163" s="43"/>
      <c r="AT163" s="2" t="s">
        <v>163</v>
      </c>
      <c r="AU163" s="2" t="s">
        <v>87</v>
      </c>
    </row>
    <row r="164" spans="2:65" s="18" customFormat="1" ht="16.5" customHeight="1">
      <c r="B164" s="19"/>
      <c r="C164" s="171" t="s">
        <v>599</v>
      </c>
      <c r="D164" s="171" t="s">
        <v>664</v>
      </c>
      <c r="E164" s="172" t="s">
        <v>3160</v>
      </c>
      <c r="F164" s="173" t="s">
        <v>3161</v>
      </c>
      <c r="G164" s="174" t="s">
        <v>254</v>
      </c>
      <c r="H164" s="175">
        <v>1</v>
      </c>
      <c r="I164" s="176"/>
      <c r="J164" s="177">
        <f t="shared" si="31"/>
        <v>0</v>
      </c>
      <c r="K164" s="173" t="s">
        <v>19</v>
      </c>
      <c r="L164" s="178"/>
      <c r="M164" s="179" t="s">
        <v>19</v>
      </c>
      <c r="N164" s="180" t="s">
        <v>49</v>
      </c>
      <c r="P164" s="132">
        <f t="shared" si="32"/>
        <v>0</v>
      </c>
      <c r="Q164" s="132">
        <v>0</v>
      </c>
      <c r="R164" s="132">
        <f t="shared" si="33"/>
        <v>0</v>
      </c>
      <c r="S164" s="132">
        <v>0</v>
      </c>
      <c r="T164" s="133">
        <f t="shared" si="34"/>
        <v>0</v>
      </c>
      <c r="AR164" s="134" t="s">
        <v>192</v>
      </c>
      <c r="AT164" s="134" t="s">
        <v>664</v>
      </c>
      <c r="AU164" s="134" t="s">
        <v>87</v>
      </c>
      <c r="AY164" s="2" t="s">
        <v>153</v>
      </c>
      <c r="BE164" s="135">
        <f aca="true" t="shared" si="36" ref="BE164:BE227">IF(N164="základní",J164,0)</f>
        <v>0</v>
      </c>
      <c r="BF164" s="135">
        <f aca="true" t="shared" si="37" ref="BF164:BF227">IF(N164="snížená",J164,0)</f>
        <v>0</v>
      </c>
      <c r="BG164" s="135">
        <f aca="true" t="shared" si="38" ref="BG164:BG227">IF(N164="zákl. přenesená",J164,0)</f>
        <v>0</v>
      </c>
      <c r="BH164" s="135">
        <f aca="true" t="shared" si="39" ref="BH164:BH227">IF(N164="sníž. přenesená",J164,0)</f>
        <v>0</v>
      </c>
      <c r="BI164" s="135">
        <f aca="true" t="shared" si="40" ref="BI164:BI227">IF(N164="nulová",J164,0)</f>
        <v>0</v>
      </c>
      <c r="BJ164" s="2" t="s">
        <v>85</v>
      </c>
      <c r="BK164" s="135">
        <f t="shared" si="35"/>
        <v>0</v>
      </c>
      <c r="BL164" s="2" t="s">
        <v>174</v>
      </c>
      <c r="BM164" s="134" t="s">
        <v>941</v>
      </c>
    </row>
    <row r="165" spans="2:65" s="18" customFormat="1" ht="16.5" customHeight="1">
      <c r="B165" s="19"/>
      <c r="C165" s="123" t="s">
        <v>606</v>
      </c>
      <c r="D165" s="123" t="s">
        <v>156</v>
      </c>
      <c r="E165" s="124" t="s">
        <v>3124</v>
      </c>
      <c r="F165" s="125" t="s">
        <v>3125</v>
      </c>
      <c r="G165" s="126" t="s">
        <v>254</v>
      </c>
      <c r="H165" s="127">
        <v>1</v>
      </c>
      <c r="I165" s="128"/>
      <c r="J165" s="129">
        <f t="shared" si="31"/>
        <v>0</v>
      </c>
      <c r="K165" s="125" t="s">
        <v>160</v>
      </c>
      <c r="L165" s="19"/>
      <c r="M165" s="130" t="s">
        <v>19</v>
      </c>
      <c r="N165" s="131" t="s">
        <v>49</v>
      </c>
      <c r="P165" s="132">
        <f t="shared" si="32"/>
        <v>0</v>
      </c>
      <c r="Q165" s="132">
        <v>0</v>
      </c>
      <c r="R165" s="132">
        <f t="shared" si="33"/>
        <v>0</v>
      </c>
      <c r="S165" s="132">
        <v>0</v>
      </c>
      <c r="T165" s="133">
        <f t="shared" si="34"/>
        <v>0</v>
      </c>
      <c r="AR165" s="134" t="s">
        <v>174</v>
      </c>
      <c r="AT165" s="134" t="s">
        <v>156</v>
      </c>
      <c r="AU165" s="134" t="s">
        <v>87</v>
      </c>
      <c r="AY165" s="2" t="s">
        <v>153</v>
      </c>
      <c r="BE165" s="135">
        <f t="shared" si="36"/>
        <v>0</v>
      </c>
      <c r="BF165" s="135">
        <f t="shared" si="37"/>
        <v>0</v>
      </c>
      <c r="BG165" s="135">
        <f t="shared" si="38"/>
        <v>0</v>
      </c>
      <c r="BH165" s="135">
        <f t="shared" si="39"/>
        <v>0</v>
      </c>
      <c r="BI165" s="135">
        <f t="shared" si="40"/>
        <v>0</v>
      </c>
      <c r="BJ165" s="2" t="s">
        <v>85</v>
      </c>
      <c r="BK165" s="135">
        <f t="shared" si="35"/>
        <v>0</v>
      </c>
      <c r="BL165" s="2" t="s">
        <v>174</v>
      </c>
      <c r="BM165" s="134" t="s">
        <v>951</v>
      </c>
    </row>
    <row r="166" spans="2:47" s="18" customFormat="1" ht="11.25">
      <c r="B166" s="19"/>
      <c r="D166" s="136" t="s">
        <v>163</v>
      </c>
      <c r="F166" s="137" t="s">
        <v>3126</v>
      </c>
      <c r="L166" s="19"/>
      <c r="M166" s="138"/>
      <c r="T166" s="43"/>
      <c r="AT166" s="2" t="s">
        <v>163</v>
      </c>
      <c r="AU166" s="2" t="s">
        <v>87</v>
      </c>
    </row>
    <row r="167" spans="2:65" s="18" customFormat="1" ht="16.5" customHeight="1">
      <c r="B167" s="19"/>
      <c r="C167" s="171" t="s">
        <v>439</v>
      </c>
      <c r="D167" s="171" t="s">
        <v>664</v>
      </c>
      <c r="E167" s="172" t="s">
        <v>3204</v>
      </c>
      <c r="F167" s="173" t="s">
        <v>3205</v>
      </c>
      <c r="G167" s="174" t="s">
        <v>254</v>
      </c>
      <c r="H167" s="175">
        <v>1</v>
      </c>
      <c r="I167" s="176"/>
      <c r="J167" s="177">
        <f t="shared" si="31"/>
        <v>0</v>
      </c>
      <c r="K167" s="173" t="s">
        <v>160</v>
      </c>
      <c r="L167" s="178"/>
      <c r="M167" s="179" t="s">
        <v>19</v>
      </c>
      <c r="N167" s="180" t="s">
        <v>49</v>
      </c>
      <c r="P167" s="132">
        <f t="shared" si="32"/>
        <v>0</v>
      </c>
      <c r="Q167" s="132">
        <v>0</v>
      </c>
      <c r="R167" s="132">
        <f t="shared" si="33"/>
        <v>0</v>
      </c>
      <c r="S167" s="132">
        <v>0</v>
      </c>
      <c r="T167" s="133">
        <f t="shared" si="34"/>
        <v>0</v>
      </c>
      <c r="AR167" s="134" t="s">
        <v>192</v>
      </c>
      <c r="AT167" s="134" t="s">
        <v>664</v>
      </c>
      <c r="AU167" s="134" t="s">
        <v>87</v>
      </c>
      <c r="AY167" s="2" t="s">
        <v>153</v>
      </c>
      <c r="BE167" s="135">
        <f t="shared" si="36"/>
        <v>0</v>
      </c>
      <c r="BF167" s="135">
        <f t="shared" si="37"/>
        <v>0</v>
      </c>
      <c r="BG167" s="135">
        <f t="shared" si="38"/>
        <v>0</v>
      </c>
      <c r="BH167" s="135">
        <f t="shared" si="39"/>
        <v>0</v>
      </c>
      <c r="BI167" s="135">
        <f t="shared" si="40"/>
        <v>0</v>
      </c>
      <c r="BJ167" s="2" t="s">
        <v>85</v>
      </c>
      <c r="BK167" s="135">
        <f t="shared" si="35"/>
        <v>0</v>
      </c>
      <c r="BL167" s="2" t="s">
        <v>174</v>
      </c>
      <c r="BM167" s="134" t="s">
        <v>959</v>
      </c>
    </row>
    <row r="168" spans="2:65" s="18" customFormat="1" ht="16.5" customHeight="1">
      <c r="B168" s="19"/>
      <c r="C168" s="123" t="s">
        <v>623</v>
      </c>
      <c r="D168" s="123" t="s">
        <v>156</v>
      </c>
      <c r="E168" s="124" t="s">
        <v>3129</v>
      </c>
      <c r="F168" s="125" t="s">
        <v>3130</v>
      </c>
      <c r="G168" s="126" t="s">
        <v>254</v>
      </c>
      <c r="H168" s="127">
        <v>4</v>
      </c>
      <c r="I168" s="128"/>
      <c r="J168" s="129">
        <f t="shared" si="31"/>
        <v>0</v>
      </c>
      <c r="K168" s="125" t="s">
        <v>160</v>
      </c>
      <c r="L168" s="19"/>
      <c r="M168" s="130" t="s">
        <v>19</v>
      </c>
      <c r="N168" s="131" t="s">
        <v>49</v>
      </c>
      <c r="P168" s="132">
        <f t="shared" si="32"/>
        <v>0</v>
      </c>
      <c r="Q168" s="132">
        <v>0</v>
      </c>
      <c r="R168" s="132">
        <f t="shared" si="33"/>
        <v>0</v>
      </c>
      <c r="S168" s="132">
        <v>0</v>
      </c>
      <c r="T168" s="133">
        <f t="shared" si="34"/>
        <v>0</v>
      </c>
      <c r="AR168" s="134" t="s">
        <v>174</v>
      </c>
      <c r="AT168" s="134" t="s">
        <v>156</v>
      </c>
      <c r="AU168" s="134" t="s">
        <v>87</v>
      </c>
      <c r="AY168" s="2" t="s">
        <v>153</v>
      </c>
      <c r="BE168" s="135">
        <f t="shared" si="36"/>
        <v>0</v>
      </c>
      <c r="BF168" s="135">
        <f t="shared" si="37"/>
        <v>0</v>
      </c>
      <c r="BG168" s="135">
        <f t="shared" si="38"/>
        <v>0</v>
      </c>
      <c r="BH168" s="135">
        <f t="shared" si="39"/>
        <v>0</v>
      </c>
      <c r="BI168" s="135">
        <f t="shared" si="40"/>
        <v>0</v>
      </c>
      <c r="BJ168" s="2" t="s">
        <v>85</v>
      </c>
      <c r="BK168" s="135">
        <f t="shared" si="35"/>
        <v>0</v>
      </c>
      <c r="BL168" s="2" t="s">
        <v>174</v>
      </c>
      <c r="BM168" s="134" t="s">
        <v>971</v>
      </c>
    </row>
    <row r="169" spans="2:47" s="18" customFormat="1" ht="11.25">
      <c r="B169" s="19"/>
      <c r="D169" s="136" t="s">
        <v>163</v>
      </c>
      <c r="F169" s="137" t="s">
        <v>3131</v>
      </c>
      <c r="L169" s="19"/>
      <c r="M169" s="138"/>
      <c r="T169" s="43"/>
      <c r="AT169" s="2" t="s">
        <v>163</v>
      </c>
      <c r="AU169" s="2" t="s">
        <v>87</v>
      </c>
    </row>
    <row r="170" spans="2:65" s="18" customFormat="1" ht="16.5" customHeight="1">
      <c r="B170" s="19"/>
      <c r="C170" s="171" t="s">
        <v>629</v>
      </c>
      <c r="D170" s="171" t="s">
        <v>664</v>
      </c>
      <c r="E170" s="172" t="s">
        <v>3168</v>
      </c>
      <c r="F170" s="173" t="s">
        <v>3169</v>
      </c>
      <c r="G170" s="174" t="s">
        <v>254</v>
      </c>
      <c r="H170" s="175">
        <v>2</v>
      </c>
      <c r="I170" s="176"/>
      <c r="J170" s="177">
        <f t="shared" si="31"/>
        <v>0</v>
      </c>
      <c r="K170" s="173" t="s">
        <v>160</v>
      </c>
      <c r="L170" s="178"/>
      <c r="M170" s="179" t="s">
        <v>19</v>
      </c>
      <c r="N170" s="180" t="s">
        <v>49</v>
      </c>
      <c r="P170" s="132">
        <f t="shared" si="32"/>
        <v>0</v>
      </c>
      <c r="Q170" s="132">
        <v>0</v>
      </c>
      <c r="R170" s="132">
        <f t="shared" si="33"/>
        <v>0</v>
      </c>
      <c r="S170" s="132">
        <v>0</v>
      </c>
      <c r="T170" s="133">
        <f t="shared" si="34"/>
        <v>0</v>
      </c>
      <c r="AR170" s="134" t="s">
        <v>192</v>
      </c>
      <c r="AT170" s="134" t="s">
        <v>664</v>
      </c>
      <c r="AU170" s="134" t="s">
        <v>87</v>
      </c>
      <c r="AY170" s="2" t="s">
        <v>153</v>
      </c>
      <c r="BE170" s="135">
        <f t="shared" si="36"/>
        <v>0</v>
      </c>
      <c r="BF170" s="135">
        <f t="shared" si="37"/>
        <v>0</v>
      </c>
      <c r="BG170" s="135">
        <f t="shared" si="38"/>
        <v>0</v>
      </c>
      <c r="BH170" s="135">
        <f t="shared" si="39"/>
        <v>0</v>
      </c>
      <c r="BI170" s="135">
        <f t="shared" si="40"/>
        <v>0</v>
      </c>
      <c r="BJ170" s="2" t="s">
        <v>85</v>
      </c>
      <c r="BK170" s="135">
        <f t="shared" si="35"/>
        <v>0</v>
      </c>
      <c r="BL170" s="2" t="s">
        <v>174</v>
      </c>
      <c r="BM170" s="134" t="s">
        <v>981</v>
      </c>
    </row>
    <row r="171" spans="2:65" s="18" customFormat="1" ht="16.5" customHeight="1">
      <c r="B171" s="19"/>
      <c r="C171" s="171" t="s">
        <v>636</v>
      </c>
      <c r="D171" s="171" t="s">
        <v>664</v>
      </c>
      <c r="E171" s="172" t="s">
        <v>3206</v>
      </c>
      <c r="F171" s="173" t="s">
        <v>3207</v>
      </c>
      <c r="G171" s="174" t="s">
        <v>254</v>
      </c>
      <c r="H171" s="175">
        <v>2</v>
      </c>
      <c r="I171" s="176"/>
      <c r="J171" s="177">
        <f t="shared" si="31"/>
        <v>0</v>
      </c>
      <c r="K171" s="173" t="s">
        <v>160</v>
      </c>
      <c r="L171" s="178"/>
      <c r="M171" s="179" t="s">
        <v>19</v>
      </c>
      <c r="N171" s="180" t="s">
        <v>49</v>
      </c>
      <c r="P171" s="132">
        <f t="shared" si="32"/>
        <v>0</v>
      </c>
      <c r="Q171" s="132">
        <v>0</v>
      </c>
      <c r="R171" s="132">
        <f t="shared" si="33"/>
        <v>0</v>
      </c>
      <c r="S171" s="132">
        <v>0</v>
      </c>
      <c r="T171" s="133">
        <f t="shared" si="34"/>
        <v>0</v>
      </c>
      <c r="AR171" s="134" t="s">
        <v>192</v>
      </c>
      <c r="AT171" s="134" t="s">
        <v>664</v>
      </c>
      <c r="AU171" s="134" t="s">
        <v>87</v>
      </c>
      <c r="AY171" s="2" t="s">
        <v>153</v>
      </c>
      <c r="BE171" s="135">
        <f t="shared" si="36"/>
        <v>0</v>
      </c>
      <c r="BF171" s="135">
        <f t="shared" si="37"/>
        <v>0</v>
      </c>
      <c r="BG171" s="135">
        <f t="shared" si="38"/>
        <v>0</v>
      </c>
      <c r="BH171" s="135">
        <f t="shared" si="39"/>
        <v>0</v>
      </c>
      <c r="BI171" s="135">
        <f t="shared" si="40"/>
        <v>0</v>
      </c>
      <c r="BJ171" s="2" t="s">
        <v>85</v>
      </c>
      <c r="BK171" s="135">
        <f t="shared" si="35"/>
        <v>0</v>
      </c>
      <c r="BL171" s="2" t="s">
        <v>174</v>
      </c>
      <c r="BM171" s="134" t="s">
        <v>990</v>
      </c>
    </row>
    <row r="172" spans="2:65" s="18" customFormat="1" ht="16.5" customHeight="1">
      <c r="B172" s="19"/>
      <c r="C172" s="123" t="s">
        <v>641</v>
      </c>
      <c r="D172" s="123" t="s">
        <v>156</v>
      </c>
      <c r="E172" s="124" t="s">
        <v>3170</v>
      </c>
      <c r="F172" s="125" t="s">
        <v>3171</v>
      </c>
      <c r="G172" s="126" t="s">
        <v>254</v>
      </c>
      <c r="H172" s="127">
        <v>6</v>
      </c>
      <c r="I172" s="128"/>
      <c r="J172" s="129">
        <f t="shared" si="31"/>
        <v>0</v>
      </c>
      <c r="K172" s="125" t="s">
        <v>160</v>
      </c>
      <c r="L172" s="19"/>
      <c r="M172" s="130" t="s">
        <v>19</v>
      </c>
      <c r="N172" s="131" t="s">
        <v>49</v>
      </c>
      <c r="P172" s="132">
        <f t="shared" si="32"/>
        <v>0</v>
      </c>
      <c r="Q172" s="132">
        <v>0</v>
      </c>
      <c r="R172" s="132">
        <f t="shared" si="33"/>
        <v>0</v>
      </c>
      <c r="S172" s="132">
        <v>0</v>
      </c>
      <c r="T172" s="133">
        <f t="shared" si="34"/>
        <v>0</v>
      </c>
      <c r="AR172" s="134" t="s">
        <v>174</v>
      </c>
      <c r="AT172" s="134" t="s">
        <v>156</v>
      </c>
      <c r="AU172" s="134" t="s">
        <v>87</v>
      </c>
      <c r="AY172" s="2" t="s">
        <v>153</v>
      </c>
      <c r="BE172" s="135">
        <f t="shared" si="36"/>
        <v>0</v>
      </c>
      <c r="BF172" s="135">
        <f t="shared" si="37"/>
        <v>0</v>
      </c>
      <c r="BG172" s="135">
        <f t="shared" si="38"/>
        <v>0</v>
      </c>
      <c r="BH172" s="135">
        <f t="shared" si="39"/>
        <v>0</v>
      </c>
      <c r="BI172" s="135">
        <f t="shared" si="40"/>
        <v>0</v>
      </c>
      <c r="BJ172" s="2" t="s">
        <v>85</v>
      </c>
      <c r="BK172" s="135">
        <f t="shared" si="35"/>
        <v>0</v>
      </c>
      <c r="BL172" s="2" t="s">
        <v>174</v>
      </c>
      <c r="BM172" s="134" t="s">
        <v>1001</v>
      </c>
    </row>
    <row r="173" spans="2:47" s="18" customFormat="1" ht="11.25">
      <c r="B173" s="19"/>
      <c r="D173" s="136" t="s">
        <v>163</v>
      </c>
      <c r="F173" s="137" t="s">
        <v>3172</v>
      </c>
      <c r="L173" s="19"/>
      <c r="M173" s="138"/>
      <c r="T173" s="43"/>
      <c r="AT173" s="2" t="s">
        <v>163</v>
      </c>
      <c r="AU173" s="2" t="s">
        <v>87</v>
      </c>
    </row>
    <row r="174" spans="2:65" s="18" customFormat="1" ht="16.5" customHeight="1">
      <c r="B174" s="19"/>
      <c r="C174" s="171" t="s">
        <v>646</v>
      </c>
      <c r="D174" s="171" t="s">
        <v>664</v>
      </c>
      <c r="E174" s="172" t="s">
        <v>3173</v>
      </c>
      <c r="F174" s="173" t="s">
        <v>3174</v>
      </c>
      <c r="G174" s="174" t="s">
        <v>254</v>
      </c>
      <c r="H174" s="175">
        <v>4</v>
      </c>
      <c r="I174" s="176"/>
      <c r="J174" s="177">
        <f t="shared" si="31"/>
        <v>0</v>
      </c>
      <c r="K174" s="173" t="s">
        <v>19</v>
      </c>
      <c r="L174" s="178"/>
      <c r="M174" s="179" t="s">
        <v>19</v>
      </c>
      <c r="N174" s="180" t="s">
        <v>49</v>
      </c>
      <c r="P174" s="132">
        <f t="shared" si="32"/>
        <v>0</v>
      </c>
      <c r="Q174" s="132">
        <v>0</v>
      </c>
      <c r="R174" s="132">
        <f t="shared" si="33"/>
        <v>0</v>
      </c>
      <c r="S174" s="132">
        <v>0</v>
      </c>
      <c r="T174" s="133">
        <f t="shared" si="34"/>
        <v>0</v>
      </c>
      <c r="AR174" s="134" t="s">
        <v>192</v>
      </c>
      <c r="AT174" s="134" t="s">
        <v>664</v>
      </c>
      <c r="AU174" s="134" t="s">
        <v>87</v>
      </c>
      <c r="AY174" s="2" t="s">
        <v>153</v>
      </c>
      <c r="BE174" s="135">
        <f t="shared" si="36"/>
        <v>0</v>
      </c>
      <c r="BF174" s="135">
        <f t="shared" si="37"/>
        <v>0</v>
      </c>
      <c r="BG174" s="135">
        <f t="shared" si="38"/>
        <v>0</v>
      </c>
      <c r="BH174" s="135">
        <f t="shared" si="39"/>
        <v>0</v>
      </c>
      <c r="BI174" s="135">
        <f t="shared" si="40"/>
        <v>0</v>
      </c>
      <c r="BJ174" s="2" t="s">
        <v>85</v>
      </c>
      <c r="BK174" s="135">
        <f t="shared" si="35"/>
        <v>0</v>
      </c>
      <c r="BL174" s="2" t="s">
        <v>174</v>
      </c>
      <c r="BM174" s="134" t="s">
        <v>1012</v>
      </c>
    </row>
    <row r="175" spans="2:65" s="18" customFormat="1" ht="16.5" customHeight="1">
      <c r="B175" s="19"/>
      <c r="C175" s="171" t="s">
        <v>651</v>
      </c>
      <c r="D175" s="171" t="s">
        <v>664</v>
      </c>
      <c r="E175" s="172" t="s">
        <v>3175</v>
      </c>
      <c r="F175" s="173" t="s">
        <v>3176</v>
      </c>
      <c r="G175" s="174" t="s">
        <v>254</v>
      </c>
      <c r="H175" s="175">
        <v>2</v>
      </c>
      <c r="I175" s="176"/>
      <c r="J175" s="177">
        <f t="shared" si="31"/>
        <v>0</v>
      </c>
      <c r="K175" s="173" t="s">
        <v>19</v>
      </c>
      <c r="L175" s="178"/>
      <c r="M175" s="179" t="s">
        <v>19</v>
      </c>
      <c r="N175" s="180" t="s">
        <v>49</v>
      </c>
      <c r="P175" s="132">
        <f t="shared" si="32"/>
        <v>0</v>
      </c>
      <c r="Q175" s="132">
        <v>0</v>
      </c>
      <c r="R175" s="132">
        <f t="shared" si="33"/>
        <v>0</v>
      </c>
      <c r="S175" s="132">
        <v>0</v>
      </c>
      <c r="T175" s="133">
        <f t="shared" si="34"/>
        <v>0</v>
      </c>
      <c r="AR175" s="134" t="s">
        <v>192</v>
      </c>
      <c r="AT175" s="134" t="s">
        <v>664</v>
      </c>
      <c r="AU175" s="134" t="s">
        <v>87</v>
      </c>
      <c r="AY175" s="2" t="s">
        <v>153</v>
      </c>
      <c r="BE175" s="135">
        <f t="shared" si="36"/>
        <v>0</v>
      </c>
      <c r="BF175" s="135">
        <f t="shared" si="37"/>
        <v>0</v>
      </c>
      <c r="BG175" s="135">
        <f t="shared" si="38"/>
        <v>0</v>
      </c>
      <c r="BH175" s="135">
        <f t="shared" si="39"/>
        <v>0</v>
      </c>
      <c r="BI175" s="135">
        <f t="shared" si="40"/>
        <v>0</v>
      </c>
      <c r="BJ175" s="2" t="s">
        <v>85</v>
      </c>
      <c r="BK175" s="135">
        <f t="shared" si="35"/>
        <v>0</v>
      </c>
      <c r="BL175" s="2" t="s">
        <v>174</v>
      </c>
      <c r="BM175" s="134" t="s">
        <v>1023</v>
      </c>
    </row>
    <row r="176" spans="2:65" s="18" customFormat="1" ht="16.5" customHeight="1">
      <c r="B176" s="19"/>
      <c r="C176" s="123" t="s">
        <v>658</v>
      </c>
      <c r="D176" s="123" t="s">
        <v>156</v>
      </c>
      <c r="E176" s="124" t="s">
        <v>3208</v>
      </c>
      <c r="F176" s="125" t="s">
        <v>3209</v>
      </c>
      <c r="G176" s="126" t="s">
        <v>254</v>
      </c>
      <c r="H176" s="127">
        <v>1</v>
      </c>
      <c r="I176" s="128"/>
      <c r="J176" s="129">
        <f t="shared" si="31"/>
        <v>0</v>
      </c>
      <c r="K176" s="125" t="s">
        <v>160</v>
      </c>
      <c r="L176" s="19"/>
      <c r="M176" s="130" t="s">
        <v>19</v>
      </c>
      <c r="N176" s="131" t="s">
        <v>49</v>
      </c>
      <c r="P176" s="132">
        <f t="shared" si="32"/>
        <v>0</v>
      </c>
      <c r="Q176" s="132">
        <v>0</v>
      </c>
      <c r="R176" s="132">
        <f t="shared" si="33"/>
        <v>0</v>
      </c>
      <c r="S176" s="132">
        <v>0</v>
      </c>
      <c r="T176" s="133">
        <f t="shared" si="34"/>
        <v>0</v>
      </c>
      <c r="AR176" s="134" t="s">
        <v>174</v>
      </c>
      <c r="AT176" s="134" t="s">
        <v>156</v>
      </c>
      <c r="AU176" s="134" t="s">
        <v>87</v>
      </c>
      <c r="AY176" s="2" t="s">
        <v>153</v>
      </c>
      <c r="BE176" s="135">
        <f t="shared" si="36"/>
        <v>0</v>
      </c>
      <c r="BF176" s="135">
        <f t="shared" si="37"/>
        <v>0</v>
      </c>
      <c r="BG176" s="135">
        <f t="shared" si="38"/>
        <v>0</v>
      </c>
      <c r="BH176" s="135">
        <f t="shared" si="39"/>
        <v>0</v>
      </c>
      <c r="BI176" s="135">
        <f t="shared" si="40"/>
        <v>0</v>
      </c>
      <c r="BJ176" s="2" t="s">
        <v>85</v>
      </c>
      <c r="BK176" s="135">
        <f t="shared" si="35"/>
        <v>0</v>
      </c>
      <c r="BL176" s="2" t="s">
        <v>174</v>
      </c>
      <c r="BM176" s="134" t="s">
        <v>1038</v>
      </c>
    </row>
    <row r="177" spans="2:47" s="18" customFormat="1" ht="11.25">
      <c r="B177" s="19"/>
      <c r="D177" s="136" t="s">
        <v>163</v>
      </c>
      <c r="F177" s="137" t="s">
        <v>3210</v>
      </c>
      <c r="L177" s="19"/>
      <c r="M177" s="138"/>
      <c r="T177" s="43"/>
      <c r="AT177" s="2" t="s">
        <v>163</v>
      </c>
      <c r="AU177" s="2" t="s">
        <v>87</v>
      </c>
    </row>
    <row r="178" spans="2:65" s="18" customFormat="1" ht="16.5" customHeight="1">
      <c r="B178" s="19"/>
      <c r="C178" s="171" t="s">
        <v>663</v>
      </c>
      <c r="D178" s="171" t="s">
        <v>664</v>
      </c>
      <c r="E178" s="172" t="s">
        <v>3211</v>
      </c>
      <c r="F178" s="173" t="s">
        <v>3212</v>
      </c>
      <c r="G178" s="174" t="s">
        <v>254</v>
      </c>
      <c r="H178" s="175">
        <v>1</v>
      </c>
      <c r="I178" s="176"/>
      <c r="J178" s="177">
        <f t="shared" si="31"/>
        <v>0</v>
      </c>
      <c r="K178" s="173" t="s">
        <v>160</v>
      </c>
      <c r="L178" s="178"/>
      <c r="M178" s="179" t="s">
        <v>19</v>
      </c>
      <c r="N178" s="180" t="s">
        <v>49</v>
      </c>
      <c r="P178" s="132">
        <f t="shared" si="32"/>
        <v>0</v>
      </c>
      <c r="Q178" s="132">
        <v>0</v>
      </c>
      <c r="R178" s="132">
        <f t="shared" si="33"/>
        <v>0</v>
      </c>
      <c r="S178" s="132">
        <v>0</v>
      </c>
      <c r="T178" s="133">
        <f t="shared" si="34"/>
        <v>0</v>
      </c>
      <c r="AR178" s="134" t="s">
        <v>192</v>
      </c>
      <c r="AT178" s="134" t="s">
        <v>664</v>
      </c>
      <c r="AU178" s="134" t="s">
        <v>87</v>
      </c>
      <c r="AY178" s="2" t="s">
        <v>153</v>
      </c>
      <c r="BE178" s="135">
        <f t="shared" si="36"/>
        <v>0</v>
      </c>
      <c r="BF178" s="135">
        <f t="shared" si="37"/>
        <v>0</v>
      </c>
      <c r="BG178" s="135">
        <f t="shared" si="38"/>
        <v>0</v>
      </c>
      <c r="BH178" s="135">
        <f t="shared" si="39"/>
        <v>0</v>
      </c>
      <c r="BI178" s="135">
        <f t="shared" si="40"/>
        <v>0</v>
      </c>
      <c r="BJ178" s="2" t="s">
        <v>85</v>
      </c>
      <c r="BK178" s="135">
        <f t="shared" si="35"/>
        <v>0</v>
      </c>
      <c r="BL178" s="2" t="s">
        <v>174</v>
      </c>
      <c r="BM178" s="134" t="s">
        <v>1050</v>
      </c>
    </row>
    <row r="179" spans="2:65" s="18" customFormat="1" ht="16.5" customHeight="1">
      <c r="B179" s="19"/>
      <c r="C179" s="123" t="s">
        <v>669</v>
      </c>
      <c r="D179" s="123" t="s">
        <v>156</v>
      </c>
      <c r="E179" s="124" t="s">
        <v>3182</v>
      </c>
      <c r="F179" s="125" t="s">
        <v>3183</v>
      </c>
      <c r="G179" s="126" t="s">
        <v>254</v>
      </c>
      <c r="H179" s="127">
        <v>2</v>
      </c>
      <c r="I179" s="128"/>
      <c r="J179" s="129">
        <f t="shared" si="31"/>
        <v>0</v>
      </c>
      <c r="K179" s="125" t="s">
        <v>160</v>
      </c>
      <c r="L179" s="19"/>
      <c r="M179" s="130" t="s">
        <v>19</v>
      </c>
      <c r="N179" s="131" t="s">
        <v>49</v>
      </c>
      <c r="P179" s="132">
        <f t="shared" si="32"/>
        <v>0</v>
      </c>
      <c r="Q179" s="132">
        <v>0</v>
      </c>
      <c r="R179" s="132">
        <f t="shared" si="33"/>
        <v>0</v>
      </c>
      <c r="S179" s="132">
        <v>0</v>
      </c>
      <c r="T179" s="133">
        <f t="shared" si="34"/>
        <v>0</v>
      </c>
      <c r="AR179" s="134" t="s">
        <v>174</v>
      </c>
      <c r="AT179" s="134" t="s">
        <v>156</v>
      </c>
      <c r="AU179" s="134" t="s">
        <v>87</v>
      </c>
      <c r="AY179" s="2" t="s">
        <v>153</v>
      </c>
      <c r="BE179" s="135">
        <f t="shared" si="36"/>
        <v>0</v>
      </c>
      <c r="BF179" s="135">
        <f t="shared" si="37"/>
        <v>0</v>
      </c>
      <c r="BG179" s="135">
        <f t="shared" si="38"/>
        <v>0</v>
      </c>
      <c r="BH179" s="135">
        <f t="shared" si="39"/>
        <v>0</v>
      </c>
      <c r="BI179" s="135">
        <f t="shared" si="40"/>
        <v>0</v>
      </c>
      <c r="BJ179" s="2" t="s">
        <v>85</v>
      </c>
      <c r="BK179" s="135">
        <f t="shared" si="35"/>
        <v>0</v>
      </c>
      <c r="BL179" s="2" t="s">
        <v>174</v>
      </c>
      <c r="BM179" s="134" t="s">
        <v>1060</v>
      </c>
    </row>
    <row r="180" spans="2:47" s="18" customFormat="1" ht="11.25">
      <c r="B180" s="19"/>
      <c r="D180" s="136" t="s">
        <v>163</v>
      </c>
      <c r="F180" s="137" t="s">
        <v>3184</v>
      </c>
      <c r="L180" s="19"/>
      <c r="M180" s="138"/>
      <c r="T180" s="43"/>
      <c r="AT180" s="2" t="s">
        <v>163</v>
      </c>
      <c r="AU180" s="2" t="s">
        <v>87</v>
      </c>
    </row>
    <row r="181" spans="2:65" s="18" customFormat="1" ht="16.5" customHeight="1">
      <c r="B181" s="19"/>
      <c r="C181" s="171" t="s">
        <v>674</v>
      </c>
      <c r="D181" s="171" t="s">
        <v>664</v>
      </c>
      <c r="E181" s="172" t="s">
        <v>3185</v>
      </c>
      <c r="F181" s="173" t="s">
        <v>3186</v>
      </c>
      <c r="G181" s="174" t="s">
        <v>254</v>
      </c>
      <c r="H181" s="175">
        <v>2</v>
      </c>
      <c r="I181" s="176"/>
      <c r="J181" s="177">
        <f t="shared" si="31"/>
        <v>0</v>
      </c>
      <c r="K181" s="173" t="s">
        <v>160</v>
      </c>
      <c r="L181" s="178"/>
      <c r="M181" s="179" t="s">
        <v>19</v>
      </c>
      <c r="N181" s="180" t="s">
        <v>49</v>
      </c>
      <c r="P181" s="132">
        <f t="shared" si="32"/>
        <v>0</v>
      </c>
      <c r="Q181" s="132">
        <v>0</v>
      </c>
      <c r="R181" s="132">
        <f t="shared" si="33"/>
        <v>0</v>
      </c>
      <c r="S181" s="132">
        <v>0</v>
      </c>
      <c r="T181" s="133">
        <f t="shared" si="34"/>
        <v>0</v>
      </c>
      <c r="AR181" s="134" t="s">
        <v>192</v>
      </c>
      <c r="AT181" s="134" t="s">
        <v>664</v>
      </c>
      <c r="AU181" s="134" t="s">
        <v>87</v>
      </c>
      <c r="AY181" s="2" t="s">
        <v>153</v>
      </c>
      <c r="BE181" s="135">
        <f t="shared" si="36"/>
        <v>0</v>
      </c>
      <c r="BF181" s="135">
        <f t="shared" si="37"/>
        <v>0</v>
      </c>
      <c r="BG181" s="135">
        <f t="shared" si="38"/>
        <v>0</v>
      </c>
      <c r="BH181" s="135">
        <f t="shared" si="39"/>
        <v>0</v>
      </c>
      <c r="BI181" s="135">
        <f t="shared" si="40"/>
        <v>0</v>
      </c>
      <c r="BJ181" s="2" t="s">
        <v>85</v>
      </c>
      <c r="BK181" s="135">
        <f t="shared" si="35"/>
        <v>0</v>
      </c>
      <c r="BL181" s="2" t="s">
        <v>174</v>
      </c>
      <c r="BM181" s="134" t="s">
        <v>1072</v>
      </c>
    </row>
    <row r="182" spans="2:65" s="18" customFormat="1" ht="24.2" customHeight="1">
      <c r="B182" s="19"/>
      <c r="C182" s="123" t="s">
        <v>680</v>
      </c>
      <c r="D182" s="123" t="s">
        <v>156</v>
      </c>
      <c r="E182" s="124" t="s">
        <v>3192</v>
      </c>
      <c r="F182" s="125" t="s">
        <v>3193</v>
      </c>
      <c r="G182" s="126" t="s">
        <v>254</v>
      </c>
      <c r="H182" s="127">
        <v>1</v>
      </c>
      <c r="I182" s="128"/>
      <c r="J182" s="129">
        <f t="shared" si="31"/>
        <v>0</v>
      </c>
      <c r="K182" s="125" t="s">
        <v>19</v>
      </c>
      <c r="L182" s="19"/>
      <c r="M182" s="130" t="s">
        <v>19</v>
      </c>
      <c r="N182" s="131" t="s">
        <v>49</v>
      </c>
      <c r="P182" s="132">
        <f t="shared" si="32"/>
        <v>0</v>
      </c>
      <c r="Q182" s="132">
        <v>0</v>
      </c>
      <c r="R182" s="132">
        <f t="shared" si="33"/>
        <v>0</v>
      </c>
      <c r="S182" s="132">
        <v>0</v>
      </c>
      <c r="T182" s="133">
        <f t="shared" si="34"/>
        <v>0</v>
      </c>
      <c r="AR182" s="134" t="s">
        <v>174</v>
      </c>
      <c r="AT182" s="134" t="s">
        <v>156</v>
      </c>
      <c r="AU182" s="134" t="s">
        <v>87</v>
      </c>
      <c r="AY182" s="2" t="s">
        <v>153</v>
      </c>
      <c r="BE182" s="135">
        <f t="shared" si="36"/>
        <v>0</v>
      </c>
      <c r="BF182" s="135">
        <f t="shared" si="37"/>
        <v>0</v>
      </c>
      <c r="BG182" s="135">
        <f t="shared" si="38"/>
        <v>0</v>
      </c>
      <c r="BH182" s="135">
        <f t="shared" si="39"/>
        <v>0</v>
      </c>
      <c r="BI182" s="135">
        <f t="shared" si="40"/>
        <v>0</v>
      </c>
      <c r="BJ182" s="2" t="s">
        <v>85</v>
      </c>
      <c r="BK182" s="135">
        <f t="shared" si="35"/>
        <v>0</v>
      </c>
      <c r="BL182" s="2" t="s">
        <v>174</v>
      </c>
      <c r="BM182" s="134" t="s">
        <v>1086</v>
      </c>
    </row>
    <row r="183" spans="2:65" s="18" customFormat="1" ht="16.5" customHeight="1">
      <c r="B183" s="19"/>
      <c r="C183" s="123" t="s">
        <v>691</v>
      </c>
      <c r="D183" s="123" t="s">
        <v>156</v>
      </c>
      <c r="E183" s="124" t="s">
        <v>3194</v>
      </c>
      <c r="F183" s="125" t="s">
        <v>3195</v>
      </c>
      <c r="G183" s="126" t="s">
        <v>254</v>
      </c>
      <c r="H183" s="127">
        <v>4</v>
      </c>
      <c r="I183" s="128"/>
      <c r="J183" s="129">
        <f t="shared" si="31"/>
        <v>0</v>
      </c>
      <c r="K183" s="125" t="s">
        <v>19</v>
      </c>
      <c r="L183" s="19"/>
      <c r="M183" s="130" t="s">
        <v>19</v>
      </c>
      <c r="N183" s="131" t="s">
        <v>49</v>
      </c>
      <c r="P183" s="132">
        <f t="shared" si="32"/>
        <v>0</v>
      </c>
      <c r="Q183" s="132">
        <v>0</v>
      </c>
      <c r="R183" s="132">
        <f t="shared" si="33"/>
        <v>0</v>
      </c>
      <c r="S183" s="132">
        <v>0</v>
      </c>
      <c r="T183" s="133">
        <f t="shared" si="34"/>
        <v>0</v>
      </c>
      <c r="AR183" s="134" t="s">
        <v>174</v>
      </c>
      <c r="AT183" s="134" t="s">
        <v>156</v>
      </c>
      <c r="AU183" s="134" t="s">
        <v>87</v>
      </c>
      <c r="AY183" s="2" t="s">
        <v>153</v>
      </c>
      <c r="BE183" s="135">
        <f t="shared" si="36"/>
        <v>0</v>
      </c>
      <c r="BF183" s="135">
        <f t="shared" si="37"/>
        <v>0</v>
      </c>
      <c r="BG183" s="135">
        <f t="shared" si="38"/>
        <v>0</v>
      </c>
      <c r="BH183" s="135">
        <f t="shared" si="39"/>
        <v>0</v>
      </c>
      <c r="BI183" s="135">
        <f t="shared" si="40"/>
        <v>0</v>
      </c>
      <c r="BJ183" s="2" t="s">
        <v>85</v>
      </c>
      <c r="BK183" s="135">
        <f t="shared" si="35"/>
        <v>0</v>
      </c>
      <c r="BL183" s="2" t="s">
        <v>174</v>
      </c>
      <c r="BM183" s="134" t="s">
        <v>1099</v>
      </c>
    </row>
    <row r="184" spans="2:65" s="18" customFormat="1" ht="21.75" customHeight="1">
      <c r="B184" s="19"/>
      <c r="C184" s="123" t="s">
        <v>703</v>
      </c>
      <c r="D184" s="123" t="s">
        <v>156</v>
      </c>
      <c r="E184" s="124" t="s">
        <v>3177</v>
      </c>
      <c r="F184" s="125" t="s">
        <v>3178</v>
      </c>
      <c r="G184" s="126" t="s">
        <v>254</v>
      </c>
      <c r="H184" s="127">
        <v>2</v>
      </c>
      <c r="I184" s="128"/>
      <c r="J184" s="129">
        <f t="shared" si="31"/>
        <v>0</v>
      </c>
      <c r="K184" s="125" t="s">
        <v>160</v>
      </c>
      <c r="L184" s="19"/>
      <c r="M184" s="130" t="s">
        <v>19</v>
      </c>
      <c r="N184" s="131" t="s">
        <v>49</v>
      </c>
      <c r="P184" s="132">
        <f t="shared" si="32"/>
        <v>0</v>
      </c>
      <c r="Q184" s="132">
        <v>0</v>
      </c>
      <c r="R184" s="132">
        <f t="shared" si="33"/>
        <v>0</v>
      </c>
      <c r="S184" s="132">
        <v>0</v>
      </c>
      <c r="T184" s="133">
        <f t="shared" si="34"/>
        <v>0</v>
      </c>
      <c r="AR184" s="134" t="s">
        <v>174</v>
      </c>
      <c r="AT184" s="134" t="s">
        <v>156</v>
      </c>
      <c r="AU184" s="134" t="s">
        <v>87</v>
      </c>
      <c r="AY184" s="2" t="s">
        <v>153</v>
      </c>
      <c r="BE184" s="135">
        <f t="shared" si="36"/>
        <v>0</v>
      </c>
      <c r="BF184" s="135">
        <f t="shared" si="37"/>
        <v>0</v>
      </c>
      <c r="BG184" s="135">
        <f t="shared" si="38"/>
        <v>0</v>
      </c>
      <c r="BH184" s="135">
        <f t="shared" si="39"/>
        <v>0</v>
      </c>
      <c r="BI184" s="135">
        <f t="shared" si="40"/>
        <v>0</v>
      </c>
      <c r="BJ184" s="2" t="s">
        <v>85</v>
      </c>
      <c r="BK184" s="135">
        <f t="shared" si="35"/>
        <v>0</v>
      </c>
      <c r="BL184" s="2" t="s">
        <v>174</v>
      </c>
      <c r="BM184" s="134" t="s">
        <v>1110</v>
      </c>
    </row>
    <row r="185" spans="2:47" s="18" customFormat="1" ht="11.25">
      <c r="B185" s="19"/>
      <c r="D185" s="136" t="s">
        <v>163</v>
      </c>
      <c r="F185" s="137" t="s">
        <v>3179</v>
      </c>
      <c r="L185" s="19"/>
      <c r="M185" s="138"/>
      <c r="T185" s="43"/>
      <c r="AT185" s="2" t="s">
        <v>163</v>
      </c>
      <c r="AU185" s="2" t="s">
        <v>87</v>
      </c>
    </row>
    <row r="186" spans="2:65" s="18" customFormat="1" ht="16.5" customHeight="1">
      <c r="B186" s="19"/>
      <c r="C186" s="171" t="s">
        <v>708</v>
      </c>
      <c r="D186" s="171" t="s">
        <v>664</v>
      </c>
      <c r="E186" s="172" t="s">
        <v>3180</v>
      </c>
      <c r="F186" s="173" t="s">
        <v>3181</v>
      </c>
      <c r="G186" s="174" t="s">
        <v>254</v>
      </c>
      <c r="H186" s="175">
        <v>2</v>
      </c>
      <c r="I186" s="176"/>
      <c r="J186" s="177">
        <f t="shared" si="31"/>
        <v>0</v>
      </c>
      <c r="K186" s="173" t="s">
        <v>160</v>
      </c>
      <c r="L186" s="178"/>
      <c r="M186" s="179" t="s">
        <v>19</v>
      </c>
      <c r="N186" s="180" t="s">
        <v>49</v>
      </c>
      <c r="P186" s="132">
        <f t="shared" si="32"/>
        <v>0</v>
      </c>
      <c r="Q186" s="132">
        <v>0</v>
      </c>
      <c r="R186" s="132">
        <f t="shared" si="33"/>
        <v>0</v>
      </c>
      <c r="S186" s="132">
        <v>0</v>
      </c>
      <c r="T186" s="133">
        <f t="shared" si="34"/>
        <v>0</v>
      </c>
      <c r="AR186" s="134" t="s">
        <v>192</v>
      </c>
      <c r="AT186" s="134" t="s">
        <v>664</v>
      </c>
      <c r="AU186" s="134" t="s">
        <v>87</v>
      </c>
      <c r="AY186" s="2" t="s">
        <v>153</v>
      </c>
      <c r="BE186" s="135">
        <f t="shared" si="36"/>
        <v>0</v>
      </c>
      <c r="BF186" s="135">
        <f t="shared" si="37"/>
        <v>0</v>
      </c>
      <c r="BG186" s="135">
        <f t="shared" si="38"/>
        <v>0</v>
      </c>
      <c r="BH186" s="135">
        <f t="shared" si="39"/>
        <v>0</v>
      </c>
      <c r="BI186" s="135">
        <f t="shared" si="40"/>
        <v>0</v>
      </c>
      <c r="BJ186" s="2" t="s">
        <v>85</v>
      </c>
      <c r="BK186" s="135">
        <f t="shared" si="35"/>
        <v>0</v>
      </c>
      <c r="BL186" s="2" t="s">
        <v>174</v>
      </c>
      <c r="BM186" s="134" t="s">
        <v>1120</v>
      </c>
    </row>
    <row r="187" spans="2:65" s="18" customFormat="1" ht="16.5" customHeight="1">
      <c r="B187" s="19"/>
      <c r="C187" s="123" t="s">
        <v>715</v>
      </c>
      <c r="D187" s="123" t="s">
        <v>156</v>
      </c>
      <c r="E187" s="124" t="s">
        <v>3213</v>
      </c>
      <c r="F187" s="125" t="s">
        <v>3214</v>
      </c>
      <c r="G187" s="126" t="s">
        <v>1081</v>
      </c>
      <c r="H187" s="181"/>
      <c r="I187" s="128"/>
      <c r="J187" s="129">
        <f t="shared" si="31"/>
        <v>0</v>
      </c>
      <c r="K187" s="125" t="s">
        <v>19</v>
      </c>
      <c r="L187" s="19"/>
      <c r="M187" s="130" t="s">
        <v>19</v>
      </c>
      <c r="N187" s="131" t="s">
        <v>49</v>
      </c>
      <c r="P187" s="132">
        <f t="shared" si="32"/>
        <v>0</v>
      </c>
      <c r="Q187" s="132">
        <v>0</v>
      </c>
      <c r="R187" s="132">
        <f t="shared" si="33"/>
        <v>0</v>
      </c>
      <c r="S187" s="132">
        <v>0</v>
      </c>
      <c r="T187" s="133">
        <f t="shared" si="34"/>
        <v>0</v>
      </c>
      <c r="AR187" s="134" t="s">
        <v>174</v>
      </c>
      <c r="AT187" s="134" t="s">
        <v>156</v>
      </c>
      <c r="AU187" s="134" t="s">
        <v>87</v>
      </c>
      <c r="AY187" s="2" t="s">
        <v>153</v>
      </c>
      <c r="BE187" s="135">
        <f t="shared" si="36"/>
        <v>0</v>
      </c>
      <c r="BF187" s="135">
        <f t="shared" si="37"/>
        <v>0</v>
      </c>
      <c r="BG187" s="135">
        <f t="shared" si="38"/>
        <v>0</v>
      </c>
      <c r="BH187" s="135">
        <f t="shared" si="39"/>
        <v>0</v>
      </c>
      <c r="BI187" s="135">
        <f t="shared" si="40"/>
        <v>0</v>
      </c>
      <c r="BJ187" s="2" t="s">
        <v>85</v>
      </c>
      <c r="BK187" s="135">
        <f t="shared" si="35"/>
        <v>0</v>
      </c>
      <c r="BL187" s="2" t="s">
        <v>174</v>
      </c>
      <c r="BM187" s="134" t="s">
        <v>1133</v>
      </c>
    </row>
    <row r="188" spans="2:65" s="18" customFormat="1" ht="16.5" customHeight="1">
      <c r="B188" s="19"/>
      <c r="C188" s="123" t="s">
        <v>720</v>
      </c>
      <c r="D188" s="123" t="s">
        <v>156</v>
      </c>
      <c r="E188" s="124" t="s">
        <v>3215</v>
      </c>
      <c r="F188" s="125" t="s">
        <v>3216</v>
      </c>
      <c r="G188" s="126" t="s">
        <v>1081</v>
      </c>
      <c r="H188" s="181"/>
      <c r="I188" s="128"/>
      <c r="J188" s="129">
        <f t="shared" si="31"/>
        <v>0</v>
      </c>
      <c r="K188" s="125" t="s">
        <v>19</v>
      </c>
      <c r="L188" s="19"/>
      <c r="M188" s="130" t="s">
        <v>19</v>
      </c>
      <c r="N188" s="131" t="s">
        <v>49</v>
      </c>
      <c r="P188" s="132">
        <f t="shared" si="32"/>
        <v>0</v>
      </c>
      <c r="Q188" s="132">
        <v>0</v>
      </c>
      <c r="R188" s="132">
        <f t="shared" si="33"/>
        <v>0</v>
      </c>
      <c r="S188" s="132">
        <v>0</v>
      </c>
      <c r="T188" s="133">
        <f t="shared" si="34"/>
        <v>0</v>
      </c>
      <c r="AR188" s="134" t="s">
        <v>174</v>
      </c>
      <c r="AT188" s="134" t="s">
        <v>156</v>
      </c>
      <c r="AU188" s="134" t="s">
        <v>87</v>
      </c>
      <c r="AY188" s="2" t="s">
        <v>153</v>
      </c>
      <c r="BE188" s="135">
        <f t="shared" si="36"/>
        <v>0</v>
      </c>
      <c r="BF188" s="135">
        <f t="shared" si="37"/>
        <v>0</v>
      </c>
      <c r="BG188" s="135">
        <f t="shared" si="38"/>
        <v>0</v>
      </c>
      <c r="BH188" s="135">
        <f t="shared" si="39"/>
        <v>0</v>
      </c>
      <c r="BI188" s="135">
        <f t="shared" si="40"/>
        <v>0</v>
      </c>
      <c r="BJ188" s="2" t="s">
        <v>85</v>
      </c>
      <c r="BK188" s="135">
        <f t="shared" si="35"/>
        <v>0</v>
      </c>
      <c r="BL188" s="2" t="s">
        <v>174</v>
      </c>
      <c r="BM188" s="134" t="s">
        <v>1145</v>
      </c>
    </row>
    <row r="189" spans="2:63" s="111" customFormat="1" ht="25.9" customHeight="1">
      <c r="B189" s="112"/>
      <c r="D189" s="113" t="s">
        <v>77</v>
      </c>
      <c r="E189" s="114" t="s">
        <v>1028</v>
      </c>
      <c r="F189" s="114" t="s">
        <v>1029</v>
      </c>
      <c r="J189" s="115">
        <f aca="true" t="shared" si="41" ref="J189:J190">BK189</f>
        <v>0</v>
      </c>
      <c r="L189" s="112"/>
      <c r="M189" s="116"/>
      <c r="P189" s="117">
        <f>P190</f>
        <v>0</v>
      </c>
      <c r="R189" s="117">
        <f>R190</f>
        <v>0</v>
      </c>
      <c r="T189" s="118">
        <f>T190</f>
        <v>0</v>
      </c>
      <c r="AR189" s="113" t="s">
        <v>87</v>
      </c>
      <c r="AT189" s="119" t="s">
        <v>77</v>
      </c>
      <c r="AU189" s="119" t="s">
        <v>78</v>
      </c>
      <c r="AY189" s="113" t="s">
        <v>153</v>
      </c>
      <c r="BK189" s="120">
        <f>BK190</f>
        <v>0</v>
      </c>
    </row>
    <row r="190" spans="2:63" s="111" customFormat="1" ht="22.9" customHeight="1">
      <c r="B190" s="112"/>
      <c r="D190" s="113" t="s">
        <v>77</v>
      </c>
      <c r="E190" s="121" t="s">
        <v>2996</v>
      </c>
      <c r="F190" s="121" t="s">
        <v>2997</v>
      </c>
      <c r="J190" s="122">
        <f t="shared" si="41"/>
        <v>0</v>
      </c>
      <c r="L190" s="112"/>
      <c r="M190" s="116"/>
      <c r="P190" s="117">
        <f>SUM(P191:P409)</f>
        <v>0</v>
      </c>
      <c r="R190" s="117">
        <f>SUM(R191:R409)</f>
        <v>0</v>
      </c>
      <c r="T190" s="118">
        <f>SUM(T191:T409)</f>
        <v>0</v>
      </c>
      <c r="AR190" s="113" t="s">
        <v>87</v>
      </c>
      <c r="AT190" s="119" t="s">
        <v>77</v>
      </c>
      <c r="AU190" s="119" t="s">
        <v>85</v>
      </c>
      <c r="AY190" s="113" t="s">
        <v>153</v>
      </c>
      <c r="BK190" s="120">
        <f>SUM(BK191:BK409)</f>
        <v>0</v>
      </c>
    </row>
    <row r="191" spans="2:65" s="18" customFormat="1" ht="24.2" customHeight="1">
      <c r="B191" s="19"/>
      <c r="C191" s="123" t="s">
        <v>743</v>
      </c>
      <c r="D191" s="123" t="s">
        <v>156</v>
      </c>
      <c r="E191" s="124" t="s">
        <v>3217</v>
      </c>
      <c r="F191" s="125" t="s">
        <v>3218</v>
      </c>
      <c r="G191" s="126" t="s">
        <v>270</v>
      </c>
      <c r="H191" s="127">
        <v>57.5</v>
      </c>
      <c r="I191" s="128"/>
      <c r="J191" s="129">
        <f>ROUND(I191*H191,2)</f>
        <v>0</v>
      </c>
      <c r="K191" s="125" t="s">
        <v>160</v>
      </c>
      <c r="L191" s="19"/>
      <c r="M191" s="130" t="s">
        <v>19</v>
      </c>
      <c r="N191" s="131" t="s">
        <v>49</v>
      </c>
      <c r="P191" s="132">
        <f>O191*H191</f>
        <v>0</v>
      </c>
      <c r="Q191" s="132">
        <v>0</v>
      </c>
      <c r="R191" s="132">
        <f>Q191*H191</f>
        <v>0</v>
      </c>
      <c r="S191" s="132">
        <v>0</v>
      </c>
      <c r="T191" s="133">
        <f>S191*H191</f>
        <v>0</v>
      </c>
      <c r="AR191" s="134" t="s">
        <v>373</v>
      </c>
      <c r="AT191" s="134" t="s">
        <v>156</v>
      </c>
      <c r="AU191" s="134" t="s">
        <v>87</v>
      </c>
      <c r="AY191" s="2" t="s">
        <v>153</v>
      </c>
      <c r="BE191" s="135">
        <f t="shared" si="36"/>
        <v>0</v>
      </c>
      <c r="BF191" s="135">
        <f t="shared" si="37"/>
        <v>0</v>
      </c>
      <c r="BG191" s="135">
        <f t="shared" si="38"/>
        <v>0</v>
      </c>
      <c r="BH191" s="135">
        <f t="shared" si="39"/>
        <v>0</v>
      </c>
      <c r="BI191" s="135">
        <f t="shared" si="40"/>
        <v>0</v>
      </c>
      <c r="BJ191" s="2" t="s">
        <v>85</v>
      </c>
      <c r="BK191" s="135">
        <f>ROUND(I191*H191,2)</f>
        <v>0</v>
      </c>
      <c r="BL191" s="2" t="s">
        <v>373</v>
      </c>
      <c r="BM191" s="134" t="s">
        <v>1155</v>
      </c>
    </row>
    <row r="192" spans="2:47" s="18" customFormat="1" ht="11.25">
      <c r="B192" s="19"/>
      <c r="D192" s="136" t="s">
        <v>163</v>
      </c>
      <c r="F192" s="137" t="s">
        <v>3219</v>
      </c>
      <c r="L192" s="19"/>
      <c r="M192" s="138"/>
      <c r="T192" s="43"/>
      <c r="AT192" s="2" t="s">
        <v>163</v>
      </c>
      <c r="AU192" s="2" t="s">
        <v>87</v>
      </c>
    </row>
    <row r="193" spans="2:65" s="18" customFormat="1" ht="16.5" customHeight="1">
      <c r="B193" s="19"/>
      <c r="C193" s="171" t="s">
        <v>767</v>
      </c>
      <c r="D193" s="171" t="s">
        <v>664</v>
      </c>
      <c r="E193" s="172" t="s">
        <v>3220</v>
      </c>
      <c r="F193" s="173" t="s">
        <v>3221</v>
      </c>
      <c r="G193" s="174" t="s">
        <v>270</v>
      </c>
      <c r="H193" s="175">
        <v>36.225</v>
      </c>
      <c r="I193" s="176"/>
      <c r="J193" s="177">
        <f>ROUND(I193*H193,2)</f>
        <v>0</v>
      </c>
      <c r="K193" s="173" t="s">
        <v>19</v>
      </c>
      <c r="L193" s="178"/>
      <c r="M193" s="179" t="s">
        <v>19</v>
      </c>
      <c r="N193" s="180" t="s">
        <v>49</v>
      </c>
      <c r="P193" s="132">
        <f>O193*H193</f>
        <v>0</v>
      </c>
      <c r="Q193" s="132">
        <v>0</v>
      </c>
      <c r="R193" s="132">
        <f>Q193*H193</f>
        <v>0</v>
      </c>
      <c r="S193" s="132">
        <v>0</v>
      </c>
      <c r="T193" s="133">
        <f>S193*H193</f>
        <v>0</v>
      </c>
      <c r="AR193" s="134" t="s">
        <v>494</v>
      </c>
      <c r="AT193" s="134" t="s">
        <v>664</v>
      </c>
      <c r="AU193" s="134" t="s">
        <v>87</v>
      </c>
      <c r="AY193" s="2" t="s">
        <v>153</v>
      </c>
      <c r="BE193" s="135">
        <f t="shared" si="36"/>
        <v>0</v>
      </c>
      <c r="BF193" s="135">
        <f t="shared" si="37"/>
        <v>0</v>
      </c>
      <c r="BG193" s="135">
        <f t="shared" si="38"/>
        <v>0</v>
      </c>
      <c r="BH193" s="135">
        <f t="shared" si="39"/>
        <v>0</v>
      </c>
      <c r="BI193" s="135">
        <f t="shared" si="40"/>
        <v>0</v>
      </c>
      <c r="BJ193" s="2" t="s">
        <v>85</v>
      </c>
      <c r="BK193" s="135">
        <f>ROUND(I193*H193,2)</f>
        <v>0</v>
      </c>
      <c r="BL193" s="2" t="s">
        <v>373</v>
      </c>
      <c r="BM193" s="134" t="s">
        <v>1166</v>
      </c>
    </row>
    <row r="194" spans="2:51" s="149" customFormat="1" ht="11.25">
      <c r="B194" s="150"/>
      <c r="D194" s="144" t="s">
        <v>261</v>
      </c>
      <c r="E194" s="151" t="s">
        <v>19</v>
      </c>
      <c r="F194" s="152" t="s">
        <v>3222</v>
      </c>
      <c r="H194" s="153">
        <v>36.225</v>
      </c>
      <c r="L194" s="150"/>
      <c r="M194" s="154"/>
      <c r="T194" s="155"/>
      <c r="AT194" s="151" t="s">
        <v>261</v>
      </c>
      <c r="AU194" s="151" t="s">
        <v>87</v>
      </c>
      <c r="AV194" s="149" t="s">
        <v>87</v>
      </c>
      <c r="AW194" s="149" t="s">
        <v>37</v>
      </c>
      <c r="AX194" s="149" t="s">
        <v>78</v>
      </c>
      <c r="AY194" s="151" t="s">
        <v>153</v>
      </c>
    </row>
    <row r="195" spans="2:51" s="156" customFormat="1" ht="11.25">
      <c r="B195" s="157"/>
      <c r="D195" s="144" t="s">
        <v>261</v>
      </c>
      <c r="E195" s="158" t="s">
        <v>19</v>
      </c>
      <c r="F195" s="159" t="s">
        <v>295</v>
      </c>
      <c r="H195" s="160">
        <v>36.225</v>
      </c>
      <c r="L195" s="157"/>
      <c r="M195" s="161"/>
      <c r="T195" s="162"/>
      <c r="AT195" s="158" t="s">
        <v>261</v>
      </c>
      <c r="AU195" s="158" t="s">
        <v>87</v>
      </c>
      <c r="AV195" s="156" t="s">
        <v>174</v>
      </c>
      <c r="AW195" s="156" t="s">
        <v>37</v>
      </c>
      <c r="AX195" s="156" t="s">
        <v>85</v>
      </c>
      <c r="AY195" s="158" t="s">
        <v>153</v>
      </c>
    </row>
    <row r="196" spans="2:65" s="18" customFormat="1" ht="16.5" customHeight="1">
      <c r="B196" s="19"/>
      <c r="C196" s="171" t="s">
        <v>772</v>
      </c>
      <c r="D196" s="171" t="s">
        <v>664</v>
      </c>
      <c r="E196" s="172" t="s">
        <v>3223</v>
      </c>
      <c r="F196" s="173" t="s">
        <v>3224</v>
      </c>
      <c r="G196" s="174" t="s">
        <v>270</v>
      </c>
      <c r="H196" s="175">
        <v>24.15</v>
      </c>
      <c r="I196" s="176"/>
      <c r="J196" s="177">
        <f>ROUND(I196*H196,2)</f>
        <v>0</v>
      </c>
      <c r="K196" s="173" t="s">
        <v>19</v>
      </c>
      <c r="L196" s="178"/>
      <c r="M196" s="179" t="s">
        <v>19</v>
      </c>
      <c r="N196" s="180" t="s">
        <v>49</v>
      </c>
      <c r="P196" s="132">
        <f>O196*H196</f>
        <v>0</v>
      </c>
      <c r="Q196" s="132">
        <v>0</v>
      </c>
      <c r="R196" s="132">
        <f>Q196*H196</f>
        <v>0</v>
      </c>
      <c r="S196" s="132">
        <v>0</v>
      </c>
      <c r="T196" s="133">
        <f>S196*H196</f>
        <v>0</v>
      </c>
      <c r="AR196" s="134" t="s">
        <v>494</v>
      </c>
      <c r="AT196" s="134" t="s">
        <v>664</v>
      </c>
      <c r="AU196" s="134" t="s">
        <v>87</v>
      </c>
      <c r="AY196" s="2" t="s">
        <v>153</v>
      </c>
      <c r="BE196" s="135">
        <f t="shared" si="36"/>
        <v>0</v>
      </c>
      <c r="BF196" s="135">
        <f t="shared" si="37"/>
        <v>0</v>
      </c>
      <c r="BG196" s="135">
        <f t="shared" si="38"/>
        <v>0</v>
      </c>
      <c r="BH196" s="135">
        <f t="shared" si="39"/>
        <v>0</v>
      </c>
      <c r="BI196" s="135">
        <f t="shared" si="40"/>
        <v>0</v>
      </c>
      <c r="BJ196" s="2" t="s">
        <v>85</v>
      </c>
      <c r="BK196" s="135">
        <f>ROUND(I196*H196,2)</f>
        <v>0</v>
      </c>
      <c r="BL196" s="2" t="s">
        <v>373</v>
      </c>
      <c r="BM196" s="134" t="s">
        <v>1178</v>
      </c>
    </row>
    <row r="197" spans="2:51" s="149" customFormat="1" ht="11.25">
      <c r="B197" s="150"/>
      <c r="D197" s="144" t="s">
        <v>261</v>
      </c>
      <c r="E197" s="151" t="s">
        <v>19</v>
      </c>
      <c r="F197" s="152" t="s">
        <v>3225</v>
      </c>
      <c r="H197" s="153">
        <v>24.15</v>
      </c>
      <c r="L197" s="150"/>
      <c r="M197" s="154"/>
      <c r="T197" s="155"/>
      <c r="AT197" s="151" t="s">
        <v>261</v>
      </c>
      <c r="AU197" s="151" t="s">
        <v>87</v>
      </c>
      <c r="AV197" s="149" t="s">
        <v>87</v>
      </c>
      <c r="AW197" s="149" t="s">
        <v>37</v>
      </c>
      <c r="AX197" s="149" t="s">
        <v>78</v>
      </c>
      <c r="AY197" s="151" t="s">
        <v>153</v>
      </c>
    </row>
    <row r="198" spans="2:51" s="156" customFormat="1" ht="11.25">
      <c r="B198" s="157"/>
      <c r="D198" s="144" t="s">
        <v>261</v>
      </c>
      <c r="E198" s="158" t="s">
        <v>19</v>
      </c>
      <c r="F198" s="159" t="s">
        <v>295</v>
      </c>
      <c r="H198" s="160">
        <v>24.15</v>
      </c>
      <c r="L198" s="157"/>
      <c r="M198" s="161"/>
      <c r="T198" s="162"/>
      <c r="AT198" s="158" t="s">
        <v>261</v>
      </c>
      <c r="AU198" s="158" t="s">
        <v>87</v>
      </c>
      <c r="AV198" s="156" t="s">
        <v>174</v>
      </c>
      <c r="AW198" s="156" t="s">
        <v>37</v>
      </c>
      <c r="AX198" s="156" t="s">
        <v>85</v>
      </c>
      <c r="AY198" s="158" t="s">
        <v>153</v>
      </c>
    </row>
    <row r="199" spans="2:65" s="18" customFormat="1" ht="24.2" customHeight="1">
      <c r="B199" s="19"/>
      <c r="C199" s="123" t="s">
        <v>778</v>
      </c>
      <c r="D199" s="123" t="s">
        <v>156</v>
      </c>
      <c r="E199" s="124" t="s">
        <v>3226</v>
      </c>
      <c r="F199" s="125" t="s">
        <v>3227</v>
      </c>
      <c r="G199" s="126" t="s">
        <v>270</v>
      </c>
      <c r="H199" s="127">
        <v>23</v>
      </c>
      <c r="I199" s="128"/>
      <c r="J199" s="129">
        <f>ROUND(I199*H199,2)</f>
        <v>0</v>
      </c>
      <c r="K199" s="125" t="s">
        <v>160</v>
      </c>
      <c r="L199" s="19"/>
      <c r="M199" s="130" t="s">
        <v>19</v>
      </c>
      <c r="N199" s="131" t="s">
        <v>49</v>
      </c>
      <c r="P199" s="132">
        <f>O199*H199</f>
        <v>0</v>
      </c>
      <c r="Q199" s="132">
        <v>0</v>
      </c>
      <c r="R199" s="132">
        <f>Q199*H199</f>
        <v>0</v>
      </c>
      <c r="S199" s="132">
        <v>0</v>
      </c>
      <c r="T199" s="133">
        <f>S199*H199</f>
        <v>0</v>
      </c>
      <c r="AR199" s="134" t="s">
        <v>373</v>
      </c>
      <c r="AT199" s="134" t="s">
        <v>156</v>
      </c>
      <c r="AU199" s="134" t="s">
        <v>87</v>
      </c>
      <c r="AY199" s="2" t="s">
        <v>153</v>
      </c>
      <c r="BE199" s="135">
        <f t="shared" si="36"/>
        <v>0</v>
      </c>
      <c r="BF199" s="135">
        <f t="shared" si="37"/>
        <v>0</v>
      </c>
      <c r="BG199" s="135">
        <f t="shared" si="38"/>
        <v>0</v>
      </c>
      <c r="BH199" s="135">
        <f t="shared" si="39"/>
        <v>0</v>
      </c>
      <c r="BI199" s="135">
        <f t="shared" si="40"/>
        <v>0</v>
      </c>
      <c r="BJ199" s="2" t="s">
        <v>85</v>
      </c>
      <c r="BK199" s="135">
        <f>ROUND(I199*H199,2)</f>
        <v>0</v>
      </c>
      <c r="BL199" s="2" t="s">
        <v>373</v>
      </c>
      <c r="BM199" s="134" t="s">
        <v>1191</v>
      </c>
    </row>
    <row r="200" spans="2:47" s="18" customFormat="1" ht="11.25">
      <c r="B200" s="19"/>
      <c r="D200" s="136" t="s">
        <v>163</v>
      </c>
      <c r="F200" s="137" t="s">
        <v>3228</v>
      </c>
      <c r="L200" s="19"/>
      <c r="M200" s="138"/>
      <c r="T200" s="43"/>
      <c r="AT200" s="2" t="s">
        <v>163</v>
      </c>
      <c r="AU200" s="2" t="s">
        <v>87</v>
      </c>
    </row>
    <row r="201" spans="2:65" s="18" customFormat="1" ht="16.5" customHeight="1">
      <c r="B201" s="19"/>
      <c r="C201" s="171" t="s">
        <v>783</v>
      </c>
      <c r="D201" s="171" t="s">
        <v>664</v>
      </c>
      <c r="E201" s="172" t="s">
        <v>3229</v>
      </c>
      <c r="F201" s="173" t="s">
        <v>3230</v>
      </c>
      <c r="G201" s="174" t="s">
        <v>270</v>
      </c>
      <c r="H201" s="175">
        <v>24.15</v>
      </c>
      <c r="I201" s="176"/>
      <c r="J201" s="177">
        <f>ROUND(I201*H201,2)</f>
        <v>0</v>
      </c>
      <c r="K201" s="173" t="s">
        <v>19</v>
      </c>
      <c r="L201" s="178"/>
      <c r="M201" s="179" t="s">
        <v>19</v>
      </c>
      <c r="N201" s="180" t="s">
        <v>49</v>
      </c>
      <c r="P201" s="132">
        <f>O201*H201</f>
        <v>0</v>
      </c>
      <c r="Q201" s="132">
        <v>0</v>
      </c>
      <c r="R201" s="132">
        <f>Q201*H201</f>
        <v>0</v>
      </c>
      <c r="S201" s="132">
        <v>0</v>
      </c>
      <c r="T201" s="133">
        <f>S201*H201</f>
        <v>0</v>
      </c>
      <c r="AR201" s="134" t="s">
        <v>494</v>
      </c>
      <c r="AT201" s="134" t="s">
        <v>664</v>
      </c>
      <c r="AU201" s="134" t="s">
        <v>87</v>
      </c>
      <c r="AY201" s="2" t="s">
        <v>153</v>
      </c>
      <c r="BE201" s="135">
        <f t="shared" si="36"/>
        <v>0</v>
      </c>
      <c r="BF201" s="135">
        <f t="shared" si="37"/>
        <v>0</v>
      </c>
      <c r="BG201" s="135">
        <f t="shared" si="38"/>
        <v>0</v>
      </c>
      <c r="BH201" s="135">
        <f t="shared" si="39"/>
        <v>0</v>
      </c>
      <c r="BI201" s="135">
        <f t="shared" si="40"/>
        <v>0</v>
      </c>
      <c r="BJ201" s="2" t="s">
        <v>85</v>
      </c>
      <c r="BK201" s="135">
        <f>ROUND(I201*H201,2)</f>
        <v>0</v>
      </c>
      <c r="BL201" s="2" t="s">
        <v>373</v>
      </c>
      <c r="BM201" s="134" t="s">
        <v>1200</v>
      </c>
    </row>
    <row r="202" spans="2:51" s="149" customFormat="1" ht="11.25">
      <c r="B202" s="150"/>
      <c r="D202" s="144" t="s">
        <v>261</v>
      </c>
      <c r="E202" s="151" t="s">
        <v>19</v>
      </c>
      <c r="F202" s="152" t="s">
        <v>3225</v>
      </c>
      <c r="H202" s="153">
        <v>24.15</v>
      </c>
      <c r="L202" s="150"/>
      <c r="M202" s="154"/>
      <c r="T202" s="155"/>
      <c r="AT202" s="151" t="s">
        <v>261</v>
      </c>
      <c r="AU202" s="151" t="s">
        <v>87</v>
      </c>
      <c r="AV202" s="149" t="s">
        <v>87</v>
      </c>
      <c r="AW202" s="149" t="s">
        <v>37</v>
      </c>
      <c r="AX202" s="149" t="s">
        <v>78</v>
      </c>
      <c r="AY202" s="151" t="s">
        <v>153</v>
      </c>
    </row>
    <row r="203" spans="2:51" s="156" customFormat="1" ht="11.25">
      <c r="B203" s="157"/>
      <c r="D203" s="144" t="s">
        <v>261</v>
      </c>
      <c r="E203" s="158" t="s">
        <v>19</v>
      </c>
      <c r="F203" s="159" t="s">
        <v>295</v>
      </c>
      <c r="H203" s="160">
        <v>24.15</v>
      </c>
      <c r="L203" s="157"/>
      <c r="M203" s="161"/>
      <c r="T203" s="162"/>
      <c r="AT203" s="158" t="s">
        <v>261</v>
      </c>
      <c r="AU203" s="158" t="s">
        <v>87</v>
      </c>
      <c r="AV203" s="156" t="s">
        <v>174</v>
      </c>
      <c r="AW203" s="156" t="s">
        <v>37</v>
      </c>
      <c r="AX203" s="156" t="s">
        <v>85</v>
      </c>
      <c r="AY203" s="158" t="s">
        <v>153</v>
      </c>
    </row>
    <row r="204" spans="2:65" s="18" customFormat="1" ht="24.2" customHeight="1">
      <c r="B204" s="19"/>
      <c r="C204" s="123" t="s">
        <v>788</v>
      </c>
      <c r="D204" s="123" t="s">
        <v>156</v>
      </c>
      <c r="E204" s="124" t="s">
        <v>3231</v>
      </c>
      <c r="F204" s="125" t="s">
        <v>3232</v>
      </c>
      <c r="G204" s="126" t="s">
        <v>270</v>
      </c>
      <c r="H204" s="127">
        <v>43.7</v>
      </c>
      <c r="I204" s="128"/>
      <c r="J204" s="129">
        <f>ROUND(I204*H204,2)</f>
        <v>0</v>
      </c>
      <c r="K204" s="125" t="s">
        <v>160</v>
      </c>
      <c r="L204" s="19"/>
      <c r="M204" s="130" t="s">
        <v>19</v>
      </c>
      <c r="N204" s="131" t="s">
        <v>49</v>
      </c>
      <c r="P204" s="132">
        <f>O204*H204</f>
        <v>0</v>
      </c>
      <c r="Q204" s="132">
        <v>0</v>
      </c>
      <c r="R204" s="132">
        <f>Q204*H204</f>
        <v>0</v>
      </c>
      <c r="S204" s="132">
        <v>0</v>
      </c>
      <c r="T204" s="133">
        <f>S204*H204</f>
        <v>0</v>
      </c>
      <c r="AR204" s="134" t="s">
        <v>373</v>
      </c>
      <c r="AT204" s="134" t="s">
        <v>156</v>
      </c>
      <c r="AU204" s="134" t="s">
        <v>87</v>
      </c>
      <c r="AY204" s="2" t="s">
        <v>153</v>
      </c>
      <c r="BE204" s="135">
        <f t="shared" si="36"/>
        <v>0</v>
      </c>
      <c r="BF204" s="135">
        <f t="shared" si="37"/>
        <v>0</v>
      </c>
      <c r="BG204" s="135">
        <f t="shared" si="38"/>
        <v>0</v>
      </c>
      <c r="BH204" s="135">
        <f t="shared" si="39"/>
        <v>0</v>
      </c>
      <c r="BI204" s="135">
        <f t="shared" si="40"/>
        <v>0</v>
      </c>
      <c r="BJ204" s="2" t="s">
        <v>85</v>
      </c>
      <c r="BK204" s="135">
        <f>ROUND(I204*H204,2)</f>
        <v>0</v>
      </c>
      <c r="BL204" s="2" t="s">
        <v>373</v>
      </c>
      <c r="BM204" s="134" t="s">
        <v>1218</v>
      </c>
    </row>
    <row r="205" spans="2:47" s="18" customFormat="1" ht="11.25">
      <c r="B205" s="19"/>
      <c r="D205" s="136" t="s">
        <v>163</v>
      </c>
      <c r="F205" s="137" t="s">
        <v>3233</v>
      </c>
      <c r="L205" s="19"/>
      <c r="M205" s="138"/>
      <c r="T205" s="43"/>
      <c r="AT205" s="2" t="s">
        <v>163</v>
      </c>
      <c r="AU205" s="2" t="s">
        <v>87</v>
      </c>
    </row>
    <row r="206" spans="2:65" s="18" customFormat="1" ht="16.5" customHeight="1">
      <c r="B206" s="19"/>
      <c r="C206" s="171" t="s">
        <v>793</v>
      </c>
      <c r="D206" s="171" t="s">
        <v>664</v>
      </c>
      <c r="E206" s="172" t="s">
        <v>3001</v>
      </c>
      <c r="F206" s="173" t="s">
        <v>3002</v>
      </c>
      <c r="G206" s="174" t="s">
        <v>270</v>
      </c>
      <c r="H206" s="175">
        <v>45.885</v>
      </c>
      <c r="I206" s="176"/>
      <c r="J206" s="177">
        <f>ROUND(I206*H206,2)</f>
        <v>0</v>
      </c>
      <c r="K206" s="173" t="s">
        <v>160</v>
      </c>
      <c r="L206" s="178"/>
      <c r="M206" s="179" t="s">
        <v>19</v>
      </c>
      <c r="N206" s="180" t="s">
        <v>49</v>
      </c>
      <c r="P206" s="132">
        <f>O206*H206</f>
        <v>0</v>
      </c>
      <c r="Q206" s="132">
        <v>0</v>
      </c>
      <c r="R206" s="132">
        <f>Q206*H206</f>
        <v>0</v>
      </c>
      <c r="S206" s="132">
        <v>0</v>
      </c>
      <c r="T206" s="133">
        <f>S206*H206</f>
        <v>0</v>
      </c>
      <c r="AR206" s="134" t="s">
        <v>494</v>
      </c>
      <c r="AT206" s="134" t="s">
        <v>664</v>
      </c>
      <c r="AU206" s="134" t="s">
        <v>87</v>
      </c>
      <c r="AY206" s="2" t="s">
        <v>153</v>
      </c>
      <c r="BE206" s="135">
        <f t="shared" si="36"/>
        <v>0</v>
      </c>
      <c r="BF206" s="135">
        <f t="shared" si="37"/>
        <v>0</v>
      </c>
      <c r="BG206" s="135">
        <f t="shared" si="38"/>
        <v>0</v>
      </c>
      <c r="BH206" s="135">
        <f t="shared" si="39"/>
        <v>0</v>
      </c>
      <c r="BI206" s="135">
        <f t="shared" si="40"/>
        <v>0</v>
      </c>
      <c r="BJ206" s="2" t="s">
        <v>85</v>
      </c>
      <c r="BK206" s="135">
        <f>ROUND(I206*H206,2)</f>
        <v>0</v>
      </c>
      <c r="BL206" s="2" t="s">
        <v>373</v>
      </c>
      <c r="BM206" s="134" t="s">
        <v>1228</v>
      </c>
    </row>
    <row r="207" spans="2:51" s="149" customFormat="1" ht="11.25">
      <c r="B207" s="150"/>
      <c r="D207" s="144" t="s">
        <v>261</v>
      </c>
      <c r="E207" s="151" t="s">
        <v>19</v>
      </c>
      <c r="F207" s="152" t="s">
        <v>3234</v>
      </c>
      <c r="H207" s="153">
        <v>45.885</v>
      </c>
      <c r="L207" s="150"/>
      <c r="M207" s="154"/>
      <c r="T207" s="155"/>
      <c r="AT207" s="151" t="s">
        <v>261</v>
      </c>
      <c r="AU207" s="151" t="s">
        <v>87</v>
      </c>
      <c r="AV207" s="149" t="s">
        <v>87</v>
      </c>
      <c r="AW207" s="149" t="s">
        <v>37</v>
      </c>
      <c r="AX207" s="149" t="s">
        <v>78</v>
      </c>
      <c r="AY207" s="151" t="s">
        <v>153</v>
      </c>
    </row>
    <row r="208" spans="2:51" s="156" customFormat="1" ht="11.25">
      <c r="B208" s="157"/>
      <c r="D208" s="144" t="s">
        <v>261</v>
      </c>
      <c r="E208" s="158" t="s">
        <v>19</v>
      </c>
      <c r="F208" s="159" t="s">
        <v>295</v>
      </c>
      <c r="H208" s="160">
        <v>45.885</v>
      </c>
      <c r="L208" s="157"/>
      <c r="M208" s="161"/>
      <c r="T208" s="162"/>
      <c r="AT208" s="158" t="s">
        <v>261</v>
      </c>
      <c r="AU208" s="158" t="s">
        <v>87</v>
      </c>
      <c r="AV208" s="156" t="s">
        <v>174</v>
      </c>
      <c r="AW208" s="156" t="s">
        <v>37</v>
      </c>
      <c r="AX208" s="156" t="s">
        <v>85</v>
      </c>
      <c r="AY208" s="158" t="s">
        <v>153</v>
      </c>
    </row>
    <row r="209" spans="2:65" s="18" customFormat="1" ht="24.2" customHeight="1">
      <c r="B209" s="19"/>
      <c r="C209" s="123" t="s">
        <v>798</v>
      </c>
      <c r="D209" s="123" t="s">
        <v>156</v>
      </c>
      <c r="E209" s="124" t="s">
        <v>3235</v>
      </c>
      <c r="F209" s="125" t="s">
        <v>3236</v>
      </c>
      <c r="G209" s="126" t="s">
        <v>270</v>
      </c>
      <c r="H209" s="127">
        <v>5.75</v>
      </c>
      <c r="I209" s="128"/>
      <c r="J209" s="129">
        <f>ROUND(I209*H209,2)</f>
        <v>0</v>
      </c>
      <c r="K209" s="125" t="s">
        <v>160</v>
      </c>
      <c r="L209" s="19"/>
      <c r="M209" s="130" t="s">
        <v>19</v>
      </c>
      <c r="N209" s="131" t="s">
        <v>49</v>
      </c>
      <c r="P209" s="132">
        <f>O209*H209</f>
        <v>0</v>
      </c>
      <c r="Q209" s="132">
        <v>0</v>
      </c>
      <c r="R209" s="132">
        <f>Q209*H209</f>
        <v>0</v>
      </c>
      <c r="S209" s="132">
        <v>0</v>
      </c>
      <c r="T209" s="133">
        <f>S209*H209</f>
        <v>0</v>
      </c>
      <c r="AR209" s="134" t="s">
        <v>373</v>
      </c>
      <c r="AT209" s="134" t="s">
        <v>156</v>
      </c>
      <c r="AU209" s="134" t="s">
        <v>87</v>
      </c>
      <c r="AY209" s="2" t="s">
        <v>153</v>
      </c>
      <c r="BE209" s="135">
        <f t="shared" si="36"/>
        <v>0</v>
      </c>
      <c r="BF209" s="135">
        <f t="shared" si="37"/>
        <v>0</v>
      </c>
      <c r="BG209" s="135">
        <f t="shared" si="38"/>
        <v>0</v>
      </c>
      <c r="BH209" s="135">
        <f t="shared" si="39"/>
        <v>0</v>
      </c>
      <c r="BI209" s="135">
        <f t="shared" si="40"/>
        <v>0</v>
      </c>
      <c r="BJ209" s="2" t="s">
        <v>85</v>
      </c>
      <c r="BK209" s="135">
        <f>ROUND(I209*H209,2)</f>
        <v>0</v>
      </c>
      <c r="BL209" s="2" t="s">
        <v>373</v>
      </c>
      <c r="BM209" s="134" t="s">
        <v>1245</v>
      </c>
    </row>
    <row r="210" spans="2:47" s="18" customFormat="1" ht="11.25">
      <c r="B210" s="19"/>
      <c r="D210" s="136" t="s">
        <v>163</v>
      </c>
      <c r="F210" s="137" t="s">
        <v>3237</v>
      </c>
      <c r="L210" s="19"/>
      <c r="M210" s="138"/>
      <c r="T210" s="43"/>
      <c r="AT210" s="2" t="s">
        <v>163</v>
      </c>
      <c r="AU210" s="2" t="s">
        <v>87</v>
      </c>
    </row>
    <row r="211" spans="2:65" s="18" customFormat="1" ht="16.5" customHeight="1">
      <c r="B211" s="19"/>
      <c r="C211" s="171" t="s">
        <v>803</v>
      </c>
      <c r="D211" s="171" t="s">
        <v>664</v>
      </c>
      <c r="E211" s="172" t="s">
        <v>3238</v>
      </c>
      <c r="F211" s="173" t="s">
        <v>3239</v>
      </c>
      <c r="G211" s="174" t="s">
        <v>270</v>
      </c>
      <c r="H211" s="175">
        <v>6.038</v>
      </c>
      <c r="I211" s="176"/>
      <c r="J211" s="177">
        <f>ROUND(I211*H211,2)</f>
        <v>0</v>
      </c>
      <c r="K211" s="173" t="s">
        <v>160</v>
      </c>
      <c r="L211" s="178"/>
      <c r="M211" s="179" t="s">
        <v>19</v>
      </c>
      <c r="N211" s="180" t="s">
        <v>49</v>
      </c>
      <c r="P211" s="132">
        <f>O211*H211</f>
        <v>0</v>
      </c>
      <c r="Q211" s="132">
        <v>0</v>
      </c>
      <c r="R211" s="132">
        <f>Q211*H211</f>
        <v>0</v>
      </c>
      <c r="S211" s="132">
        <v>0</v>
      </c>
      <c r="T211" s="133">
        <f>S211*H211</f>
        <v>0</v>
      </c>
      <c r="AR211" s="134" t="s">
        <v>494</v>
      </c>
      <c r="AT211" s="134" t="s">
        <v>664</v>
      </c>
      <c r="AU211" s="134" t="s">
        <v>87</v>
      </c>
      <c r="AY211" s="2" t="s">
        <v>153</v>
      </c>
      <c r="BE211" s="135">
        <f t="shared" si="36"/>
        <v>0</v>
      </c>
      <c r="BF211" s="135">
        <f t="shared" si="37"/>
        <v>0</v>
      </c>
      <c r="BG211" s="135">
        <f t="shared" si="38"/>
        <v>0</v>
      </c>
      <c r="BH211" s="135">
        <f t="shared" si="39"/>
        <v>0</v>
      </c>
      <c r="BI211" s="135">
        <f t="shared" si="40"/>
        <v>0</v>
      </c>
      <c r="BJ211" s="2" t="s">
        <v>85</v>
      </c>
      <c r="BK211" s="135">
        <f>ROUND(I211*H211,2)</f>
        <v>0</v>
      </c>
      <c r="BL211" s="2" t="s">
        <v>373</v>
      </c>
      <c r="BM211" s="134" t="s">
        <v>1256</v>
      </c>
    </row>
    <row r="212" spans="2:51" s="149" customFormat="1" ht="11.25">
      <c r="B212" s="150"/>
      <c r="D212" s="144" t="s">
        <v>261</v>
      </c>
      <c r="E212" s="151" t="s">
        <v>19</v>
      </c>
      <c r="F212" s="152" t="s">
        <v>3240</v>
      </c>
      <c r="H212" s="153">
        <v>6.038</v>
      </c>
      <c r="L212" s="150"/>
      <c r="M212" s="154"/>
      <c r="T212" s="155"/>
      <c r="AT212" s="151" t="s">
        <v>261</v>
      </c>
      <c r="AU212" s="151" t="s">
        <v>87</v>
      </c>
      <c r="AV212" s="149" t="s">
        <v>87</v>
      </c>
      <c r="AW212" s="149" t="s">
        <v>37</v>
      </c>
      <c r="AX212" s="149" t="s">
        <v>78</v>
      </c>
      <c r="AY212" s="151" t="s">
        <v>153</v>
      </c>
    </row>
    <row r="213" spans="2:51" s="156" customFormat="1" ht="11.25">
      <c r="B213" s="157"/>
      <c r="D213" s="144" t="s">
        <v>261</v>
      </c>
      <c r="E213" s="158" t="s">
        <v>19</v>
      </c>
      <c r="F213" s="159" t="s">
        <v>295</v>
      </c>
      <c r="H213" s="160">
        <v>6.038</v>
      </c>
      <c r="L213" s="157"/>
      <c r="M213" s="161"/>
      <c r="T213" s="162"/>
      <c r="AT213" s="158" t="s">
        <v>261</v>
      </c>
      <c r="AU213" s="158" t="s">
        <v>87</v>
      </c>
      <c r="AV213" s="156" t="s">
        <v>174</v>
      </c>
      <c r="AW213" s="156" t="s">
        <v>37</v>
      </c>
      <c r="AX213" s="156" t="s">
        <v>85</v>
      </c>
      <c r="AY213" s="158" t="s">
        <v>153</v>
      </c>
    </row>
    <row r="214" spans="2:65" s="18" customFormat="1" ht="24.2" customHeight="1">
      <c r="B214" s="19"/>
      <c r="C214" s="123" t="s">
        <v>807</v>
      </c>
      <c r="D214" s="123" t="s">
        <v>156</v>
      </c>
      <c r="E214" s="124" t="s">
        <v>3241</v>
      </c>
      <c r="F214" s="125" t="s">
        <v>3242</v>
      </c>
      <c r="G214" s="126" t="s">
        <v>270</v>
      </c>
      <c r="H214" s="127">
        <v>5.75</v>
      </c>
      <c r="I214" s="128"/>
      <c r="J214" s="129">
        <f>ROUND(I214*H214,2)</f>
        <v>0</v>
      </c>
      <c r="K214" s="125" t="s">
        <v>160</v>
      </c>
      <c r="L214" s="19"/>
      <c r="M214" s="130" t="s">
        <v>19</v>
      </c>
      <c r="N214" s="131" t="s">
        <v>49</v>
      </c>
      <c r="P214" s="132">
        <f>O214*H214</f>
        <v>0</v>
      </c>
      <c r="Q214" s="132">
        <v>0</v>
      </c>
      <c r="R214" s="132">
        <f>Q214*H214</f>
        <v>0</v>
      </c>
      <c r="S214" s="132">
        <v>0</v>
      </c>
      <c r="T214" s="133">
        <f>S214*H214</f>
        <v>0</v>
      </c>
      <c r="AR214" s="134" t="s">
        <v>373</v>
      </c>
      <c r="AT214" s="134" t="s">
        <v>156</v>
      </c>
      <c r="AU214" s="134" t="s">
        <v>87</v>
      </c>
      <c r="AY214" s="2" t="s">
        <v>153</v>
      </c>
      <c r="BE214" s="135">
        <f t="shared" si="36"/>
        <v>0</v>
      </c>
      <c r="BF214" s="135">
        <f t="shared" si="37"/>
        <v>0</v>
      </c>
      <c r="BG214" s="135">
        <f t="shared" si="38"/>
        <v>0</v>
      </c>
      <c r="BH214" s="135">
        <f t="shared" si="39"/>
        <v>0</v>
      </c>
      <c r="BI214" s="135">
        <f t="shared" si="40"/>
        <v>0</v>
      </c>
      <c r="BJ214" s="2" t="s">
        <v>85</v>
      </c>
      <c r="BK214" s="135">
        <f>ROUND(I214*H214,2)</f>
        <v>0</v>
      </c>
      <c r="BL214" s="2" t="s">
        <v>373</v>
      </c>
      <c r="BM214" s="134" t="s">
        <v>1269</v>
      </c>
    </row>
    <row r="215" spans="2:47" s="18" customFormat="1" ht="11.25">
      <c r="B215" s="19"/>
      <c r="D215" s="136" t="s">
        <v>163</v>
      </c>
      <c r="F215" s="137" t="s">
        <v>3243</v>
      </c>
      <c r="L215" s="19"/>
      <c r="M215" s="138"/>
      <c r="T215" s="43"/>
      <c r="AT215" s="2" t="s">
        <v>163</v>
      </c>
      <c r="AU215" s="2" t="s">
        <v>87</v>
      </c>
    </row>
    <row r="216" spans="2:65" s="18" customFormat="1" ht="16.5" customHeight="1">
      <c r="B216" s="19"/>
      <c r="C216" s="171" t="s">
        <v>812</v>
      </c>
      <c r="D216" s="171" t="s">
        <v>664</v>
      </c>
      <c r="E216" s="172" t="s">
        <v>3244</v>
      </c>
      <c r="F216" s="173" t="s">
        <v>3245</v>
      </c>
      <c r="G216" s="174" t="s">
        <v>270</v>
      </c>
      <c r="H216" s="175">
        <v>6.038</v>
      </c>
      <c r="I216" s="176"/>
      <c r="J216" s="177">
        <f>ROUND(I216*H216,2)</f>
        <v>0</v>
      </c>
      <c r="K216" s="173" t="s">
        <v>160</v>
      </c>
      <c r="L216" s="178"/>
      <c r="M216" s="179" t="s">
        <v>19</v>
      </c>
      <c r="N216" s="180" t="s">
        <v>49</v>
      </c>
      <c r="P216" s="132">
        <f>O216*H216</f>
        <v>0</v>
      </c>
      <c r="Q216" s="132">
        <v>0</v>
      </c>
      <c r="R216" s="132">
        <f>Q216*H216</f>
        <v>0</v>
      </c>
      <c r="S216" s="132">
        <v>0</v>
      </c>
      <c r="T216" s="133">
        <f>S216*H216</f>
        <v>0</v>
      </c>
      <c r="AR216" s="134" t="s">
        <v>494</v>
      </c>
      <c r="AT216" s="134" t="s">
        <v>664</v>
      </c>
      <c r="AU216" s="134" t="s">
        <v>87</v>
      </c>
      <c r="AY216" s="2" t="s">
        <v>153</v>
      </c>
      <c r="BE216" s="135">
        <f t="shared" si="36"/>
        <v>0</v>
      </c>
      <c r="BF216" s="135">
        <f t="shared" si="37"/>
        <v>0</v>
      </c>
      <c r="BG216" s="135">
        <f t="shared" si="38"/>
        <v>0</v>
      </c>
      <c r="BH216" s="135">
        <f t="shared" si="39"/>
        <v>0</v>
      </c>
      <c r="BI216" s="135">
        <f t="shared" si="40"/>
        <v>0</v>
      </c>
      <c r="BJ216" s="2" t="s">
        <v>85</v>
      </c>
      <c r="BK216" s="135">
        <f>ROUND(I216*H216,2)</f>
        <v>0</v>
      </c>
      <c r="BL216" s="2" t="s">
        <v>373</v>
      </c>
      <c r="BM216" s="134" t="s">
        <v>1281</v>
      </c>
    </row>
    <row r="217" spans="2:51" s="149" customFormat="1" ht="11.25">
      <c r="B217" s="150"/>
      <c r="D217" s="144" t="s">
        <v>261</v>
      </c>
      <c r="E217" s="151" t="s">
        <v>19</v>
      </c>
      <c r="F217" s="152" t="s">
        <v>3240</v>
      </c>
      <c r="H217" s="153">
        <v>6.038</v>
      </c>
      <c r="L217" s="150"/>
      <c r="M217" s="154"/>
      <c r="T217" s="155"/>
      <c r="AT217" s="151" t="s">
        <v>261</v>
      </c>
      <c r="AU217" s="151" t="s">
        <v>87</v>
      </c>
      <c r="AV217" s="149" t="s">
        <v>87</v>
      </c>
      <c r="AW217" s="149" t="s">
        <v>37</v>
      </c>
      <c r="AX217" s="149" t="s">
        <v>78</v>
      </c>
      <c r="AY217" s="151" t="s">
        <v>153</v>
      </c>
    </row>
    <row r="218" spans="2:51" s="156" customFormat="1" ht="11.25">
      <c r="B218" s="157"/>
      <c r="D218" s="144" t="s">
        <v>261</v>
      </c>
      <c r="E218" s="158" t="s">
        <v>19</v>
      </c>
      <c r="F218" s="159" t="s">
        <v>295</v>
      </c>
      <c r="H218" s="160">
        <v>6.038</v>
      </c>
      <c r="L218" s="157"/>
      <c r="M218" s="161"/>
      <c r="T218" s="162"/>
      <c r="AT218" s="158" t="s">
        <v>261</v>
      </c>
      <c r="AU218" s="158" t="s">
        <v>87</v>
      </c>
      <c r="AV218" s="156" t="s">
        <v>174</v>
      </c>
      <c r="AW218" s="156" t="s">
        <v>37</v>
      </c>
      <c r="AX218" s="156" t="s">
        <v>85</v>
      </c>
      <c r="AY218" s="158" t="s">
        <v>153</v>
      </c>
    </row>
    <row r="219" spans="2:65" s="18" customFormat="1" ht="24.2" customHeight="1">
      <c r="B219" s="19"/>
      <c r="C219" s="123" t="s">
        <v>817</v>
      </c>
      <c r="D219" s="123" t="s">
        <v>156</v>
      </c>
      <c r="E219" s="124" t="s">
        <v>3246</v>
      </c>
      <c r="F219" s="125" t="s">
        <v>3247</v>
      </c>
      <c r="G219" s="126" t="s">
        <v>270</v>
      </c>
      <c r="H219" s="127">
        <v>18.4</v>
      </c>
      <c r="I219" s="128"/>
      <c r="J219" s="129">
        <f>ROUND(I219*H219,2)</f>
        <v>0</v>
      </c>
      <c r="K219" s="125" t="s">
        <v>160</v>
      </c>
      <c r="L219" s="19"/>
      <c r="M219" s="130" t="s">
        <v>19</v>
      </c>
      <c r="N219" s="131" t="s">
        <v>49</v>
      </c>
      <c r="P219" s="132">
        <f>O219*H219</f>
        <v>0</v>
      </c>
      <c r="Q219" s="132">
        <v>0</v>
      </c>
      <c r="R219" s="132">
        <f>Q219*H219</f>
        <v>0</v>
      </c>
      <c r="S219" s="132">
        <v>0</v>
      </c>
      <c r="T219" s="133">
        <f>S219*H219</f>
        <v>0</v>
      </c>
      <c r="AR219" s="134" t="s">
        <v>373</v>
      </c>
      <c r="AT219" s="134" t="s">
        <v>156</v>
      </c>
      <c r="AU219" s="134" t="s">
        <v>87</v>
      </c>
      <c r="AY219" s="2" t="s">
        <v>153</v>
      </c>
      <c r="BE219" s="135">
        <f t="shared" si="36"/>
        <v>0</v>
      </c>
      <c r="BF219" s="135">
        <f t="shared" si="37"/>
        <v>0</v>
      </c>
      <c r="BG219" s="135">
        <f t="shared" si="38"/>
        <v>0</v>
      </c>
      <c r="BH219" s="135">
        <f t="shared" si="39"/>
        <v>0</v>
      </c>
      <c r="BI219" s="135">
        <f t="shared" si="40"/>
        <v>0</v>
      </c>
      <c r="BJ219" s="2" t="s">
        <v>85</v>
      </c>
      <c r="BK219" s="135">
        <f>ROUND(I219*H219,2)</f>
        <v>0</v>
      </c>
      <c r="BL219" s="2" t="s">
        <v>373</v>
      </c>
      <c r="BM219" s="134" t="s">
        <v>1296</v>
      </c>
    </row>
    <row r="220" spans="2:47" s="18" customFormat="1" ht="11.25">
      <c r="B220" s="19"/>
      <c r="D220" s="136" t="s">
        <v>163</v>
      </c>
      <c r="F220" s="137" t="s">
        <v>3248</v>
      </c>
      <c r="L220" s="19"/>
      <c r="M220" s="138"/>
      <c r="T220" s="43"/>
      <c r="AT220" s="2" t="s">
        <v>163</v>
      </c>
      <c r="AU220" s="2" t="s">
        <v>87</v>
      </c>
    </row>
    <row r="221" spans="2:65" s="18" customFormat="1" ht="16.5" customHeight="1">
      <c r="B221" s="19"/>
      <c r="C221" s="171" t="s">
        <v>844</v>
      </c>
      <c r="D221" s="171" t="s">
        <v>664</v>
      </c>
      <c r="E221" s="172" t="s">
        <v>3249</v>
      </c>
      <c r="F221" s="173" t="s">
        <v>3250</v>
      </c>
      <c r="G221" s="174" t="s">
        <v>270</v>
      </c>
      <c r="H221" s="175">
        <v>12.075</v>
      </c>
      <c r="I221" s="176"/>
      <c r="J221" s="177">
        <f>ROUND(I221*H221,2)</f>
        <v>0</v>
      </c>
      <c r="K221" s="173" t="s">
        <v>160</v>
      </c>
      <c r="L221" s="178"/>
      <c r="M221" s="179" t="s">
        <v>19</v>
      </c>
      <c r="N221" s="180" t="s">
        <v>49</v>
      </c>
      <c r="P221" s="132">
        <f>O221*H221</f>
        <v>0</v>
      </c>
      <c r="Q221" s="132">
        <v>0</v>
      </c>
      <c r="R221" s="132">
        <f>Q221*H221</f>
        <v>0</v>
      </c>
      <c r="S221" s="132">
        <v>0</v>
      </c>
      <c r="T221" s="133">
        <f>S221*H221</f>
        <v>0</v>
      </c>
      <c r="AR221" s="134" t="s">
        <v>494</v>
      </c>
      <c r="AT221" s="134" t="s">
        <v>664</v>
      </c>
      <c r="AU221" s="134" t="s">
        <v>87</v>
      </c>
      <c r="AY221" s="2" t="s">
        <v>153</v>
      </c>
      <c r="BE221" s="135">
        <f t="shared" si="36"/>
        <v>0</v>
      </c>
      <c r="BF221" s="135">
        <f t="shared" si="37"/>
        <v>0</v>
      </c>
      <c r="BG221" s="135">
        <f t="shared" si="38"/>
        <v>0</v>
      </c>
      <c r="BH221" s="135">
        <f t="shared" si="39"/>
        <v>0</v>
      </c>
      <c r="BI221" s="135">
        <f t="shared" si="40"/>
        <v>0</v>
      </c>
      <c r="BJ221" s="2" t="s">
        <v>85</v>
      </c>
      <c r="BK221" s="135">
        <f>ROUND(I221*H221,2)</f>
        <v>0</v>
      </c>
      <c r="BL221" s="2" t="s">
        <v>373</v>
      </c>
      <c r="BM221" s="134" t="s">
        <v>1324</v>
      </c>
    </row>
    <row r="222" spans="2:51" s="149" customFormat="1" ht="11.25">
      <c r="B222" s="150"/>
      <c r="D222" s="144" t="s">
        <v>261</v>
      </c>
      <c r="E222" s="151" t="s">
        <v>19</v>
      </c>
      <c r="F222" s="152" t="s">
        <v>3055</v>
      </c>
      <c r="H222" s="153">
        <v>12.075</v>
      </c>
      <c r="L222" s="150"/>
      <c r="M222" s="154"/>
      <c r="T222" s="155"/>
      <c r="AT222" s="151" t="s">
        <v>261</v>
      </c>
      <c r="AU222" s="151" t="s">
        <v>87</v>
      </c>
      <c r="AV222" s="149" t="s">
        <v>87</v>
      </c>
      <c r="AW222" s="149" t="s">
        <v>37</v>
      </c>
      <c r="AX222" s="149" t="s">
        <v>78</v>
      </c>
      <c r="AY222" s="151" t="s">
        <v>153</v>
      </c>
    </row>
    <row r="223" spans="2:51" s="156" customFormat="1" ht="11.25">
      <c r="B223" s="157"/>
      <c r="D223" s="144" t="s">
        <v>261</v>
      </c>
      <c r="E223" s="158" t="s">
        <v>19</v>
      </c>
      <c r="F223" s="159" t="s">
        <v>295</v>
      </c>
      <c r="H223" s="160">
        <v>12.075</v>
      </c>
      <c r="L223" s="157"/>
      <c r="M223" s="161"/>
      <c r="T223" s="162"/>
      <c r="AT223" s="158" t="s">
        <v>261</v>
      </c>
      <c r="AU223" s="158" t="s">
        <v>87</v>
      </c>
      <c r="AV223" s="156" t="s">
        <v>174</v>
      </c>
      <c r="AW223" s="156" t="s">
        <v>37</v>
      </c>
      <c r="AX223" s="156" t="s">
        <v>85</v>
      </c>
      <c r="AY223" s="158" t="s">
        <v>153</v>
      </c>
    </row>
    <row r="224" spans="2:65" s="18" customFormat="1" ht="16.5" customHeight="1">
      <c r="B224" s="19"/>
      <c r="C224" s="171" t="s">
        <v>849</v>
      </c>
      <c r="D224" s="171" t="s">
        <v>664</v>
      </c>
      <c r="E224" s="172" t="s">
        <v>3251</v>
      </c>
      <c r="F224" s="173" t="s">
        <v>3252</v>
      </c>
      <c r="G224" s="174" t="s">
        <v>270</v>
      </c>
      <c r="H224" s="175">
        <v>7.245</v>
      </c>
      <c r="I224" s="176"/>
      <c r="J224" s="177">
        <f>ROUND(I224*H224,2)</f>
        <v>0</v>
      </c>
      <c r="K224" s="173" t="s">
        <v>160</v>
      </c>
      <c r="L224" s="178"/>
      <c r="M224" s="179" t="s">
        <v>19</v>
      </c>
      <c r="N224" s="180" t="s">
        <v>49</v>
      </c>
      <c r="P224" s="132">
        <f>O224*H224</f>
        <v>0</v>
      </c>
      <c r="Q224" s="132">
        <v>0</v>
      </c>
      <c r="R224" s="132">
        <f>Q224*H224</f>
        <v>0</v>
      </c>
      <c r="S224" s="132">
        <v>0</v>
      </c>
      <c r="T224" s="133">
        <f>S224*H224</f>
        <v>0</v>
      </c>
      <c r="AR224" s="134" t="s">
        <v>494</v>
      </c>
      <c r="AT224" s="134" t="s">
        <v>664</v>
      </c>
      <c r="AU224" s="134" t="s">
        <v>87</v>
      </c>
      <c r="AY224" s="2" t="s">
        <v>153</v>
      </c>
      <c r="BE224" s="135">
        <f t="shared" si="36"/>
        <v>0</v>
      </c>
      <c r="BF224" s="135">
        <f t="shared" si="37"/>
        <v>0</v>
      </c>
      <c r="BG224" s="135">
        <f t="shared" si="38"/>
        <v>0</v>
      </c>
      <c r="BH224" s="135">
        <f t="shared" si="39"/>
        <v>0</v>
      </c>
      <c r="BI224" s="135">
        <f t="shared" si="40"/>
        <v>0</v>
      </c>
      <c r="BJ224" s="2" t="s">
        <v>85</v>
      </c>
      <c r="BK224" s="135">
        <f>ROUND(I224*H224,2)</f>
        <v>0</v>
      </c>
      <c r="BL224" s="2" t="s">
        <v>373</v>
      </c>
      <c r="BM224" s="134" t="s">
        <v>1343</v>
      </c>
    </row>
    <row r="225" spans="2:51" s="149" customFormat="1" ht="11.25">
      <c r="B225" s="150"/>
      <c r="D225" s="144" t="s">
        <v>261</v>
      </c>
      <c r="E225" s="151" t="s">
        <v>19</v>
      </c>
      <c r="F225" s="152" t="s">
        <v>3253</v>
      </c>
      <c r="H225" s="153">
        <v>7.245</v>
      </c>
      <c r="L225" s="150"/>
      <c r="M225" s="154"/>
      <c r="T225" s="155"/>
      <c r="AT225" s="151" t="s">
        <v>261</v>
      </c>
      <c r="AU225" s="151" t="s">
        <v>87</v>
      </c>
      <c r="AV225" s="149" t="s">
        <v>87</v>
      </c>
      <c r="AW225" s="149" t="s">
        <v>37</v>
      </c>
      <c r="AX225" s="149" t="s">
        <v>78</v>
      </c>
      <c r="AY225" s="151" t="s">
        <v>153</v>
      </c>
    </row>
    <row r="226" spans="2:51" s="156" customFormat="1" ht="11.25">
      <c r="B226" s="157"/>
      <c r="D226" s="144" t="s">
        <v>261</v>
      </c>
      <c r="E226" s="158" t="s">
        <v>19</v>
      </c>
      <c r="F226" s="159" t="s">
        <v>295</v>
      </c>
      <c r="H226" s="160">
        <v>7.245</v>
      </c>
      <c r="L226" s="157"/>
      <c r="M226" s="161"/>
      <c r="T226" s="162"/>
      <c r="AT226" s="158" t="s">
        <v>261</v>
      </c>
      <c r="AU226" s="158" t="s">
        <v>87</v>
      </c>
      <c r="AV226" s="156" t="s">
        <v>174</v>
      </c>
      <c r="AW226" s="156" t="s">
        <v>37</v>
      </c>
      <c r="AX226" s="156" t="s">
        <v>85</v>
      </c>
      <c r="AY226" s="158" t="s">
        <v>153</v>
      </c>
    </row>
    <row r="227" spans="2:65" s="18" customFormat="1" ht="24.2" customHeight="1">
      <c r="B227" s="19"/>
      <c r="C227" s="123" t="s">
        <v>854</v>
      </c>
      <c r="D227" s="123" t="s">
        <v>156</v>
      </c>
      <c r="E227" s="124" t="s">
        <v>3254</v>
      </c>
      <c r="F227" s="125" t="s">
        <v>3255</v>
      </c>
      <c r="G227" s="126" t="s">
        <v>254</v>
      </c>
      <c r="H227" s="127">
        <v>40</v>
      </c>
      <c r="I227" s="128"/>
      <c r="J227" s="129">
        <f>ROUND(I227*H227,2)</f>
        <v>0</v>
      </c>
      <c r="K227" s="125" t="s">
        <v>160</v>
      </c>
      <c r="L227" s="19"/>
      <c r="M227" s="130" t="s">
        <v>19</v>
      </c>
      <c r="N227" s="131" t="s">
        <v>49</v>
      </c>
      <c r="P227" s="132">
        <f>O227*H227</f>
        <v>0</v>
      </c>
      <c r="Q227" s="132">
        <v>0</v>
      </c>
      <c r="R227" s="132">
        <f>Q227*H227</f>
        <v>0</v>
      </c>
      <c r="S227" s="132">
        <v>0</v>
      </c>
      <c r="T227" s="133">
        <f>S227*H227</f>
        <v>0</v>
      </c>
      <c r="AR227" s="134" t="s">
        <v>373</v>
      </c>
      <c r="AT227" s="134" t="s">
        <v>156</v>
      </c>
      <c r="AU227" s="134" t="s">
        <v>87</v>
      </c>
      <c r="AY227" s="2" t="s">
        <v>153</v>
      </c>
      <c r="BE227" s="135">
        <f t="shared" si="36"/>
        <v>0</v>
      </c>
      <c r="BF227" s="135">
        <f t="shared" si="37"/>
        <v>0</v>
      </c>
      <c r="BG227" s="135">
        <f t="shared" si="38"/>
        <v>0</v>
      </c>
      <c r="BH227" s="135">
        <f t="shared" si="39"/>
        <v>0</v>
      </c>
      <c r="BI227" s="135">
        <f t="shared" si="40"/>
        <v>0</v>
      </c>
      <c r="BJ227" s="2" t="s">
        <v>85</v>
      </c>
      <c r="BK227" s="135">
        <f>ROUND(I227*H227,2)</f>
        <v>0</v>
      </c>
      <c r="BL227" s="2" t="s">
        <v>373</v>
      </c>
      <c r="BM227" s="134" t="s">
        <v>1356</v>
      </c>
    </row>
    <row r="228" spans="2:47" s="18" customFormat="1" ht="11.25">
      <c r="B228" s="19"/>
      <c r="D228" s="136" t="s">
        <v>163</v>
      </c>
      <c r="F228" s="137" t="s">
        <v>3256</v>
      </c>
      <c r="L228" s="19"/>
      <c r="M228" s="138"/>
      <c r="T228" s="43"/>
      <c r="AT228" s="2" t="s">
        <v>163</v>
      </c>
      <c r="AU228" s="2" t="s">
        <v>87</v>
      </c>
    </row>
    <row r="229" spans="2:65" s="18" customFormat="1" ht="16.5" customHeight="1">
      <c r="B229" s="19"/>
      <c r="C229" s="171" t="s">
        <v>861</v>
      </c>
      <c r="D229" s="171" t="s">
        <v>664</v>
      </c>
      <c r="E229" s="172" t="s">
        <v>3257</v>
      </c>
      <c r="F229" s="173" t="s">
        <v>3258</v>
      </c>
      <c r="G229" s="174" t="s">
        <v>254</v>
      </c>
      <c r="H229" s="175">
        <v>19</v>
      </c>
      <c r="I229" s="176"/>
      <c r="J229" s="177">
        <f aca="true" t="shared" si="42" ref="J229:J292">ROUND(I229*H229,2)</f>
        <v>0</v>
      </c>
      <c r="K229" s="173" t="s">
        <v>160</v>
      </c>
      <c r="L229" s="178"/>
      <c r="M229" s="179" t="s">
        <v>19</v>
      </c>
      <c r="N229" s="180" t="s">
        <v>49</v>
      </c>
      <c r="P229" s="132">
        <f aca="true" t="shared" si="43" ref="P229:P292">O229*H229</f>
        <v>0</v>
      </c>
      <c r="Q229" s="132">
        <v>0</v>
      </c>
      <c r="R229" s="132">
        <f aca="true" t="shared" si="44" ref="R229:R292">Q229*H229</f>
        <v>0</v>
      </c>
      <c r="S229" s="132">
        <v>0</v>
      </c>
      <c r="T229" s="133">
        <f aca="true" t="shared" si="45" ref="T229:T292">S229*H229</f>
        <v>0</v>
      </c>
      <c r="AR229" s="134" t="s">
        <v>494</v>
      </c>
      <c r="AT229" s="134" t="s">
        <v>664</v>
      </c>
      <c r="AU229" s="134" t="s">
        <v>87</v>
      </c>
      <c r="AY229" s="2" t="s">
        <v>153</v>
      </c>
      <c r="BE229" s="135">
        <f aca="true" t="shared" si="46" ref="BE229:BE290">IF(N229="základní",J229,0)</f>
        <v>0</v>
      </c>
      <c r="BF229" s="135">
        <f aca="true" t="shared" si="47" ref="BF229:BF290">IF(N229="snížená",J229,0)</f>
        <v>0</v>
      </c>
      <c r="BG229" s="135">
        <f aca="true" t="shared" si="48" ref="BG229:BG290">IF(N229="zákl. přenesená",J229,0)</f>
        <v>0</v>
      </c>
      <c r="BH229" s="135">
        <f aca="true" t="shared" si="49" ref="BH229:BH290">IF(N229="sníž. přenesená",J229,0)</f>
        <v>0</v>
      </c>
      <c r="BI229" s="135">
        <f aca="true" t="shared" si="50" ref="BI229:BI290">IF(N229="nulová",J229,0)</f>
        <v>0</v>
      </c>
      <c r="BJ229" s="2" t="s">
        <v>85</v>
      </c>
      <c r="BK229" s="135">
        <f aca="true" t="shared" si="51" ref="BK229:BK292">ROUND(I229*H229,2)</f>
        <v>0</v>
      </c>
      <c r="BL229" s="2" t="s">
        <v>373</v>
      </c>
      <c r="BM229" s="134" t="s">
        <v>1372</v>
      </c>
    </row>
    <row r="230" spans="2:65" s="18" customFormat="1" ht="16.5" customHeight="1">
      <c r="B230" s="19"/>
      <c r="C230" s="171" t="s">
        <v>868</v>
      </c>
      <c r="D230" s="171" t="s">
        <v>664</v>
      </c>
      <c r="E230" s="172" t="s">
        <v>3259</v>
      </c>
      <c r="F230" s="173" t="s">
        <v>3260</v>
      </c>
      <c r="G230" s="174" t="s">
        <v>254</v>
      </c>
      <c r="H230" s="175">
        <v>21</v>
      </c>
      <c r="I230" s="176"/>
      <c r="J230" s="177">
        <f t="shared" si="42"/>
        <v>0</v>
      </c>
      <c r="K230" s="173" t="s">
        <v>160</v>
      </c>
      <c r="L230" s="178"/>
      <c r="M230" s="179" t="s">
        <v>19</v>
      </c>
      <c r="N230" s="180" t="s">
        <v>49</v>
      </c>
      <c r="P230" s="132">
        <f t="shared" si="43"/>
        <v>0</v>
      </c>
      <c r="Q230" s="132">
        <v>0</v>
      </c>
      <c r="R230" s="132">
        <f t="shared" si="44"/>
        <v>0</v>
      </c>
      <c r="S230" s="132">
        <v>0</v>
      </c>
      <c r="T230" s="133">
        <f t="shared" si="45"/>
        <v>0</v>
      </c>
      <c r="AR230" s="134" t="s">
        <v>494</v>
      </c>
      <c r="AT230" s="134" t="s">
        <v>664</v>
      </c>
      <c r="AU230" s="134" t="s">
        <v>87</v>
      </c>
      <c r="AY230" s="2" t="s">
        <v>153</v>
      </c>
      <c r="BE230" s="135">
        <f t="shared" si="46"/>
        <v>0</v>
      </c>
      <c r="BF230" s="135">
        <f t="shared" si="47"/>
        <v>0</v>
      </c>
      <c r="BG230" s="135">
        <f t="shared" si="48"/>
        <v>0</v>
      </c>
      <c r="BH230" s="135">
        <f t="shared" si="49"/>
        <v>0</v>
      </c>
      <c r="BI230" s="135">
        <f t="shared" si="50"/>
        <v>0</v>
      </c>
      <c r="BJ230" s="2" t="s">
        <v>85</v>
      </c>
      <c r="BK230" s="135">
        <f t="shared" si="51"/>
        <v>0</v>
      </c>
      <c r="BL230" s="2" t="s">
        <v>373</v>
      </c>
      <c r="BM230" s="134" t="s">
        <v>1383</v>
      </c>
    </row>
    <row r="231" spans="2:65" s="18" customFormat="1" ht="24.2" customHeight="1">
      <c r="B231" s="19"/>
      <c r="C231" s="123" t="s">
        <v>873</v>
      </c>
      <c r="D231" s="123" t="s">
        <v>156</v>
      </c>
      <c r="E231" s="124" t="s">
        <v>3261</v>
      </c>
      <c r="F231" s="125" t="s">
        <v>3262</v>
      </c>
      <c r="G231" s="126" t="s">
        <v>254</v>
      </c>
      <c r="H231" s="127">
        <v>1</v>
      </c>
      <c r="I231" s="128"/>
      <c r="J231" s="129">
        <f t="shared" si="42"/>
        <v>0</v>
      </c>
      <c r="K231" s="125" t="s">
        <v>160</v>
      </c>
      <c r="L231" s="19"/>
      <c r="M231" s="130" t="s">
        <v>19</v>
      </c>
      <c r="N231" s="131" t="s">
        <v>49</v>
      </c>
      <c r="P231" s="132">
        <f t="shared" si="43"/>
        <v>0</v>
      </c>
      <c r="Q231" s="132">
        <v>0</v>
      </c>
      <c r="R231" s="132">
        <f t="shared" si="44"/>
        <v>0</v>
      </c>
      <c r="S231" s="132">
        <v>0</v>
      </c>
      <c r="T231" s="133">
        <f t="shared" si="45"/>
        <v>0</v>
      </c>
      <c r="AR231" s="134" t="s">
        <v>373</v>
      </c>
      <c r="AT231" s="134" t="s">
        <v>156</v>
      </c>
      <c r="AU231" s="134" t="s">
        <v>87</v>
      </c>
      <c r="AY231" s="2" t="s">
        <v>153</v>
      </c>
      <c r="BE231" s="135">
        <f t="shared" si="46"/>
        <v>0</v>
      </c>
      <c r="BF231" s="135">
        <f t="shared" si="47"/>
        <v>0</v>
      </c>
      <c r="BG231" s="135">
        <f t="shared" si="48"/>
        <v>0</v>
      </c>
      <c r="BH231" s="135">
        <f t="shared" si="49"/>
        <v>0</v>
      </c>
      <c r="BI231" s="135">
        <f t="shared" si="50"/>
        <v>0</v>
      </c>
      <c r="BJ231" s="2" t="s">
        <v>85</v>
      </c>
      <c r="BK231" s="135">
        <f t="shared" si="51"/>
        <v>0</v>
      </c>
      <c r="BL231" s="2" t="s">
        <v>373</v>
      </c>
      <c r="BM231" s="134" t="s">
        <v>1393</v>
      </c>
    </row>
    <row r="232" spans="2:47" s="18" customFormat="1" ht="11.25">
      <c r="B232" s="19"/>
      <c r="D232" s="136" t="s">
        <v>163</v>
      </c>
      <c r="F232" s="137" t="s">
        <v>3263</v>
      </c>
      <c r="L232" s="19"/>
      <c r="M232" s="138"/>
      <c r="T232" s="43"/>
      <c r="AT232" s="2" t="s">
        <v>163</v>
      </c>
      <c r="AU232" s="2" t="s">
        <v>87</v>
      </c>
    </row>
    <row r="233" spans="2:65" s="18" customFormat="1" ht="16.5" customHeight="1">
      <c r="B233" s="19"/>
      <c r="C233" s="171" t="s">
        <v>877</v>
      </c>
      <c r="D233" s="171" t="s">
        <v>664</v>
      </c>
      <c r="E233" s="172" t="s">
        <v>3264</v>
      </c>
      <c r="F233" s="173" t="s">
        <v>3265</v>
      </c>
      <c r="G233" s="174" t="s">
        <v>254</v>
      </c>
      <c r="H233" s="175">
        <v>1</v>
      </c>
      <c r="I233" s="176"/>
      <c r="J233" s="177">
        <f t="shared" si="42"/>
        <v>0</v>
      </c>
      <c r="K233" s="173" t="s">
        <v>160</v>
      </c>
      <c r="L233" s="178"/>
      <c r="M233" s="179" t="s">
        <v>19</v>
      </c>
      <c r="N233" s="180" t="s">
        <v>49</v>
      </c>
      <c r="P233" s="132">
        <f t="shared" si="43"/>
        <v>0</v>
      </c>
      <c r="Q233" s="132">
        <v>0</v>
      </c>
      <c r="R233" s="132">
        <f t="shared" si="44"/>
        <v>0</v>
      </c>
      <c r="S233" s="132">
        <v>0</v>
      </c>
      <c r="T233" s="133">
        <f t="shared" si="45"/>
        <v>0</v>
      </c>
      <c r="AR233" s="134" t="s">
        <v>494</v>
      </c>
      <c r="AT233" s="134" t="s">
        <v>664</v>
      </c>
      <c r="AU233" s="134" t="s">
        <v>87</v>
      </c>
      <c r="AY233" s="2" t="s">
        <v>153</v>
      </c>
      <c r="BE233" s="135">
        <f t="shared" si="46"/>
        <v>0</v>
      </c>
      <c r="BF233" s="135">
        <f t="shared" si="47"/>
        <v>0</v>
      </c>
      <c r="BG233" s="135">
        <f t="shared" si="48"/>
        <v>0</v>
      </c>
      <c r="BH233" s="135">
        <f t="shared" si="49"/>
        <v>0</v>
      </c>
      <c r="BI233" s="135">
        <f t="shared" si="50"/>
        <v>0</v>
      </c>
      <c r="BJ233" s="2" t="s">
        <v>85</v>
      </c>
      <c r="BK233" s="135">
        <f t="shared" si="51"/>
        <v>0</v>
      </c>
      <c r="BL233" s="2" t="s">
        <v>373</v>
      </c>
      <c r="BM233" s="134" t="s">
        <v>1402</v>
      </c>
    </row>
    <row r="234" spans="2:65" s="18" customFormat="1" ht="24.2" customHeight="1">
      <c r="B234" s="19"/>
      <c r="C234" s="123" t="s">
        <v>881</v>
      </c>
      <c r="D234" s="123" t="s">
        <v>156</v>
      </c>
      <c r="E234" s="124" t="s">
        <v>3266</v>
      </c>
      <c r="F234" s="125" t="s">
        <v>3267</v>
      </c>
      <c r="G234" s="126" t="s">
        <v>254</v>
      </c>
      <c r="H234" s="127">
        <v>45</v>
      </c>
      <c r="I234" s="128"/>
      <c r="J234" s="129">
        <f t="shared" si="42"/>
        <v>0</v>
      </c>
      <c r="K234" s="125" t="s">
        <v>160</v>
      </c>
      <c r="L234" s="19"/>
      <c r="M234" s="130" t="s">
        <v>19</v>
      </c>
      <c r="N234" s="131" t="s">
        <v>49</v>
      </c>
      <c r="P234" s="132">
        <f t="shared" si="43"/>
        <v>0</v>
      </c>
      <c r="Q234" s="132">
        <v>0</v>
      </c>
      <c r="R234" s="132">
        <f t="shared" si="44"/>
        <v>0</v>
      </c>
      <c r="S234" s="132">
        <v>0</v>
      </c>
      <c r="T234" s="133">
        <f t="shared" si="45"/>
        <v>0</v>
      </c>
      <c r="AR234" s="134" t="s">
        <v>373</v>
      </c>
      <c r="AT234" s="134" t="s">
        <v>156</v>
      </c>
      <c r="AU234" s="134" t="s">
        <v>87</v>
      </c>
      <c r="AY234" s="2" t="s">
        <v>153</v>
      </c>
      <c r="BE234" s="135">
        <f t="shared" si="46"/>
        <v>0</v>
      </c>
      <c r="BF234" s="135">
        <f t="shared" si="47"/>
        <v>0</v>
      </c>
      <c r="BG234" s="135">
        <f t="shared" si="48"/>
        <v>0</v>
      </c>
      <c r="BH234" s="135">
        <f t="shared" si="49"/>
        <v>0</v>
      </c>
      <c r="BI234" s="135">
        <f t="shared" si="50"/>
        <v>0</v>
      </c>
      <c r="BJ234" s="2" t="s">
        <v>85</v>
      </c>
      <c r="BK234" s="135">
        <f t="shared" si="51"/>
        <v>0</v>
      </c>
      <c r="BL234" s="2" t="s">
        <v>373</v>
      </c>
      <c r="BM234" s="134" t="s">
        <v>1411</v>
      </c>
    </row>
    <row r="235" spans="2:47" s="18" customFormat="1" ht="11.25">
      <c r="B235" s="19"/>
      <c r="D235" s="136" t="s">
        <v>163</v>
      </c>
      <c r="F235" s="137" t="s">
        <v>3268</v>
      </c>
      <c r="L235" s="19"/>
      <c r="M235" s="138"/>
      <c r="T235" s="43"/>
      <c r="AT235" s="2" t="s">
        <v>163</v>
      </c>
      <c r="AU235" s="2" t="s">
        <v>87</v>
      </c>
    </row>
    <row r="236" spans="2:65" s="18" customFormat="1" ht="16.5" customHeight="1">
      <c r="B236" s="19"/>
      <c r="C236" s="171" t="s">
        <v>888</v>
      </c>
      <c r="D236" s="171" t="s">
        <v>664</v>
      </c>
      <c r="E236" s="172" t="s">
        <v>3269</v>
      </c>
      <c r="F236" s="173" t="s">
        <v>3270</v>
      </c>
      <c r="G236" s="174" t="s">
        <v>254</v>
      </c>
      <c r="H236" s="175">
        <v>45</v>
      </c>
      <c r="I236" s="176"/>
      <c r="J236" s="177">
        <f t="shared" si="42"/>
        <v>0</v>
      </c>
      <c r="K236" s="173" t="s">
        <v>160</v>
      </c>
      <c r="L236" s="178"/>
      <c r="M236" s="179" t="s">
        <v>19</v>
      </c>
      <c r="N236" s="180" t="s">
        <v>49</v>
      </c>
      <c r="P236" s="132">
        <f t="shared" si="43"/>
        <v>0</v>
      </c>
      <c r="Q236" s="132">
        <v>0</v>
      </c>
      <c r="R236" s="132">
        <f t="shared" si="44"/>
        <v>0</v>
      </c>
      <c r="S236" s="132">
        <v>0</v>
      </c>
      <c r="T236" s="133">
        <f t="shared" si="45"/>
        <v>0</v>
      </c>
      <c r="AR236" s="134" t="s">
        <v>494</v>
      </c>
      <c r="AT236" s="134" t="s">
        <v>664</v>
      </c>
      <c r="AU236" s="134" t="s">
        <v>87</v>
      </c>
      <c r="AY236" s="2" t="s">
        <v>153</v>
      </c>
      <c r="BE236" s="135">
        <f t="shared" si="46"/>
        <v>0</v>
      </c>
      <c r="BF236" s="135">
        <f t="shared" si="47"/>
        <v>0</v>
      </c>
      <c r="BG236" s="135">
        <f t="shared" si="48"/>
        <v>0</v>
      </c>
      <c r="BH236" s="135">
        <f t="shared" si="49"/>
        <v>0</v>
      </c>
      <c r="BI236" s="135">
        <f t="shared" si="50"/>
        <v>0</v>
      </c>
      <c r="BJ236" s="2" t="s">
        <v>85</v>
      </c>
      <c r="BK236" s="135">
        <f t="shared" si="51"/>
        <v>0</v>
      </c>
      <c r="BL236" s="2" t="s">
        <v>373</v>
      </c>
      <c r="BM236" s="134" t="s">
        <v>1431</v>
      </c>
    </row>
    <row r="237" spans="2:65" s="18" customFormat="1" ht="24.2" customHeight="1">
      <c r="B237" s="19"/>
      <c r="C237" s="123" t="s">
        <v>895</v>
      </c>
      <c r="D237" s="123" t="s">
        <v>156</v>
      </c>
      <c r="E237" s="124" t="s">
        <v>3271</v>
      </c>
      <c r="F237" s="125" t="s">
        <v>3272</v>
      </c>
      <c r="G237" s="126" t="s">
        <v>270</v>
      </c>
      <c r="H237" s="127">
        <v>23</v>
      </c>
      <c r="I237" s="128"/>
      <c r="J237" s="129">
        <f t="shared" si="42"/>
        <v>0</v>
      </c>
      <c r="K237" s="125" t="s">
        <v>160</v>
      </c>
      <c r="L237" s="19"/>
      <c r="M237" s="130" t="s">
        <v>19</v>
      </c>
      <c r="N237" s="131" t="s">
        <v>49</v>
      </c>
      <c r="P237" s="132">
        <f t="shared" si="43"/>
        <v>0</v>
      </c>
      <c r="Q237" s="132">
        <v>0</v>
      </c>
      <c r="R237" s="132">
        <f t="shared" si="44"/>
        <v>0</v>
      </c>
      <c r="S237" s="132">
        <v>0</v>
      </c>
      <c r="T237" s="133">
        <f t="shared" si="45"/>
        <v>0</v>
      </c>
      <c r="AR237" s="134" t="s">
        <v>373</v>
      </c>
      <c r="AT237" s="134" t="s">
        <v>156</v>
      </c>
      <c r="AU237" s="134" t="s">
        <v>87</v>
      </c>
      <c r="AY237" s="2" t="s">
        <v>153</v>
      </c>
      <c r="BE237" s="135">
        <f t="shared" si="46"/>
        <v>0</v>
      </c>
      <c r="BF237" s="135">
        <f t="shared" si="47"/>
        <v>0</v>
      </c>
      <c r="BG237" s="135">
        <f t="shared" si="48"/>
        <v>0</v>
      </c>
      <c r="BH237" s="135">
        <f t="shared" si="49"/>
        <v>0</v>
      </c>
      <c r="BI237" s="135">
        <f t="shared" si="50"/>
        <v>0</v>
      </c>
      <c r="BJ237" s="2" t="s">
        <v>85</v>
      </c>
      <c r="BK237" s="135">
        <f t="shared" si="51"/>
        <v>0</v>
      </c>
      <c r="BL237" s="2" t="s">
        <v>373</v>
      </c>
      <c r="BM237" s="134" t="s">
        <v>1444</v>
      </c>
    </row>
    <row r="238" spans="2:47" s="18" customFormat="1" ht="11.25">
      <c r="B238" s="19"/>
      <c r="D238" s="136" t="s">
        <v>163</v>
      </c>
      <c r="F238" s="137" t="s">
        <v>3273</v>
      </c>
      <c r="L238" s="19"/>
      <c r="M238" s="138"/>
      <c r="T238" s="43"/>
      <c r="AT238" s="2" t="s">
        <v>163</v>
      </c>
      <c r="AU238" s="2" t="s">
        <v>87</v>
      </c>
    </row>
    <row r="239" spans="2:65" s="18" customFormat="1" ht="24.2" customHeight="1">
      <c r="B239" s="19"/>
      <c r="C239" s="123" t="s">
        <v>902</v>
      </c>
      <c r="D239" s="123" t="s">
        <v>156</v>
      </c>
      <c r="E239" s="124" t="s">
        <v>3271</v>
      </c>
      <c r="F239" s="125" t="s">
        <v>3272</v>
      </c>
      <c r="G239" s="126" t="s">
        <v>270</v>
      </c>
      <c r="H239" s="127">
        <v>57.5</v>
      </c>
      <c r="I239" s="128"/>
      <c r="J239" s="129">
        <f t="shared" si="42"/>
        <v>0</v>
      </c>
      <c r="K239" s="125" t="s">
        <v>160</v>
      </c>
      <c r="L239" s="19"/>
      <c r="M239" s="130" t="s">
        <v>19</v>
      </c>
      <c r="N239" s="131" t="s">
        <v>49</v>
      </c>
      <c r="P239" s="132">
        <f t="shared" si="43"/>
        <v>0</v>
      </c>
      <c r="Q239" s="132">
        <v>0</v>
      </c>
      <c r="R239" s="132">
        <f t="shared" si="44"/>
        <v>0</v>
      </c>
      <c r="S239" s="132">
        <v>0</v>
      </c>
      <c r="T239" s="133">
        <f t="shared" si="45"/>
        <v>0</v>
      </c>
      <c r="AR239" s="134" t="s">
        <v>373</v>
      </c>
      <c r="AT239" s="134" t="s">
        <v>156</v>
      </c>
      <c r="AU239" s="134" t="s">
        <v>87</v>
      </c>
      <c r="AY239" s="2" t="s">
        <v>153</v>
      </c>
      <c r="BE239" s="135">
        <f t="shared" si="46"/>
        <v>0</v>
      </c>
      <c r="BF239" s="135">
        <f t="shared" si="47"/>
        <v>0</v>
      </c>
      <c r="BG239" s="135">
        <f t="shared" si="48"/>
        <v>0</v>
      </c>
      <c r="BH239" s="135">
        <f t="shared" si="49"/>
        <v>0</v>
      </c>
      <c r="BI239" s="135">
        <f t="shared" si="50"/>
        <v>0</v>
      </c>
      <c r="BJ239" s="2" t="s">
        <v>85</v>
      </c>
      <c r="BK239" s="135">
        <f t="shared" si="51"/>
        <v>0</v>
      </c>
      <c r="BL239" s="2" t="s">
        <v>373</v>
      </c>
      <c r="BM239" s="134" t="s">
        <v>1463</v>
      </c>
    </row>
    <row r="240" spans="2:47" s="18" customFormat="1" ht="11.25">
      <c r="B240" s="19"/>
      <c r="D240" s="136" t="s">
        <v>163</v>
      </c>
      <c r="F240" s="137" t="s">
        <v>3273</v>
      </c>
      <c r="L240" s="19"/>
      <c r="M240" s="138"/>
      <c r="T240" s="43"/>
      <c r="AT240" s="2" t="s">
        <v>163</v>
      </c>
      <c r="AU240" s="2" t="s">
        <v>87</v>
      </c>
    </row>
    <row r="241" spans="2:65" s="18" customFormat="1" ht="16.5" customHeight="1">
      <c r="B241" s="19"/>
      <c r="C241" s="171" t="s">
        <v>907</v>
      </c>
      <c r="D241" s="171" t="s">
        <v>664</v>
      </c>
      <c r="E241" s="172" t="s">
        <v>3274</v>
      </c>
      <c r="F241" s="173" t="s">
        <v>3275</v>
      </c>
      <c r="G241" s="174" t="s">
        <v>270</v>
      </c>
      <c r="H241" s="175">
        <v>26.45</v>
      </c>
      <c r="I241" s="176"/>
      <c r="J241" s="177">
        <f t="shared" si="42"/>
        <v>0</v>
      </c>
      <c r="K241" s="173" t="s">
        <v>160</v>
      </c>
      <c r="L241" s="178"/>
      <c r="M241" s="179" t="s">
        <v>19</v>
      </c>
      <c r="N241" s="180" t="s">
        <v>49</v>
      </c>
      <c r="P241" s="132">
        <f t="shared" si="43"/>
        <v>0</v>
      </c>
      <c r="Q241" s="132">
        <v>0</v>
      </c>
      <c r="R241" s="132">
        <f t="shared" si="44"/>
        <v>0</v>
      </c>
      <c r="S241" s="132">
        <v>0</v>
      </c>
      <c r="T241" s="133">
        <f t="shared" si="45"/>
        <v>0</v>
      </c>
      <c r="AR241" s="134" t="s">
        <v>494</v>
      </c>
      <c r="AT241" s="134" t="s">
        <v>664</v>
      </c>
      <c r="AU241" s="134" t="s">
        <v>87</v>
      </c>
      <c r="AY241" s="2" t="s">
        <v>153</v>
      </c>
      <c r="BE241" s="135">
        <f t="shared" si="46"/>
        <v>0</v>
      </c>
      <c r="BF241" s="135">
        <f t="shared" si="47"/>
        <v>0</v>
      </c>
      <c r="BG241" s="135">
        <f t="shared" si="48"/>
        <v>0</v>
      </c>
      <c r="BH241" s="135">
        <f t="shared" si="49"/>
        <v>0</v>
      </c>
      <c r="BI241" s="135">
        <f t="shared" si="50"/>
        <v>0</v>
      </c>
      <c r="BJ241" s="2" t="s">
        <v>85</v>
      </c>
      <c r="BK241" s="135">
        <f t="shared" si="51"/>
        <v>0</v>
      </c>
      <c r="BL241" s="2" t="s">
        <v>373</v>
      </c>
      <c r="BM241" s="134" t="s">
        <v>1484</v>
      </c>
    </row>
    <row r="242" spans="2:51" s="149" customFormat="1" ht="11.25">
      <c r="B242" s="150"/>
      <c r="D242" s="144" t="s">
        <v>261</v>
      </c>
      <c r="E242" s="151" t="s">
        <v>19</v>
      </c>
      <c r="F242" s="152" t="s">
        <v>3276</v>
      </c>
      <c r="H242" s="153">
        <v>26.45</v>
      </c>
      <c r="L242" s="150"/>
      <c r="M242" s="154"/>
      <c r="T242" s="155"/>
      <c r="AT242" s="151" t="s">
        <v>261</v>
      </c>
      <c r="AU242" s="151" t="s">
        <v>87</v>
      </c>
      <c r="AV242" s="149" t="s">
        <v>87</v>
      </c>
      <c r="AW242" s="149" t="s">
        <v>37</v>
      </c>
      <c r="AX242" s="149" t="s">
        <v>78</v>
      </c>
      <c r="AY242" s="151" t="s">
        <v>153</v>
      </c>
    </row>
    <row r="243" spans="2:51" s="156" customFormat="1" ht="11.25">
      <c r="B243" s="157"/>
      <c r="D243" s="144" t="s">
        <v>261</v>
      </c>
      <c r="E243" s="158" t="s">
        <v>19</v>
      </c>
      <c r="F243" s="159" t="s">
        <v>295</v>
      </c>
      <c r="H243" s="160">
        <v>26.45</v>
      </c>
      <c r="L243" s="157"/>
      <c r="M243" s="161"/>
      <c r="T243" s="162"/>
      <c r="AT243" s="158" t="s">
        <v>261</v>
      </c>
      <c r="AU243" s="158" t="s">
        <v>87</v>
      </c>
      <c r="AV243" s="156" t="s">
        <v>174</v>
      </c>
      <c r="AW243" s="156" t="s">
        <v>37</v>
      </c>
      <c r="AX243" s="156" t="s">
        <v>85</v>
      </c>
      <c r="AY243" s="158" t="s">
        <v>153</v>
      </c>
    </row>
    <row r="244" spans="2:65" s="18" customFormat="1" ht="16.5" customHeight="1">
      <c r="B244" s="19"/>
      <c r="C244" s="171" t="s">
        <v>913</v>
      </c>
      <c r="D244" s="171" t="s">
        <v>664</v>
      </c>
      <c r="E244" s="172" t="s">
        <v>3277</v>
      </c>
      <c r="F244" s="173" t="s">
        <v>3278</v>
      </c>
      <c r="G244" s="174" t="s">
        <v>270</v>
      </c>
      <c r="H244" s="175">
        <v>26.45</v>
      </c>
      <c r="I244" s="176"/>
      <c r="J244" s="177">
        <f t="shared" si="42"/>
        <v>0</v>
      </c>
      <c r="K244" s="173" t="s">
        <v>160</v>
      </c>
      <c r="L244" s="178"/>
      <c r="M244" s="179" t="s">
        <v>19</v>
      </c>
      <c r="N244" s="180" t="s">
        <v>49</v>
      </c>
      <c r="P244" s="132">
        <f t="shared" si="43"/>
        <v>0</v>
      </c>
      <c r="Q244" s="132">
        <v>0</v>
      </c>
      <c r="R244" s="132">
        <f t="shared" si="44"/>
        <v>0</v>
      </c>
      <c r="S244" s="132">
        <v>0</v>
      </c>
      <c r="T244" s="133">
        <f t="shared" si="45"/>
        <v>0</v>
      </c>
      <c r="AR244" s="134" t="s">
        <v>494</v>
      </c>
      <c r="AT244" s="134" t="s">
        <v>664</v>
      </c>
      <c r="AU244" s="134" t="s">
        <v>87</v>
      </c>
      <c r="AY244" s="2" t="s">
        <v>153</v>
      </c>
      <c r="BE244" s="135">
        <f t="shared" si="46"/>
        <v>0</v>
      </c>
      <c r="BF244" s="135">
        <f t="shared" si="47"/>
        <v>0</v>
      </c>
      <c r="BG244" s="135">
        <f t="shared" si="48"/>
        <v>0</v>
      </c>
      <c r="BH244" s="135">
        <f t="shared" si="49"/>
        <v>0</v>
      </c>
      <c r="BI244" s="135">
        <f t="shared" si="50"/>
        <v>0</v>
      </c>
      <c r="BJ244" s="2" t="s">
        <v>85</v>
      </c>
      <c r="BK244" s="135">
        <f t="shared" si="51"/>
        <v>0</v>
      </c>
      <c r="BL244" s="2" t="s">
        <v>373</v>
      </c>
      <c r="BM244" s="134" t="s">
        <v>1495</v>
      </c>
    </row>
    <row r="245" spans="2:51" s="149" customFormat="1" ht="11.25">
      <c r="B245" s="150"/>
      <c r="D245" s="144" t="s">
        <v>261</v>
      </c>
      <c r="E245" s="151" t="s">
        <v>19</v>
      </c>
      <c r="F245" s="152" t="s">
        <v>3276</v>
      </c>
      <c r="H245" s="153">
        <v>26.45</v>
      </c>
      <c r="L245" s="150"/>
      <c r="M245" s="154"/>
      <c r="T245" s="155"/>
      <c r="AT245" s="151" t="s">
        <v>261</v>
      </c>
      <c r="AU245" s="151" t="s">
        <v>87</v>
      </c>
      <c r="AV245" s="149" t="s">
        <v>87</v>
      </c>
      <c r="AW245" s="149" t="s">
        <v>37</v>
      </c>
      <c r="AX245" s="149" t="s">
        <v>78</v>
      </c>
      <c r="AY245" s="151" t="s">
        <v>153</v>
      </c>
    </row>
    <row r="246" spans="2:51" s="156" customFormat="1" ht="11.25">
      <c r="B246" s="157"/>
      <c r="D246" s="144" t="s">
        <v>261</v>
      </c>
      <c r="E246" s="158" t="s">
        <v>19</v>
      </c>
      <c r="F246" s="159" t="s">
        <v>295</v>
      </c>
      <c r="H246" s="160">
        <v>26.45</v>
      </c>
      <c r="L246" s="157"/>
      <c r="M246" s="161"/>
      <c r="T246" s="162"/>
      <c r="AT246" s="158" t="s">
        <v>261</v>
      </c>
      <c r="AU246" s="158" t="s">
        <v>87</v>
      </c>
      <c r="AV246" s="156" t="s">
        <v>174</v>
      </c>
      <c r="AW246" s="156" t="s">
        <v>37</v>
      </c>
      <c r="AX246" s="156" t="s">
        <v>85</v>
      </c>
      <c r="AY246" s="158" t="s">
        <v>153</v>
      </c>
    </row>
    <row r="247" spans="2:65" s="18" customFormat="1" ht="16.5" customHeight="1">
      <c r="B247" s="19"/>
      <c r="C247" s="171" t="s">
        <v>919</v>
      </c>
      <c r="D247" s="171" t="s">
        <v>664</v>
      </c>
      <c r="E247" s="172" t="s">
        <v>3279</v>
      </c>
      <c r="F247" s="173" t="s">
        <v>3280</v>
      </c>
      <c r="G247" s="174" t="s">
        <v>270</v>
      </c>
      <c r="H247" s="175">
        <v>13.225</v>
      </c>
      <c r="I247" s="176"/>
      <c r="J247" s="177">
        <f t="shared" si="42"/>
        <v>0</v>
      </c>
      <c r="K247" s="173" t="s">
        <v>160</v>
      </c>
      <c r="L247" s="178"/>
      <c r="M247" s="179" t="s">
        <v>19</v>
      </c>
      <c r="N247" s="180" t="s">
        <v>49</v>
      </c>
      <c r="P247" s="132">
        <f t="shared" si="43"/>
        <v>0</v>
      </c>
      <c r="Q247" s="132">
        <v>0</v>
      </c>
      <c r="R247" s="132">
        <f t="shared" si="44"/>
        <v>0</v>
      </c>
      <c r="S247" s="132">
        <v>0</v>
      </c>
      <c r="T247" s="133">
        <f t="shared" si="45"/>
        <v>0</v>
      </c>
      <c r="AR247" s="134" t="s">
        <v>494</v>
      </c>
      <c r="AT247" s="134" t="s">
        <v>664</v>
      </c>
      <c r="AU247" s="134" t="s">
        <v>87</v>
      </c>
      <c r="AY247" s="2" t="s">
        <v>153</v>
      </c>
      <c r="BE247" s="135">
        <f t="shared" si="46"/>
        <v>0</v>
      </c>
      <c r="BF247" s="135">
        <f t="shared" si="47"/>
        <v>0</v>
      </c>
      <c r="BG247" s="135">
        <f t="shared" si="48"/>
        <v>0</v>
      </c>
      <c r="BH247" s="135">
        <f t="shared" si="49"/>
        <v>0</v>
      </c>
      <c r="BI247" s="135">
        <f t="shared" si="50"/>
        <v>0</v>
      </c>
      <c r="BJ247" s="2" t="s">
        <v>85</v>
      </c>
      <c r="BK247" s="135">
        <f t="shared" si="51"/>
        <v>0</v>
      </c>
      <c r="BL247" s="2" t="s">
        <v>373</v>
      </c>
      <c r="BM247" s="134" t="s">
        <v>1505</v>
      </c>
    </row>
    <row r="248" spans="2:51" s="149" customFormat="1" ht="11.25">
      <c r="B248" s="150"/>
      <c r="D248" s="144" t="s">
        <v>261</v>
      </c>
      <c r="E248" s="151" t="s">
        <v>19</v>
      </c>
      <c r="F248" s="152" t="s">
        <v>3281</v>
      </c>
      <c r="H248" s="153">
        <v>13.225</v>
      </c>
      <c r="L248" s="150"/>
      <c r="M248" s="154"/>
      <c r="T248" s="155"/>
      <c r="AT248" s="151" t="s">
        <v>261</v>
      </c>
      <c r="AU248" s="151" t="s">
        <v>87</v>
      </c>
      <c r="AV248" s="149" t="s">
        <v>87</v>
      </c>
      <c r="AW248" s="149" t="s">
        <v>37</v>
      </c>
      <c r="AX248" s="149" t="s">
        <v>78</v>
      </c>
      <c r="AY248" s="151" t="s">
        <v>153</v>
      </c>
    </row>
    <row r="249" spans="2:51" s="156" customFormat="1" ht="11.25">
      <c r="B249" s="157"/>
      <c r="D249" s="144" t="s">
        <v>261</v>
      </c>
      <c r="E249" s="158" t="s">
        <v>19</v>
      </c>
      <c r="F249" s="159" t="s">
        <v>295</v>
      </c>
      <c r="H249" s="160">
        <v>13.225</v>
      </c>
      <c r="L249" s="157"/>
      <c r="M249" s="161"/>
      <c r="T249" s="162"/>
      <c r="AT249" s="158" t="s">
        <v>261</v>
      </c>
      <c r="AU249" s="158" t="s">
        <v>87</v>
      </c>
      <c r="AV249" s="156" t="s">
        <v>174</v>
      </c>
      <c r="AW249" s="156" t="s">
        <v>37</v>
      </c>
      <c r="AX249" s="156" t="s">
        <v>85</v>
      </c>
      <c r="AY249" s="158" t="s">
        <v>153</v>
      </c>
    </row>
    <row r="250" spans="2:65" s="18" customFormat="1" ht="24.2" customHeight="1">
      <c r="B250" s="19"/>
      <c r="C250" s="123" t="s">
        <v>925</v>
      </c>
      <c r="D250" s="123" t="s">
        <v>156</v>
      </c>
      <c r="E250" s="124" t="s">
        <v>3282</v>
      </c>
      <c r="F250" s="125" t="s">
        <v>3283</v>
      </c>
      <c r="G250" s="126" t="s">
        <v>270</v>
      </c>
      <c r="H250" s="127">
        <v>11.5</v>
      </c>
      <c r="I250" s="128"/>
      <c r="J250" s="129">
        <f t="shared" si="42"/>
        <v>0</v>
      </c>
      <c r="K250" s="125" t="s">
        <v>160</v>
      </c>
      <c r="L250" s="19"/>
      <c r="M250" s="130" t="s">
        <v>19</v>
      </c>
      <c r="N250" s="131" t="s">
        <v>49</v>
      </c>
      <c r="P250" s="132">
        <f t="shared" si="43"/>
        <v>0</v>
      </c>
      <c r="Q250" s="132">
        <v>0</v>
      </c>
      <c r="R250" s="132">
        <f t="shared" si="44"/>
        <v>0</v>
      </c>
      <c r="S250" s="132">
        <v>0</v>
      </c>
      <c r="T250" s="133">
        <f t="shared" si="45"/>
        <v>0</v>
      </c>
      <c r="AR250" s="134" t="s">
        <v>373</v>
      </c>
      <c r="AT250" s="134" t="s">
        <v>156</v>
      </c>
      <c r="AU250" s="134" t="s">
        <v>87</v>
      </c>
      <c r="AY250" s="2" t="s">
        <v>153</v>
      </c>
      <c r="BE250" s="135">
        <f t="shared" si="46"/>
        <v>0</v>
      </c>
      <c r="BF250" s="135">
        <f t="shared" si="47"/>
        <v>0</v>
      </c>
      <c r="BG250" s="135">
        <f t="shared" si="48"/>
        <v>0</v>
      </c>
      <c r="BH250" s="135">
        <f t="shared" si="49"/>
        <v>0</v>
      </c>
      <c r="BI250" s="135">
        <f t="shared" si="50"/>
        <v>0</v>
      </c>
      <c r="BJ250" s="2" t="s">
        <v>85</v>
      </c>
      <c r="BK250" s="135">
        <f t="shared" si="51"/>
        <v>0</v>
      </c>
      <c r="BL250" s="2" t="s">
        <v>373</v>
      </c>
      <c r="BM250" s="134" t="s">
        <v>1514</v>
      </c>
    </row>
    <row r="251" spans="2:47" s="18" customFormat="1" ht="11.25">
      <c r="B251" s="19"/>
      <c r="D251" s="136" t="s">
        <v>163</v>
      </c>
      <c r="F251" s="137" t="s">
        <v>3284</v>
      </c>
      <c r="L251" s="19"/>
      <c r="M251" s="138"/>
      <c r="T251" s="43"/>
      <c r="AT251" s="2" t="s">
        <v>163</v>
      </c>
      <c r="AU251" s="2" t="s">
        <v>87</v>
      </c>
    </row>
    <row r="252" spans="2:65" s="18" customFormat="1" ht="16.5" customHeight="1">
      <c r="B252" s="19"/>
      <c r="C252" s="171" t="s">
        <v>929</v>
      </c>
      <c r="D252" s="171" t="s">
        <v>664</v>
      </c>
      <c r="E252" s="172" t="s">
        <v>3285</v>
      </c>
      <c r="F252" s="173" t="s">
        <v>3286</v>
      </c>
      <c r="G252" s="174" t="s">
        <v>270</v>
      </c>
      <c r="H252" s="175">
        <v>13.225</v>
      </c>
      <c r="I252" s="176"/>
      <c r="J252" s="177">
        <f t="shared" si="42"/>
        <v>0</v>
      </c>
      <c r="K252" s="173" t="s">
        <v>160</v>
      </c>
      <c r="L252" s="178"/>
      <c r="M252" s="179" t="s">
        <v>19</v>
      </c>
      <c r="N252" s="180" t="s">
        <v>49</v>
      </c>
      <c r="P252" s="132">
        <f t="shared" si="43"/>
        <v>0</v>
      </c>
      <c r="Q252" s="132">
        <v>0</v>
      </c>
      <c r="R252" s="132">
        <f t="shared" si="44"/>
        <v>0</v>
      </c>
      <c r="S252" s="132">
        <v>0</v>
      </c>
      <c r="T252" s="133">
        <f t="shared" si="45"/>
        <v>0</v>
      </c>
      <c r="AR252" s="134" t="s">
        <v>494</v>
      </c>
      <c r="AT252" s="134" t="s">
        <v>664</v>
      </c>
      <c r="AU252" s="134" t="s">
        <v>87</v>
      </c>
      <c r="AY252" s="2" t="s">
        <v>153</v>
      </c>
      <c r="BE252" s="135">
        <f t="shared" si="46"/>
        <v>0</v>
      </c>
      <c r="BF252" s="135">
        <f t="shared" si="47"/>
        <v>0</v>
      </c>
      <c r="BG252" s="135">
        <f t="shared" si="48"/>
        <v>0</v>
      </c>
      <c r="BH252" s="135">
        <f t="shared" si="49"/>
        <v>0</v>
      </c>
      <c r="BI252" s="135">
        <f t="shared" si="50"/>
        <v>0</v>
      </c>
      <c r="BJ252" s="2" t="s">
        <v>85</v>
      </c>
      <c r="BK252" s="135">
        <f t="shared" si="51"/>
        <v>0</v>
      </c>
      <c r="BL252" s="2" t="s">
        <v>373</v>
      </c>
      <c r="BM252" s="134" t="s">
        <v>1523</v>
      </c>
    </row>
    <row r="253" spans="2:51" s="149" customFormat="1" ht="11.25">
      <c r="B253" s="150"/>
      <c r="D253" s="144" t="s">
        <v>261</v>
      </c>
      <c r="E253" s="151" t="s">
        <v>19</v>
      </c>
      <c r="F253" s="152" t="s">
        <v>3281</v>
      </c>
      <c r="H253" s="153">
        <v>13.225</v>
      </c>
      <c r="L253" s="150"/>
      <c r="M253" s="154"/>
      <c r="T253" s="155"/>
      <c r="AT253" s="151" t="s">
        <v>261</v>
      </c>
      <c r="AU253" s="151" t="s">
        <v>87</v>
      </c>
      <c r="AV253" s="149" t="s">
        <v>87</v>
      </c>
      <c r="AW253" s="149" t="s">
        <v>37</v>
      </c>
      <c r="AX253" s="149" t="s">
        <v>78</v>
      </c>
      <c r="AY253" s="151" t="s">
        <v>153</v>
      </c>
    </row>
    <row r="254" spans="2:51" s="156" customFormat="1" ht="11.25">
      <c r="B254" s="157"/>
      <c r="D254" s="144" t="s">
        <v>261</v>
      </c>
      <c r="E254" s="158" t="s">
        <v>19</v>
      </c>
      <c r="F254" s="159" t="s">
        <v>295</v>
      </c>
      <c r="H254" s="160">
        <v>13.225</v>
      </c>
      <c r="L254" s="157"/>
      <c r="M254" s="161"/>
      <c r="T254" s="162"/>
      <c r="AT254" s="158" t="s">
        <v>261</v>
      </c>
      <c r="AU254" s="158" t="s">
        <v>87</v>
      </c>
      <c r="AV254" s="156" t="s">
        <v>174</v>
      </c>
      <c r="AW254" s="156" t="s">
        <v>37</v>
      </c>
      <c r="AX254" s="156" t="s">
        <v>85</v>
      </c>
      <c r="AY254" s="158" t="s">
        <v>153</v>
      </c>
    </row>
    <row r="255" spans="2:65" s="18" customFormat="1" ht="24.2" customHeight="1">
      <c r="B255" s="19"/>
      <c r="C255" s="123" t="s">
        <v>935</v>
      </c>
      <c r="D255" s="123" t="s">
        <v>156</v>
      </c>
      <c r="E255" s="124" t="s">
        <v>3287</v>
      </c>
      <c r="F255" s="125" t="s">
        <v>3288</v>
      </c>
      <c r="G255" s="126" t="s">
        <v>270</v>
      </c>
      <c r="H255" s="127">
        <v>28.75</v>
      </c>
      <c r="I255" s="128"/>
      <c r="J255" s="129">
        <f t="shared" si="42"/>
        <v>0</v>
      </c>
      <c r="K255" s="125" t="s">
        <v>160</v>
      </c>
      <c r="L255" s="19"/>
      <c r="M255" s="130" t="s">
        <v>19</v>
      </c>
      <c r="N255" s="131" t="s">
        <v>49</v>
      </c>
      <c r="P255" s="132">
        <f t="shared" si="43"/>
        <v>0</v>
      </c>
      <c r="Q255" s="132">
        <v>0</v>
      </c>
      <c r="R255" s="132">
        <f t="shared" si="44"/>
        <v>0</v>
      </c>
      <c r="S255" s="132">
        <v>0</v>
      </c>
      <c r="T255" s="133">
        <f t="shared" si="45"/>
        <v>0</v>
      </c>
      <c r="AR255" s="134" t="s">
        <v>373</v>
      </c>
      <c r="AT255" s="134" t="s">
        <v>156</v>
      </c>
      <c r="AU255" s="134" t="s">
        <v>87</v>
      </c>
      <c r="AY255" s="2" t="s">
        <v>153</v>
      </c>
      <c r="BE255" s="135">
        <f t="shared" si="46"/>
        <v>0</v>
      </c>
      <c r="BF255" s="135">
        <f t="shared" si="47"/>
        <v>0</v>
      </c>
      <c r="BG255" s="135">
        <f t="shared" si="48"/>
        <v>0</v>
      </c>
      <c r="BH255" s="135">
        <f t="shared" si="49"/>
        <v>0</v>
      </c>
      <c r="BI255" s="135">
        <f t="shared" si="50"/>
        <v>0</v>
      </c>
      <c r="BJ255" s="2" t="s">
        <v>85</v>
      </c>
      <c r="BK255" s="135">
        <f t="shared" si="51"/>
        <v>0</v>
      </c>
      <c r="BL255" s="2" t="s">
        <v>373</v>
      </c>
      <c r="BM255" s="134" t="s">
        <v>1535</v>
      </c>
    </row>
    <row r="256" spans="2:47" s="18" customFormat="1" ht="11.25">
      <c r="B256" s="19"/>
      <c r="D256" s="136" t="s">
        <v>163</v>
      </c>
      <c r="F256" s="137" t="s">
        <v>3289</v>
      </c>
      <c r="L256" s="19"/>
      <c r="M256" s="138"/>
      <c r="T256" s="43"/>
      <c r="AT256" s="2" t="s">
        <v>163</v>
      </c>
      <c r="AU256" s="2" t="s">
        <v>87</v>
      </c>
    </row>
    <row r="257" spans="2:65" s="18" customFormat="1" ht="16.5" customHeight="1">
      <c r="B257" s="19"/>
      <c r="C257" s="171" t="s">
        <v>941</v>
      </c>
      <c r="D257" s="171" t="s">
        <v>664</v>
      </c>
      <c r="E257" s="172" t="s">
        <v>3290</v>
      </c>
      <c r="F257" s="173" t="s">
        <v>3291</v>
      </c>
      <c r="G257" s="174" t="s">
        <v>270</v>
      </c>
      <c r="H257" s="175">
        <v>33.063</v>
      </c>
      <c r="I257" s="176"/>
      <c r="J257" s="177">
        <f t="shared" si="42"/>
        <v>0</v>
      </c>
      <c r="K257" s="173" t="s">
        <v>160</v>
      </c>
      <c r="L257" s="178"/>
      <c r="M257" s="179" t="s">
        <v>19</v>
      </c>
      <c r="N257" s="180" t="s">
        <v>49</v>
      </c>
      <c r="P257" s="132">
        <f t="shared" si="43"/>
        <v>0</v>
      </c>
      <c r="Q257" s="132">
        <v>0</v>
      </c>
      <c r="R257" s="132">
        <f t="shared" si="44"/>
        <v>0</v>
      </c>
      <c r="S257" s="132">
        <v>0</v>
      </c>
      <c r="T257" s="133">
        <f t="shared" si="45"/>
        <v>0</v>
      </c>
      <c r="AR257" s="134" t="s">
        <v>494</v>
      </c>
      <c r="AT257" s="134" t="s">
        <v>664</v>
      </c>
      <c r="AU257" s="134" t="s">
        <v>87</v>
      </c>
      <c r="AY257" s="2" t="s">
        <v>153</v>
      </c>
      <c r="BE257" s="135">
        <f t="shared" si="46"/>
        <v>0</v>
      </c>
      <c r="BF257" s="135">
        <f t="shared" si="47"/>
        <v>0</v>
      </c>
      <c r="BG257" s="135">
        <f t="shared" si="48"/>
        <v>0</v>
      </c>
      <c r="BH257" s="135">
        <f t="shared" si="49"/>
        <v>0</v>
      </c>
      <c r="BI257" s="135">
        <f t="shared" si="50"/>
        <v>0</v>
      </c>
      <c r="BJ257" s="2" t="s">
        <v>85</v>
      </c>
      <c r="BK257" s="135">
        <f t="shared" si="51"/>
        <v>0</v>
      </c>
      <c r="BL257" s="2" t="s">
        <v>373</v>
      </c>
      <c r="BM257" s="134" t="s">
        <v>1545</v>
      </c>
    </row>
    <row r="258" spans="2:51" s="149" customFormat="1" ht="11.25">
      <c r="B258" s="150"/>
      <c r="D258" s="144" t="s">
        <v>261</v>
      </c>
      <c r="E258" s="151" t="s">
        <v>19</v>
      </c>
      <c r="F258" s="152" t="s">
        <v>3292</v>
      </c>
      <c r="H258" s="153">
        <v>33.063</v>
      </c>
      <c r="L258" s="150"/>
      <c r="M258" s="154"/>
      <c r="T258" s="155"/>
      <c r="AT258" s="151" t="s">
        <v>261</v>
      </c>
      <c r="AU258" s="151" t="s">
        <v>87</v>
      </c>
      <c r="AV258" s="149" t="s">
        <v>87</v>
      </c>
      <c r="AW258" s="149" t="s">
        <v>37</v>
      </c>
      <c r="AX258" s="149" t="s">
        <v>78</v>
      </c>
      <c r="AY258" s="151" t="s">
        <v>153</v>
      </c>
    </row>
    <row r="259" spans="2:51" s="156" customFormat="1" ht="11.25">
      <c r="B259" s="157"/>
      <c r="D259" s="144" t="s">
        <v>261</v>
      </c>
      <c r="E259" s="158" t="s">
        <v>19</v>
      </c>
      <c r="F259" s="159" t="s">
        <v>295</v>
      </c>
      <c r="H259" s="160">
        <v>33.063</v>
      </c>
      <c r="L259" s="157"/>
      <c r="M259" s="161"/>
      <c r="T259" s="162"/>
      <c r="AT259" s="158" t="s">
        <v>261</v>
      </c>
      <c r="AU259" s="158" t="s">
        <v>87</v>
      </c>
      <c r="AV259" s="156" t="s">
        <v>174</v>
      </c>
      <c r="AW259" s="156" t="s">
        <v>37</v>
      </c>
      <c r="AX259" s="156" t="s">
        <v>85</v>
      </c>
      <c r="AY259" s="158" t="s">
        <v>153</v>
      </c>
    </row>
    <row r="260" spans="2:65" s="18" customFormat="1" ht="24.2" customHeight="1">
      <c r="B260" s="19"/>
      <c r="C260" s="123" t="s">
        <v>946</v>
      </c>
      <c r="D260" s="123" t="s">
        <v>156</v>
      </c>
      <c r="E260" s="124" t="s">
        <v>3293</v>
      </c>
      <c r="F260" s="125" t="s">
        <v>3294</v>
      </c>
      <c r="G260" s="126" t="s">
        <v>270</v>
      </c>
      <c r="H260" s="127">
        <v>126.5</v>
      </c>
      <c r="I260" s="128"/>
      <c r="J260" s="129">
        <f t="shared" si="42"/>
        <v>0</v>
      </c>
      <c r="K260" s="125" t="s">
        <v>160</v>
      </c>
      <c r="L260" s="19"/>
      <c r="M260" s="130" t="s">
        <v>19</v>
      </c>
      <c r="N260" s="131" t="s">
        <v>49</v>
      </c>
      <c r="P260" s="132">
        <f t="shared" si="43"/>
        <v>0</v>
      </c>
      <c r="Q260" s="132">
        <v>0</v>
      </c>
      <c r="R260" s="132">
        <f t="shared" si="44"/>
        <v>0</v>
      </c>
      <c r="S260" s="132">
        <v>0</v>
      </c>
      <c r="T260" s="133">
        <f t="shared" si="45"/>
        <v>0</v>
      </c>
      <c r="AR260" s="134" t="s">
        <v>373</v>
      </c>
      <c r="AT260" s="134" t="s">
        <v>156</v>
      </c>
      <c r="AU260" s="134" t="s">
        <v>87</v>
      </c>
      <c r="AY260" s="2" t="s">
        <v>153</v>
      </c>
      <c r="BE260" s="135">
        <f t="shared" si="46"/>
        <v>0</v>
      </c>
      <c r="BF260" s="135">
        <f t="shared" si="47"/>
        <v>0</v>
      </c>
      <c r="BG260" s="135">
        <f t="shared" si="48"/>
        <v>0</v>
      </c>
      <c r="BH260" s="135">
        <f t="shared" si="49"/>
        <v>0</v>
      </c>
      <c r="BI260" s="135">
        <f t="shared" si="50"/>
        <v>0</v>
      </c>
      <c r="BJ260" s="2" t="s">
        <v>85</v>
      </c>
      <c r="BK260" s="135">
        <f t="shared" si="51"/>
        <v>0</v>
      </c>
      <c r="BL260" s="2" t="s">
        <v>373</v>
      </c>
      <c r="BM260" s="134" t="s">
        <v>1553</v>
      </c>
    </row>
    <row r="261" spans="2:47" s="18" customFormat="1" ht="11.25">
      <c r="B261" s="19"/>
      <c r="D261" s="136" t="s">
        <v>163</v>
      </c>
      <c r="F261" s="137" t="s">
        <v>3295</v>
      </c>
      <c r="L261" s="19"/>
      <c r="M261" s="138"/>
      <c r="T261" s="43"/>
      <c r="AT261" s="2" t="s">
        <v>163</v>
      </c>
      <c r="AU261" s="2" t="s">
        <v>87</v>
      </c>
    </row>
    <row r="262" spans="2:65" s="18" customFormat="1" ht="16.5" customHeight="1">
      <c r="B262" s="19"/>
      <c r="C262" s="171" t="s">
        <v>951</v>
      </c>
      <c r="D262" s="171" t="s">
        <v>664</v>
      </c>
      <c r="E262" s="172" t="s">
        <v>3296</v>
      </c>
      <c r="F262" s="173" t="s">
        <v>3297</v>
      </c>
      <c r="G262" s="174" t="s">
        <v>270</v>
      </c>
      <c r="H262" s="175">
        <v>145.475</v>
      </c>
      <c r="I262" s="176"/>
      <c r="J262" s="177">
        <f t="shared" si="42"/>
        <v>0</v>
      </c>
      <c r="K262" s="173" t="s">
        <v>160</v>
      </c>
      <c r="L262" s="178"/>
      <c r="M262" s="179" t="s">
        <v>19</v>
      </c>
      <c r="N262" s="180" t="s">
        <v>49</v>
      </c>
      <c r="P262" s="132">
        <f t="shared" si="43"/>
        <v>0</v>
      </c>
      <c r="Q262" s="132">
        <v>0</v>
      </c>
      <c r="R262" s="132">
        <f t="shared" si="44"/>
        <v>0</v>
      </c>
      <c r="S262" s="132">
        <v>0</v>
      </c>
      <c r="T262" s="133">
        <f t="shared" si="45"/>
        <v>0</v>
      </c>
      <c r="AR262" s="134" t="s">
        <v>494</v>
      </c>
      <c r="AT262" s="134" t="s">
        <v>664</v>
      </c>
      <c r="AU262" s="134" t="s">
        <v>87</v>
      </c>
      <c r="AY262" s="2" t="s">
        <v>153</v>
      </c>
      <c r="BE262" s="135">
        <f t="shared" si="46"/>
        <v>0</v>
      </c>
      <c r="BF262" s="135">
        <f t="shared" si="47"/>
        <v>0</v>
      </c>
      <c r="BG262" s="135">
        <f t="shared" si="48"/>
        <v>0</v>
      </c>
      <c r="BH262" s="135">
        <f t="shared" si="49"/>
        <v>0</v>
      </c>
      <c r="BI262" s="135">
        <f t="shared" si="50"/>
        <v>0</v>
      </c>
      <c r="BJ262" s="2" t="s">
        <v>85</v>
      </c>
      <c r="BK262" s="135">
        <f t="shared" si="51"/>
        <v>0</v>
      </c>
      <c r="BL262" s="2" t="s">
        <v>373</v>
      </c>
      <c r="BM262" s="134" t="s">
        <v>1562</v>
      </c>
    </row>
    <row r="263" spans="2:51" s="149" customFormat="1" ht="11.25">
      <c r="B263" s="150"/>
      <c r="D263" s="144" t="s">
        <v>261</v>
      </c>
      <c r="E263" s="151" t="s">
        <v>19</v>
      </c>
      <c r="F263" s="152" t="s">
        <v>3298</v>
      </c>
      <c r="H263" s="153">
        <v>145.475</v>
      </c>
      <c r="L263" s="150"/>
      <c r="M263" s="154"/>
      <c r="T263" s="155"/>
      <c r="AT263" s="151" t="s">
        <v>261</v>
      </c>
      <c r="AU263" s="151" t="s">
        <v>87</v>
      </c>
      <c r="AV263" s="149" t="s">
        <v>87</v>
      </c>
      <c r="AW263" s="149" t="s">
        <v>37</v>
      </c>
      <c r="AX263" s="149" t="s">
        <v>78</v>
      </c>
      <c r="AY263" s="151" t="s">
        <v>153</v>
      </c>
    </row>
    <row r="264" spans="2:51" s="156" customFormat="1" ht="11.25">
      <c r="B264" s="157"/>
      <c r="D264" s="144" t="s">
        <v>261</v>
      </c>
      <c r="E264" s="158" t="s">
        <v>19</v>
      </c>
      <c r="F264" s="159" t="s">
        <v>295</v>
      </c>
      <c r="H264" s="160">
        <v>145.475</v>
      </c>
      <c r="L264" s="157"/>
      <c r="M264" s="161"/>
      <c r="T264" s="162"/>
      <c r="AT264" s="158" t="s">
        <v>261</v>
      </c>
      <c r="AU264" s="158" t="s">
        <v>87</v>
      </c>
      <c r="AV264" s="156" t="s">
        <v>174</v>
      </c>
      <c r="AW264" s="156" t="s">
        <v>37</v>
      </c>
      <c r="AX264" s="156" t="s">
        <v>85</v>
      </c>
      <c r="AY264" s="158" t="s">
        <v>153</v>
      </c>
    </row>
    <row r="265" spans="2:65" s="18" customFormat="1" ht="24.2" customHeight="1">
      <c r="B265" s="19"/>
      <c r="C265" s="123" t="s">
        <v>955</v>
      </c>
      <c r="D265" s="123" t="s">
        <v>156</v>
      </c>
      <c r="E265" s="124" t="s">
        <v>3299</v>
      </c>
      <c r="F265" s="125" t="s">
        <v>3300</v>
      </c>
      <c r="G265" s="126" t="s">
        <v>270</v>
      </c>
      <c r="H265" s="127">
        <v>621</v>
      </c>
      <c r="I265" s="128"/>
      <c r="J265" s="129">
        <f t="shared" si="42"/>
        <v>0</v>
      </c>
      <c r="K265" s="125" t="s">
        <v>160</v>
      </c>
      <c r="L265" s="19"/>
      <c r="M265" s="130" t="s">
        <v>19</v>
      </c>
      <c r="N265" s="131" t="s">
        <v>49</v>
      </c>
      <c r="P265" s="132">
        <f t="shared" si="43"/>
        <v>0</v>
      </c>
      <c r="Q265" s="132">
        <v>0</v>
      </c>
      <c r="R265" s="132">
        <f t="shared" si="44"/>
        <v>0</v>
      </c>
      <c r="S265" s="132">
        <v>0</v>
      </c>
      <c r="T265" s="133">
        <f t="shared" si="45"/>
        <v>0</v>
      </c>
      <c r="AR265" s="134" t="s">
        <v>373</v>
      </c>
      <c r="AT265" s="134" t="s">
        <v>156</v>
      </c>
      <c r="AU265" s="134" t="s">
        <v>87</v>
      </c>
      <c r="AY265" s="2" t="s">
        <v>153</v>
      </c>
      <c r="BE265" s="135">
        <f t="shared" si="46"/>
        <v>0</v>
      </c>
      <c r="BF265" s="135">
        <f t="shared" si="47"/>
        <v>0</v>
      </c>
      <c r="BG265" s="135">
        <f t="shared" si="48"/>
        <v>0</v>
      </c>
      <c r="BH265" s="135">
        <f t="shared" si="49"/>
        <v>0</v>
      </c>
      <c r="BI265" s="135">
        <f t="shared" si="50"/>
        <v>0</v>
      </c>
      <c r="BJ265" s="2" t="s">
        <v>85</v>
      </c>
      <c r="BK265" s="135">
        <f t="shared" si="51"/>
        <v>0</v>
      </c>
      <c r="BL265" s="2" t="s">
        <v>373</v>
      </c>
      <c r="BM265" s="134" t="s">
        <v>1571</v>
      </c>
    </row>
    <row r="266" spans="2:47" s="18" customFormat="1" ht="11.25">
      <c r="B266" s="19"/>
      <c r="D266" s="136" t="s">
        <v>163</v>
      </c>
      <c r="F266" s="137" t="s">
        <v>3301</v>
      </c>
      <c r="L266" s="19"/>
      <c r="M266" s="138"/>
      <c r="T266" s="43"/>
      <c r="AT266" s="2" t="s">
        <v>163</v>
      </c>
      <c r="AU266" s="2" t="s">
        <v>87</v>
      </c>
    </row>
    <row r="267" spans="2:65" s="18" customFormat="1" ht="16.5" customHeight="1">
      <c r="B267" s="19"/>
      <c r="C267" s="171" t="s">
        <v>959</v>
      </c>
      <c r="D267" s="171" t="s">
        <v>664</v>
      </c>
      <c r="E267" s="172" t="s">
        <v>3302</v>
      </c>
      <c r="F267" s="173" t="s">
        <v>3303</v>
      </c>
      <c r="G267" s="174" t="s">
        <v>270</v>
      </c>
      <c r="H267" s="175">
        <v>714.15</v>
      </c>
      <c r="I267" s="176"/>
      <c r="J267" s="177">
        <f t="shared" si="42"/>
        <v>0</v>
      </c>
      <c r="K267" s="173" t="s">
        <v>160</v>
      </c>
      <c r="L267" s="178"/>
      <c r="M267" s="179" t="s">
        <v>19</v>
      </c>
      <c r="N267" s="180" t="s">
        <v>49</v>
      </c>
      <c r="P267" s="132">
        <f t="shared" si="43"/>
        <v>0</v>
      </c>
      <c r="Q267" s="132">
        <v>0</v>
      </c>
      <c r="R267" s="132">
        <f t="shared" si="44"/>
        <v>0</v>
      </c>
      <c r="S267" s="132">
        <v>0</v>
      </c>
      <c r="T267" s="133">
        <f t="shared" si="45"/>
        <v>0</v>
      </c>
      <c r="AR267" s="134" t="s">
        <v>494</v>
      </c>
      <c r="AT267" s="134" t="s">
        <v>664</v>
      </c>
      <c r="AU267" s="134" t="s">
        <v>87</v>
      </c>
      <c r="AY267" s="2" t="s">
        <v>153</v>
      </c>
      <c r="BE267" s="135">
        <f t="shared" si="46"/>
        <v>0</v>
      </c>
      <c r="BF267" s="135">
        <f t="shared" si="47"/>
        <v>0</v>
      </c>
      <c r="BG267" s="135">
        <f t="shared" si="48"/>
        <v>0</v>
      </c>
      <c r="BH267" s="135">
        <f t="shared" si="49"/>
        <v>0</v>
      </c>
      <c r="BI267" s="135">
        <f t="shared" si="50"/>
        <v>0</v>
      </c>
      <c r="BJ267" s="2" t="s">
        <v>85</v>
      </c>
      <c r="BK267" s="135">
        <f t="shared" si="51"/>
        <v>0</v>
      </c>
      <c r="BL267" s="2" t="s">
        <v>373</v>
      </c>
      <c r="BM267" s="134" t="s">
        <v>1579</v>
      </c>
    </row>
    <row r="268" spans="2:51" s="149" customFormat="1" ht="11.25">
      <c r="B268" s="150"/>
      <c r="D268" s="144" t="s">
        <v>261</v>
      </c>
      <c r="E268" s="151" t="s">
        <v>19</v>
      </c>
      <c r="F268" s="152" t="s">
        <v>3304</v>
      </c>
      <c r="H268" s="153">
        <v>714.15</v>
      </c>
      <c r="L268" s="150"/>
      <c r="M268" s="154"/>
      <c r="T268" s="155"/>
      <c r="AT268" s="151" t="s">
        <v>261</v>
      </c>
      <c r="AU268" s="151" t="s">
        <v>87</v>
      </c>
      <c r="AV268" s="149" t="s">
        <v>87</v>
      </c>
      <c r="AW268" s="149" t="s">
        <v>37</v>
      </c>
      <c r="AX268" s="149" t="s">
        <v>78</v>
      </c>
      <c r="AY268" s="151" t="s">
        <v>153</v>
      </c>
    </row>
    <row r="269" spans="2:51" s="156" customFormat="1" ht="11.25">
      <c r="B269" s="157"/>
      <c r="D269" s="144" t="s">
        <v>261</v>
      </c>
      <c r="E269" s="158" t="s">
        <v>19</v>
      </c>
      <c r="F269" s="159" t="s">
        <v>295</v>
      </c>
      <c r="H269" s="160">
        <v>714.15</v>
      </c>
      <c r="L269" s="157"/>
      <c r="M269" s="161"/>
      <c r="T269" s="162"/>
      <c r="AT269" s="158" t="s">
        <v>261</v>
      </c>
      <c r="AU269" s="158" t="s">
        <v>87</v>
      </c>
      <c r="AV269" s="156" t="s">
        <v>174</v>
      </c>
      <c r="AW269" s="156" t="s">
        <v>37</v>
      </c>
      <c r="AX269" s="156" t="s">
        <v>85</v>
      </c>
      <c r="AY269" s="158" t="s">
        <v>153</v>
      </c>
    </row>
    <row r="270" spans="2:65" s="18" customFormat="1" ht="24.2" customHeight="1">
      <c r="B270" s="19"/>
      <c r="C270" s="123" t="s">
        <v>965</v>
      </c>
      <c r="D270" s="123" t="s">
        <v>156</v>
      </c>
      <c r="E270" s="124" t="s">
        <v>3305</v>
      </c>
      <c r="F270" s="125" t="s">
        <v>3306</v>
      </c>
      <c r="G270" s="126" t="s">
        <v>270</v>
      </c>
      <c r="H270" s="127">
        <v>235.75</v>
      </c>
      <c r="I270" s="128"/>
      <c r="J270" s="129">
        <f t="shared" si="42"/>
        <v>0</v>
      </c>
      <c r="K270" s="125" t="s">
        <v>160</v>
      </c>
      <c r="L270" s="19"/>
      <c r="M270" s="130" t="s">
        <v>19</v>
      </c>
      <c r="N270" s="131" t="s">
        <v>49</v>
      </c>
      <c r="P270" s="132">
        <f t="shared" si="43"/>
        <v>0</v>
      </c>
      <c r="Q270" s="132">
        <v>0</v>
      </c>
      <c r="R270" s="132">
        <f t="shared" si="44"/>
        <v>0</v>
      </c>
      <c r="S270" s="132">
        <v>0</v>
      </c>
      <c r="T270" s="133">
        <f t="shared" si="45"/>
        <v>0</v>
      </c>
      <c r="AR270" s="134" t="s">
        <v>373</v>
      </c>
      <c r="AT270" s="134" t="s">
        <v>156</v>
      </c>
      <c r="AU270" s="134" t="s">
        <v>87</v>
      </c>
      <c r="AY270" s="2" t="s">
        <v>153</v>
      </c>
      <c r="BE270" s="135">
        <f t="shared" si="46"/>
        <v>0</v>
      </c>
      <c r="BF270" s="135">
        <f t="shared" si="47"/>
        <v>0</v>
      </c>
      <c r="BG270" s="135">
        <f t="shared" si="48"/>
        <v>0</v>
      </c>
      <c r="BH270" s="135">
        <f t="shared" si="49"/>
        <v>0</v>
      </c>
      <c r="BI270" s="135">
        <f t="shared" si="50"/>
        <v>0</v>
      </c>
      <c r="BJ270" s="2" t="s">
        <v>85</v>
      </c>
      <c r="BK270" s="135">
        <f t="shared" si="51"/>
        <v>0</v>
      </c>
      <c r="BL270" s="2" t="s">
        <v>373</v>
      </c>
      <c r="BM270" s="134" t="s">
        <v>1588</v>
      </c>
    </row>
    <row r="271" spans="2:47" s="18" customFormat="1" ht="11.25">
      <c r="B271" s="19"/>
      <c r="D271" s="136" t="s">
        <v>163</v>
      </c>
      <c r="F271" s="137" t="s">
        <v>3307</v>
      </c>
      <c r="L271" s="19"/>
      <c r="M271" s="138"/>
      <c r="T271" s="43"/>
      <c r="AT271" s="2" t="s">
        <v>163</v>
      </c>
      <c r="AU271" s="2" t="s">
        <v>87</v>
      </c>
    </row>
    <row r="272" spans="2:65" s="18" customFormat="1" ht="16.5" customHeight="1">
      <c r="B272" s="19"/>
      <c r="C272" s="171" t="s">
        <v>971</v>
      </c>
      <c r="D272" s="171" t="s">
        <v>664</v>
      </c>
      <c r="E272" s="172" t="s">
        <v>3308</v>
      </c>
      <c r="F272" s="173" t="s">
        <v>3309</v>
      </c>
      <c r="G272" s="174" t="s">
        <v>270</v>
      </c>
      <c r="H272" s="175">
        <v>271.113</v>
      </c>
      <c r="I272" s="176"/>
      <c r="J272" s="177">
        <f t="shared" si="42"/>
        <v>0</v>
      </c>
      <c r="K272" s="173" t="s">
        <v>160</v>
      </c>
      <c r="L272" s="178"/>
      <c r="M272" s="179" t="s">
        <v>19</v>
      </c>
      <c r="N272" s="180" t="s">
        <v>49</v>
      </c>
      <c r="P272" s="132">
        <f t="shared" si="43"/>
        <v>0</v>
      </c>
      <c r="Q272" s="132">
        <v>0</v>
      </c>
      <c r="R272" s="132">
        <f t="shared" si="44"/>
        <v>0</v>
      </c>
      <c r="S272" s="132">
        <v>0</v>
      </c>
      <c r="T272" s="133">
        <f t="shared" si="45"/>
        <v>0</v>
      </c>
      <c r="AR272" s="134" t="s">
        <v>494</v>
      </c>
      <c r="AT272" s="134" t="s">
        <v>664</v>
      </c>
      <c r="AU272" s="134" t="s">
        <v>87</v>
      </c>
      <c r="AY272" s="2" t="s">
        <v>153</v>
      </c>
      <c r="BE272" s="135">
        <f t="shared" si="46"/>
        <v>0</v>
      </c>
      <c r="BF272" s="135">
        <f t="shared" si="47"/>
        <v>0</v>
      </c>
      <c r="BG272" s="135">
        <f t="shared" si="48"/>
        <v>0</v>
      </c>
      <c r="BH272" s="135">
        <f t="shared" si="49"/>
        <v>0</v>
      </c>
      <c r="BI272" s="135">
        <f t="shared" si="50"/>
        <v>0</v>
      </c>
      <c r="BJ272" s="2" t="s">
        <v>85</v>
      </c>
      <c r="BK272" s="135">
        <f t="shared" si="51"/>
        <v>0</v>
      </c>
      <c r="BL272" s="2" t="s">
        <v>373</v>
      </c>
      <c r="BM272" s="134" t="s">
        <v>1597</v>
      </c>
    </row>
    <row r="273" spans="2:51" s="149" customFormat="1" ht="11.25">
      <c r="B273" s="150"/>
      <c r="D273" s="144" t="s">
        <v>261</v>
      </c>
      <c r="E273" s="151" t="s">
        <v>19</v>
      </c>
      <c r="F273" s="152" t="s">
        <v>3310</v>
      </c>
      <c r="H273" s="153">
        <v>271.113</v>
      </c>
      <c r="L273" s="150"/>
      <c r="M273" s="154"/>
      <c r="T273" s="155"/>
      <c r="AT273" s="151" t="s">
        <v>261</v>
      </c>
      <c r="AU273" s="151" t="s">
        <v>87</v>
      </c>
      <c r="AV273" s="149" t="s">
        <v>87</v>
      </c>
      <c r="AW273" s="149" t="s">
        <v>37</v>
      </c>
      <c r="AX273" s="149" t="s">
        <v>78</v>
      </c>
      <c r="AY273" s="151" t="s">
        <v>153</v>
      </c>
    </row>
    <row r="274" spans="2:51" s="156" customFormat="1" ht="11.25">
      <c r="B274" s="157"/>
      <c r="D274" s="144" t="s">
        <v>261</v>
      </c>
      <c r="E274" s="158" t="s">
        <v>19</v>
      </c>
      <c r="F274" s="159" t="s">
        <v>295</v>
      </c>
      <c r="H274" s="160">
        <v>271.113</v>
      </c>
      <c r="L274" s="157"/>
      <c r="M274" s="161"/>
      <c r="T274" s="162"/>
      <c r="AT274" s="158" t="s">
        <v>261</v>
      </c>
      <c r="AU274" s="158" t="s">
        <v>87</v>
      </c>
      <c r="AV274" s="156" t="s">
        <v>174</v>
      </c>
      <c r="AW274" s="156" t="s">
        <v>37</v>
      </c>
      <c r="AX274" s="156" t="s">
        <v>85</v>
      </c>
      <c r="AY274" s="158" t="s">
        <v>153</v>
      </c>
    </row>
    <row r="275" spans="2:65" s="18" customFormat="1" ht="24.2" customHeight="1">
      <c r="B275" s="19"/>
      <c r="C275" s="123" t="s">
        <v>976</v>
      </c>
      <c r="D275" s="123" t="s">
        <v>156</v>
      </c>
      <c r="E275" s="124" t="s">
        <v>3311</v>
      </c>
      <c r="F275" s="125" t="s">
        <v>3312</v>
      </c>
      <c r="G275" s="126" t="s">
        <v>270</v>
      </c>
      <c r="H275" s="127">
        <v>138</v>
      </c>
      <c r="I275" s="128"/>
      <c r="J275" s="129">
        <f t="shared" si="42"/>
        <v>0</v>
      </c>
      <c r="K275" s="125" t="s">
        <v>160</v>
      </c>
      <c r="L275" s="19"/>
      <c r="M275" s="130" t="s">
        <v>19</v>
      </c>
      <c r="N275" s="131" t="s">
        <v>49</v>
      </c>
      <c r="P275" s="132">
        <f t="shared" si="43"/>
        <v>0</v>
      </c>
      <c r="Q275" s="132">
        <v>0</v>
      </c>
      <c r="R275" s="132">
        <f t="shared" si="44"/>
        <v>0</v>
      </c>
      <c r="S275" s="132">
        <v>0</v>
      </c>
      <c r="T275" s="133">
        <f t="shared" si="45"/>
        <v>0</v>
      </c>
      <c r="AR275" s="134" t="s">
        <v>373</v>
      </c>
      <c r="AT275" s="134" t="s">
        <v>156</v>
      </c>
      <c r="AU275" s="134" t="s">
        <v>87</v>
      </c>
      <c r="AY275" s="2" t="s">
        <v>153</v>
      </c>
      <c r="BE275" s="135">
        <f t="shared" si="46"/>
        <v>0</v>
      </c>
      <c r="BF275" s="135">
        <f t="shared" si="47"/>
        <v>0</v>
      </c>
      <c r="BG275" s="135">
        <f t="shared" si="48"/>
        <v>0</v>
      </c>
      <c r="BH275" s="135">
        <f t="shared" si="49"/>
        <v>0</v>
      </c>
      <c r="BI275" s="135">
        <f t="shared" si="50"/>
        <v>0</v>
      </c>
      <c r="BJ275" s="2" t="s">
        <v>85</v>
      </c>
      <c r="BK275" s="135">
        <f t="shared" si="51"/>
        <v>0</v>
      </c>
      <c r="BL275" s="2" t="s">
        <v>373</v>
      </c>
      <c r="BM275" s="134" t="s">
        <v>1605</v>
      </c>
    </row>
    <row r="276" spans="2:47" s="18" customFormat="1" ht="11.25">
      <c r="B276" s="19"/>
      <c r="D276" s="136" t="s">
        <v>163</v>
      </c>
      <c r="F276" s="137" t="s">
        <v>3313</v>
      </c>
      <c r="L276" s="19"/>
      <c r="M276" s="138"/>
      <c r="T276" s="43"/>
      <c r="AT276" s="2" t="s">
        <v>163</v>
      </c>
      <c r="AU276" s="2" t="s">
        <v>87</v>
      </c>
    </row>
    <row r="277" spans="2:65" s="18" customFormat="1" ht="16.5" customHeight="1">
      <c r="B277" s="19"/>
      <c r="C277" s="171" t="s">
        <v>981</v>
      </c>
      <c r="D277" s="171" t="s">
        <v>664</v>
      </c>
      <c r="E277" s="172" t="s">
        <v>3314</v>
      </c>
      <c r="F277" s="173" t="s">
        <v>3315</v>
      </c>
      <c r="G277" s="174" t="s">
        <v>270</v>
      </c>
      <c r="H277" s="175">
        <v>158.7</v>
      </c>
      <c r="I277" s="176"/>
      <c r="J277" s="177">
        <f t="shared" si="42"/>
        <v>0</v>
      </c>
      <c r="K277" s="173" t="s">
        <v>160</v>
      </c>
      <c r="L277" s="178"/>
      <c r="M277" s="179" t="s">
        <v>19</v>
      </c>
      <c r="N277" s="180" t="s">
        <v>49</v>
      </c>
      <c r="P277" s="132">
        <f t="shared" si="43"/>
        <v>0</v>
      </c>
      <c r="Q277" s="132">
        <v>0</v>
      </c>
      <c r="R277" s="132">
        <f t="shared" si="44"/>
        <v>0</v>
      </c>
      <c r="S277" s="132">
        <v>0</v>
      </c>
      <c r="T277" s="133">
        <f t="shared" si="45"/>
        <v>0</v>
      </c>
      <c r="AR277" s="134" t="s">
        <v>494</v>
      </c>
      <c r="AT277" s="134" t="s">
        <v>664</v>
      </c>
      <c r="AU277" s="134" t="s">
        <v>87</v>
      </c>
      <c r="AY277" s="2" t="s">
        <v>153</v>
      </c>
      <c r="BE277" s="135">
        <f t="shared" si="46"/>
        <v>0</v>
      </c>
      <c r="BF277" s="135">
        <f t="shared" si="47"/>
        <v>0</v>
      </c>
      <c r="BG277" s="135">
        <f t="shared" si="48"/>
        <v>0</v>
      </c>
      <c r="BH277" s="135">
        <f t="shared" si="49"/>
        <v>0</v>
      </c>
      <c r="BI277" s="135">
        <f t="shared" si="50"/>
        <v>0</v>
      </c>
      <c r="BJ277" s="2" t="s">
        <v>85</v>
      </c>
      <c r="BK277" s="135">
        <f t="shared" si="51"/>
        <v>0</v>
      </c>
      <c r="BL277" s="2" t="s">
        <v>373</v>
      </c>
      <c r="BM277" s="134" t="s">
        <v>1616</v>
      </c>
    </row>
    <row r="278" spans="2:51" s="149" customFormat="1" ht="11.25">
      <c r="B278" s="150"/>
      <c r="D278" s="144" t="s">
        <v>261</v>
      </c>
      <c r="E278" s="151" t="s">
        <v>19</v>
      </c>
      <c r="F278" s="152" t="s">
        <v>3316</v>
      </c>
      <c r="H278" s="153">
        <v>158.7</v>
      </c>
      <c r="L278" s="150"/>
      <c r="M278" s="154"/>
      <c r="T278" s="155"/>
      <c r="AT278" s="151" t="s">
        <v>261</v>
      </c>
      <c r="AU278" s="151" t="s">
        <v>87</v>
      </c>
      <c r="AV278" s="149" t="s">
        <v>87</v>
      </c>
      <c r="AW278" s="149" t="s">
        <v>37</v>
      </c>
      <c r="AX278" s="149" t="s">
        <v>78</v>
      </c>
      <c r="AY278" s="151" t="s">
        <v>153</v>
      </c>
    </row>
    <row r="279" spans="2:51" s="156" customFormat="1" ht="11.25">
      <c r="B279" s="157"/>
      <c r="D279" s="144" t="s">
        <v>261</v>
      </c>
      <c r="E279" s="158" t="s">
        <v>19</v>
      </c>
      <c r="F279" s="159" t="s">
        <v>295</v>
      </c>
      <c r="H279" s="160">
        <v>158.7</v>
      </c>
      <c r="L279" s="157"/>
      <c r="M279" s="161"/>
      <c r="T279" s="162"/>
      <c r="AT279" s="158" t="s">
        <v>261</v>
      </c>
      <c r="AU279" s="158" t="s">
        <v>87</v>
      </c>
      <c r="AV279" s="156" t="s">
        <v>174</v>
      </c>
      <c r="AW279" s="156" t="s">
        <v>37</v>
      </c>
      <c r="AX279" s="156" t="s">
        <v>85</v>
      </c>
      <c r="AY279" s="158" t="s">
        <v>153</v>
      </c>
    </row>
    <row r="280" spans="2:65" s="18" customFormat="1" ht="24.2" customHeight="1">
      <c r="B280" s="19"/>
      <c r="C280" s="123" t="s">
        <v>986</v>
      </c>
      <c r="D280" s="123" t="s">
        <v>156</v>
      </c>
      <c r="E280" s="124" t="s">
        <v>3311</v>
      </c>
      <c r="F280" s="125" t="s">
        <v>3312</v>
      </c>
      <c r="G280" s="126" t="s">
        <v>270</v>
      </c>
      <c r="H280" s="127">
        <v>46</v>
      </c>
      <c r="I280" s="128"/>
      <c r="J280" s="129">
        <f t="shared" si="42"/>
        <v>0</v>
      </c>
      <c r="K280" s="125" t="s">
        <v>160</v>
      </c>
      <c r="L280" s="19"/>
      <c r="M280" s="130" t="s">
        <v>19</v>
      </c>
      <c r="N280" s="131" t="s">
        <v>49</v>
      </c>
      <c r="P280" s="132">
        <f t="shared" si="43"/>
        <v>0</v>
      </c>
      <c r="Q280" s="132">
        <v>0</v>
      </c>
      <c r="R280" s="132">
        <f t="shared" si="44"/>
        <v>0</v>
      </c>
      <c r="S280" s="132">
        <v>0</v>
      </c>
      <c r="T280" s="133">
        <f t="shared" si="45"/>
        <v>0</v>
      </c>
      <c r="AR280" s="134" t="s">
        <v>373</v>
      </c>
      <c r="AT280" s="134" t="s">
        <v>156</v>
      </c>
      <c r="AU280" s="134" t="s">
        <v>87</v>
      </c>
      <c r="AY280" s="2" t="s">
        <v>153</v>
      </c>
      <c r="BE280" s="135">
        <f t="shared" si="46"/>
        <v>0</v>
      </c>
      <c r="BF280" s="135">
        <f t="shared" si="47"/>
        <v>0</v>
      </c>
      <c r="BG280" s="135">
        <f t="shared" si="48"/>
        <v>0</v>
      </c>
      <c r="BH280" s="135">
        <f t="shared" si="49"/>
        <v>0</v>
      </c>
      <c r="BI280" s="135">
        <f t="shared" si="50"/>
        <v>0</v>
      </c>
      <c r="BJ280" s="2" t="s">
        <v>85</v>
      </c>
      <c r="BK280" s="135">
        <f t="shared" si="51"/>
        <v>0</v>
      </c>
      <c r="BL280" s="2" t="s">
        <v>373</v>
      </c>
      <c r="BM280" s="134" t="s">
        <v>1633</v>
      </c>
    </row>
    <row r="281" spans="2:47" s="18" customFormat="1" ht="11.25">
      <c r="B281" s="19"/>
      <c r="D281" s="136" t="s">
        <v>163</v>
      </c>
      <c r="F281" s="137" t="s">
        <v>3313</v>
      </c>
      <c r="L281" s="19"/>
      <c r="M281" s="138"/>
      <c r="T281" s="43"/>
      <c r="AT281" s="2" t="s">
        <v>163</v>
      </c>
      <c r="AU281" s="2" t="s">
        <v>87</v>
      </c>
    </row>
    <row r="282" spans="2:65" s="18" customFormat="1" ht="16.5" customHeight="1">
      <c r="B282" s="19"/>
      <c r="C282" s="171" t="s">
        <v>990</v>
      </c>
      <c r="D282" s="171" t="s">
        <v>664</v>
      </c>
      <c r="E282" s="172" t="s">
        <v>3317</v>
      </c>
      <c r="F282" s="173" t="s">
        <v>3318</v>
      </c>
      <c r="G282" s="174" t="s">
        <v>270</v>
      </c>
      <c r="H282" s="175">
        <v>52.9</v>
      </c>
      <c r="I282" s="176"/>
      <c r="J282" s="177">
        <f t="shared" si="42"/>
        <v>0</v>
      </c>
      <c r="K282" s="173" t="s">
        <v>160</v>
      </c>
      <c r="L282" s="178"/>
      <c r="M282" s="179" t="s">
        <v>19</v>
      </c>
      <c r="N282" s="180" t="s">
        <v>49</v>
      </c>
      <c r="P282" s="132">
        <f t="shared" si="43"/>
        <v>0</v>
      </c>
      <c r="Q282" s="132">
        <v>0</v>
      </c>
      <c r="R282" s="132">
        <f t="shared" si="44"/>
        <v>0</v>
      </c>
      <c r="S282" s="132">
        <v>0</v>
      </c>
      <c r="T282" s="133">
        <f t="shared" si="45"/>
        <v>0</v>
      </c>
      <c r="AR282" s="134" t="s">
        <v>494</v>
      </c>
      <c r="AT282" s="134" t="s">
        <v>664</v>
      </c>
      <c r="AU282" s="134" t="s">
        <v>87</v>
      </c>
      <c r="AY282" s="2" t="s">
        <v>153</v>
      </c>
      <c r="BE282" s="135">
        <f t="shared" si="46"/>
        <v>0</v>
      </c>
      <c r="BF282" s="135">
        <f t="shared" si="47"/>
        <v>0</v>
      </c>
      <c r="BG282" s="135">
        <f t="shared" si="48"/>
        <v>0</v>
      </c>
      <c r="BH282" s="135">
        <f t="shared" si="49"/>
        <v>0</v>
      </c>
      <c r="BI282" s="135">
        <f t="shared" si="50"/>
        <v>0</v>
      </c>
      <c r="BJ282" s="2" t="s">
        <v>85</v>
      </c>
      <c r="BK282" s="135">
        <f t="shared" si="51"/>
        <v>0</v>
      </c>
      <c r="BL282" s="2" t="s">
        <v>373</v>
      </c>
      <c r="BM282" s="134" t="s">
        <v>1647</v>
      </c>
    </row>
    <row r="283" spans="2:51" s="149" customFormat="1" ht="11.25">
      <c r="B283" s="150"/>
      <c r="D283" s="144" t="s">
        <v>261</v>
      </c>
      <c r="E283" s="151" t="s">
        <v>19</v>
      </c>
      <c r="F283" s="152" t="s">
        <v>3319</v>
      </c>
      <c r="H283" s="153">
        <v>52.9</v>
      </c>
      <c r="L283" s="150"/>
      <c r="M283" s="154"/>
      <c r="T283" s="155"/>
      <c r="AT283" s="151" t="s">
        <v>261</v>
      </c>
      <c r="AU283" s="151" t="s">
        <v>87</v>
      </c>
      <c r="AV283" s="149" t="s">
        <v>87</v>
      </c>
      <c r="AW283" s="149" t="s">
        <v>37</v>
      </c>
      <c r="AX283" s="149" t="s">
        <v>78</v>
      </c>
      <c r="AY283" s="151" t="s">
        <v>153</v>
      </c>
    </row>
    <row r="284" spans="2:51" s="156" customFormat="1" ht="11.25">
      <c r="B284" s="157"/>
      <c r="D284" s="144" t="s">
        <v>261</v>
      </c>
      <c r="E284" s="158" t="s">
        <v>19</v>
      </c>
      <c r="F284" s="159" t="s">
        <v>295</v>
      </c>
      <c r="H284" s="160">
        <v>52.9</v>
      </c>
      <c r="L284" s="157"/>
      <c r="M284" s="161"/>
      <c r="T284" s="162"/>
      <c r="AT284" s="158" t="s">
        <v>261</v>
      </c>
      <c r="AU284" s="158" t="s">
        <v>87</v>
      </c>
      <c r="AV284" s="156" t="s">
        <v>174</v>
      </c>
      <c r="AW284" s="156" t="s">
        <v>37</v>
      </c>
      <c r="AX284" s="156" t="s">
        <v>85</v>
      </c>
      <c r="AY284" s="158" t="s">
        <v>153</v>
      </c>
    </row>
    <row r="285" spans="2:65" s="18" customFormat="1" ht="24.2" customHeight="1">
      <c r="B285" s="19"/>
      <c r="C285" s="123" t="s">
        <v>996</v>
      </c>
      <c r="D285" s="123" t="s">
        <v>156</v>
      </c>
      <c r="E285" s="124" t="s">
        <v>3320</v>
      </c>
      <c r="F285" s="125" t="s">
        <v>3321</v>
      </c>
      <c r="G285" s="126" t="s">
        <v>270</v>
      </c>
      <c r="H285" s="127">
        <v>149.5</v>
      </c>
      <c r="I285" s="128"/>
      <c r="J285" s="129">
        <f t="shared" si="42"/>
        <v>0</v>
      </c>
      <c r="K285" s="125" t="s">
        <v>160</v>
      </c>
      <c r="L285" s="19"/>
      <c r="M285" s="130" t="s">
        <v>19</v>
      </c>
      <c r="N285" s="131" t="s">
        <v>49</v>
      </c>
      <c r="P285" s="132">
        <f t="shared" si="43"/>
        <v>0</v>
      </c>
      <c r="Q285" s="132">
        <v>0</v>
      </c>
      <c r="R285" s="132">
        <f t="shared" si="44"/>
        <v>0</v>
      </c>
      <c r="S285" s="132">
        <v>0</v>
      </c>
      <c r="T285" s="133">
        <f t="shared" si="45"/>
        <v>0</v>
      </c>
      <c r="AR285" s="134" t="s">
        <v>373</v>
      </c>
      <c r="AT285" s="134" t="s">
        <v>156</v>
      </c>
      <c r="AU285" s="134" t="s">
        <v>87</v>
      </c>
      <c r="AY285" s="2" t="s">
        <v>153</v>
      </c>
      <c r="BE285" s="135">
        <f t="shared" si="46"/>
        <v>0</v>
      </c>
      <c r="BF285" s="135">
        <f t="shared" si="47"/>
        <v>0</v>
      </c>
      <c r="BG285" s="135">
        <f t="shared" si="48"/>
        <v>0</v>
      </c>
      <c r="BH285" s="135">
        <f t="shared" si="49"/>
        <v>0</v>
      </c>
      <c r="BI285" s="135">
        <f t="shared" si="50"/>
        <v>0</v>
      </c>
      <c r="BJ285" s="2" t="s">
        <v>85</v>
      </c>
      <c r="BK285" s="135">
        <f t="shared" si="51"/>
        <v>0</v>
      </c>
      <c r="BL285" s="2" t="s">
        <v>373</v>
      </c>
      <c r="BM285" s="134" t="s">
        <v>1657</v>
      </c>
    </row>
    <row r="286" spans="2:47" s="18" customFormat="1" ht="11.25">
      <c r="B286" s="19"/>
      <c r="D286" s="136" t="s">
        <v>163</v>
      </c>
      <c r="F286" s="137" t="s">
        <v>3322</v>
      </c>
      <c r="L286" s="19"/>
      <c r="M286" s="138"/>
      <c r="T286" s="43"/>
      <c r="AT286" s="2" t="s">
        <v>163</v>
      </c>
      <c r="AU286" s="2" t="s">
        <v>87</v>
      </c>
    </row>
    <row r="287" spans="2:65" s="18" customFormat="1" ht="16.5" customHeight="1">
      <c r="B287" s="19"/>
      <c r="C287" s="171" t="s">
        <v>1001</v>
      </c>
      <c r="D287" s="171" t="s">
        <v>664</v>
      </c>
      <c r="E287" s="172" t="s">
        <v>3323</v>
      </c>
      <c r="F287" s="173" t="s">
        <v>3324</v>
      </c>
      <c r="G287" s="174" t="s">
        <v>270</v>
      </c>
      <c r="H287" s="175">
        <v>171.925</v>
      </c>
      <c r="I287" s="176"/>
      <c r="J287" s="177">
        <f t="shared" si="42"/>
        <v>0</v>
      </c>
      <c r="K287" s="173" t="s">
        <v>160</v>
      </c>
      <c r="L287" s="178"/>
      <c r="M287" s="179" t="s">
        <v>19</v>
      </c>
      <c r="N287" s="180" t="s">
        <v>49</v>
      </c>
      <c r="P287" s="132">
        <f t="shared" si="43"/>
        <v>0</v>
      </c>
      <c r="Q287" s="132">
        <v>0</v>
      </c>
      <c r="R287" s="132">
        <f t="shared" si="44"/>
        <v>0</v>
      </c>
      <c r="S287" s="132">
        <v>0</v>
      </c>
      <c r="T287" s="133">
        <f t="shared" si="45"/>
        <v>0</v>
      </c>
      <c r="AR287" s="134" t="s">
        <v>494</v>
      </c>
      <c r="AT287" s="134" t="s">
        <v>664</v>
      </c>
      <c r="AU287" s="134" t="s">
        <v>87</v>
      </c>
      <c r="AY287" s="2" t="s">
        <v>153</v>
      </c>
      <c r="BE287" s="135">
        <f t="shared" si="46"/>
        <v>0</v>
      </c>
      <c r="BF287" s="135">
        <f t="shared" si="47"/>
        <v>0</v>
      </c>
      <c r="BG287" s="135">
        <f t="shared" si="48"/>
        <v>0</v>
      </c>
      <c r="BH287" s="135">
        <f t="shared" si="49"/>
        <v>0</v>
      </c>
      <c r="BI287" s="135">
        <f t="shared" si="50"/>
        <v>0</v>
      </c>
      <c r="BJ287" s="2" t="s">
        <v>85</v>
      </c>
      <c r="BK287" s="135">
        <f t="shared" si="51"/>
        <v>0</v>
      </c>
      <c r="BL287" s="2" t="s">
        <v>373</v>
      </c>
      <c r="BM287" s="134" t="s">
        <v>1671</v>
      </c>
    </row>
    <row r="288" spans="2:51" s="149" customFormat="1" ht="11.25">
      <c r="B288" s="150"/>
      <c r="D288" s="144" t="s">
        <v>261</v>
      </c>
      <c r="E288" s="151" t="s">
        <v>19</v>
      </c>
      <c r="F288" s="152" t="s">
        <v>3325</v>
      </c>
      <c r="H288" s="153">
        <v>171.925</v>
      </c>
      <c r="L288" s="150"/>
      <c r="M288" s="154"/>
      <c r="T288" s="155"/>
      <c r="AT288" s="151" t="s">
        <v>261</v>
      </c>
      <c r="AU288" s="151" t="s">
        <v>87</v>
      </c>
      <c r="AV288" s="149" t="s">
        <v>87</v>
      </c>
      <c r="AW288" s="149" t="s">
        <v>37</v>
      </c>
      <c r="AX288" s="149" t="s">
        <v>78</v>
      </c>
      <c r="AY288" s="151" t="s">
        <v>153</v>
      </c>
    </row>
    <row r="289" spans="2:51" s="156" customFormat="1" ht="11.25">
      <c r="B289" s="157"/>
      <c r="D289" s="144" t="s">
        <v>261</v>
      </c>
      <c r="E289" s="158" t="s">
        <v>19</v>
      </c>
      <c r="F289" s="159" t="s">
        <v>295</v>
      </c>
      <c r="H289" s="160">
        <v>171.925</v>
      </c>
      <c r="L289" s="157"/>
      <c r="M289" s="161"/>
      <c r="T289" s="162"/>
      <c r="AT289" s="158" t="s">
        <v>261</v>
      </c>
      <c r="AU289" s="158" t="s">
        <v>87</v>
      </c>
      <c r="AV289" s="156" t="s">
        <v>174</v>
      </c>
      <c r="AW289" s="156" t="s">
        <v>37</v>
      </c>
      <c r="AX289" s="156" t="s">
        <v>85</v>
      </c>
      <c r="AY289" s="158" t="s">
        <v>153</v>
      </c>
    </row>
    <row r="290" spans="2:65" s="18" customFormat="1" ht="24.2" customHeight="1">
      <c r="B290" s="19"/>
      <c r="C290" s="123" t="s">
        <v>1007</v>
      </c>
      <c r="D290" s="123" t="s">
        <v>156</v>
      </c>
      <c r="E290" s="124" t="s">
        <v>3326</v>
      </c>
      <c r="F290" s="125" t="s">
        <v>3327</v>
      </c>
      <c r="G290" s="126" t="s">
        <v>270</v>
      </c>
      <c r="H290" s="127">
        <v>207</v>
      </c>
      <c r="I290" s="128"/>
      <c r="J290" s="129">
        <f t="shared" si="42"/>
        <v>0</v>
      </c>
      <c r="K290" s="125" t="s">
        <v>160</v>
      </c>
      <c r="L290" s="19"/>
      <c r="M290" s="130" t="s">
        <v>19</v>
      </c>
      <c r="N290" s="131" t="s">
        <v>49</v>
      </c>
      <c r="P290" s="132">
        <f t="shared" si="43"/>
        <v>0</v>
      </c>
      <c r="Q290" s="132">
        <v>0</v>
      </c>
      <c r="R290" s="132">
        <f t="shared" si="44"/>
        <v>0</v>
      </c>
      <c r="S290" s="132">
        <v>0</v>
      </c>
      <c r="T290" s="133">
        <f t="shared" si="45"/>
        <v>0</v>
      </c>
      <c r="AR290" s="134" t="s">
        <v>373</v>
      </c>
      <c r="AT290" s="134" t="s">
        <v>156</v>
      </c>
      <c r="AU290" s="134" t="s">
        <v>87</v>
      </c>
      <c r="AY290" s="2" t="s">
        <v>153</v>
      </c>
      <c r="BE290" s="135">
        <f t="shared" si="46"/>
        <v>0</v>
      </c>
      <c r="BF290" s="135">
        <f t="shared" si="47"/>
        <v>0</v>
      </c>
      <c r="BG290" s="135">
        <f t="shared" si="48"/>
        <v>0</v>
      </c>
      <c r="BH290" s="135">
        <f t="shared" si="49"/>
        <v>0</v>
      </c>
      <c r="BI290" s="135">
        <f t="shared" si="50"/>
        <v>0</v>
      </c>
      <c r="BJ290" s="2" t="s">
        <v>85</v>
      </c>
      <c r="BK290" s="135">
        <f t="shared" si="51"/>
        <v>0</v>
      </c>
      <c r="BL290" s="2" t="s">
        <v>373</v>
      </c>
      <c r="BM290" s="134" t="s">
        <v>1683</v>
      </c>
    </row>
    <row r="291" spans="2:47" s="18" customFormat="1" ht="11.25">
      <c r="B291" s="19"/>
      <c r="D291" s="136" t="s">
        <v>163</v>
      </c>
      <c r="F291" s="137" t="s">
        <v>3328</v>
      </c>
      <c r="L291" s="19"/>
      <c r="M291" s="138"/>
      <c r="T291" s="43"/>
      <c r="AT291" s="2" t="s">
        <v>163</v>
      </c>
      <c r="AU291" s="2" t="s">
        <v>87</v>
      </c>
    </row>
    <row r="292" spans="2:65" s="18" customFormat="1" ht="16.5" customHeight="1">
      <c r="B292" s="19"/>
      <c r="C292" s="171" t="s">
        <v>1012</v>
      </c>
      <c r="D292" s="171" t="s">
        <v>664</v>
      </c>
      <c r="E292" s="172" t="s">
        <v>3329</v>
      </c>
      <c r="F292" s="173" t="s">
        <v>3330</v>
      </c>
      <c r="G292" s="174" t="s">
        <v>270</v>
      </c>
      <c r="H292" s="175">
        <v>238.05</v>
      </c>
      <c r="I292" s="176"/>
      <c r="J292" s="177">
        <f t="shared" si="42"/>
        <v>0</v>
      </c>
      <c r="K292" s="173" t="s">
        <v>160</v>
      </c>
      <c r="L292" s="178"/>
      <c r="M292" s="179" t="s">
        <v>19</v>
      </c>
      <c r="N292" s="180" t="s">
        <v>49</v>
      </c>
      <c r="P292" s="132">
        <f t="shared" si="43"/>
        <v>0</v>
      </c>
      <c r="Q292" s="132">
        <v>0</v>
      </c>
      <c r="R292" s="132">
        <f t="shared" si="44"/>
        <v>0</v>
      </c>
      <c r="S292" s="132">
        <v>0</v>
      </c>
      <c r="T292" s="133">
        <f t="shared" si="45"/>
        <v>0</v>
      </c>
      <c r="AR292" s="134" t="s">
        <v>494</v>
      </c>
      <c r="AT292" s="134" t="s">
        <v>664</v>
      </c>
      <c r="AU292" s="134" t="s">
        <v>87</v>
      </c>
      <c r="AY292" s="2" t="s">
        <v>153</v>
      </c>
      <c r="BE292" s="135">
        <f aca="true" t="shared" si="52" ref="BE292:BE354">IF(N292="základní",J292,0)</f>
        <v>0</v>
      </c>
      <c r="BF292" s="135">
        <f aca="true" t="shared" si="53" ref="BF292:BF354">IF(N292="snížená",J292,0)</f>
        <v>0</v>
      </c>
      <c r="BG292" s="135">
        <f aca="true" t="shared" si="54" ref="BG292:BG354">IF(N292="zákl. přenesená",J292,0)</f>
        <v>0</v>
      </c>
      <c r="BH292" s="135">
        <f aca="true" t="shared" si="55" ref="BH292:BH354">IF(N292="sníž. přenesená",J292,0)</f>
        <v>0</v>
      </c>
      <c r="BI292" s="135">
        <f aca="true" t="shared" si="56" ref="BI292:BI354">IF(N292="nulová",J292,0)</f>
        <v>0</v>
      </c>
      <c r="BJ292" s="2" t="s">
        <v>85</v>
      </c>
      <c r="BK292" s="135">
        <f t="shared" si="51"/>
        <v>0</v>
      </c>
      <c r="BL292" s="2" t="s">
        <v>373</v>
      </c>
      <c r="BM292" s="134" t="s">
        <v>1694</v>
      </c>
    </row>
    <row r="293" spans="2:51" s="149" customFormat="1" ht="11.25">
      <c r="B293" s="150"/>
      <c r="D293" s="144" t="s">
        <v>261</v>
      </c>
      <c r="E293" s="151" t="s">
        <v>19</v>
      </c>
      <c r="F293" s="152" t="s">
        <v>3331</v>
      </c>
      <c r="H293" s="153">
        <v>238.05</v>
      </c>
      <c r="L293" s="150"/>
      <c r="M293" s="154"/>
      <c r="T293" s="155"/>
      <c r="AT293" s="151" t="s">
        <v>261</v>
      </c>
      <c r="AU293" s="151" t="s">
        <v>87</v>
      </c>
      <c r="AV293" s="149" t="s">
        <v>87</v>
      </c>
      <c r="AW293" s="149" t="s">
        <v>37</v>
      </c>
      <c r="AX293" s="149" t="s">
        <v>78</v>
      </c>
      <c r="AY293" s="151" t="s">
        <v>153</v>
      </c>
    </row>
    <row r="294" spans="2:51" s="156" customFormat="1" ht="11.25">
      <c r="B294" s="157"/>
      <c r="D294" s="144" t="s">
        <v>261</v>
      </c>
      <c r="E294" s="158" t="s">
        <v>19</v>
      </c>
      <c r="F294" s="159" t="s">
        <v>295</v>
      </c>
      <c r="H294" s="160">
        <v>238.05</v>
      </c>
      <c r="L294" s="157"/>
      <c r="M294" s="161"/>
      <c r="T294" s="162"/>
      <c r="AT294" s="158" t="s">
        <v>261</v>
      </c>
      <c r="AU294" s="158" t="s">
        <v>87</v>
      </c>
      <c r="AV294" s="156" t="s">
        <v>174</v>
      </c>
      <c r="AW294" s="156" t="s">
        <v>37</v>
      </c>
      <c r="AX294" s="156" t="s">
        <v>85</v>
      </c>
      <c r="AY294" s="158" t="s">
        <v>153</v>
      </c>
    </row>
    <row r="295" spans="2:65" s="18" customFormat="1" ht="24.2" customHeight="1">
      <c r="B295" s="19"/>
      <c r="C295" s="123" t="s">
        <v>1017</v>
      </c>
      <c r="D295" s="123" t="s">
        <v>156</v>
      </c>
      <c r="E295" s="124" t="s">
        <v>3332</v>
      </c>
      <c r="F295" s="125" t="s">
        <v>3333</v>
      </c>
      <c r="G295" s="126" t="s">
        <v>270</v>
      </c>
      <c r="H295" s="127">
        <v>28.75</v>
      </c>
      <c r="I295" s="128"/>
      <c r="J295" s="129">
        <f aca="true" t="shared" si="57" ref="J295:J356">ROUND(I295*H295,2)</f>
        <v>0</v>
      </c>
      <c r="K295" s="125" t="s">
        <v>160</v>
      </c>
      <c r="L295" s="19"/>
      <c r="M295" s="130" t="s">
        <v>19</v>
      </c>
      <c r="N295" s="131" t="s">
        <v>49</v>
      </c>
      <c r="P295" s="132">
        <f aca="true" t="shared" si="58" ref="P295:P356">O295*H295</f>
        <v>0</v>
      </c>
      <c r="Q295" s="132">
        <v>0</v>
      </c>
      <c r="R295" s="132">
        <f aca="true" t="shared" si="59" ref="R295:R356">Q295*H295</f>
        <v>0</v>
      </c>
      <c r="S295" s="132">
        <v>0</v>
      </c>
      <c r="T295" s="133">
        <f aca="true" t="shared" si="60" ref="T295:T356">S295*H295</f>
        <v>0</v>
      </c>
      <c r="AR295" s="134" t="s">
        <v>373</v>
      </c>
      <c r="AT295" s="134" t="s">
        <v>156</v>
      </c>
      <c r="AU295" s="134" t="s">
        <v>87</v>
      </c>
      <c r="AY295" s="2" t="s">
        <v>153</v>
      </c>
      <c r="BE295" s="135">
        <f t="shared" si="52"/>
        <v>0</v>
      </c>
      <c r="BF295" s="135">
        <f t="shared" si="53"/>
        <v>0</v>
      </c>
      <c r="BG295" s="135">
        <f t="shared" si="54"/>
        <v>0</v>
      </c>
      <c r="BH295" s="135">
        <f t="shared" si="55"/>
        <v>0</v>
      </c>
      <c r="BI295" s="135">
        <f t="shared" si="56"/>
        <v>0</v>
      </c>
      <c r="BJ295" s="2" t="s">
        <v>85</v>
      </c>
      <c r="BK295" s="135">
        <f aca="true" t="shared" si="61" ref="BK295:BK356">ROUND(I295*H295,2)</f>
        <v>0</v>
      </c>
      <c r="BL295" s="2" t="s">
        <v>373</v>
      </c>
      <c r="BM295" s="134" t="s">
        <v>1701</v>
      </c>
    </row>
    <row r="296" spans="2:47" s="18" customFormat="1" ht="11.25">
      <c r="B296" s="19"/>
      <c r="D296" s="136" t="s">
        <v>163</v>
      </c>
      <c r="F296" s="137" t="s">
        <v>3334</v>
      </c>
      <c r="L296" s="19"/>
      <c r="M296" s="138"/>
      <c r="T296" s="43"/>
      <c r="AT296" s="2" t="s">
        <v>163</v>
      </c>
      <c r="AU296" s="2" t="s">
        <v>87</v>
      </c>
    </row>
    <row r="297" spans="2:65" s="18" customFormat="1" ht="16.5" customHeight="1">
      <c r="B297" s="19"/>
      <c r="C297" s="171" t="s">
        <v>1023</v>
      </c>
      <c r="D297" s="171" t="s">
        <v>664</v>
      </c>
      <c r="E297" s="172" t="s">
        <v>3335</v>
      </c>
      <c r="F297" s="173" t="s">
        <v>3336</v>
      </c>
      <c r="G297" s="174" t="s">
        <v>270</v>
      </c>
      <c r="H297" s="175">
        <v>33.063</v>
      </c>
      <c r="I297" s="176"/>
      <c r="J297" s="177">
        <f t="shared" si="57"/>
        <v>0</v>
      </c>
      <c r="K297" s="173" t="s">
        <v>160</v>
      </c>
      <c r="L297" s="178"/>
      <c r="M297" s="179" t="s">
        <v>19</v>
      </c>
      <c r="N297" s="180" t="s">
        <v>49</v>
      </c>
      <c r="P297" s="132">
        <f t="shared" si="58"/>
        <v>0</v>
      </c>
      <c r="Q297" s="132">
        <v>0</v>
      </c>
      <c r="R297" s="132">
        <f t="shared" si="59"/>
        <v>0</v>
      </c>
      <c r="S297" s="132">
        <v>0</v>
      </c>
      <c r="T297" s="133">
        <f t="shared" si="60"/>
        <v>0</v>
      </c>
      <c r="AR297" s="134" t="s">
        <v>494</v>
      </c>
      <c r="AT297" s="134" t="s">
        <v>664</v>
      </c>
      <c r="AU297" s="134" t="s">
        <v>87</v>
      </c>
      <c r="AY297" s="2" t="s">
        <v>153</v>
      </c>
      <c r="BE297" s="135">
        <f t="shared" si="52"/>
        <v>0</v>
      </c>
      <c r="BF297" s="135">
        <f t="shared" si="53"/>
        <v>0</v>
      </c>
      <c r="BG297" s="135">
        <f t="shared" si="54"/>
        <v>0</v>
      </c>
      <c r="BH297" s="135">
        <f t="shared" si="55"/>
        <v>0</v>
      </c>
      <c r="BI297" s="135">
        <f t="shared" si="56"/>
        <v>0</v>
      </c>
      <c r="BJ297" s="2" t="s">
        <v>85</v>
      </c>
      <c r="BK297" s="135">
        <f t="shared" si="61"/>
        <v>0</v>
      </c>
      <c r="BL297" s="2" t="s">
        <v>373</v>
      </c>
      <c r="BM297" s="134" t="s">
        <v>1709</v>
      </c>
    </row>
    <row r="298" spans="2:51" s="149" customFormat="1" ht="11.25">
      <c r="B298" s="150"/>
      <c r="D298" s="144" t="s">
        <v>261</v>
      </c>
      <c r="E298" s="151" t="s">
        <v>19</v>
      </c>
      <c r="F298" s="152" t="s">
        <v>3292</v>
      </c>
      <c r="H298" s="153">
        <v>33.063</v>
      </c>
      <c r="L298" s="150"/>
      <c r="M298" s="154"/>
      <c r="T298" s="155"/>
      <c r="AT298" s="151" t="s">
        <v>261</v>
      </c>
      <c r="AU298" s="151" t="s">
        <v>87</v>
      </c>
      <c r="AV298" s="149" t="s">
        <v>87</v>
      </c>
      <c r="AW298" s="149" t="s">
        <v>37</v>
      </c>
      <c r="AX298" s="149" t="s">
        <v>78</v>
      </c>
      <c r="AY298" s="151" t="s">
        <v>153</v>
      </c>
    </row>
    <row r="299" spans="2:51" s="156" customFormat="1" ht="11.25">
      <c r="B299" s="157"/>
      <c r="D299" s="144" t="s">
        <v>261</v>
      </c>
      <c r="E299" s="158" t="s">
        <v>19</v>
      </c>
      <c r="F299" s="159" t="s">
        <v>295</v>
      </c>
      <c r="H299" s="160">
        <v>33.063</v>
      </c>
      <c r="L299" s="157"/>
      <c r="M299" s="161"/>
      <c r="T299" s="162"/>
      <c r="AT299" s="158" t="s">
        <v>261</v>
      </c>
      <c r="AU299" s="158" t="s">
        <v>87</v>
      </c>
      <c r="AV299" s="156" t="s">
        <v>174</v>
      </c>
      <c r="AW299" s="156" t="s">
        <v>37</v>
      </c>
      <c r="AX299" s="156" t="s">
        <v>85</v>
      </c>
      <c r="AY299" s="158" t="s">
        <v>153</v>
      </c>
    </row>
    <row r="300" spans="2:65" s="18" customFormat="1" ht="24.2" customHeight="1">
      <c r="B300" s="19"/>
      <c r="C300" s="123" t="s">
        <v>1032</v>
      </c>
      <c r="D300" s="123" t="s">
        <v>156</v>
      </c>
      <c r="E300" s="124" t="s">
        <v>3337</v>
      </c>
      <c r="F300" s="125" t="s">
        <v>3338</v>
      </c>
      <c r="G300" s="126" t="s">
        <v>270</v>
      </c>
      <c r="H300" s="127">
        <v>241.5</v>
      </c>
      <c r="I300" s="128"/>
      <c r="J300" s="129">
        <f t="shared" si="57"/>
        <v>0</v>
      </c>
      <c r="K300" s="125" t="s">
        <v>160</v>
      </c>
      <c r="L300" s="19"/>
      <c r="M300" s="130" t="s">
        <v>19</v>
      </c>
      <c r="N300" s="131" t="s">
        <v>49</v>
      </c>
      <c r="P300" s="132">
        <f t="shared" si="58"/>
        <v>0</v>
      </c>
      <c r="Q300" s="132">
        <v>0</v>
      </c>
      <c r="R300" s="132">
        <f t="shared" si="59"/>
        <v>0</v>
      </c>
      <c r="S300" s="132">
        <v>0</v>
      </c>
      <c r="T300" s="133">
        <f t="shared" si="60"/>
        <v>0</v>
      </c>
      <c r="AR300" s="134" t="s">
        <v>373</v>
      </c>
      <c r="AT300" s="134" t="s">
        <v>156</v>
      </c>
      <c r="AU300" s="134" t="s">
        <v>87</v>
      </c>
      <c r="AY300" s="2" t="s">
        <v>153</v>
      </c>
      <c r="BE300" s="135">
        <f t="shared" si="52"/>
        <v>0</v>
      </c>
      <c r="BF300" s="135">
        <f t="shared" si="53"/>
        <v>0</v>
      </c>
      <c r="BG300" s="135">
        <f t="shared" si="54"/>
        <v>0</v>
      </c>
      <c r="BH300" s="135">
        <f t="shared" si="55"/>
        <v>0</v>
      </c>
      <c r="BI300" s="135">
        <f t="shared" si="56"/>
        <v>0</v>
      </c>
      <c r="BJ300" s="2" t="s">
        <v>85</v>
      </c>
      <c r="BK300" s="135">
        <f t="shared" si="61"/>
        <v>0</v>
      </c>
      <c r="BL300" s="2" t="s">
        <v>373</v>
      </c>
      <c r="BM300" s="134" t="s">
        <v>1717</v>
      </c>
    </row>
    <row r="301" spans="2:47" s="18" customFormat="1" ht="11.25">
      <c r="B301" s="19"/>
      <c r="D301" s="136" t="s">
        <v>163</v>
      </c>
      <c r="F301" s="137" t="s">
        <v>3339</v>
      </c>
      <c r="L301" s="19"/>
      <c r="M301" s="138"/>
      <c r="T301" s="43"/>
      <c r="AT301" s="2" t="s">
        <v>163</v>
      </c>
      <c r="AU301" s="2" t="s">
        <v>87</v>
      </c>
    </row>
    <row r="302" spans="2:65" s="18" customFormat="1" ht="16.5" customHeight="1">
      <c r="B302" s="19"/>
      <c r="C302" s="171" t="s">
        <v>1038</v>
      </c>
      <c r="D302" s="171" t="s">
        <v>664</v>
      </c>
      <c r="E302" s="172" t="s">
        <v>3340</v>
      </c>
      <c r="F302" s="173" t="s">
        <v>3341</v>
      </c>
      <c r="G302" s="174" t="s">
        <v>270</v>
      </c>
      <c r="H302" s="175">
        <v>277.725</v>
      </c>
      <c r="I302" s="176"/>
      <c r="J302" s="177">
        <f t="shared" si="57"/>
        <v>0</v>
      </c>
      <c r="K302" s="173" t="s">
        <v>160</v>
      </c>
      <c r="L302" s="178"/>
      <c r="M302" s="179" t="s">
        <v>19</v>
      </c>
      <c r="N302" s="180" t="s">
        <v>49</v>
      </c>
      <c r="P302" s="132">
        <f t="shared" si="58"/>
        <v>0</v>
      </c>
      <c r="Q302" s="132">
        <v>0</v>
      </c>
      <c r="R302" s="132">
        <f t="shared" si="59"/>
        <v>0</v>
      </c>
      <c r="S302" s="132">
        <v>0</v>
      </c>
      <c r="T302" s="133">
        <f t="shared" si="60"/>
        <v>0</v>
      </c>
      <c r="AR302" s="134" t="s">
        <v>494</v>
      </c>
      <c r="AT302" s="134" t="s">
        <v>664</v>
      </c>
      <c r="AU302" s="134" t="s">
        <v>87</v>
      </c>
      <c r="AY302" s="2" t="s">
        <v>153</v>
      </c>
      <c r="BE302" s="135">
        <f t="shared" si="52"/>
        <v>0</v>
      </c>
      <c r="BF302" s="135">
        <f t="shared" si="53"/>
        <v>0</v>
      </c>
      <c r="BG302" s="135">
        <f t="shared" si="54"/>
        <v>0</v>
      </c>
      <c r="BH302" s="135">
        <f t="shared" si="55"/>
        <v>0</v>
      </c>
      <c r="BI302" s="135">
        <f t="shared" si="56"/>
        <v>0</v>
      </c>
      <c r="BJ302" s="2" t="s">
        <v>85</v>
      </c>
      <c r="BK302" s="135">
        <f t="shared" si="61"/>
        <v>0</v>
      </c>
      <c r="BL302" s="2" t="s">
        <v>373</v>
      </c>
      <c r="BM302" s="134" t="s">
        <v>1725</v>
      </c>
    </row>
    <row r="303" spans="2:51" s="149" customFormat="1" ht="11.25">
      <c r="B303" s="150"/>
      <c r="D303" s="144" t="s">
        <v>261</v>
      </c>
      <c r="E303" s="151" t="s">
        <v>19</v>
      </c>
      <c r="F303" s="152" t="s">
        <v>3342</v>
      </c>
      <c r="H303" s="153">
        <v>277.725</v>
      </c>
      <c r="L303" s="150"/>
      <c r="M303" s="154"/>
      <c r="T303" s="155"/>
      <c r="AT303" s="151" t="s">
        <v>261</v>
      </c>
      <c r="AU303" s="151" t="s">
        <v>87</v>
      </c>
      <c r="AV303" s="149" t="s">
        <v>87</v>
      </c>
      <c r="AW303" s="149" t="s">
        <v>37</v>
      </c>
      <c r="AX303" s="149" t="s">
        <v>78</v>
      </c>
      <c r="AY303" s="151" t="s">
        <v>153</v>
      </c>
    </row>
    <row r="304" spans="2:51" s="156" customFormat="1" ht="11.25">
      <c r="B304" s="157"/>
      <c r="D304" s="144" t="s">
        <v>261</v>
      </c>
      <c r="E304" s="158" t="s">
        <v>19</v>
      </c>
      <c r="F304" s="159" t="s">
        <v>295</v>
      </c>
      <c r="H304" s="160">
        <v>277.725</v>
      </c>
      <c r="L304" s="157"/>
      <c r="M304" s="161"/>
      <c r="T304" s="162"/>
      <c r="AT304" s="158" t="s">
        <v>261</v>
      </c>
      <c r="AU304" s="158" t="s">
        <v>87</v>
      </c>
      <c r="AV304" s="156" t="s">
        <v>174</v>
      </c>
      <c r="AW304" s="156" t="s">
        <v>37</v>
      </c>
      <c r="AX304" s="156" t="s">
        <v>85</v>
      </c>
      <c r="AY304" s="158" t="s">
        <v>153</v>
      </c>
    </row>
    <row r="305" spans="2:65" s="18" customFormat="1" ht="24.2" customHeight="1">
      <c r="B305" s="19"/>
      <c r="C305" s="123" t="s">
        <v>1044</v>
      </c>
      <c r="D305" s="123" t="s">
        <v>156</v>
      </c>
      <c r="E305" s="124" t="s">
        <v>3337</v>
      </c>
      <c r="F305" s="125" t="s">
        <v>3338</v>
      </c>
      <c r="G305" s="126" t="s">
        <v>270</v>
      </c>
      <c r="H305" s="127">
        <v>235.75</v>
      </c>
      <c r="I305" s="128"/>
      <c r="J305" s="129">
        <f t="shared" si="57"/>
        <v>0</v>
      </c>
      <c r="K305" s="125" t="s">
        <v>160</v>
      </c>
      <c r="L305" s="19"/>
      <c r="M305" s="130" t="s">
        <v>19</v>
      </c>
      <c r="N305" s="131" t="s">
        <v>49</v>
      </c>
      <c r="P305" s="132">
        <f t="shared" si="58"/>
        <v>0</v>
      </c>
      <c r="Q305" s="132">
        <v>0</v>
      </c>
      <c r="R305" s="132">
        <f t="shared" si="59"/>
        <v>0</v>
      </c>
      <c r="S305" s="132">
        <v>0</v>
      </c>
      <c r="T305" s="133">
        <f t="shared" si="60"/>
        <v>0</v>
      </c>
      <c r="AR305" s="134" t="s">
        <v>373</v>
      </c>
      <c r="AT305" s="134" t="s">
        <v>156</v>
      </c>
      <c r="AU305" s="134" t="s">
        <v>87</v>
      </c>
      <c r="AY305" s="2" t="s">
        <v>153</v>
      </c>
      <c r="BE305" s="135">
        <f t="shared" si="52"/>
        <v>0</v>
      </c>
      <c r="BF305" s="135">
        <f t="shared" si="53"/>
        <v>0</v>
      </c>
      <c r="BG305" s="135">
        <f t="shared" si="54"/>
        <v>0</v>
      </c>
      <c r="BH305" s="135">
        <f t="shared" si="55"/>
        <v>0</v>
      </c>
      <c r="BI305" s="135">
        <f t="shared" si="56"/>
        <v>0</v>
      </c>
      <c r="BJ305" s="2" t="s">
        <v>85</v>
      </c>
      <c r="BK305" s="135">
        <f t="shared" si="61"/>
        <v>0</v>
      </c>
      <c r="BL305" s="2" t="s">
        <v>373</v>
      </c>
      <c r="BM305" s="134" t="s">
        <v>1733</v>
      </c>
    </row>
    <row r="306" spans="2:47" s="18" customFormat="1" ht="11.25">
      <c r="B306" s="19"/>
      <c r="D306" s="136" t="s">
        <v>163</v>
      </c>
      <c r="F306" s="137" t="s">
        <v>3339</v>
      </c>
      <c r="L306" s="19"/>
      <c r="M306" s="138"/>
      <c r="T306" s="43"/>
      <c r="AT306" s="2" t="s">
        <v>163</v>
      </c>
      <c r="AU306" s="2" t="s">
        <v>87</v>
      </c>
    </row>
    <row r="307" spans="2:65" s="18" customFormat="1" ht="24.2" customHeight="1">
      <c r="B307" s="19"/>
      <c r="C307" s="123" t="s">
        <v>1050</v>
      </c>
      <c r="D307" s="123" t="s">
        <v>156</v>
      </c>
      <c r="E307" s="124" t="s">
        <v>3343</v>
      </c>
      <c r="F307" s="125" t="s">
        <v>3344</v>
      </c>
      <c r="G307" s="126" t="s">
        <v>270</v>
      </c>
      <c r="H307" s="127">
        <v>57.5</v>
      </c>
      <c r="I307" s="128"/>
      <c r="J307" s="129">
        <f t="shared" si="57"/>
        <v>0</v>
      </c>
      <c r="K307" s="125" t="s">
        <v>160</v>
      </c>
      <c r="L307" s="19"/>
      <c r="M307" s="130" t="s">
        <v>19</v>
      </c>
      <c r="N307" s="131" t="s">
        <v>49</v>
      </c>
      <c r="P307" s="132">
        <f t="shared" si="58"/>
        <v>0</v>
      </c>
      <c r="Q307" s="132">
        <v>0</v>
      </c>
      <c r="R307" s="132">
        <f t="shared" si="59"/>
        <v>0</v>
      </c>
      <c r="S307" s="132">
        <v>0</v>
      </c>
      <c r="T307" s="133">
        <f t="shared" si="60"/>
        <v>0</v>
      </c>
      <c r="AR307" s="134" t="s">
        <v>373</v>
      </c>
      <c r="AT307" s="134" t="s">
        <v>156</v>
      </c>
      <c r="AU307" s="134" t="s">
        <v>87</v>
      </c>
      <c r="AY307" s="2" t="s">
        <v>153</v>
      </c>
      <c r="BE307" s="135">
        <f t="shared" si="52"/>
        <v>0</v>
      </c>
      <c r="BF307" s="135">
        <f t="shared" si="53"/>
        <v>0</v>
      </c>
      <c r="BG307" s="135">
        <f t="shared" si="54"/>
        <v>0</v>
      </c>
      <c r="BH307" s="135">
        <f t="shared" si="55"/>
        <v>0</v>
      </c>
      <c r="BI307" s="135">
        <f t="shared" si="56"/>
        <v>0</v>
      </c>
      <c r="BJ307" s="2" t="s">
        <v>85</v>
      </c>
      <c r="BK307" s="135">
        <f t="shared" si="61"/>
        <v>0</v>
      </c>
      <c r="BL307" s="2" t="s">
        <v>373</v>
      </c>
      <c r="BM307" s="134" t="s">
        <v>1741</v>
      </c>
    </row>
    <row r="308" spans="2:47" s="18" customFormat="1" ht="11.25">
      <c r="B308" s="19"/>
      <c r="D308" s="136" t="s">
        <v>163</v>
      </c>
      <c r="F308" s="137" t="s">
        <v>3345</v>
      </c>
      <c r="L308" s="19"/>
      <c r="M308" s="138"/>
      <c r="T308" s="43"/>
      <c r="AT308" s="2" t="s">
        <v>163</v>
      </c>
      <c r="AU308" s="2" t="s">
        <v>87</v>
      </c>
    </row>
    <row r="309" spans="2:65" s="18" customFormat="1" ht="16.5" customHeight="1">
      <c r="B309" s="19"/>
      <c r="C309" s="171" t="s">
        <v>1055</v>
      </c>
      <c r="D309" s="171" t="s">
        <v>664</v>
      </c>
      <c r="E309" s="172" t="s">
        <v>3346</v>
      </c>
      <c r="F309" s="173" t="s">
        <v>3347</v>
      </c>
      <c r="G309" s="174" t="s">
        <v>270</v>
      </c>
      <c r="H309" s="175">
        <v>66.125</v>
      </c>
      <c r="I309" s="176"/>
      <c r="J309" s="177">
        <f t="shared" si="57"/>
        <v>0</v>
      </c>
      <c r="K309" s="173" t="s">
        <v>160</v>
      </c>
      <c r="L309" s="178"/>
      <c r="M309" s="179" t="s">
        <v>19</v>
      </c>
      <c r="N309" s="180" t="s">
        <v>49</v>
      </c>
      <c r="P309" s="132">
        <f t="shared" si="58"/>
        <v>0</v>
      </c>
      <c r="Q309" s="132">
        <v>0</v>
      </c>
      <c r="R309" s="132">
        <f t="shared" si="59"/>
        <v>0</v>
      </c>
      <c r="S309" s="132">
        <v>0</v>
      </c>
      <c r="T309" s="133">
        <f t="shared" si="60"/>
        <v>0</v>
      </c>
      <c r="AR309" s="134" t="s">
        <v>494</v>
      </c>
      <c r="AT309" s="134" t="s">
        <v>664</v>
      </c>
      <c r="AU309" s="134" t="s">
        <v>87</v>
      </c>
      <c r="AY309" s="2" t="s">
        <v>153</v>
      </c>
      <c r="BE309" s="135">
        <f t="shared" si="52"/>
        <v>0</v>
      </c>
      <c r="BF309" s="135">
        <f t="shared" si="53"/>
        <v>0</v>
      </c>
      <c r="BG309" s="135">
        <f t="shared" si="54"/>
        <v>0</v>
      </c>
      <c r="BH309" s="135">
        <f t="shared" si="55"/>
        <v>0</v>
      </c>
      <c r="BI309" s="135">
        <f t="shared" si="56"/>
        <v>0</v>
      </c>
      <c r="BJ309" s="2" t="s">
        <v>85</v>
      </c>
      <c r="BK309" s="135">
        <f t="shared" si="61"/>
        <v>0</v>
      </c>
      <c r="BL309" s="2" t="s">
        <v>373</v>
      </c>
      <c r="BM309" s="134" t="s">
        <v>1749</v>
      </c>
    </row>
    <row r="310" spans="2:51" s="149" customFormat="1" ht="11.25">
      <c r="B310" s="150"/>
      <c r="D310" s="144" t="s">
        <v>261</v>
      </c>
      <c r="E310" s="151" t="s">
        <v>19</v>
      </c>
      <c r="F310" s="152" t="s">
        <v>3348</v>
      </c>
      <c r="H310" s="153">
        <v>66.125</v>
      </c>
      <c r="L310" s="150"/>
      <c r="M310" s="154"/>
      <c r="T310" s="155"/>
      <c r="AT310" s="151" t="s">
        <v>261</v>
      </c>
      <c r="AU310" s="151" t="s">
        <v>87</v>
      </c>
      <c r="AV310" s="149" t="s">
        <v>87</v>
      </c>
      <c r="AW310" s="149" t="s">
        <v>37</v>
      </c>
      <c r="AX310" s="149" t="s">
        <v>78</v>
      </c>
      <c r="AY310" s="151" t="s">
        <v>153</v>
      </c>
    </row>
    <row r="311" spans="2:51" s="156" customFormat="1" ht="11.25">
      <c r="B311" s="157"/>
      <c r="D311" s="144" t="s">
        <v>261</v>
      </c>
      <c r="E311" s="158" t="s">
        <v>19</v>
      </c>
      <c r="F311" s="159" t="s">
        <v>295</v>
      </c>
      <c r="H311" s="160">
        <v>66.125</v>
      </c>
      <c r="L311" s="157"/>
      <c r="M311" s="161"/>
      <c r="T311" s="162"/>
      <c r="AT311" s="158" t="s">
        <v>261</v>
      </c>
      <c r="AU311" s="158" t="s">
        <v>87</v>
      </c>
      <c r="AV311" s="156" t="s">
        <v>174</v>
      </c>
      <c r="AW311" s="156" t="s">
        <v>37</v>
      </c>
      <c r="AX311" s="156" t="s">
        <v>85</v>
      </c>
      <c r="AY311" s="158" t="s">
        <v>153</v>
      </c>
    </row>
    <row r="312" spans="2:65" s="18" customFormat="1" ht="21.75" customHeight="1">
      <c r="B312" s="19"/>
      <c r="C312" s="123" t="s">
        <v>1060</v>
      </c>
      <c r="D312" s="123" t="s">
        <v>156</v>
      </c>
      <c r="E312" s="124" t="s">
        <v>3349</v>
      </c>
      <c r="F312" s="125" t="s">
        <v>3350</v>
      </c>
      <c r="G312" s="126" t="s">
        <v>254</v>
      </c>
      <c r="H312" s="127">
        <v>90</v>
      </c>
      <c r="I312" s="128"/>
      <c r="J312" s="129">
        <f t="shared" si="57"/>
        <v>0</v>
      </c>
      <c r="K312" s="125" t="s">
        <v>160</v>
      </c>
      <c r="L312" s="19"/>
      <c r="M312" s="130" t="s">
        <v>19</v>
      </c>
      <c r="N312" s="131" t="s">
        <v>49</v>
      </c>
      <c r="P312" s="132">
        <f t="shared" si="58"/>
        <v>0</v>
      </c>
      <c r="Q312" s="132">
        <v>0</v>
      </c>
      <c r="R312" s="132">
        <f t="shared" si="59"/>
        <v>0</v>
      </c>
      <c r="S312" s="132">
        <v>0</v>
      </c>
      <c r="T312" s="133">
        <f t="shared" si="60"/>
        <v>0</v>
      </c>
      <c r="AR312" s="134" t="s">
        <v>373</v>
      </c>
      <c r="AT312" s="134" t="s">
        <v>156</v>
      </c>
      <c r="AU312" s="134" t="s">
        <v>87</v>
      </c>
      <c r="AY312" s="2" t="s">
        <v>153</v>
      </c>
      <c r="BE312" s="135">
        <f t="shared" si="52"/>
        <v>0</v>
      </c>
      <c r="BF312" s="135">
        <f t="shared" si="53"/>
        <v>0</v>
      </c>
      <c r="BG312" s="135">
        <f t="shared" si="54"/>
        <v>0</v>
      </c>
      <c r="BH312" s="135">
        <f t="shared" si="55"/>
        <v>0</v>
      </c>
      <c r="BI312" s="135">
        <f t="shared" si="56"/>
        <v>0</v>
      </c>
      <c r="BJ312" s="2" t="s">
        <v>85</v>
      </c>
      <c r="BK312" s="135">
        <f t="shared" si="61"/>
        <v>0</v>
      </c>
      <c r="BL312" s="2" t="s">
        <v>373</v>
      </c>
      <c r="BM312" s="134" t="s">
        <v>1757</v>
      </c>
    </row>
    <row r="313" spans="2:47" s="18" customFormat="1" ht="11.25">
      <c r="B313" s="19"/>
      <c r="D313" s="136" t="s">
        <v>163</v>
      </c>
      <c r="F313" s="137" t="s">
        <v>3351</v>
      </c>
      <c r="L313" s="19"/>
      <c r="M313" s="138"/>
      <c r="T313" s="43"/>
      <c r="AT313" s="2" t="s">
        <v>163</v>
      </c>
      <c r="AU313" s="2" t="s">
        <v>87</v>
      </c>
    </row>
    <row r="314" spans="2:65" s="18" customFormat="1" ht="21.75" customHeight="1">
      <c r="B314" s="19"/>
      <c r="C314" s="123" t="s">
        <v>1066</v>
      </c>
      <c r="D314" s="123" t="s">
        <v>156</v>
      </c>
      <c r="E314" s="124" t="s">
        <v>3352</v>
      </c>
      <c r="F314" s="125" t="s">
        <v>3353</v>
      </c>
      <c r="G314" s="126" t="s">
        <v>254</v>
      </c>
      <c r="H314" s="127">
        <v>65</v>
      </c>
      <c r="I314" s="128"/>
      <c r="J314" s="129">
        <f t="shared" si="57"/>
        <v>0</v>
      </c>
      <c r="K314" s="125" t="s">
        <v>160</v>
      </c>
      <c r="L314" s="19"/>
      <c r="M314" s="130" t="s">
        <v>19</v>
      </c>
      <c r="N314" s="131" t="s">
        <v>49</v>
      </c>
      <c r="P314" s="132">
        <f t="shared" si="58"/>
        <v>0</v>
      </c>
      <c r="Q314" s="132">
        <v>0</v>
      </c>
      <c r="R314" s="132">
        <f t="shared" si="59"/>
        <v>0</v>
      </c>
      <c r="S314" s="132">
        <v>0</v>
      </c>
      <c r="T314" s="133">
        <f t="shared" si="60"/>
        <v>0</v>
      </c>
      <c r="AR314" s="134" t="s">
        <v>373</v>
      </c>
      <c r="AT314" s="134" t="s">
        <v>156</v>
      </c>
      <c r="AU314" s="134" t="s">
        <v>87</v>
      </c>
      <c r="AY314" s="2" t="s">
        <v>153</v>
      </c>
      <c r="BE314" s="135">
        <f t="shared" si="52"/>
        <v>0</v>
      </c>
      <c r="BF314" s="135">
        <f t="shared" si="53"/>
        <v>0</v>
      </c>
      <c r="BG314" s="135">
        <f t="shared" si="54"/>
        <v>0</v>
      </c>
      <c r="BH314" s="135">
        <f t="shared" si="55"/>
        <v>0</v>
      </c>
      <c r="BI314" s="135">
        <f t="shared" si="56"/>
        <v>0</v>
      </c>
      <c r="BJ314" s="2" t="s">
        <v>85</v>
      </c>
      <c r="BK314" s="135">
        <f t="shared" si="61"/>
        <v>0</v>
      </c>
      <c r="BL314" s="2" t="s">
        <v>373</v>
      </c>
      <c r="BM314" s="134" t="s">
        <v>1765</v>
      </c>
    </row>
    <row r="315" spans="2:47" s="18" customFormat="1" ht="11.25">
      <c r="B315" s="19"/>
      <c r="D315" s="136" t="s">
        <v>163</v>
      </c>
      <c r="F315" s="137" t="s">
        <v>3354</v>
      </c>
      <c r="L315" s="19"/>
      <c r="M315" s="138"/>
      <c r="T315" s="43"/>
      <c r="AT315" s="2" t="s">
        <v>163</v>
      </c>
      <c r="AU315" s="2" t="s">
        <v>87</v>
      </c>
    </row>
    <row r="316" spans="2:65" s="18" customFormat="1" ht="24.2" customHeight="1">
      <c r="B316" s="19"/>
      <c r="C316" s="123" t="s">
        <v>1072</v>
      </c>
      <c r="D316" s="123" t="s">
        <v>156</v>
      </c>
      <c r="E316" s="124" t="s">
        <v>3355</v>
      </c>
      <c r="F316" s="125" t="s">
        <v>3356</v>
      </c>
      <c r="G316" s="126" t="s">
        <v>254</v>
      </c>
      <c r="H316" s="127">
        <v>2</v>
      </c>
      <c r="I316" s="128"/>
      <c r="J316" s="129">
        <f t="shared" si="57"/>
        <v>0</v>
      </c>
      <c r="K316" s="125" t="s">
        <v>160</v>
      </c>
      <c r="L316" s="19"/>
      <c r="M316" s="130" t="s">
        <v>19</v>
      </c>
      <c r="N316" s="131" t="s">
        <v>49</v>
      </c>
      <c r="P316" s="132">
        <f t="shared" si="58"/>
        <v>0</v>
      </c>
      <c r="Q316" s="132">
        <v>0</v>
      </c>
      <c r="R316" s="132">
        <f t="shared" si="59"/>
        <v>0</v>
      </c>
      <c r="S316" s="132">
        <v>0</v>
      </c>
      <c r="T316" s="133">
        <f t="shared" si="60"/>
        <v>0</v>
      </c>
      <c r="AR316" s="134" t="s">
        <v>373</v>
      </c>
      <c r="AT316" s="134" t="s">
        <v>156</v>
      </c>
      <c r="AU316" s="134" t="s">
        <v>87</v>
      </c>
      <c r="AY316" s="2" t="s">
        <v>153</v>
      </c>
      <c r="BE316" s="135">
        <f t="shared" si="52"/>
        <v>0</v>
      </c>
      <c r="BF316" s="135">
        <f t="shared" si="53"/>
        <v>0</v>
      </c>
      <c r="BG316" s="135">
        <f t="shared" si="54"/>
        <v>0</v>
      </c>
      <c r="BH316" s="135">
        <f t="shared" si="55"/>
        <v>0</v>
      </c>
      <c r="BI316" s="135">
        <f t="shared" si="56"/>
        <v>0</v>
      </c>
      <c r="BJ316" s="2" t="s">
        <v>85</v>
      </c>
      <c r="BK316" s="135">
        <f t="shared" si="61"/>
        <v>0</v>
      </c>
      <c r="BL316" s="2" t="s">
        <v>373</v>
      </c>
      <c r="BM316" s="134" t="s">
        <v>1773</v>
      </c>
    </row>
    <row r="317" spans="2:47" s="18" customFormat="1" ht="11.25">
      <c r="B317" s="19"/>
      <c r="D317" s="136" t="s">
        <v>163</v>
      </c>
      <c r="F317" s="137" t="s">
        <v>3357</v>
      </c>
      <c r="L317" s="19"/>
      <c r="M317" s="138"/>
      <c r="T317" s="43"/>
      <c r="AT317" s="2" t="s">
        <v>163</v>
      </c>
      <c r="AU317" s="2" t="s">
        <v>87</v>
      </c>
    </row>
    <row r="318" spans="2:65" s="18" customFormat="1" ht="16.5" customHeight="1">
      <c r="B318" s="19"/>
      <c r="C318" s="171" t="s">
        <v>1078</v>
      </c>
      <c r="D318" s="171" t="s">
        <v>664</v>
      </c>
      <c r="E318" s="172" t="s">
        <v>3358</v>
      </c>
      <c r="F318" s="173" t="s">
        <v>3359</v>
      </c>
      <c r="G318" s="174" t="s">
        <v>254</v>
      </c>
      <c r="H318" s="175">
        <v>2</v>
      </c>
      <c r="I318" s="176"/>
      <c r="J318" s="177">
        <f t="shared" si="57"/>
        <v>0</v>
      </c>
      <c r="K318" s="173" t="s">
        <v>160</v>
      </c>
      <c r="L318" s="178"/>
      <c r="M318" s="179" t="s">
        <v>19</v>
      </c>
      <c r="N318" s="180" t="s">
        <v>49</v>
      </c>
      <c r="P318" s="132">
        <f t="shared" si="58"/>
        <v>0</v>
      </c>
      <c r="Q318" s="132">
        <v>0</v>
      </c>
      <c r="R318" s="132">
        <f t="shared" si="59"/>
        <v>0</v>
      </c>
      <c r="S318" s="132">
        <v>0</v>
      </c>
      <c r="T318" s="133">
        <f t="shared" si="60"/>
        <v>0</v>
      </c>
      <c r="AR318" s="134" t="s">
        <v>494</v>
      </c>
      <c r="AT318" s="134" t="s">
        <v>664</v>
      </c>
      <c r="AU318" s="134" t="s">
        <v>87</v>
      </c>
      <c r="AY318" s="2" t="s">
        <v>153</v>
      </c>
      <c r="BE318" s="135">
        <f t="shared" si="52"/>
        <v>0</v>
      </c>
      <c r="BF318" s="135">
        <f t="shared" si="53"/>
        <v>0</v>
      </c>
      <c r="BG318" s="135">
        <f t="shared" si="54"/>
        <v>0</v>
      </c>
      <c r="BH318" s="135">
        <f t="shared" si="55"/>
        <v>0</v>
      </c>
      <c r="BI318" s="135">
        <f t="shared" si="56"/>
        <v>0</v>
      </c>
      <c r="BJ318" s="2" t="s">
        <v>85</v>
      </c>
      <c r="BK318" s="135">
        <f t="shared" si="61"/>
        <v>0</v>
      </c>
      <c r="BL318" s="2" t="s">
        <v>373</v>
      </c>
      <c r="BM318" s="134" t="s">
        <v>1781</v>
      </c>
    </row>
    <row r="319" spans="2:65" s="18" customFormat="1" ht="24.2" customHeight="1">
      <c r="B319" s="19"/>
      <c r="C319" s="123" t="s">
        <v>1086</v>
      </c>
      <c r="D319" s="123" t="s">
        <v>156</v>
      </c>
      <c r="E319" s="124" t="s">
        <v>3360</v>
      </c>
      <c r="F319" s="125" t="s">
        <v>3361</v>
      </c>
      <c r="G319" s="126" t="s">
        <v>254</v>
      </c>
      <c r="H319" s="127">
        <v>1</v>
      </c>
      <c r="I319" s="128"/>
      <c r="J319" s="129">
        <f t="shared" si="57"/>
        <v>0</v>
      </c>
      <c r="K319" s="125" t="s">
        <v>160</v>
      </c>
      <c r="L319" s="19"/>
      <c r="M319" s="130" t="s">
        <v>19</v>
      </c>
      <c r="N319" s="131" t="s">
        <v>49</v>
      </c>
      <c r="P319" s="132">
        <f t="shared" si="58"/>
        <v>0</v>
      </c>
      <c r="Q319" s="132">
        <v>0</v>
      </c>
      <c r="R319" s="132">
        <f t="shared" si="59"/>
        <v>0</v>
      </c>
      <c r="S319" s="132">
        <v>0</v>
      </c>
      <c r="T319" s="133">
        <f t="shared" si="60"/>
        <v>0</v>
      </c>
      <c r="AR319" s="134" t="s">
        <v>373</v>
      </c>
      <c r="AT319" s="134" t="s">
        <v>156</v>
      </c>
      <c r="AU319" s="134" t="s">
        <v>87</v>
      </c>
      <c r="AY319" s="2" t="s">
        <v>153</v>
      </c>
      <c r="BE319" s="135">
        <f t="shared" si="52"/>
        <v>0</v>
      </c>
      <c r="BF319" s="135">
        <f t="shared" si="53"/>
        <v>0</v>
      </c>
      <c r="BG319" s="135">
        <f t="shared" si="54"/>
        <v>0</v>
      </c>
      <c r="BH319" s="135">
        <f t="shared" si="55"/>
        <v>0</v>
      </c>
      <c r="BI319" s="135">
        <f t="shared" si="56"/>
        <v>0</v>
      </c>
      <c r="BJ319" s="2" t="s">
        <v>85</v>
      </c>
      <c r="BK319" s="135">
        <f t="shared" si="61"/>
        <v>0</v>
      </c>
      <c r="BL319" s="2" t="s">
        <v>373</v>
      </c>
      <c r="BM319" s="134" t="s">
        <v>1792</v>
      </c>
    </row>
    <row r="320" spans="2:47" s="18" customFormat="1" ht="11.25">
      <c r="B320" s="19"/>
      <c r="D320" s="136" t="s">
        <v>163</v>
      </c>
      <c r="F320" s="137" t="s">
        <v>3362</v>
      </c>
      <c r="L320" s="19"/>
      <c r="M320" s="138"/>
      <c r="T320" s="43"/>
      <c r="AT320" s="2" t="s">
        <v>163</v>
      </c>
      <c r="AU320" s="2" t="s">
        <v>87</v>
      </c>
    </row>
    <row r="321" spans="2:65" s="18" customFormat="1" ht="16.5" customHeight="1">
      <c r="B321" s="19"/>
      <c r="C321" s="171" t="s">
        <v>1094</v>
      </c>
      <c r="D321" s="171" t="s">
        <v>664</v>
      </c>
      <c r="E321" s="172" t="s">
        <v>3363</v>
      </c>
      <c r="F321" s="173" t="s">
        <v>3364</v>
      </c>
      <c r="G321" s="174" t="s">
        <v>254</v>
      </c>
      <c r="H321" s="175">
        <v>1</v>
      </c>
      <c r="I321" s="176"/>
      <c r="J321" s="177">
        <f t="shared" si="57"/>
        <v>0</v>
      </c>
      <c r="K321" s="173" t="s">
        <v>160</v>
      </c>
      <c r="L321" s="178"/>
      <c r="M321" s="179" t="s">
        <v>19</v>
      </c>
      <c r="N321" s="180" t="s">
        <v>49</v>
      </c>
      <c r="P321" s="132">
        <f t="shared" si="58"/>
        <v>0</v>
      </c>
      <c r="Q321" s="132">
        <v>0</v>
      </c>
      <c r="R321" s="132">
        <f t="shared" si="59"/>
        <v>0</v>
      </c>
      <c r="S321" s="132">
        <v>0</v>
      </c>
      <c r="T321" s="133">
        <f t="shared" si="60"/>
        <v>0</v>
      </c>
      <c r="AR321" s="134" t="s">
        <v>494</v>
      </c>
      <c r="AT321" s="134" t="s">
        <v>664</v>
      </c>
      <c r="AU321" s="134" t="s">
        <v>87</v>
      </c>
      <c r="AY321" s="2" t="s">
        <v>153</v>
      </c>
      <c r="BE321" s="135">
        <f t="shared" si="52"/>
        <v>0</v>
      </c>
      <c r="BF321" s="135">
        <f t="shared" si="53"/>
        <v>0</v>
      </c>
      <c r="BG321" s="135">
        <f t="shared" si="54"/>
        <v>0</v>
      </c>
      <c r="BH321" s="135">
        <f t="shared" si="55"/>
        <v>0</v>
      </c>
      <c r="BI321" s="135">
        <f t="shared" si="56"/>
        <v>0</v>
      </c>
      <c r="BJ321" s="2" t="s">
        <v>85</v>
      </c>
      <c r="BK321" s="135">
        <f t="shared" si="61"/>
        <v>0</v>
      </c>
      <c r="BL321" s="2" t="s">
        <v>373</v>
      </c>
      <c r="BM321" s="134" t="s">
        <v>1802</v>
      </c>
    </row>
    <row r="322" spans="2:65" s="18" customFormat="1" ht="24.2" customHeight="1">
      <c r="B322" s="19"/>
      <c r="C322" s="123" t="s">
        <v>1099</v>
      </c>
      <c r="D322" s="123" t="s">
        <v>156</v>
      </c>
      <c r="E322" s="124" t="s">
        <v>3365</v>
      </c>
      <c r="F322" s="125" t="s">
        <v>3366</v>
      </c>
      <c r="G322" s="126" t="s">
        <v>254</v>
      </c>
      <c r="H322" s="127">
        <v>1</v>
      </c>
      <c r="I322" s="128"/>
      <c r="J322" s="129">
        <f t="shared" si="57"/>
        <v>0</v>
      </c>
      <c r="K322" s="125" t="s">
        <v>160</v>
      </c>
      <c r="L322" s="19"/>
      <c r="M322" s="130" t="s">
        <v>19</v>
      </c>
      <c r="N322" s="131" t="s">
        <v>49</v>
      </c>
      <c r="P322" s="132">
        <f t="shared" si="58"/>
        <v>0</v>
      </c>
      <c r="Q322" s="132">
        <v>0</v>
      </c>
      <c r="R322" s="132">
        <f t="shared" si="59"/>
        <v>0</v>
      </c>
      <c r="S322" s="132">
        <v>0</v>
      </c>
      <c r="T322" s="133">
        <f t="shared" si="60"/>
        <v>0</v>
      </c>
      <c r="AR322" s="134" t="s">
        <v>373</v>
      </c>
      <c r="AT322" s="134" t="s">
        <v>156</v>
      </c>
      <c r="AU322" s="134" t="s">
        <v>87</v>
      </c>
      <c r="AY322" s="2" t="s">
        <v>153</v>
      </c>
      <c r="BE322" s="135">
        <f t="shared" si="52"/>
        <v>0</v>
      </c>
      <c r="BF322" s="135">
        <f t="shared" si="53"/>
        <v>0</v>
      </c>
      <c r="BG322" s="135">
        <f t="shared" si="54"/>
        <v>0</v>
      </c>
      <c r="BH322" s="135">
        <f t="shared" si="55"/>
        <v>0</v>
      </c>
      <c r="BI322" s="135">
        <f t="shared" si="56"/>
        <v>0</v>
      </c>
      <c r="BJ322" s="2" t="s">
        <v>85</v>
      </c>
      <c r="BK322" s="135">
        <f t="shared" si="61"/>
        <v>0</v>
      </c>
      <c r="BL322" s="2" t="s">
        <v>373</v>
      </c>
      <c r="BM322" s="134" t="s">
        <v>1815</v>
      </c>
    </row>
    <row r="323" spans="2:47" s="18" customFormat="1" ht="11.25">
      <c r="B323" s="19"/>
      <c r="D323" s="136" t="s">
        <v>163</v>
      </c>
      <c r="F323" s="137" t="s">
        <v>3367</v>
      </c>
      <c r="L323" s="19"/>
      <c r="M323" s="138"/>
      <c r="T323" s="43"/>
      <c r="AT323" s="2" t="s">
        <v>163</v>
      </c>
      <c r="AU323" s="2" t="s">
        <v>87</v>
      </c>
    </row>
    <row r="324" spans="2:65" s="18" customFormat="1" ht="16.5" customHeight="1">
      <c r="B324" s="19"/>
      <c r="C324" s="171" t="s">
        <v>1105</v>
      </c>
      <c r="D324" s="171" t="s">
        <v>664</v>
      </c>
      <c r="E324" s="172" t="s">
        <v>3368</v>
      </c>
      <c r="F324" s="173" t="s">
        <v>3369</v>
      </c>
      <c r="G324" s="174" t="s">
        <v>254</v>
      </c>
      <c r="H324" s="175">
        <v>1</v>
      </c>
      <c r="I324" s="176"/>
      <c r="J324" s="177">
        <f t="shared" si="57"/>
        <v>0</v>
      </c>
      <c r="K324" s="173" t="s">
        <v>160</v>
      </c>
      <c r="L324" s="178"/>
      <c r="M324" s="179" t="s">
        <v>19</v>
      </c>
      <c r="N324" s="180" t="s">
        <v>49</v>
      </c>
      <c r="P324" s="132">
        <f t="shared" si="58"/>
        <v>0</v>
      </c>
      <c r="Q324" s="132">
        <v>0</v>
      </c>
      <c r="R324" s="132">
        <f t="shared" si="59"/>
        <v>0</v>
      </c>
      <c r="S324" s="132">
        <v>0</v>
      </c>
      <c r="T324" s="133">
        <f t="shared" si="60"/>
        <v>0</v>
      </c>
      <c r="AR324" s="134" t="s">
        <v>494</v>
      </c>
      <c r="AT324" s="134" t="s">
        <v>664</v>
      </c>
      <c r="AU324" s="134" t="s">
        <v>87</v>
      </c>
      <c r="AY324" s="2" t="s">
        <v>153</v>
      </c>
      <c r="BE324" s="135">
        <f t="shared" si="52"/>
        <v>0</v>
      </c>
      <c r="BF324" s="135">
        <f t="shared" si="53"/>
        <v>0</v>
      </c>
      <c r="BG324" s="135">
        <f t="shared" si="54"/>
        <v>0</v>
      </c>
      <c r="BH324" s="135">
        <f t="shared" si="55"/>
        <v>0</v>
      </c>
      <c r="BI324" s="135">
        <f t="shared" si="56"/>
        <v>0</v>
      </c>
      <c r="BJ324" s="2" t="s">
        <v>85</v>
      </c>
      <c r="BK324" s="135">
        <f t="shared" si="61"/>
        <v>0</v>
      </c>
      <c r="BL324" s="2" t="s">
        <v>373</v>
      </c>
      <c r="BM324" s="134" t="s">
        <v>1829</v>
      </c>
    </row>
    <row r="325" spans="2:65" s="18" customFormat="1" ht="16.5" customHeight="1">
      <c r="B325" s="19"/>
      <c r="C325" s="171" t="s">
        <v>1110</v>
      </c>
      <c r="D325" s="171" t="s">
        <v>664</v>
      </c>
      <c r="E325" s="172" t="s">
        <v>3370</v>
      </c>
      <c r="F325" s="173" t="s">
        <v>3371</v>
      </c>
      <c r="G325" s="174" t="s">
        <v>254</v>
      </c>
      <c r="H325" s="175">
        <v>1</v>
      </c>
      <c r="I325" s="176"/>
      <c r="J325" s="177">
        <f t="shared" si="57"/>
        <v>0</v>
      </c>
      <c r="K325" s="173" t="s">
        <v>160</v>
      </c>
      <c r="L325" s="178"/>
      <c r="M325" s="179" t="s">
        <v>19</v>
      </c>
      <c r="N325" s="180" t="s">
        <v>49</v>
      </c>
      <c r="P325" s="132">
        <f t="shared" si="58"/>
        <v>0</v>
      </c>
      <c r="Q325" s="132">
        <v>0</v>
      </c>
      <c r="R325" s="132">
        <f t="shared" si="59"/>
        <v>0</v>
      </c>
      <c r="S325" s="132">
        <v>0</v>
      </c>
      <c r="T325" s="133">
        <f t="shared" si="60"/>
        <v>0</v>
      </c>
      <c r="AR325" s="134" t="s">
        <v>494</v>
      </c>
      <c r="AT325" s="134" t="s">
        <v>664</v>
      </c>
      <c r="AU325" s="134" t="s">
        <v>87</v>
      </c>
      <c r="AY325" s="2" t="s">
        <v>153</v>
      </c>
      <c r="BE325" s="135">
        <f t="shared" si="52"/>
        <v>0</v>
      </c>
      <c r="BF325" s="135">
        <f t="shared" si="53"/>
        <v>0</v>
      </c>
      <c r="BG325" s="135">
        <f t="shared" si="54"/>
        <v>0</v>
      </c>
      <c r="BH325" s="135">
        <f t="shared" si="55"/>
        <v>0</v>
      </c>
      <c r="BI325" s="135">
        <f t="shared" si="56"/>
        <v>0</v>
      </c>
      <c r="BJ325" s="2" t="s">
        <v>85</v>
      </c>
      <c r="BK325" s="135">
        <f t="shared" si="61"/>
        <v>0</v>
      </c>
      <c r="BL325" s="2" t="s">
        <v>373</v>
      </c>
      <c r="BM325" s="134" t="s">
        <v>1840</v>
      </c>
    </row>
    <row r="326" spans="2:65" s="18" customFormat="1" ht="16.5" customHeight="1">
      <c r="B326" s="19"/>
      <c r="C326" s="171" t="s">
        <v>1115</v>
      </c>
      <c r="D326" s="171" t="s">
        <v>664</v>
      </c>
      <c r="E326" s="172" t="s">
        <v>3372</v>
      </c>
      <c r="F326" s="173" t="s">
        <v>3373</v>
      </c>
      <c r="G326" s="174" t="s">
        <v>254</v>
      </c>
      <c r="H326" s="175">
        <v>1</v>
      </c>
      <c r="I326" s="176"/>
      <c r="J326" s="177">
        <f t="shared" si="57"/>
        <v>0</v>
      </c>
      <c r="K326" s="173" t="s">
        <v>160</v>
      </c>
      <c r="L326" s="178"/>
      <c r="M326" s="179" t="s">
        <v>19</v>
      </c>
      <c r="N326" s="180" t="s">
        <v>49</v>
      </c>
      <c r="P326" s="132">
        <f t="shared" si="58"/>
        <v>0</v>
      </c>
      <c r="Q326" s="132">
        <v>0</v>
      </c>
      <c r="R326" s="132">
        <f t="shared" si="59"/>
        <v>0</v>
      </c>
      <c r="S326" s="132">
        <v>0</v>
      </c>
      <c r="T326" s="133">
        <f t="shared" si="60"/>
        <v>0</v>
      </c>
      <c r="AR326" s="134" t="s">
        <v>494</v>
      </c>
      <c r="AT326" s="134" t="s">
        <v>664</v>
      </c>
      <c r="AU326" s="134" t="s">
        <v>87</v>
      </c>
      <c r="AY326" s="2" t="s">
        <v>153</v>
      </c>
      <c r="BE326" s="135">
        <f t="shared" si="52"/>
        <v>0</v>
      </c>
      <c r="BF326" s="135">
        <f t="shared" si="53"/>
        <v>0</v>
      </c>
      <c r="BG326" s="135">
        <f t="shared" si="54"/>
        <v>0</v>
      </c>
      <c r="BH326" s="135">
        <f t="shared" si="55"/>
        <v>0</v>
      </c>
      <c r="BI326" s="135">
        <f t="shared" si="56"/>
        <v>0</v>
      </c>
      <c r="BJ326" s="2" t="s">
        <v>85</v>
      </c>
      <c r="BK326" s="135">
        <f t="shared" si="61"/>
        <v>0</v>
      </c>
      <c r="BL326" s="2" t="s">
        <v>373</v>
      </c>
      <c r="BM326" s="134" t="s">
        <v>1852</v>
      </c>
    </row>
    <row r="327" spans="2:65" s="18" customFormat="1" ht="24.2" customHeight="1">
      <c r="B327" s="19"/>
      <c r="C327" s="123" t="s">
        <v>1120</v>
      </c>
      <c r="D327" s="123" t="s">
        <v>156</v>
      </c>
      <c r="E327" s="124" t="s">
        <v>3374</v>
      </c>
      <c r="F327" s="125" t="s">
        <v>3375</v>
      </c>
      <c r="G327" s="126" t="s">
        <v>254</v>
      </c>
      <c r="H327" s="127">
        <v>2</v>
      </c>
      <c r="I327" s="128"/>
      <c r="J327" s="129">
        <f t="shared" si="57"/>
        <v>0</v>
      </c>
      <c r="K327" s="125" t="s">
        <v>160</v>
      </c>
      <c r="L327" s="19"/>
      <c r="M327" s="130" t="s">
        <v>19</v>
      </c>
      <c r="N327" s="131" t="s">
        <v>49</v>
      </c>
      <c r="P327" s="132">
        <f t="shared" si="58"/>
        <v>0</v>
      </c>
      <c r="Q327" s="132">
        <v>0</v>
      </c>
      <c r="R327" s="132">
        <f t="shared" si="59"/>
        <v>0</v>
      </c>
      <c r="S327" s="132">
        <v>0</v>
      </c>
      <c r="T327" s="133">
        <f t="shared" si="60"/>
        <v>0</v>
      </c>
      <c r="AR327" s="134" t="s">
        <v>373</v>
      </c>
      <c r="AT327" s="134" t="s">
        <v>156</v>
      </c>
      <c r="AU327" s="134" t="s">
        <v>87</v>
      </c>
      <c r="AY327" s="2" t="s">
        <v>153</v>
      </c>
      <c r="BE327" s="135">
        <f t="shared" si="52"/>
        <v>0</v>
      </c>
      <c r="BF327" s="135">
        <f t="shared" si="53"/>
        <v>0</v>
      </c>
      <c r="BG327" s="135">
        <f t="shared" si="54"/>
        <v>0</v>
      </c>
      <c r="BH327" s="135">
        <f t="shared" si="55"/>
        <v>0</v>
      </c>
      <c r="BI327" s="135">
        <f t="shared" si="56"/>
        <v>0</v>
      </c>
      <c r="BJ327" s="2" t="s">
        <v>85</v>
      </c>
      <c r="BK327" s="135">
        <f t="shared" si="61"/>
        <v>0</v>
      </c>
      <c r="BL327" s="2" t="s">
        <v>373</v>
      </c>
      <c r="BM327" s="134" t="s">
        <v>1866</v>
      </c>
    </row>
    <row r="328" spans="2:47" s="18" customFormat="1" ht="11.25">
      <c r="B328" s="19"/>
      <c r="D328" s="136" t="s">
        <v>163</v>
      </c>
      <c r="F328" s="137" t="s">
        <v>3376</v>
      </c>
      <c r="L328" s="19"/>
      <c r="M328" s="138"/>
      <c r="T328" s="43"/>
      <c r="AT328" s="2" t="s">
        <v>163</v>
      </c>
      <c r="AU328" s="2" t="s">
        <v>87</v>
      </c>
    </row>
    <row r="329" spans="2:65" s="18" customFormat="1" ht="16.5" customHeight="1">
      <c r="B329" s="19"/>
      <c r="C329" s="171" t="s">
        <v>1127</v>
      </c>
      <c r="D329" s="171" t="s">
        <v>664</v>
      </c>
      <c r="E329" s="172" t="s">
        <v>3377</v>
      </c>
      <c r="F329" s="173" t="s">
        <v>3378</v>
      </c>
      <c r="G329" s="174" t="s">
        <v>254</v>
      </c>
      <c r="H329" s="175">
        <v>2</v>
      </c>
      <c r="I329" s="176"/>
      <c r="J329" s="177">
        <f t="shared" si="57"/>
        <v>0</v>
      </c>
      <c r="K329" s="173" t="s">
        <v>160</v>
      </c>
      <c r="L329" s="178"/>
      <c r="M329" s="179" t="s">
        <v>19</v>
      </c>
      <c r="N329" s="180" t="s">
        <v>49</v>
      </c>
      <c r="P329" s="132">
        <f t="shared" si="58"/>
        <v>0</v>
      </c>
      <c r="Q329" s="132">
        <v>0</v>
      </c>
      <c r="R329" s="132">
        <f t="shared" si="59"/>
        <v>0</v>
      </c>
      <c r="S329" s="132">
        <v>0</v>
      </c>
      <c r="T329" s="133">
        <f t="shared" si="60"/>
        <v>0</v>
      </c>
      <c r="AR329" s="134" t="s">
        <v>494</v>
      </c>
      <c r="AT329" s="134" t="s">
        <v>664</v>
      </c>
      <c r="AU329" s="134" t="s">
        <v>87</v>
      </c>
      <c r="AY329" s="2" t="s">
        <v>153</v>
      </c>
      <c r="BE329" s="135">
        <f t="shared" si="52"/>
        <v>0</v>
      </c>
      <c r="BF329" s="135">
        <f t="shared" si="53"/>
        <v>0</v>
      </c>
      <c r="BG329" s="135">
        <f t="shared" si="54"/>
        <v>0</v>
      </c>
      <c r="BH329" s="135">
        <f t="shared" si="55"/>
        <v>0</v>
      </c>
      <c r="BI329" s="135">
        <f t="shared" si="56"/>
        <v>0</v>
      </c>
      <c r="BJ329" s="2" t="s">
        <v>85</v>
      </c>
      <c r="BK329" s="135">
        <f t="shared" si="61"/>
        <v>0</v>
      </c>
      <c r="BL329" s="2" t="s">
        <v>373</v>
      </c>
      <c r="BM329" s="134" t="s">
        <v>1881</v>
      </c>
    </row>
    <row r="330" spans="2:65" s="18" customFormat="1" ht="16.5" customHeight="1">
      <c r="B330" s="19"/>
      <c r="C330" s="171" t="s">
        <v>1133</v>
      </c>
      <c r="D330" s="171" t="s">
        <v>664</v>
      </c>
      <c r="E330" s="172" t="s">
        <v>3379</v>
      </c>
      <c r="F330" s="173" t="s">
        <v>3380</v>
      </c>
      <c r="G330" s="174" t="s">
        <v>254</v>
      </c>
      <c r="H330" s="175">
        <v>2</v>
      </c>
      <c r="I330" s="176"/>
      <c r="J330" s="177">
        <f t="shared" si="57"/>
        <v>0</v>
      </c>
      <c r="K330" s="173" t="s">
        <v>160</v>
      </c>
      <c r="L330" s="178"/>
      <c r="M330" s="179" t="s">
        <v>19</v>
      </c>
      <c r="N330" s="180" t="s">
        <v>49</v>
      </c>
      <c r="P330" s="132">
        <f t="shared" si="58"/>
        <v>0</v>
      </c>
      <c r="Q330" s="132">
        <v>0</v>
      </c>
      <c r="R330" s="132">
        <f t="shared" si="59"/>
        <v>0</v>
      </c>
      <c r="S330" s="132">
        <v>0</v>
      </c>
      <c r="T330" s="133">
        <f t="shared" si="60"/>
        <v>0</v>
      </c>
      <c r="AR330" s="134" t="s">
        <v>494</v>
      </c>
      <c r="AT330" s="134" t="s">
        <v>664</v>
      </c>
      <c r="AU330" s="134" t="s">
        <v>87</v>
      </c>
      <c r="AY330" s="2" t="s">
        <v>153</v>
      </c>
      <c r="BE330" s="135">
        <f t="shared" si="52"/>
        <v>0</v>
      </c>
      <c r="BF330" s="135">
        <f t="shared" si="53"/>
        <v>0</v>
      </c>
      <c r="BG330" s="135">
        <f t="shared" si="54"/>
        <v>0</v>
      </c>
      <c r="BH330" s="135">
        <f t="shared" si="55"/>
        <v>0</v>
      </c>
      <c r="BI330" s="135">
        <f t="shared" si="56"/>
        <v>0</v>
      </c>
      <c r="BJ330" s="2" t="s">
        <v>85</v>
      </c>
      <c r="BK330" s="135">
        <f t="shared" si="61"/>
        <v>0</v>
      </c>
      <c r="BL330" s="2" t="s">
        <v>373</v>
      </c>
      <c r="BM330" s="134" t="s">
        <v>1895</v>
      </c>
    </row>
    <row r="331" spans="2:65" s="18" customFormat="1" ht="16.5" customHeight="1">
      <c r="B331" s="19"/>
      <c r="C331" s="171" t="s">
        <v>1139</v>
      </c>
      <c r="D331" s="171" t="s">
        <v>664</v>
      </c>
      <c r="E331" s="172" t="s">
        <v>3372</v>
      </c>
      <c r="F331" s="173" t="s">
        <v>3373</v>
      </c>
      <c r="G331" s="174" t="s">
        <v>254</v>
      </c>
      <c r="H331" s="175">
        <v>2</v>
      </c>
      <c r="I331" s="176"/>
      <c r="J331" s="177">
        <f t="shared" si="57"/>
        <v>0</v>
      </c>
      <c r="K331" s="173" t="s">
        <v>160</v>
      </c>
      <c r="L331" s="178"/>
      <c r="M331" s="179" t="s">
        <v>19</v>
      </c>
      <c r="N331" s="180" t="s">
        <v>49</v>
      </c>
      <c r="P331" s="132">
        <f t="shared" si="58"/>
        <v>0</v>
      </c>
      <c r="Q331" s="132">
        <v>0</v>
      </c>
      <c r="R331" s="132">
        <f t="shared" si="59"/>
        <v>0</v>
      </c>
      <c r="S331" s="132">
        <v>0</v>
      </c>
      <c r="T331" s="133">
        <f t="shared" si="60"/>
        <v>0</v>
      </c>
      <c r="AR331" s="134" t="s">
        <v>494</v>
      </c>
      <c r="AT331" s="134" t="s">
        <v>664</v>
      </c>
      <c r="AU331" s="134" t="s">
        <v>87</v>
      </c>
      <c r="AY331" s="2" t="s">
        <v>153</v>
      </c>
      <c r="BE331" s="135">
        <f t="shared" si="52"/>
        <v>0</v>
      </c>
      <c r="BF331" s="135">
        <f t="shared" si="53"/>
        <v>0</v>
      </c>
      <c r="BG331" s="135">
        <f t="shared" si="54"/>
        <v>0</v>
      </c>
      <c r="BH331" s="135">
        <f t="shared" si="55"/>
        <v>0</v>
      </c>
      <c r="BI331" s="135">
        <f t="shared" si="56"/>
        <v>0</v>
      </c>
      <c r="BJ331" s="2" t="s">
        <v>85</v>
      </c>
      <c r="BK331" s="135">
        <f t="shared" si="61"/>
        <v>0</v>
      </c>
      <c r="BL331" s="2" t="s">
        <v>373</v>
      </c>
      <c r="BM331" s="134" t="s">
        <v>1924</v>
      </c>
    </row>
    <row r="332" spans="2:65" s="18" customFormat="1" ht="24.2" customHeight="1">
      <c r="B332" s="19"/>
      <c r="C332" s="123" t="s">
        <v>1145</v>
      </c>
      <c r="D332" s="123" t="s">
        <v>156</v>
      </c>
      <c r="E332" s="124" t="s">
        <v>3381</v>
      </c>
      <c r="F332" s="125" t="s">
        <v>3382</v>
      </c>
      <c r="G332" s="126" t="s">
        <v>254</v>
      </c>
      <c r="H332" s="127">
        <v>5</v>
      </c>
      <c r="I332" s="128"/>
      <c r="J332" s="129">
        <f t="shared" si="57"/>
        <v>0</v>
      </c>
      <c r="K332" s="125" t="s">
        <v>160</v>
      </c>
      <c r="L332" s="19"/>
      <c r="M332" s="130" t="s">
        <v>19</v>
      </c>
      <c r="N332" s="131" t="s">
        <v>49</v>
      </c>
      <c r="P332" s="132">
        <f t="shared" si="58"/>
        <v>0</v>
      </c>
      <c r="Q332" s="132">
        <v>0</v>
      </c>
      <c r="R332" s="132">
        <f t="shared" si="59"/>
        <v>0</v>
      </c>
      <c r="S332" s="132">
        <v>0</v>
      </c>
      <c r="T332" s="133">
        <f t="shared" si="60"/>
        <v>0</v>
      </c>
      <c r="AR332" s="134" t="s">
        <v>373</v>
      </c>
      <c r="AT332" s="134" t="s">
        <v>156</v>
      </c>
      <c r="AU332" s="134" t="s">
        <v>87</v>
      </c>
      <c r="AY332" s="2" t="s">
        <v>153</v>
      </c>
      <c r="BE332" s="135">
        <f t="shared" si="52"/>
        <v>0</v>
      </c>
      <c r="BF332" s="135">
        <f t="shared" si="53"/>
        <v>0</v>
      </c>
      <c r="BG332" s="135">
        <f t="shared" si="54"/>
        <v>0</v>
      </c>
      <c r="BH332" s="135">
        <f t="shared" si="55"/>
        <v>0</v>
      </c>
      <c r="BI332" s="135">
        <f t="shared" si="56"/>
        <v>0</v>
      </c>
      <c r="BJ332" s="2" t="s">
        <v>85</v>
      </c>
      <c r="BK332" s="135">
        <f t="shared" si="61"/>
        <v>0</v>
      </c>
      <c r="BL332" s="2" t="s">
        <v>373</v>
      </c>
      <c r="BM332" s="134" t="s">
        <v>1941</v>
      </c>
    </row>
    <row r="333" spans="2:47" s="18" customFormat="1" ht="11.25">
      <c r="B333" s="19"/>
      <c r="D333" s="136" t="s">
        <v>163</v>
      </c>
      <c r="F333" s="137" t="s">
        <v>3383</v>
      </c>
      <c r="L333" s="19"/>
      <c r="M333" s="138"/>
      <c r="T333" s="43"/>
      <c r="AT333" s="2" t="s">
        <v>163</v>
      </c>
      <c r="AU333" s="2" t="s">
        <v>87</v>
      </c>
    </row>
    <row r="334" spans="2:65" s="18" customFormat="1" ht="16.5" customHeight="1">
      <c r="B334" s="19"/>
      <c r="C334" s="171" t="s">
        <v>1150</v>
      </c>
      <c r="D334" s="171" t="s">
        <v>664</v>
      </c>
      <c r="E334" s="172" t="s">
        <v>3384</v>
      </c>
      <c r="F334" s="173" t="s">
        <v>3385</v>
      </c>
      <c r="G334" s="174" t="s">
        <v>254</v>
      </c>
      <c r="H334" s="175">
        <v>5</v>
      </c>
      <c r="I334" s="176"/>
      <c r="J334" s="177">
        <f t="shared" si="57"/>
        <v>0</v>
      </c>
      <c r="K334" s="173" t="s">
        <v>160</v>
      </c>
      <c r="L334" s="178"/>
      <c r="M334" s="179" t="s">
        <v>19</v>
      </c>
      <c r="N334" s="180" t="s">
        <v>49</v>
      </c>
      <c r="P334" s="132">
        <f t="shared" si="58"/>
        <v>0</v>
      </c>
      <c r="Q334" s="132">
        <v>0</v>
      </c>
      <c r="R334" s="132">
        <f t="shared" si="59"/>
        <v>0</v>
      </c>
      <c r="S334" s="132">
        <v>0</v>
      </c>
      <c r="T334" s="133">
        <f t="shared" si="60"/>
        <v>0</v>
      </c>
      <c r="AR334" s="134" t="s">
        <v>494</v>
      </c>
      <c r="AT334" s="134" t="s">
        <v>664</v>
      </c>
      <c r="AU334" s="134" t="s">
        <v>87</v>
      </c>
      <c r="AY334" s="2" t="s">
        <v>153</v>
      </c>
      <c r="BE334" s="135">
        <f t="shared" si="52"/>
        <v>0</v>
      </c>
      <c r="BF334" s="135">
        <f t="shared" si="53"/>
        <v>0</v>
      </c>
      <c r="BG334" s="135">
        <f t="shared" si="54"/>
        <v>0</v>
      </c>
      <c r="BH334" s="135">
        <f t="shared" si="55"/>
        <v>0</v>
      </c>
      <c r="BI334" s="135">
        <f t="shared" si="56"/>
        <v>0</v>
      </c>
      <c r="BJ334" s="2" t="s">
        <v>85</v>
      </c>
      <c r="BK334" s="135">
        <f t="shared" si="61"/>
        <v>0</v>
      </c>
      <c r="BL334" s="2" t="s">
        <v>373</v>
      </c>
      <c r="BM334" s="134" t="s">
        <v>1955</v>
      </c>
    </row>
    <row r="335" spans="2:65" s="18" customFormat="1" ht="16.5" customHeight="1">
      <c r="B335" s="19"/>
      <c r="C335" s="171" t="s">
        <v>1155</v>
      </c>
      <c r="D335" s="171" t="s">
        <v>664</v>
      </c>
      <c r="E335" s="172" t="s">
        <v>3370</v>
      </c>
      <c r="F335" s="173" t="s">
        <v>3371</v>
      </c>
      <c r="G335" s="174" t="s">
        <v>254</v>
      </c>
      <c r="H335" s="175">
        <v>5</v>
      </c>
      <c r="I335" s="176"/>
      <c r="J335" s="177">
        <f t="shared" si="57"/>
        <v>0</v>
      </c>
      <c r="K335" s="173" t="s">
        <v>160</v>
      </c>
      <c r="L335" s="178"/>
      <c r="M335" s="179" t="s">
        <v>19</v>
      </c>
      <c r="N335" s="180" t="s">
        <v>49</v>
      </c>
      <c r="P335" s="132">
        <f t="shared" si="58"/>
        <v>0</v>
      </c>
      <c r="Q335" s="132">
        <v>0</v>
      </c>
      <c r="R335" s="132">
        <f t="shared" si="59"/>
        <v>0</v>
      </c>
      <c r="S335" s="132">
        <v>0</v>
      </c>
      <c r="T335" s="133">
        <f t="shared" si="60"/>
        <v>0</v>
      </c>
      <c r="AR335" s="134" t="s">
        <v>494</v>
      </c>
      <c r="AT335" s="134" t="s">
        <v>664</v>
      </c>
      <c r="AU335" s="134" t="s">
        <v>87</v>
      </c>
      <c r="AY335" s="2" t="s">
        <v>153</v>
      </c>
      <c r="BE335" s="135">
        <f t="shared" si="52"/>
        <v>0</v>
      </c>
      <c r="BF335" s="135">
        <f t="shared" si="53"/>
        <v>0</v>
      </c>
      <c r="BG335" s="135">
        <f t="shared" si="54"/>
        <v>0</v>
      </c>
      <c r="BH335" s="135">
        <f t="shared" si="55"/>
        <v>0</v>
      </c>
      <c r="BI335" s="135">
        <f t="shared" si="56"/>
        <v>0</v>
      </c>
      <c r="BJ335" s="2" t="s">
        <v>85</v>
      </c>
      <c r="BK335" s="135">
        <f t="shared" si="61"/>
        <v>0</v>
      </c>
      <c r="BL335" s="2" t="s">
        <v>373</v>
      </c>
      <c r="BM335" s="134" t="s">
        <v>1965</v>
      </c>
    </row>
    <row r="336" spans="2:65" s="18" customFormat="1" ht="16.5" customHeight="1">
      <c r="B336" s="19"/>
      <c r="C336" s="171" t="s">
        <v>1160</v>
      </c>
      <c r="D336" s="171" t="s">
        <v>664</v>
      </c>
      <c r="E336" s="172" t="s">
        <v>3372</v>
      </c>
      <c r="F336" s="173" t="s">
        <v>3373</v>
      </c>
      <c r="G336" s="174" t="s">
        <v>254</v>
      </c>
      <c r="H336" s="175">
        <v>5</v>
      </c>
      <c r="I336" s="176"/>
      <c r="J336" s="177">
        <f t="shared" si="57"/>
        <v>0</v>
      </c>
      <c r="K336" s="173" t="s">
        <v>160</v>
      </c>
      <c r="L336" s="178"/>
      <c r="M336" s="179" t="s">
        <v>19</v>
      </c>
      <c r="N336" s="180" t="s">
        <v>49</v>
      </c>
      <c r="P336" s="132">
        <f t="shared" si="58"/>
        <v>0</v>
      </c>
      <c r="Q336" s="132">
        <v>0</v>
      </c>
      <c r="R336" s="132">
        <f t="shared" si="59"/>
        <v>0</v>
      </c>
      <c r="S336" s="132">
        <v>0</v>
      </c>
      <c r="T336" s="133">
        <f t="shared" si="60"/>
        <v>0</v>
      </c>
      <c r="AR336" s="134" t="s">
        <v>494</v>
      </c>
      <c r="AT336" s="134" t="s">
        <v>664</v>
      </c>
      <c r="AU336" s="134" t="s">
        <v>87</v>
      </c>
      <c r="AY336" s="2" t="s">
        <v>153</v>
      </c>
      <c r="BE336" s="135">
        <f t="shared" si="52"/>
        <v>0</v>
      </c>
      <c r="BF336" s="135">
        <f t="shared" si="53"/>
        <v>0</v>
      </c>
      <c r="BG336" s="135">
        <f t="shared" si="54"/>
        <v>0</v>
      </c>
      <c r="BH336" s="135">
        <f t="shared" si="55"/>
        <v>0</v>
      </c>
      <c r="BI336" s="135">
        <f t="shared" si="56"/>
        <v>0</v>
      </c>
      <c r="BJ336" s="2" t="s">
        <v>85</v>
      </c>
      <c r="BK336" s="135">
        <f t="shared" si="61"/>
        <v>0</v>
      </c>
      <c r="BL336" s="2" t="s">
        <v>373</v>
      </c>
      <c r="BM336" s="134" t="s">
        <v>3386</v>
      </c>
    </row>
    <row r="337" spans="2:65" s="18" customFormat="1" ht="24.2" customHeight="1">
      <c r="B337" s="19"/>
      <c r="C337" s="123" t="s">
        <v>1166</v>
      </c>
      <c r="D337" s="123" t="s">
        <v>156</v>
      </c>
      <c r="E337" s="124" t="s">
        <v>3387</v>
      </c>
      <c r="F337" s="125" t="s">
        <v>3388</v>
      </c>
      <c r="G337" s="126" t="s">
        <v>254</v>
      </c>
      <c r="H337" s="127">
        <v>4</v>
      </c>
      <c r="I337" s="128"/>
      <c r="J337" s="129">
        <f t="shared" si="57"/>
        <v>0</v>
      </c>
      <c r="K337" s="125" t="s">
        <v>160</v>
      </c>
      <c r="L337" s="19"/>
      <c r="M337" s="130" t="s">
        <v>19</v>
      </c>
      <c r="N337" s="131" t="s">
        <v>49</v>
      </c>
      <c r="P337" s="132">
        <f t="shared" si="58"/>
        <v>0</v>
      </c>
      <c r="Q337" s="132">
        <v>0</v>
      </c>
      <c r="R337" s="132">
        <f t="shared" si="59"/>
        <v>0</v>
      </c>
      <c r="S337" s="132">
        <v>0</v>
      </c>
      <c r="T337" s="133">
        <f t="shared" si="60"/>
        <v>0</v>
      </c>
      <c r="AR337" s="134" t="s">
        <v>373</v>
      </c>
      <c r="AT337" s="134" t="s">
        <v>156</v>
      </c>
      <c r="AU337" s="134" t="s">
        <v>87</v>
      </c>
      <c r="AY337" s="2" t="s">
        <v>153</v>
      </c>
      <c r="BE337" s="135">
        <f t="shared" si="52"/>
        <v>0</v>
      </c>
      <c r="BF337" s="135">
        <f t="shared" si="53"/>
        <v>0</v>
      </c>
      <c r="BG337" s="135">
        <f t="shared" si="54"/>
        <v>0</v>
      </c>
      <c r="BH337" s="135">
        <f t="shared" si="55"/>
        <v>0</v>
      </c>
      <c r="BI337" s="135">
        <f t="shared" si="56"/>
        <v>0</v>
      </c>
      <c r="BJ337" s="2" t="s">
        <v>85</v>
      </c>
      <c r="BK337" s="135">
        <f t="shared" si="61"/>
        <v>0</v>
      </c>
      <c r="BL337" s="2" t="s">
        <v>373</v>
      </c>
      <c r="BM337" s="134" t="s">
        <v>3389</v>
      </c>
    </row>
    <row r="338" spans="2:47" s="18" customFormat="1" ht="11.25">
      <c r="B338" s="19"/>
      <c r="D338" s="136" t="s">
        <v>163</v>
      </c>
      <c r="F338" s="137" t="s">
        <v>3390</v>
      </c>
      <c r="L338" s="19"/>
      <c r="M338" s="138"/>
      <c r="T338" s="43"/>
      <c r="AT338" s="2" t="s">
        <v>163</v>
      </c>
      <c r="AU338" s="2" t="s">
        <v>87</v>
      </c>
    </row>
    <row r="339" spans="2:65" s="18" customFormat="1" ht="16.5" customHeight="1">
      <c r="B339" s="19"/>
      <c r="C339" s="171" t="s">
        <v>1171</v>
      </c>
      <c r="D339" s="171" t="s">
        <v>664</v>
      </c>
      <c r="E339" s="172" t="s">
        <v>3391</v>
      </c>
      <c r="F339" s="173" t="s">
        <v>3392</v>
      </c>
      <c r="G339" s="174" t="s">
        <v>254</v>
      </c>
      <c r="H339" s="175">
        <v>4</v>
      </c>
      <c r="I339" s="176"/>
      <c r="J339" s="177">
        <f t="shared" si="57"/>
        <v>0</v>
      </c>
      <c r="K339" s="173" t="s">
        <v>160</v>
      </c>
      <c r="L339" s="178"/>
      <c r="M339" s="179" t="s">
        <v>19</v>
      </c>
      <c r="N339" s="180" t="s">
        <v>49</v>
      </c>
      <c r="P339" s="132">
        <f t="shared" si="58"/>
        <v>0</v>
      </c>
      <c r="Q339" s="132">
        <v>0</v>
      </c>
      <c r="R339" s="132">
        <f t="shared" si="59"/>
        <v>0</v>
      </c>
      <c r="S339" s="132">
        <v>0</v>
      </c>
      <c r="T339" s="133">
        <f t="shared" si="60"/>
        <v>0</v>
      </c>
      <c r="AR339" s="134" t="s">
        <v>494</v>
      </c>
      <c r="AT339" s="134" t="s">
        <v>664</v>
      </c>
      <c r="AU339" s="134" t="s">
        <v>87</v>
      </c>
      <c r="AY339" s="2" t="s">
        <v>153</v>
      </c>
      <c r="BE339" s="135">
        <f t="shared" si="52"/>
        <v>0</v>
      </c>
      <c r="BF339" s="135">
        <f t="shared" si="53"/>
        <v>0</v>
      </c>
      <c r="BG339" s="135">
        <f t="shared" si="54"/>
        <v>0</v>
      </c>
      <c r="BH339" s="135">
        <f t="shared" si="55"/>
        <v>0</v>
      </c>
      <c r="BI339" s="135">
        <f t="shared" si="56"/>
        <v>0</v>
      </c>
      <c r="BJ339" s="2" t="s">
        <v>85</v>
      </c>
      <c r="BK339" s="135">
        <f t="shared" si="61"/>
        <v>0</v>
      </c>
      <c r="BL339" s="2" t="s">
        <v>373</v>
      </c>
      <c r="BM339" s="134" t="s">
        <v>3393</v>
      </c>
    </row>
    <row r="340" spans="2:65" s="18" customFormat="1" ht="16.5" customHeight="1">
      <c r="B340" s="19"/>
      <c r="C340" s="171" t="s">
        <v>1178</v>
      </c>
      <c r="D340" s="171" t="s">
        <v>664</v>
      </c>
      <c r="E340" s="172" t="s">
        <v>3379</v>
      </c>
      <c r="F340" s="173" t="s">
        <v>3380</v>
      </c>
      <c r="G340" s="174" t="s">
        <v>254</v>
      </c>
      <c r="H340" s="175">
        <v>4</v>
      </c>
      <c r="I340" s="176"/>
      <c r="J340" s="177">
        <f t="shared" si="57"/>
        <v>0</v>
      </c>
      <c r="K340" s="173" t="s">
        <v>160</v>
      </c>
      <c r="L340" s="178"/>
      <c r="M340" s="179" t="s">
        <v>19</v>
      </c>
      <c r="N340" s="180" t="s">
        <v>49</v>
      </c>
      <c r="P340" s="132">
        <f t="shared" si="58"/>
        <v>0</v>
      </c>
      <c r="Q340" s="132">
        <v>0</v>
      </c>
      <c r="R340" s="132">
        <f t="shared" si="59"/>
        <v>0</v>
      </c>
      <c r="S340" s="132">
        <v>0</v>
      </c>
      <c r="T340" s="133">
        <f t="shared" si="60"/>
        <v>0</v>
      </c>
      <c r="AR340" s="134" t="s">
        <v>494</v>
      </c>
      <c r="AT340" s="134" t="s">
        <v>664</v>
      </c>
      <c r="AU340" s="134" t="s">
        <v>87</v>
      </c>
      <c r="AY340" s="2" t="s">
        <v>153</v>
      </c>
      <c r="BE340" s="135">
        <f t="shared" si="52"/>
        <v>0</v>
      </c>
      <c r="BF340" s="135">
        <f t="shared" si="53"/>
        <v>0</v>
      </c>
      <c r="BG340" s="135">
        <f t="shared" si="54"/>
        <v>0</v>
      </c>
      <c r="BH340" s="135">
        <f t="shared" si="55"/>
        <v>0</v>
      </c>
      <c r="BI340" s="135">
        <f t="shared" si="56"/>
        <v>0</v>
      </c>
      <c r="BJ340" s="2" t="s">
        <v>85</v>
      </c>
      <c r="BK340" s="135">
        <f t="shared" si="61"/>
        <v>0</v>
      </c>
      <c r="BL340" s="2" t="s">
        <v>373</v>
      </c>
      <c r="BM340" s="134" t="s">
        <v>3394</v>
      </c>
    </row>
    <row r="341" spans="2:65" s="18" customFormat="1" ht="16.5" customHeight="1">
      <c r="B341" s="19"/>
      <c r="C341" s="171" t="s">
        <v>1185</v>
      </c>
      <c r="D341" s="171" t="s">
        <v>664</v>
      </c>
      <c r="E341" s="172" t="s">
        <v>3372</v>
      </c>
      <c r="F341" s="173" t="s">
        <v>3373</v>
      </c>
      <c r="G341" s="174" t="s">
        <v>254</v>
      </c>
      <c r="H341" s="175">
        <v>4</v>
      </c>
      <c r="I341" s="176"/>
      <c r="J341" s="177">
        <f t="shared" si="57"/>
        <v>0</v>
      </c>
      <c r="K341" s="173" t="s">
        <v>160</v>
      </c>
      <c r="L341" s="178"/>
      <c r="M341" s="179" t="s">
        <v>19</v>
      </c>
      <c r="N341" s="180" t="s">
        <v>49</v>
      </c>
      <c r="P341" s="132">
        <f t="shared" si="58"/>
        <v>0</v>
      </c>
      <c r="Q341" s="132">
        <v>0</v>
      </c>
      <c r="R341" s="132">
        <f t="shared" si="59"/>
        <v>0</v>
      </c>
      <c r="S341" s="132">
        <v>0</v>
      </c>
      <c r="T341" s="133">
        <f t="shared" si="60"/>
        <v>0</v>
      </c>
      <c r="AR341" s="134" t="s">
        <v>494</v>
      </c>
      <c r="AT341" s="134" t="s">
        <v>664</v>
      </c>
      <c r="AU341" s="134" t="s">
        <v>87</v>
      </c>
      <c r="AY341" s="2" t="s">
        <v>153</v>
      </c>
      <c r="BE341" s="135">
        <f t="shared" si="52"/>
        <v>0</v>
      </c>
      <c r="BF341" s="135">
        <f t="shared" si="53"/>
        <v>0</v>
      </c>
      <c r="BG341" s="135">
        <f t="shared" si="54"/>
        <v>0</v>
      </c>
      <c r="BH341" s="135">
        <f t="shared" si="55"/>
        <v>0</v>
      </c>
      <c r="BI341" s="135">
        <f t="shared" si="56"/>
        <v>0</v>
      </c>
      <c r="BJ341" s="2" t="s">
        <v>85</v>
      </c>
      <c r="BK341" s="135">
        <f t="shared" si="61"/>
        <v>0</v>
      </c>
      <c r="BL341" s="2" t="s">
        <v>373</v>
      </c>
      <c r="BM341" s="134" t="s">
        <v>3395</v>
      </c>
    </row>
    <row r="342" spans="2:65" s="18" customFormat="1" ht="24.2" customHeight="1">
      <c r="B342" s="19"/>
      <c r="C342" s="123" t="s">
        <v>1191</v>
      </c>
      <c r="D342" s="123" t="s">
        <v>156</v>
      </c>
      <c r="E342" s="124" t="s">
        <v>3396</v>
      </c>
      <c r="F342" s="125" t="s">
        <v>3397</v>
      </c>
      <c r="G342" s="126" t="s">
        <v>254</v>
      </c>
      <c r="H342" s="127">
        <v>7</v>
      </c>
      <c r="I342" s="128"/>
      <c r="J342" s="129">
        <f t="shared" si="57"/>
        <v>0</v>
      </c>
      <c r="K342" s="125" t="s">
        <v>160</v>
      </c>
      <c r="L342" s="19"/>
      <c r="M342" s="130" t="s">
        <v>19</v>
      </c>
      <c r="N342" s="131" t="s">
        <v>49</v>
      </c>
      <c r="P342" s="132">
        <f t="shared" si="58"/>
        <v>0</v>
      </c>
      <c r="Q342" s="132">
        <v>0</v>
      </c>
      <c r="R342" s="132">
        <f t="shared" si="59"/>
        <v>0</v>
      </c>
      <c r="S342" s="132">
        <v>0</v>
      </c>
      <c r="T342" s="133">
        <f t="shared" si="60"/>
        <v>0</v>
      </c>
      <c r="AR342" s="134" t="s">
        <v>373</v>
      </c>
      <c r="AT342" s="134" t="s">
        <v>156</v>
      </c>
      <c r="AU342" s="134" t="s">
        <v>87</v>
      </c>
      <c r="AY342" s="2" t="s">
        <v>153</v>
      </c>
      <c r="BE342" s="135">
        <f t="shared" si="52"/>
        <v>0</v>
      </c>
      <c r="BF342" s="135">
        <f t="shared" si="53"/>
        <v>0</v>
      </c>
      <c r="BG342" s="135">
        <f t="shared" si="54"/>
        <v>0</v>
      </c>
      <c r="BH342" s="135">
        <f t="shared" si="55"/>
        <v>0</v>
      </c>
      <c r="BI342" s="135">
        <f t="shared" si="56"/>
        <v>0</v>
      </c>
      <c r="BJ342" s="2" t="s">
        <v>85</v>
      </c>
      <c r="BK342" s="135">
        <f t="shared" si="61"/>
        <v>0</v>
      </c>
      <c r="BL342" s="2" t="s">
        <v>373</v>
      </c>
      <c r="BM342" s="134" t="s">
        <v>3398</v>
      </c>
    </row>
    <row r="343" spans="2:47" s="18" customFormat="1" ht="11.25">
      <c r="B343" s="19"/>
      <c r="D343" s="136" t="s">
        <v>163</v>
      </c>
      <c r="F343" s="137" t="s">
        <v>3399</v>
      </c>
      <c r="L343" s="19"/>
      <c r="M343" s="138"/>
      <c r="T343" s="43"/>
      <c r="AT343" s="2" t="s">
        <v>163</v>
      </c>
      <c r="AU343" s="2" t="s">
        <v>87</v>
      </c>
    </row>
    <row r="344" spans="2:65" s="18" customFormat="1" ht="16.5" customHeight="1">
      <c r="B344" s="19"/>
      <c r="C344" s="171" t="s">
        <v>1195</v>
      </c>
      <c r="D344" s="171" t="s">
        <v>664</v>
      </c>
      <c r="E344" s="172" t="s">
        <v>3391</v>
      </c>
      <c r="F344" s="173" t="s">
        <v>3392</v>
      </c>
      <c r="G344" s="174" t="s">
        <v>254</v>
      </c>
      <c r="H344" s="175">
        <v>7</v>
      </c>
      <c r="I344" s="176"/>
      <c r="J344" s="177">
        <f t="shared" si="57"/>
        <v>0</v>
      </c>
      <c r="K344" s="173" t="s">
        <v>160</v>
      </c>
      <c r="L344" s="178"/>
      <c r="M344" s="179" t="s">
        <v>19</v>
      </c>
      <c r="N344" s="180" t="s">
        <v>49</v>
      </c>
      <c r="P344" s="132">
        <f t="shared" si="58"/>
        <v>0</v>
      </c>
      <c r="Q344" s="132">
        <v>0</v>
      </c>
      <c r="R344" s="132">
        <f t="shared" si="59"/>
        <v>0</v>
      </c>
      <c r="S344" s="132">
        <v>0</v>
      </c>
      <c r="T344" s="133">
        <f t="shared" si="60"/>
        <v>0</v>
      </c>
      <c r="AR344" s="134" t="s">
        <v>494</v>
      </c>
      <c r="AT344" s="134" t="s">
        <v>664</v>
      </c>
      <c r="AU344" s="134" t="s">
        <v>87</v>
      </c>
      <c r="AY344" s="2" t="s">
        <v>153</v>
      </c>
      <c r="BE344" s="135">
        <f t="shared" si="52"/>
        <v>0</v>
      </c>
      <c r="BF344" s="135">
        <f t="shared" si="53"/>
        <v>0</v>
      </c>
      <c r="BG344" s="135">
        <f t="shared" si="54"/>
        <v>0</v>
      </c>
      <c r="BH344" s="135">
        <f t="shared" si="55"/>
        <v>0</v>
      </c>
      <c r="BI344" s="135">
        <f t="shared" si="56"/>
        <v>0</v>
      </c>
      <c r="BJ344" s="2" t="s">
        <v>85</v>
      </c>
      <c r="BK344" s="135">
        <f t="shared" si="61"/>
        <v>0</v>
      </c>
      <c r="BL344" s="2" t="s">
        <v>373</v>
      </c>
      <c r="BM344" s="134" t="s">
        <v>3400</v>
      </c>
    </row>
    <row r="345" spans="2:65" s="18" customFormat="1" ht="16.5" customHeight="1">
      <c r="B345" s="19"/>
      <c r="C345" s="171" t="s">
        <v>1200</v>
      </c>
      <c r="D345" s="171" t="s">
        <v>664</v>
      </c>
      <c r="E345" s="172" t="s">
        <v>3379</v>
      </c>
      <c r="F345" s="173" t="s">
        <v>3380</v>
      </c>
      <c r="G345" s="174" t="s">
        <v>254</v>
      </c>
      <c r="H345" s="175">
        <v>7</v>
      </c>
      <c r="I345" s="176"/>
      <c r="J345" s="177">
        <f t="shared" si="57"/>
        <v>0</v>
      </c>
      <c r="K345" s="173" t="s">
        <v>160</v>
      </c>
      <c r="L345" s="178"/>
      <c r="M345" s="179" t="s">
        <v>19</v>
      </c>
      <c r="N345" s="180" t="s">
        <v>49</v>
      </c>
      <c r="P345" s="132">
        <f t="shared" si="58"/>
        <v>0</v>
      </c>
      <c r="Q345" s="132">
        <v>0</v>
      </c>
      <c r="R345" s="132">
        <f t="shared" si="59"/>
        <v>0</v>
      </c>
      <c r="S345" s="132">
        <v>0</v>
      </c>
      <c r="T345" s="133">
        <f t="shared" si="60"/>
        <v>0</v>
      </c>
      <c r="AR345" s="134" t="s">
        <v>494</v>
      </c>
      <c r="AT345" s="134" t="s">
        <v>664</v>
      </c>
      <c r="AU345" s="134" t="s">
        <v>87</v>
      </c>
      <c r="AY345" s="2" t="s">
        <v>153</v>
      </c>
      <c r="BE345" s="135">
        <f t="shared" si="52"/>
        <v>0</v>
      </c>
      <c r="BF345" s="135">
        <f t="shared" si="53"/>
        <v>0</v>
      </c>
      <c r="BG345" s="135">
        <f t="shared" si="54"/>
        <v>0</v>
      </c>
      <c r="BH345" s="135">
        <f t="shared" si="55"/>
        <v>0</v>
      </c>
      <c r="BI345" s="135">
        <f t="shared" si="56"/>
        <v>0</v>
      </c>
      <c r="BJ345" s="2" t="s">
        <v>85</v>
      </c>
      <c r="BK345" s="135">
        <f t="shared" si="61"/>
        <v>0</v>
      </c>
      <c r="BL345" s="2" t="s">
        <v>373</v>
      </c>
      <c r="BM345" s="134" t="s">
        <v>3401</v>
      </c>
    </row>
    <row r="346" spans="2:65" s="18" customFormat="1" ht="16.5" customHeight="1">
      <c r="B346" s="19"/>
      <c r="C346" s="171" t="s">
        <v>1204</v>
      </c>
      <c r="D346" s="171" t="s">
        <v>664</v>
      </c>
      <c r="E346" s="172" t="s">
        <v>3372</v>
      </c>
      <c r="F346" s="173" t="s">
        <v>3373</v>
      </c>
      <c r="G346" s="174" t="s">
        <v>254</v>
      </c>
      <c r="H346" s="175">
        <v>7</v>
      </c>
      <c r="I346" s="176"/>
      <c r="J346" s="177">
        <f t="shared" si="57"/>
        <v>0</v>
      </c>
      <c r="K346" s="173" t="s">
        <v>160</v>
      </c>
      <c r="L346" s="178"/>
      <c r="M346" s="179" t="s">
        <v>19</v>
      </c>
      <c r="N346" s="180" t="s">
        <v>49</v>
      </c>
      <c r="P346" s="132">
        <f t="shared" si="58"/>
        <v>0</v>
      </c>
      <c r="Q346" s="132">
        <v>0</v>
      </c>
      <c r="R346" s="132">
        <f t="shared" si="59"/>
        <v>0</v>
      </c>
      <c r="S346" s="132">
        <v>0</v>
      </c>
      <c r="T346" s="133">
        <f t="shared" si="60"/>
        <v>0</v>
      </c>
      <c r="AR346" s="134" t="s">
        <v>494</v>
      </c>
      <c r="AT346" s="134" t="s">
        <v>664</v>
      </c>
      <c r="AU346" s="134" t="s">
        <v>87</v>
      </c>
      <c r="AY346" s="2" t="s">
        <v>153</v>
      </c>
      <c r="BE346" s="135">
        <f t="shared" si="52"/>
        <v>0</v>
      </c>
      <c r="BF346" s="135">
        <f t="shared" si="53"/>
        <v>0</v>
      </c>
      <c r="BG346" s="135">
        <f t="shared" si="54"/>
        <v>0</v>
      </c>
      <c r="BH346" s="135">
        <f t="shared" si="55"/>
        <v>0</v>
      </c>
      <c r="BI346" s="135">
        <f t="shared" si="56"/>
        <v>0</v>
      </c>
      <c r="BJ346" s="2" t="s">
        <v>85</v>
      </c>
      <c r="BK346" s="135">
        <f t="shared" si="61"/>
        <v>0</v>
      </c>
      <c r="BL346" s="2" t="s">
        <v>373</v>
      </c>
      <c r="BM346" s="134" t="s">
        <v>3402</v>
      </c>
    </row>
    <row r="347" spans="2:65" s="18" customFormat="1" ht="24.2" customHeight="1">
      <c r="B347" s="19"/>
      <c r="C347" s="123" t="s">
        <v>1218</v>
      </c>
      <c r="D347" s="123" t="s">
        <v>156</v>
      </c>
      <c r="E347" s="124" t="s">
        <v>3403</v>
      </c>
      <c r="F347" s="125" t="s">
        <v>3404</v>
      </c>
      <c r="G347" s="126" t="s">
        <v>254</v>
      </c>
      <c r="H347" s="127">
        <v>2</v>
      </c>
      <c r="I347" s="128"/>
      <c r="J347" s="129">
        <f t="shared" si="57"/>
        <v>0</v>
      </c>
      <c r="K347" s="125" t="s">
        <v>160</v>
      </c>
      <c r="L347" s="19"/>
      <c r="M347" s="130" t="s">
        <v>19</v>
      </c>
      <c r="N347" s="131" t="s">
        <v>49</v>
      </c>
      <c r="P347" s="132">
        <f t="shared" si="58"/>
        <v>0</v>
      </c>
      <c r="Q347" s="132">
        <v>0</v>
      </c>
      <c r="R347" s="132">
        <f t="shared" si="59"/>
        <v>0</v>
      </c>
      <c r="S347" s="132">
        <v>0</v>
      </c>
      <c r="T347" s="133">
        <f t="shared" si="60"/>
        <v>0</v>
      </c>
      <c r="AR347" s="134" t="s">
        <v>373</v>
      </c>
      <c r="AT347" s="134" t="s">
        <v>156</v>
      </c>
      <c r="AU347" s="134" t="s">
        <v>87</v>
      </c>
      <c r="AY347" s="2" t="s">
        <v>153</v>
      </c>
      <c r="BE347" s="135">
        <f t="shared" si="52"/>
        <v>0</v>
      </c>
      <c r="BF347" s="135">
        <f t="shared" si="53"/>
        <v>0</v>
      </c>
      <c r="BG347" s="135">
        <f t="shared" si="54"/>
        <v>0</v>
      </c>
      <c r="BH347" s="135">
        <f t="shared" si="55"/>
        <v>0</v>
      </c>
      <c r="BI347" s="135">
        <f t="shared" si="56"/>
        <v>0</v>
      </c>
      <c r="BJ347" s="2" t="s">
        <v>85</v>
      </c>
      <c r="BK347" s="135">
        <f t="shared" si="61"/>
        <v>0</v>
      </c>
      <c r="BL347" s="2" t="s">
        <v>373</v>
      </c>
      <c r="BM347" s="134" t="s">
        <v>3405</v>
      </c>
    </row>
    <row r="348" spans="2:47" s="18" customFormat="1" ht="11.25">
      <c r="B348" s="19"/>
      <c r="D348" s="136" t="s">
        <v>163</v>
      </c>
      <c r="F348" s="137" t="s">
        <v>3406</v>
      </c>
      <c r="L348" s="19"/>
      <c r="M348" s="138"/>
      <c r="T348" s="43"/>
      <c r="AT348" s="2" t="s">
        <v>163</v>
      </c>
      <c r="AU348" s="2" t="s">
        <v>87</v>
      </c>
    </row>
    <row r="349" spans="2:65" s="18" customFormat="1" ht="16.5" customHeight="1">
      <c r="B349" s="19"/>
      <c r="C349" s="171" t="s">
        <v>1223</v>
      </c>
      <c r="D349" s="171" t="s">
        <v>664</v>
      </c>
      <c r="E349" s="172" t="s">
        <v>3407</v>
      </c>
      <c r="F349" s="173" t="s">
        <v>3408</v>
      </c>
      <c r="G349" s="174" t="s">
        <v>254</v>
      </c>
      <c r="H349" s="175">
        <v>2</v>
      </c>
      <c r="I349" s="176"/>
      <c r="J349" s="177">
        <f t="shared" si="57"/>
        <v>0</v>
      </c>
      <c r="K349" s="173" t="s">
        <v>160</v>
      </c>
      <c r="L349" s="178"/>
      <c r="M349" s="179" t="s">
        <v>19</v>
      </c>
      <c r="N349" s="180" t="s">
        <v>49</v>
      </c>
      <c r="P349" s="132">
        <f t="shared" si="58"/>
        <v>0</v>
      </c>
      <c r="Q349" s="132">
        <v>0</v>
      </c>
      <c r="R349" s="132">
        <f t="shared" si="59"/>
        <v>0</v>
      </c>
      <c r="S349" s="132">
        <v>0</v>
      </c>
      <c r="T349" s="133">
        <f t="shared" si="60"/>
        <v>0</v>
      </c>
      <c r="AR349" s="134" t="s">
        <v>494</v>
      </c>
      <c r="AT349" s="134" t="s">
        <v>664</v>
      </c>
      <c r="AU349" s="134" t="s">
        <v>87</v>
      </c>
      <c r="AY349" s="2" t="s">
        <v>153</v>
      </c>
      <c r="BE349" s="135">
        <f t="shared" si="52"/>
        <v>0</v>
      </c>
      <c r="BF349" s="135">
        <f t="shared" si="53"/>
        <v>0</v>
      </c>
      <c r="BG349" s="135">
        <f t="shared" si="54"/>
        <v>0</v>
      </c>
      <c r="BH349" s="135">
        <f t="shared" si="55"/>
        <v>0</v>
      </c>
      <c r="BI349" s="135">
        <f t="shared" si="56"/>
        <v>0</v>
      </c>
      <c r="BJ349" s="2" t="s">
        <v>85</v>
      </c>
      <c r="BK349" s="135">
        <f t="shared" si="61"/>
        <v>0</v>
      </c>
      <c r="BL349" s="2" t="s">
        <v>373</v>
      </c>
      <c r="BM349" s="134" t="s">
        <v>3409</v>
      </c>
    </row>
    <row r="350" spans="2:65" s="18" customFormat="1" ht="16.5" customHeight="1">
      <c r="B350" s="19"/>
      <c r="C350" s="171" t="s">
        <v>1228</v>
      </c>
      <c r="D350" s="171" t="s">
        <v>664</v>
      </c>
      <c r="E350" s="172" t="s">
        <v>3372</v>
      </c>
      <c r="F350" s="173" t="s">
        <v>3373</v>
      </c>
      <c r="G350" s="174" t="s">
        <v>254</v>
      </c>
      <c r="H350" s="175">
        <v>2</v>
      </c>
      <c r="I350" s="176"/>
      <c r="J350" s="177">
        <f t="shared" si="57"/>
        <v>0</v>
      </c>
      <c r="K350" s="173" t="s">
        <v>160</v>
      </c>
      <c r="L350" s="178"/>
      <c r="M350" s="179" t="s">
        <v>19</v>
      </c>
      <c r="N350" s="180" t="s">
        <v>49</v>
      </c>
      <c r="P350" s="132">
        <f t="shared" si="58"/>
        <v>0</v>
      </c>
      <c r="Q350" s="132">
        <v>0</v>
      </c>
      <c r="R350" s="132">
        <f t="shared" si="59"/>
        <v>0</v>
      </c>
      <c r="S350" s="132">
        <v>0</v>
      </c>
      <c r="T350" s="133">
        <f t="shared" si="60"/>
        <v>0</v>
      </c>
      <c r="AR350" s="134" t="s">
        <v>494</v>
      </c>
      <c r="AT350" s="134" t="s">
        <v>664</v>
      </c>
      <c r="AU350" s="134" t="s">
        <v>87</v>
      </c>
      <c r="AY350" s="2" t="s">
        <v>153</v>
      </c>
      <c r="BE350" s="135">
        <f t="shared" si="52"/>
        <v>0</v>
      </c>
      <c r="BF350" s="135">
        <f t="shared" si="53"/>
        <v>0</v>
      </c>
      <c r="BG350" s="135">
        <f t="shared" si="54"/>
        <v>0</v>
      </c>
      <c r="BH350" s="135">
        <f t="shared" si="55"/>
        <v>0</v>
      </c>
      <c r="BI350" s="135">
        <f t="shared" si="56"/>
        <v>0</v>
      </c>
      <c r="BJ350" s="2" t="s">
        <v>85</v>
      </c>
      <c r="BK350" s="135">
        <f t="shared" si="61"/>
        <v>0</v>
      </c>
      <c r="BL350" s="2" t="s">
        <v>373</v>
      </c>
      <c r="BM350" s="134" t="s">
        <v>3410</v>
      </c>
    </row>
    <row r="351" spans="2:65" s="18" customFormat="1" ht="16.5" customHeight="1">
      <c r="B351" s="19"/>
      <c r="C351" s="123" t="s">
        <v>1233</v>
      </c>
      <c r="D351" s="123" t="s">
        <v>156</v>
      </c>
      <c r="E351" s="124" t="s">
        <v>3411</v>
      </c>
      <c r="F351" s="125" t="s">
        <v>3412</v>
      </c>
      <c r="G351" s="126" t="s">
        <v>254</v>
      </c>
      <c r="H351" s="127">
        <v>4</v>
      </c>
      <c r="I351" s="128"/>
      <c r="J351" s="129">
        <f t="shared" si="57"/>
        <v>0</v>
      </c>
      <c r="K351" s="125" t="s">
        <v>160</v>
      </c>
      <c r="L351" s="19"/>
      <c r="M351" s="130" t="s">
        <v>19</v>
      </c>
      <c r="N351" s="131" t="s">
        <v>49</v>
      </c>
      <c r="P351" s="132">
        <f t="shared" si="58"/>
        <v>0</v>
      </c>
      <c r="Q351" s="132">
        <v>0</v>
      </c>
      <c r="R351" s="132">
        <f t="shared" si="59"/>
        <v>0</v>
      </c>
      <c r="S351" s="132">
        <v>0</v>
      </c>
      <c r="T351" s="133">
        <f t="shared" si="60"/>
        <v>0</v>
      </c>
      <c r="AR351" s="134" t="s">
        <v>373</v>
      </c>
      <c r="AT351" s="134" t="s">
        <v>156</v>
      </c>
      <c r="AU351" s="134" t="s">
        <v>87</v>
      </c>
      <c r="AY351" s="2" t="s">
        <v>153</v>
      </c>
      <c r="BE351" s="135">
        <f t="shared" si="52"/>
        <v>0</v>
      </c>
      <c r="BF351" s="135">
        <f t="shared" si="53"/>
        <v>0</v>
      </c>
      <c r="BG351" s="135">
        <f t="shared" si="54"/>
        <v>0</v>
      </c>
      <c r="BH351" s="135">
        <f t="shared" si="55"/>
        <v>0</v>
      </c>
      <c r="BI351" s="135">
        <f t="shared" si="56"/>
        <v>0</v>
      </c>
      <c r="BJ351" s="2" t="s">
        <v>85</v>
      </c>
      <c r="BK351" s="135">
        <f t="shared" si="61"/>
        <v>0</v>
      </c>
      <c r="BL351" s="2" t="s">
        <v>373</v>
      </c>
      <c r="BM351" s="134" t="s">
        <v>3413</v>
      </c>
    </row>
    <row r="352" spans="2:47" s="18" customFormat="1" ht="11.25">
      <c r="B352" s="19"/>
      <c r="D352" s="136" t="s">
        <v>163</v>
      </c>
      <c r="F352" s="137" t="s">
        <v>3414</v>
      </c>
      <c r="L352" s="19"/>
      <c r="M352" s="138"/>
      <c r="T352" s="43"/>
      <c r="AT352" s="2" t="s">
        <v>163</v>
      </c>
      <c r="AU352" s="2" t="s">
        <v>87</v>
      </c>
    </row>
    <row r="353" spans="2:65" s="18" customFormat="1" ht="16.5" customHeight="1">
      <c r="B353" s="19"/>
      <c r="C353" s="171" t="s">
        <v>1245</v>
      </c>
      <c r="D353" s="171" t="s">
        <v>664</v>
      </c>
      <c r="E353" s="172" t="s">
        <v>3415</v>
      </c>
      <c r="F353" s="173" t="s">
        <v>3416</v>
      </c>
      <c r="G353" s="174" t="s">
        <v>19</v>
      </c>
      <c r="H353" s="175">
        <v>4</v>
      </c>
      <c r="I353" s="176"/>
      <c r="J353" s="177">
        <f t="shared" si="57"/>
        <v>0</v>
      </c>
      <c r="K353" s="173" t="s">
        <v>19</v>
      </c>
      <c r="L353" s="178"/>
      <c r="M353" s="179" t="s">
        <v>19</v>
      </c>
      <c r="N353" s="180" t="s">
        <v>49</v>
      </c>
      <c r="P353" s="132">
        <f t="shared" si="58"/>
        <v>0</v>
      </c>
      <c r="Q353" s="132">
        <v>0</v>
      </c>
      <c r="R353" s="132">
        <f t="shared" si="59"/>
        <v>0</v>
      </c>
      <c r="S353" s="132">
        <v>0</v>
      </c>
      <c r="T353" s="133">
        <f t="shared" si="60"/>
        <v>0</v>
      </c>
      <c r="AR353" s="134" t="s">
        <v>494</v>
      </c>
      <c r="AT353" s="134" t="s">
        <v>664</v>
      </c>
      <c r="AU353" s="134" t="s">
        <v>87</v>
      </c>
      <c r="AY353" s="2" t="s">
        <v>153</v>
      </c>
      <c r="BE353" s="135">
        <f t="shared" si="52"/>
        <v>0</v>
      </c>
      <c r="BF353" s="135">
        <f t="shared" si="53"/>
        <v>0</v>
      </c>
      <c r="BG353" s="135">
        <f t="shared" si="54"/>
        <v>0</v>
      </c>
      <c r="BH353" s="135">
        <f t="shared" si="55"/>
        <v>0</v>
      </c>
      <c r="BI353" s="135">
        <f t="shared" si="56"/>
        <v>0</v>
      </c>
      <c r="BJ353" s="2" t="s">
        <v>85</v>
      </c>
      <c r="BK353" s="135">
        <f t="shared" si="61"/>
        <v>0</v>
      </c>
      <c r="BL353" s="2" t="s">
        <v>373</v>
      </c>
      <c r="BM353" s="134" t="s">
        <v>3417</v>
      </c>
    </row>
    <row r="354" spans="2:65" s="18" customFormat="1" ht="16.5" customHeight="1">
      <c r="B354" s="19"/>
      <c r="C354" s="123" t="s">
        <v>1250</v>
      </c>
      <c r="D354" s="123" t="s">
        <v>156</v>
      </c>
      <c r="E354" s="124" t="s">
        <v>3418</v>
      </c>
      <c r="F354" s="125" t="s">
        <v>3419</v>
      </c>
      <c r="G354" s="126" t="s">
        <v>254</v>
      </c>
      <c r="H354" s="127">
        <v>1</v>
      </c>
      <c r="I354" s="128"/>
      <c r="J354" s="129">
        <f t="shared" si="57"/>
        <v>0</v>
      </c>
      <c r="K354" s="125" t="s">
        <v>160</v>
      </c>
      <c r="L354" s="19"/>
      <c r="M354" s="130" t="s">
        <v>19</v>
      </c>
      <c r="N354" s="131" t="s">
        <v>49</v>
      </c>
      <c r="P354" s="132">
        <f t="shared" si="58"/>
        <v>0</v>
      </c>
      <c r="Q354" s="132">
        <v>0</v>
      </c>
      <c r="R354" s="132">
        <f t="shared" si="59"/>
        <v>0</v>
      </c>
      <c r="S354" s="132">
        <v>0</v>
      </c>
      <c r="T354" s="133">
        <f t="shared" si="60"/>
        <v>0</v>
      </c>
      <c r="AR354" s="134" t="s">
        <v>373</v>
      </c>
      <c r="AT354" s="134" t="s">
        <v>156</v>
      </c>
      <c r="AU354" s="134" t="s">
        <v>87</v>
      </c>
      <c r="AY354" s="2" t="s">
        <v>153</v>
      </c>
      <c r="BE354" s="135">
        <f t="shared" si="52"/>
        <v>0</v>
      </c>
      <c r="BF354" s="135">
        <f t="shared" si="53"/>
        <v>0</v>
      </c>
      <c r="BG354" s="135">
        <f t="shared" si="54"/>
        <v>0</v>
      </c>
      <c r="BH354" s="135">
        <f t="shared" si="55"/>
        <v>0</v>
      </c>
      <c r="BI354" s="135">
        <f t="shared" si="56"/>
        <v>0</v>
      </c>
      <c r="BJ354" s="2" t="s">
        <v>85</v>
      </c>
      <c r="BK354" s="135">
        <f t="shared" si="61"/>
        <v>0</v>
      </c>
      <c r="BL354" s="2" t="s">
        <v>373</v>
      </c>
      <c r="BM354" s="134" t="s">
        <v>3420</v>
      </c>
    </row>
    <row r="355" spans="2:47" s="18" customFormat="1" ht="11.25">
      <c r="B355" s="19"/>
      <c r="D355" s="136" t="s">
        <v>163</v>
      </c>
      <c r="F355" s="137" t="s">
        <v>3421</v>
      </c>
      <c r="L355" s="19"/>
      <c r="M355" s="138"/>
      <c r="T355" s="43"/>
      <c r="AT355" s="2" t="s">
        <v>163</v>
      </c>
      <c r="AU355" s="2" t="s">
        <v>87</v>
      </c>
    </row>
    <row r="356" spans="2:65" s="18" customFormat="1" ht="16.5" customHeight="1">
      <c r="B356" s="19"/>
      <c r="C356" s="171" t="s">
        <v>1256</v>
      </c>
      <c r="D356" s="171" t="s">
        <v>664</v>
      </c>
      <c r="E356" s="172" t="s">
        <v>3422</v>
      </c>
      <c r="F356" s="173" t="s">
        <v>3423</v>
      </c>
      <c r="G356" s="174" t="s">
        <v>254</v>
      </c>
      <c r="H356" s="175">
        <v>1</v>
      </c>
      <c r="I356" s="176"/>
      <c r="J356" s="177">
        <f t="shared" si="57"/>
        <v>0</v>
      </c>
      <c r="K356" s="173" t="s">
        <v>160</v>
      </c>
      <c r="L356" s="178"/>
      <c r="M356" s="179" t="s">
        <v>19</v>
      </c>
      <c r="N356" s="180" t="s">
        <v>49</v>
      </c>
      <c r="P356" s="132">
        <f t="shared" si="58"/>
        <v>0</v>
      </c>
      <c r="Q356" s="132">
        <v>0</v>
      </c>
      <c r="R356" s="132">
        <f t="shared" si="59"/>
        <v>0</v>
      </c>
      <c r="S356" s="132">
        <v>0</v>
      </c>
      <c r="T356" s="133">
        <f t="shared" si="60"/>
        <v>0</v>
      </c>
      <c r="AR356" s="134" t="s">
        <v>494</v>
      </c>
      <c r="AT356" s="134" t="s">
        <v>664</v>
      </c>
      <c r="AU356" s="134" t="s">
        <v>87</v>
      </c>
      <c r="AY356" s="2" t="s">
        <v>153</v>
      </c>
      <c r="BE356" s="135">
        <f aca="true" t="shared" si="62" ref="BE356:BE419">IF(N356="základní",J356,0)</f>
        <v>0</v>
      </c>
      <c r="BF356" s="135">
        <f aca="true" t="shared" si="63" ref="BF356:BF419">IF(N356="snížená",J356,0)</f>
        <v>0</v>
      </c>
      <c r="BG356" s="135">
        <f aca="true" t="shared" si="64" ref="BG356:BG419">IF(N356="zákl. přenesená",J356,0)</f>
        <v>0</v>
      </c>
      <c r="BH356" s="135">
        <f aca="true" t="shared" si="65" ref="BH356:BH419">IF(N356="sníž. přenesená",J356,0)</f>
        <v>0</v>
      </c>
      <c r="BI356" s="135">
        <f aca="true" t="shared" si="66" ref="BI356:BI419">IF(N356="nulová",J356,0)</f>
        <v>0</v>
      </c>
      <c r="BJ356" s="2" t="s">
        <v>85</v>
      </c>
      <c r="BK356" s="135">
        <f t="shared" si="61"/>
        <v>0</v>
      </c>
      <c r="BL356" s="2" t="s">
        <v>373</v>
      </c>
      <c r="BM356" s="134" t="s">
        <v>3424</v>
      </c>
    </row>
    <row r="357" spans="2:65" s="18" customFormat="1" ht="24.2" customHeight="1">
      <c r="B357" s="19"/>
      <c r="C357" s="123" t="s">
        <v>1262</v>
      </c>
      <c r="D357" s="123" t="s">
        <v>156</v>
      </c>
      <c r="E357" s="124" t="s">
        <v>3425</v>
      </c>
      <c r="F357" s="125" t="s">
        <v>3426</v>
      </c>
      <c r="G357" s="126" t="s">
        <v>254</v>
      </c>
      <c r="H357" s="127">
        <v>15</v>
      </c>
      <c r="I357" s="128"/>
      <c r="J357" s="129">
        <f aca="true" t="shared" si="67" ref="J357:J406">ROUND(I357*H357,2)</f>
        <v>0</v>
      </c>
      <c r="K357" s="125" t="s">
        <v>160</v>
      </c>
      <c r="L357" s="19"/>
      <c r="M357" s="130" t="s">
        <v>19</v>
      </c>
      <c r="N357" s="131" t="s">
        <v>49</v>
      </c>
      <c r="P357" s="132">
        <f aca="true" t="shared" si="68" ref="P357:P406">O357*H357</f>
        <v>0</v>
      </c>
      <c r="Q357" s="132">
        <v>0</v>
      </c>
      <c r="R357" s="132">
        <f aca="true" t="shared" si="69" ref="R357:R406">Q357*H357</f>
        <v>0</v>
      </c>
      <c r="S357" s="132">
        <v>0</v>
      </c>
      <c r="T357" s="133">
        <f aca="true" t="shared" si="70" ref="T357:T406">S357*H357</f>
        <v>0</v>
      </c>
      <c r="AR357" s="134" t="s">
        <v>373</v>
      </c>
      <c r="AT357" s="134" t="s">
        <v>156</v>
      </c>
      <c r="AU357" s="134" t="s">
        <v>87</v>
      </c>
      <c r="AY357" s="2" t="s">
        <v>153</v>
      </c>
      <c r="BE357" s="135">
        <f t="shared" si="62"/>
        <v>0</v>
      </c>
      <c r="BF357" s="135">
        <f t="shared" si="63"/>
        <v>0</v>
      </c>
      <c r="BG357" s="135">
        <f t="shared" si="64"/>
        <v>0</v>
      </c>
      <c r="BH357" s="135">
        <f t="shared" si="65"/>
        <v>0</v>
      </c>
      <c r="BI357" s="135">
        <f t="shared" si="66"/>
        <v>0</v>
      </c>
      <c r="BJ357" s="2" t="s">
        <v>85</v>
      </c>
      <c r="BK357" s="135">
        <f aca="true" t="shared" si="71" ref="BK357:BK406">ROUND(I357*H357,2)</f>
        <v>0</v>
      </c>
      <c r="BL357" s="2" t="s">
        <v>373</v>
      </c>
      <c r="BM357" s="134" t="s">
        <v>3427</v>
      </c>
    </row>
    <row r="358" spans="2:47" s="18" customFormat="1" ht="11.25">
      <c r="B358" s="19"/>
      <c r="D358" s="136" t="s">
        <v>163</v>
      </c>
      <c r="F358" s="137" t="s">
        <v>3428</v>
      </c>
      <c r="L358" s="19"/>
      <c r="M358" s="138"/>
      <c r="T358" s="43"/>
      <c r="AT358" s="2" t="s">
        <v>163</v>
      </c>
      <c r="AU358" s="2" t="s">
        <v>87</v>
      </c>
    </row>
    <row r="359" spans="2:65" s="18" customFormat="1" ht="16.5" customHeight="1">
      <c r="B359" s="19"/>
      <c r="C359" s="171" t="s">
        <v>1269</v>
      </c>
      <c r="D359" s="171" t="s">
        <v>664</v>
      </c>
      <c r="E359" s="172" t="s">
        <v>3429</v>
      </c>
      <c r="F359" s="173" t="s">
        <v>3430</v>
      </c>
      <c r="G359" s="174" t="s">
        <v>254</v>
      </c>
      <c r="H359" s="175">
        <v>15</v>
      </c>
      <c r="I359" s="176"/>
      <c r="J359" s="177">
        <f t="shared" si="67"/>
        <v>0</v>
      </c>
      <c r="K359" s="173" t="s">
        <v>160</v>
      </c>
      <c r="L359" s="178"/>
      <c r="M359" s="179" t="s">
        <v>19</v>
      </c>
      <c r="N359" s="180" t="s">
        <v>49</v>
      </c>
      <c r="P359" s="132">
        <f t="shared" si="68"/>
        <v>0</v>
      </c>
      <c r="Q359" s="132">
        <v>0</v>
      </c>
      <c r="R359" s="132">
        <f t="shared" si="69"/>
        <v>0</v>
      </c>
      <c r="S359" s="132">
        <v>0</v>
      </c>
      <c r="T359" s="133">
        <f t="shared" si="70"/>
        <v>0</v>
      </c>
      <c r="AR359" s="134" t="s">
        <v>494</v>
      </c>
      <c r="AT359" s="134" t="s">
        <v>664</v>
      </c>
      <c r="AU359" s="134" t="s">
        <v>87</v>
      </c>
      <c r="AY359" s="2" t="s">
        <v>153</v>
      </c>
      <c r="BE359" s="135">
        <f t="shared" si="62"/>
        <v>0</v>
      </c>
      <c r="BF359" s="135">
        <f t="shared" si="63"/>
        <v>0</v>
      </c>
      <c r="BG359" s="135">
        <f t="shared" si="64"/>
        <v>0</v>
      </c>
      <c r="BH359" s="135">
        <f t="shared" si="65"/>
        <v>0</v>
      </c>
      <c r="BI359" s="135">
        <f t="shared" si="66"/>
        <v>0</v>
      </c>
      <c r="BJ359" s="2" t="s">
        <v>85</v>
      </c>
      <c r="BK359" s="135">
        <f t="shared" si="71"/>
        <v>0</v>
      </c>
      <c r="BL359" s="2" t="s">
        <v>373</v>
      </c>
      <c r="BM359" s="134" t="s">
        <v>3431</v>
      </c>
    </row>
    <row r="360" spans="2:65" s="18" customFormat="1" ht="16.5" customHeight="1">
      <c r="B360" s="19"/>
      <c r="C360" s="171" t="s">
        <v>1275</v>
      </c>
      <c r="D360" s="171" t="s">
        <v>664</v>
      </c>
      <c r="E360" s="172" t="s">
        <v>3372</v>
      </c>
      <c r="F360" s="173" t="s">
        <v>3373</v>
      </c>
      <c r="G360" s="174" t="s">
        <v>254</v>
      </c>
      <c r="H360" s="175">
        <v>15</v>
      </c>
      <c r="I360" s="176"/>
      <c r="J360" s="177">
        <f t="shared" si="67"/>
        <v>0</v>
      </c>
      <c r="K360" s="173" t="s">
        <v>160</v>
      </c>
      <c r="L360" s="178"/>
      <c r="M360" s="179" t="s">
        <v>19</v>
      </c>
      <c r="N360" s="180" t="s">
        <v>49</v>
      </c>
      <c r="P360" s="132">
        <f t="shared" si="68"/>
        <v>0</v>
      </c>
      <c r="Q360" s="132">
        <v>0</v>
      </c>
      <c r="R360" s="132">
        <f t="shared" si="69"/>
        <v>0</v>
      </c>
      <c r="S360" s="132">
        <v>0</v>
      </c>
      <c r="T360" s="133">
        <f t="shared" si="70"/>
        <v>0</v>
      </c>
      <c r="AR360" s="134" t="s">
        <v>494</v>
      </c>
      <c r="AT360" s="134" t="s">
        <v>664</v>
      </c>
      <c r="AU360" s="134" t="s">
        <v>87</v>
      </c>
      <c r="AY360" s="2" t="s">
        <v>153</v>
      </c>
      <c r="BE360" s="135">
        <f t="shared" si="62"/>
        <v>0</v>
      </c>
      <c r="BF360" s="135">
        <f t="shared" si="63"/>
        <v>0</v>
      </c>
      <c r="BG360" s="135">
        <f t="shared" si="64"/>
        <v>0</v>
      </c>
      <c r="BH360" s="135">
        <f t="shared" si="65"/>
        <v>0</v>
      </c>
      <c r="BI360" s="135">
        <f t="shared" si="66"/>
        <v>0</v>
      </c>
      <c r="BJ360" s="2" t="s">
        <v>85</v>
      </c>
      <c r="BK360" s="135">
        <f t="shared" si="71"/>
        <v>0</v>
      </c>
      <c r="BL360" s="2" t="s">
        <v>373</v>
      </c>
      <c r="BM360" s="134" t="s">
        <v>3432</v>
      </c>
    </row>
    <row r="361" spans="2:65" s="18" customFormat="1" ht="24.2" customHeight="1">
      <c r="B361" s="19"/>
      <c r="C361" s="123" t="s">
        <v>1281</v>
      </c>
      <c r="D361" s="123" t="s">
        <v>156</v>
      </c>
      <c r="E361" s="124" t="s">
        <v>3433</v>
      </c>
      <c r="F361" s="125" t="s">
        <v>3434</v>
      </c>
      <c r="G361" s="126" t="s">
        <v>254</v>
      </c>
      <c r="H361" s="127">
        <v>25</v>
      </c>
      <c r="I361" s="128"/>
      <c r="J361" s="129">
        <f t="shared" si="67"/>
        <v>0</v>
      </c>
      <c r="K361" s="125" t="s">
        <v>160</v>
      </c>
      <c r="L361" s="19"/>
      <c r="M361" s="130" t="s">
        <v>19</v>
      </c>
      <c r="N361" s="131" t="s">
        <v>49</v>
      </c>
      <c r="P361" s="132">
        <f t="shared" si="68"/>
        <v>0</v>
      </c>
      <c r="Q361" s="132">
        <v>0</v>
      </c>
      <c r="R361" s="132">
        <f t="shared" si="69"/>
        <v>0</v>
      </c>
      <c r="S361" s="132">
        <v>0</v>
      </c>
      <c r="T361" s="133">
        <f t="shared" si="70"/>
        <v>0</v>
      </c>
      <c r="AR361" s="134" t="s">
        <v>373</v>
      </c>
      <c r="AT361" s="134" t="s">
        <v>156</v>
      </c>
      <c r="AU361" s="134" t="s">
        <v>87</v>
      </c>
      <c r="AY361" s="2" t="s">
        <v>153</v>
      </c>
      <c r="BE361" s="135">
        <f t="shared" si="62"/>
        <v>0</v>
      </c>
      <c r="BF361" s="135">
        <f t="shared" si="63"/>
        <v>0</v>
      </c>
      <c r="BG361" s="135">
        <f t="shared" si="64"/>
        <v>0</v>
      </c>
      <c r="BH361" s="135">
        <f t="shared" si="65"/>
        <v>0</v>
      </c>
      <c r="BI361" s="135">
        <f t="shared" si="66"/>
        <v>0</v>
      </c>
      <c r="BJ361" s="2" t="s">
        <v>85</v>
      </c>
      <c r="BK361" s="135">
        <f t="shared" si="71"/>
        <v>0</v>
      </c>
      <c r="BL361" s="2" t="s">
        <v>373</v>
      </c>
      <c r="BM361" s="134" t="s">
        <v>3435</v>
      </c>
    </row>
    <row r="362" spans="2:47" s="18" customFormat="1" ht="11.25">
      <c r="B362" s="19"/>
      <c r="D362" s="136" t="s">
        <v>163</v>
      </c>
      <c r="F362" s="137" t="s">
        <v>3436</v>
      </c>
      <c r="L362" s="19"/>
      <c r="M362" s="138"/>
      <c r="T362" s="43"/>
      <c r="AT362" s="2" t="s">
        <v>163</v>
      </c>
      <c r="AU362" s="2" t="s">
        <v>87</v>
      </c>
    </row>
    <row r="363" spans="2:65" s="18" customFormat="1" ht="16.5" customHeight="1">
      <c r="B363" s="19"/>
      <c r="C363" s="171" t="s">
        <v>1289</v>
      </c>
      <c r="D363" s="171" t="s">
        <v>664</v>
      </c>
      <c r="E363" s="172" t="s">
        <v>3437</v>
      </c>
      <c r="F363" s="173" t="s">
        <v>3438</v>
      </c>
      <c r="G363" s="174" t="s">
        <v>254</v>
      </c>
      <c r="H363" s="175">
        <v>25</v>
      </c>
      <c r="I363" s="176"/>
      <c r="J363" s="177">
        <f t="shared" si="67"/>
        <v>0</v>
      </c>
      <c r="K363" s="173" t="s">
        <v>160</v>
      </c>
      <c r="L363" s="178"/>
      <c r="M363" s="179" t="s">
        <v>19</v>
      </c>
      <c r="N363" s="180" t="s">
        <v>49</v>
      </c>
      <c r="P363" s="132">
        <f t="shared" si="68"/>
        <v>0</v>
      </c>
      <c r="Q363" s="132">
        <v>0</v>
      </c>
      <c r="R363" s="132">
        <f t="shared" si="69"/>
        <v>0</v>
      </c>
      <c r="S363" s="132">
        <v>0</v>
      </c>
      <c r="T363" s="133">
        <f t="shared" si="70"/>
        <v>0</v>
      </c>
      <c r="AR363" s="134" t="s">
        <v>494</v>
      </c>
      <c r="AT363" s="134" t="s">
        <v>664</v>
      </c>
      <c r="AU363" s="134" t="s">
        <v>87</v>
      </c>
      <c r="AY363" s="2" t="s">
        <v>153</v>
      </c>
      <c r="BE363" s="135">
        <f t="shared" si="62"/>
        <v>0</v>
      </c>
      <c r="BF363" s="135">
        <f t="shared" si="63"/>
        <v>0</v>
      </c>
      <c r="BG363" s="135">
        <f t="shared" si="64"/>
        <v>0</v>
      </c>
      <c r="BH363" s="135">
        <f t="shared" si="65"/>
        <v>0</v>
      </c>
      <c r="BI363" s="135">
        <f t="shared" si="66"/>
        <v>0</v>
      </c>
      <c r="BJ363" s="2" t="s">
        <v>85</v>
      </c>
      <c r="BK363" s="135">
        <f t="shared" si="71"/>
        <v>0</v>
      </c>
      <c r="BL363" s="2" t="s">
        <v>373</v>
      </c>
      <c r="BM363" s="134" t="s">
        <v>3439</v>
      </c>
    </row>
    <row r="364" spans="2:65" s="18" customFormat="1" ht="21.75" customHeight="1">
      <c r="B364" s="19"/>
      <c r="C364" s="123" t="s">
        <v>1296</v>
      </c>
      <c r="D364" s="123" t="s">
        <v>156</v>
      </c>
      <c r="E364" s="124" t="s">
        <v>3440</v>
      </c>
      <c r="F364" s="125" t="s">
        <v>3441</v>
      </c>
      <c r="G364" s="126" t="s">
        <v>254</v>
      </c>
      <c r="H364" s="127">
        <v>5</v>
      </c>
      <c r="I364" s="128"/>
      <c r="J364" s="129">
        <f t="shared" si="67"/>
        <v>0</v>
      </c>
      <c r="K364" s="125" t="s">
        <v>160</v>
      </c>
      <c r="L364" s="19"/>
      <c r="M364" s="130" t="s">
        <v>19</v>
      </c>
      <c r="N364" s="131" t="s">
        <v>49</v>
      </c>
      <c r="P364" s="132">
        <f t="shared" si="68"/>
        <v>0</v>
      </c>
      <c r="Q364" s="132">
        <v>0</v>
      </c>
      <c r="R364" s="132">
        <f t="shared" si="69"/>
        <v>0</v>
      </c>
      <c r="S364" s="132">
        <v>0</v>
      </c>
      <c r="T364" s="133">
        <f t="shared" si="70"/>
        <v>0</v>
      </c>
      <c r="AR364" s="134" t="s">
        <v>373</v>
      </c>
      <c r="AT364" s="134" t="s">
        <v>156</v>
      </c>
      <c r="AU364" s="134" t="s">
        <v>87</v>
      </c>
      <c r="AY364" s="2" t="s">
        <v>153</v>
      </c>
      <c r="BE364" s="135">
        <f t="shared" si="62"/>
        <v>0</v>
      </c>
      <c r="BF364" s="135">
        <f t="shared" si="63"/>
        <v>0</v>
      </c>
      <c r="BG364" s="135">
        <f t="shared" si="64"/>
        <v>0</v>
      </c>
      <c r="BH364" s="135">
        <f t="shared" si="65"/>
        <v>0</v>
      </c>
      <c r="BI364" s="135">
        <f t="shared" si="66"/>
        <v>0</v>
      </c>
      <c r="BJ364" s="2" t="s">
        <v>85</v>
      </c>
      <c r="BK364" s="135">
        <f t="shared" si="71"/>
        <v>0</v>
      </c>
      <c r="BL364" s="2" t="s">
        <v>373</v>
      </c>
      <c r="BM364" s="134" t="s">
        <v>3442</v>
      </c>
    </row>
    <row r="365" spans="2:47" s="18" customFormat="1" ht="11.25">
      <c r="B365" s="19"/>
      <c r="D365" s="136" t="s">
        <v>163</v>
      </c>
      <c r="F365" s="137" t="s">
        <v>3443</v>
      </c>
      <c r="L365" s="19"/>
      <c r="M365" s="138"/>
      <c r="T365" s="43"/>
      <c r="AT365" s="2" t="s">
        <v>163</v>
      </c>
      <c r="AU365" s="2" t="s">
        <v>87</v>
      </c>
    </row>
    <row r="366" spans="2:65" s="18" customFormat="1" ht="16.5" customHeight="1">
      <c r="B366" s="19"/>
      <c r="C366" s="171" t="s">
        <v>1314</v>
      </c>
      <c r="D366" s="171" t="s">
        <v>664</v>
      </c>
      <c r="E366" s="172" t="s">
        <v>3444</v>
      </c>
      <c r="F366" s="173" t="s">
        <v>3445</v>
      </c>
      <c r="G366" s="174" t="s">
        <v>254</v>
      </c>
      <c r="H366" s="175">
        <v>5</v>
      </c>
      <c r="I366" s="176"/>
      <c r="J366" s="177">
        <f t="shared" si="67"/>
        <v>0</v>
      </c>
      <c r="K366" s="173" t="s">
        <v>160</v>
      </c>
      <c r="L366" s="178"/>
      <c r="M366" s="179" t="s">
        <v>19</v>
      </c>
      <c r="N366" s="180" t="s">
        <v>49</v>
      </c>
      <c r="P366" s="132">
        <f t="shared" si="68"/>
        <v>0</v>
      </c>
      <c r="Q366" s="132">
        <v>0</v>
      </c>
      <c r="R366" s="132">
        <f t="shared" si="69"/>
        <v>0</v>
      </c>
      <c r="S366" s="132">
        <v>0</v>
      </c>
      <c r="T366" s="133">
        <f t="shared" si="70"/>
        <v>0</v>
      </c>
      <c r="AR366" s="134" t="s">
        <v>494</v>
      </c>
      <c r="AT366" s="134" t="s">
        <v>664</v>
      </c>
      <c r="AU366" s="134" t="s">
        <v>87</v>
      </c>
      <c r="AY366" s="2" t="s">
        <v>153</v>
      </c>
      <c r="BE366" s="135">
        <f t="shared" si="62"/>
        <v>0</v>
      </c>
      <c r="BF366" s="135">
        <f t="shared" si="63"/>
        <v>0</v>
      </c>
      <c r="BG366" s="135">
        <f t="shared" si="64"/>
        <v>0</v>
      </c>
      <c r="BH366" s="135">
        <f t="shared" si="65"/>
        <v>0</v>
      </c>
      <c r="BI366" s="135">
        <f t="shared" si="66"/>
        <v>0</v>
      </c>
      <c r="BJ366" s="2" t="s">
        <v>85</v>
      </c>
      <c r="BK366" s="135">
        <f t="shared" si="71"/>
        <v>0</v>
      </c>
      <c r="BL366" s="2" t="s">
        <v>373</v>
      </c>
      <c r="BM366" s="134" t="s">
        <v>3446</v>
      </c>
    </row>
    <row r="367" spans="2:65" s="18" customFormat="1" ht="16.5" customHeight="1">
      <c r="B367" s="19"/>
      <c r="C367" s="123" t="s">
        <v>1324</v>
      </c>
      <c r="D367" s="123" t="s">
        <v>156</v>
      </c>
      <c r="E367" s="124" t="s">
        <v>3447</v>
      </c>
      <c r="F367" s="125" t="s">
        <v>3448</v>
      </c>
      <c r="G367" s="126" t="s">
        <v>254</v>
      </c>
      <c r="H367" s="127">
        <v>2</v>
      </c>
      <c r="I367" s="128"/>
      <c r="J367" s="129">
        <f t="shared" si="67"/>
        <v>0</v>
      </c>
      <c r="K367" s="125" t="s">
        <v>160</v>
      </c>
      <c r="L367" s="19"/>
      <c r="M367" s="130" t="s">
        <v>19</v>
      </c>
      <c r="N367" s="131" t="s">
        <v>49</v>
      </c>
      <c r="P367" s="132">
        <f t="shared" si="68"/>
        <v>0</v>
      </c>
      <c r="Q367" s="132">
        <v>0</v>
      </c>
      <c r="R367" s="132">
        <f t="shared" si="69"/>
        <v>0</v>
      </c>
      <c r="S367" s="132">
        <v>0</v>
      </c>
      <c r="T367" s="133">
        <f t="shared" si="70"/>
        <v>0</v>
      </c>
      <c r="AR367" s="134" t="s">
        <v>373</v>
      </c>
      <c r="AT367" s="134" t="s">
        <v>156</v>
      </c>
      <c r="AU367" s="134" t="s">
        <v>87</v>
      </c>
      <c r="AY367" s="2" t="s">
        <v>153</v>
      </c>
      <c r="BE367" s="135">
        <f t="shared" si="62"/>
        <v>0</v>
      </c>
      <c r="BF367" s="135">
        <f t="shared" si="63"/>
        <v>0</v>
      </c>
      <c r="BG367" s="135">
        <f t="shared" si="64"/>
        <v>0</v>
      </c>
      <c r="BH367" s="135">
        <f t="shared" si="65"/>
        <v>0</v>
      </c>
      <c r="BI367" s="135">
        <f t="shared" si="66"/>
        <v>0</v>
      </c>
      <c r="BJ367" s="2" t="s">
        <v>85</v>
      </c>
      <c r="BK367" s="135">
        <f t="shared" si="71"/>
        <v>0</v>
      </c>
      <c r="BL367" s="2" t="s">
        <v>373</v>
      </c>
      <c r="BM367" s="134" t="s">
        <v>3449</v>
      </c>
    </row>
    <row r="368" spans="2:47" s="18" customFormat="1" ht="11.25">
      <c r="B368" s="19"/>
      <c r="D368" s="136" t="s">
        <v>163</v>
      </c>
      <c r="F368" s="137" t="s">
        <v>3450</v>
      </c>
      <c r="L368" s="19"/>
      <c r="M368" s="138"/>
      <c r="T368" s="43"/>
      <c r="AT368" s="2" t="s">
        <v>163</v>
      </c>
      <c r="AU368" s="2" t="s">
        <v>87</v>
      </c>
    </row>
    <row r="369" spans="2:65" s="18" customFormat="1" ht="16.5" customHeight="1">
      <c r="B369" s="19"/>
      <c r="C369" s="171" t="s">
        <v>1331</v>
      </c>
      <c r="D369" s="171" t="s">
        <v>664</v>
      </c>
      <c r="E369" s="172" t="s">
        <v>3451</v>
      </c>
      <c r="F369" s="173" t="s">
        <v>3452</v>
      </c>
      <c r="G369" s="174" t="s">
        <v>254</v>
      </c>
      <c r="H369" s="175">
        <v>2</v>
      </c>
      <c r="I369" s="176"/>
      <c r="J369" s="177">
        <f t="shared" si="67"/>
        <v>0</v>
      </c>
      <c r="K369" s="173" t="s">
        <v>160</v>
      </c>
      <c r="L369" s="178"/>
      <c r="M369" s="179" t="s">
        <v>19</v>
      </c>
      <c r="N369" s="180" t="s">
        <v>49</v>
      </c>
      <c r="P369" s="132">
        <f t="shared" si="68"/>
        <v>0</v>
      </c>
      <c r="Q369" s="132">
        <v>0</v>
      </c>
      <c r="R369" s="132">
        <f t="shared" si="69"/>
        <v>0</v>
      </c>
      <c r="S369" s="132">
        <v>0</v>
      </c>
      <c r="T369" s="133">
        <f t="shared" si="70"/>
        <v>0</v>
      </c>
      <c r="AR369" s="134" t="s">
        <v>494</v>
      </c>
      <c r="AT369" s="134" t="s">
        <v>664</v>
      </c>
      <c r="AU369" s="134" t="s">
        <v>87</v>
      </c>
      <c r="AY369" s="2" t="s">
        <v>153</v>
      </c>
      <c r="BE369" s="135">
        <f t="shared" si="62"/>
        <v>0</v>
      </c>
      <c r="BF369" s="135">
        <f t="shared" si="63"/>
        <v>0</v>
      </c>
      <c r="BG369" s="135">
        <f t="shared" si="64"/>
        <v>0</v>
      </c>
      <c r="BH369" s="135">
        <f t="shared" si="65"/>
        <v>0</v>
      </c>
      <c r="BI369" s="135">
        <f t="shared" si="66"/>
        <v>0</v>
      </c>
      <c r="BJ369" s="2" t="s">
        <v>85</v>
      </c>
      <c r="BK369" s="135">
        <f t="shared" si="71"/>
        <v>0</v>
      </c>
      <c r="BL369" s="2" t="s">
        <v>373</v>
      </c>
      <c r="BM369" s="134" t="s">
        <v>3453</v>
      </c>
    </row>
    <row r="370" spans="2:65" s="18" customFormat="1" ht="16.5" customHeight="1">
      <c r="B370" s="19"/>
      <c r="C370" s="123" t="s">
        <v>1343</v>
      </c>
      <c r="D370" s="123" t="s">
        <v>156</v>
      </c>
      <c r="E370" s="124" t="s">
        <v>3454</v>
      </c>
      <c r="F370" s="125" t="s">
        <v>3455</v>
      </c>
      <c r="G370" s="126" t="s">
        <v>254</v>
      </c>
      <c r="H370" s="127">
        <v>2</v>
      </c>
      <c r="I370" s="128"/>
      <c r="J370" s="129">
        <f t="shared" si="67"/>
        <v>0</v>
      </c>
      <c r="K370" s="125" t="s">
        <v>160</v>
      </c>
      <c r="L370" s="19"/>
      <c r="M370" s="130" t="s">
        <v>19</v>
      </c>
      <c r="N370" s="131" t="s">
        <v>49</v>
      </c>
      <c r="P370" s="132">
        <f t="shared" si="68"/>
        <v>0</v>
      </c>
      <c r="Q370" s="132">
        <v>0</v>
      </c>
      <c r="R370" s="132">
        <f t="shared" si="69"/>
        <v>0</v>
      </c>
      <c r="S370" s="132">
        <v>0</v>
      </c>
      <c r="T370" s="133">
        <f t="shared" si="70"/>
        <v>0</v>
      </c>
      <c r="AR370" s="134" t="s">
        <v>373</v>
      </c>
      <c r="AT370" s="134" t="s">
        <v>156</v>
      </c>
      <c r="AU370" s="134" t="s">
        <v>87</v>
      </c>
      <c r="AY370" s="2" t="s">
        <v>153</v>
      </c>
      <c r="BE370" s="135">
        <f t="shared" si="62"/>
        <v>0</v>
      </c>
      <c r="BF370" s="135">
        <f t="shared" si="63"/>
        <v>0</v>
      </c>
      <c r="BG370" s="135">
        <f t="shared" si="64"/>
        <v>0</v>
      </c>
      <c r="BH370" s="135">
        <f t="shared" si="65"/>
        <v>0</v>
      </c>
      <c r="BI370" s="135">
        <f t="shared" si="66"/>
        <v>0</v>
      </c>
      <c r="BJ370" s="2" t="s">
        <v>85</v>
      </c>
      <c r="BK370" s="135">
        <f t="shared" si="71"/>
        <v>0</v>
      </c>
      <c r="BL370" s="2" t="s">
        <v>373</v>
      </c>
      <c r="BM370" s="134" t="s">
        <v>3456</v>
      </c>
    </row>
    <row r="371" spans="2:47" s="18" customFormat="1" ht="11.25">
      <c r="B371" s="19"/>
      <c r="D371" s="136" t="s">
        <v>163</v>
      </c>
      <c r="F371" s="137" t="s">
        <v>3457</v>
      </c>
      <c r="L371" s="19"/>
      <c r="M371" s="138"/>
      <c r="T371" s="43"/>
      <c r="AT371" s="2" t="s">
        <v>163</v>
      </c>
      <c r="AU371" s="2" t="s">
        <v>87</v>
      </c>
    </row>
    <row r="372" spans="2:65" s="18" customFormat="1" ht="16.5" customHeight="1">
      <c r="B372" s="19"/>
      <c r="C372" s="171" t="s">
        <v>1352</v>
      </c>
      <c r="D372" s="171" t="s">
        <v>664</v>
      </c>
      <c r="E372" s="172" t="s">
        <v>3458</v>
      </c>
      <c r="F372" s="173" t="s">
        <v>3459</v>
      </c>
      <c r="G372" s="174" t="s">
        <v>254</v>
      </c>
      <c r="H372" s="175">
        <v>2</v>
      </c>
      <c r="I372" s="176"/>
      <c r="J372" s="177">
        <f t="shared" si="67"/>
        <v>0</v>
      </c>
      <c r="K372" s="173" t="s">
        <v>160</v>
      </c>
      <c r="L372" s="178"/>
      <c r="M372" s="179" t="s">
        <v>19</v>
      </c>
      <c r="N372" s="180" t="s">
        <v>49</v>
      </c>
      <c r="P372" s="132">
        <f t="shared" si="68"/>
        <v>0</v>
      </c>
      <c r="Q372" s="132">
        <v>0</v>
      </c>
      <c r="R372" s="132">
        <f t="shared" si="69"/>
        <v>0</v>
      </c>
      <c r="S372" s="132">
        <v>0</v>
      </c>
      <c r="T372" s="133">
        <f t="shared" si="70"/>
        <v>0</v>
      </c>
      <c r="AR372" s="134" t="s">
        <v>494</v>
      </c>
      <c r="AT372" s="134" t="s">
        <v>664</v>
      </c>
      <c r="AU372" s="134" t="s">
        <v>87</v>
      </c>
      <c r="AY372" s="2" t="s">
        <v>153</v>
      </c>
      <c r="BE372" s="135">
        <f t="shared" si="62"/>
        <v>0</v>
      </c>
      <c r="BF372" s="135">
        <f t="shared" si="63"/>
        <v>0</v>
      </c>
      <c r="BG372" s="135">
        <f t="shared" si="64"/>
        <v>0</v>
      </c>
      <c r="BH372" s="135">
        <f t="shared" si="65"/>
        <v>0</v>
      </c>
      <c r="BI372" s="135">
        <f t="shared" si="66"/>
        <v>0</v>
      </c>
      <c r="BJ372" s="2" t="s">
        <v>85</v>
      </c>
      <c r="BK372" s="135">
        <f t="shared" si="71"/>
        <v>0</v>
      </c>
      <c r="BL372" s="2" t="s">
        <v>373</v>
      </c>
      <c r="BM372" s="134" t="s">
        <v>3460</v>
      </c>
    </row>
    <row r="373" spans="2:65" s="18" customFormat="1" ht="24.2" customHeight="1">
      <c r="B373" s="19"/>
      <c r="C373" s="123" t="s">
        <v>1356</v>
      </c>
      <c r="D373" s="123" t="s">
        <v>156</v>
      </c>
      <c r="E373" s="124" t="s">
        <v>3461</v>
      </c>
      <c r="F373" s="125" t="s">
        <v>3462</v>
      </c>
      <c r="G373" s="126" t="s">
        <v>254</v>
      </c>
      <c r="H373" s="127">
        <v>5</v>
      </c>
      <c r="I373" s="128"/>
      <c r="J373" s="129">
        <f t="shared" si="67"/>
        <v>0</v>
      </c>
      <c r="K373" s="125" t="s">
        <v>160</v>
      </c>
      <c r="L373" s="19"/>
      <c r="M373" s="130" t="s">
        <v>19</v>
      </c>
      <c r="N373" s="131" t="s">
        <v>49</v>
      </c>
      <c r="P373" s="132">
        <f t="shared" si="68"/>
        <v>0</v>
      </c>
      <c r="Q373" s="132">
        <v>0</v>
      </c>
      <c r="R373" s="132">
        <f t="shared" si="69"/>
        <v>0</v>
      </c>
      <c r="S373" s="132">
        <v>0</v>
      </c>
      <c r="T373" s="133">
        <f t="shared" si="70"/>
        <v>0</v>
      </c>
      <c r="AR373" s="134" t="s">
        <v>373</v>
      </c>
      <c r="AT373" s="134" t="s">
        <v>156</v>
      </c>
      <c r="AU373" s="134" t="s">
        <v>87</v>
      </c>
      <c r="AY373" s="2" t="s">
        <v>153</v>
      </c>
      <c r="BE373" s="135">
        <f t="shared" si="62"/>
        <v>0</v>
      </c>
      <c r="BF373" s="135">
        <f t="shared" si="63"/>
        <v>0</v>
      </c>
      <c r="BG373" s="135">
        <f t="shared" si="64"/>
        <v>0</v>
      </c>
      <c r="BH373" s="135">
        <f t="shared" si="65"/>
        <v>0</v>
      </c>
      <c r="BI373" s="135">
        <f t="shared" si="66"/>
        <v>0</v>
      </c>
      <c r="BJ373" s="2" t="s">
        <v>85</v>
      </c>
      <c r="BK373" s="135">
        <f t="shared" si="71"/>
        <v>0</v>
      </c>
      <c r="BL373" s="2" t="s">
        <v>373</v>
      </c>
      <c r="BM373" s="134" t="s">
        <v>3463</v>
      </c>
    </row>
    <row r="374" spans="2:47" s="18" customFormat="1" ht="11.25">
      <c r="B374" s="19"/>
      <c r="D374" s="136" t="s">
        <v>163</v>
      </c>
      <c r="F374" s="137" t="s">
        <v>3464</v>
      </c>
      <c r="L374" s="19"/>
      <c r="M374" s="138"/>
      <c r="T374" s="43"/>
      <c r="AT374" s="2" t="s">
        <v>163</v>
      </c>
      <c r="AU374" s="2" t="s">
        <v>87</v>
      </c>
    </row>
    <row r="375" spans="2:65" s="18" customFormat="1" ht="16.5" customHeight="1">
      <c r="B375" s="19"/>
      <c r="C375" s="171" t="s">
        <v>1362</v>
      </c>
      <c r="D375" s="171" t="s">
        <v>664</v>
      </c>
      <c r="E375" s="172" t="s">
        <v>3465</v>
      </c>
      <c r="F375" s="173" t="s">
        <v>3466</v>
      </c>
      <c r="G375" s="174" t="s">
        <v>254</v>
      </c>
      <c r="H375" s="175">
        <v>5</v>
      </c>
      <c r="I375" s="176"/>
      <c r="J375" s="177">
        <f t="shared" si="67"/>
        <v>0</v>
      </c>
      <c r="K375" s="173" t="s">
        <v>19</v>
      </c>
      <c r="L375" s="178"/>
      <c r="M375" s="179" t="s">
        <v>19</v>
      </c>
      <c r="N375" s="180" t="s">
        <v>49</v>
      </c>
      <c r="P375" s="132">
        <f t="shared" si="68"/>
        <v>0</v>
      </c>
      <c r="Q375" s="132">
        <v>0</v>
      </c>
      <c r="R375" s="132">
        <f t="shared" si="69"/>
        <v>0</v>
      </c>
      <c r="S375" s="132">
        <v>0</v>
      </c>
      <c r="T375" s="133">
        <f t="shared" si="70"/>
        <v>0</v>
      </c>
      <c r="AR375" s="134" t="s">
        <v>494</v>
      </c>
      <c r="AT375" s="134" t="s">
        <v>664</v>
      </c>
      <c r="AU375" s="134" t="s">
        <v>87</v>
      </c>
      <c r="AY375" s="2" t="s">
        <v>153</v>
      </c>
      <c r="BE375" s="135">
        <f t="shared" si="62"/>
        <v>0</v>
      </c>
      <c r="BF375" s="135">
        <f t="shared" si="63"/>
        <v>0</v>
      </c>
      <c r="BG375" s="135">
        <f t="shared" si="64"/>
        <v>0</v>
      </c>
      <c r="BH375" s="135">
        <f t="shared" si="65"/>
        <v>0</v>
      </c>
      <c r="BI375" s="135">
        <f t="shared" si="66"/>
        <v>0</v>
      </c>
      <c r="BJ375" s="2" t="s">
        <v>85</v>
      </c>
      <c r="BK375" s="135">
        <f t="shared" si="71"/>
        <v>0</v>
      </c>
      <c r="BL375" s="2" t="s">
        <v>373</v>
      </c>
      <c r="BM375" s="134" t="s">
        <v>3467</v>
      </c>
    </row>
    <row r="376" spans="2:65" s="18" customFormat="1" ht="24.2" customHeight="1">
      <c r="B376" s="19"/>
      <c r="C376" s="123" t="s">
        <v>1372</v>
      </c>
      <c r="D376" s="123" t="s">
        <v>156</v>
      </c>
      <c r="E376" s="124" t="s">
        <v>3468</v>
      </c>
      <c r="F376" s="125" t="s">
        <v>3469</v>
      </c>
      <c r="G376" s="126" t="s">
        <v>254</v>
      </c>
      <c r="H376" s="127">
        <v>20</v>
      </c>
      <c r="I376" s="128"/>
      <c r="J376" s="129">
        <f t="shared" si="67"/>
        <v>0</v>
      </c>
      <c r="K376" s="125" t="s">
        <v>160</v>
      </c>
      <c r="L376" s="19"/>
      <c r="M376" s="130" t="s">
        <v>19</v>
      </c>
      <c r="N376" s="131" t="s">
        <v>49</v>
      </c>
      <c r="P376" s="132">
        <f t="shared" si="68"/>
        <v>0</v>
      </c>
      <c r="Q376" s="132">
        <v>0</v>
      </c>
      <c r="R376" s="132">
        <f t="shared" si="69"/>
        <v>0</v>
      </c>
      <c r="S376" s="132">
        <v>0</v>
      </c>
      <c r="T376" s="133">
        <f t="shared" si="70"/>
        <v>0</v>
      </c>
      <c r="AR376" s="134" t="s">
        <v>373</v>
      </c>
      <c r="AT376" s="134" t="s">
        <v>156</v>
      </c>
      <c r="AU376" s="134" t="s">
        <v>87</v>
      </c>
      <c r="AY376" s="2" t="s">
        <v>153</v>
      </c>
      <c r="BE376" s="135">
        <f t="shared" si="62"/>
        <v>0</v>
      </c>
      <c r="BF376" s="135">
        <f t="shared" si="63"/>
        <v>0</v>
      </c>
      <c r="BG376" s="135">
        <f t="shared" si="64"/>
        <v>0</v>
      </c>
      <c r="BH376" s="135">
        <f t="shared" si="65"/>
        <v>0</v>
      </c>
      <c r="BI376" s="135">
        <f t="shared" si="66"/>
        <v>0</v>
      </c>
      <c r="BJ376" s="2" t="s">
        <v>85</v>
      </c>
      <c r="BK376" s="135">
        <f t="shared" si="71"/>
        <v>0</v>
      </c>
      <c r="BL376" s="2" t="s">
        <v>373</v>
      </c>
      <c r="BM376" s="134" t="s">
        <v>3470</v>
      </c>
    </row>
    <row r="377" spans="2:47" s="18" customFormat="1" ht="11.25">
      <c r="B377" s="19"/>
      <c r="D377" s="136" t="s">
        <v>163</v>
      </c>
      <c r="F377" s="137" t="s">
        <v>3471</v>
      </c>
      <c r="L377" s="19"/>
      <c r="M377" s="138"/>
      <c r="T377" s="43"/>
      <c r="AT377" s="2" t="s">
        <v>163</v>
      </c>
      <c r="AU377" s="2" t="s">
        <v>87</v>
      </c>
    </row>
    <row r="378" spans="2:65" s="18" customFormat="1" ht="16.5" customHeight="1">
      <c r="B378" s="19"/>
      <c r="C378" s="171" t="s">
        <v>1377</v>
      </c>
      <c r="D378" s="171" t="s">
        <v>664</v>
      </c>
      <c r="E378" s="172" t="s">
        <v>3472</v>
      </c>
      <c r="F378" s="173" t="s">
        <v>3473</v>
      </c>
      <c r="G378" s="174" t="s">
        <v>19</v>
      </c>
      <c r="H378" s="175">
        <v>11</v>
      </c>
      <c r="I378" s="176"/>
      <c r="J378" s="177">
        <f t="shared" si="67"/>
        <v>0</v>
      </c>
      <c r="K378" s="173" t="s">
        <v>19</v>
      </c>
      <c r="L378" s="178"/>
      <c r="M378" s="179" t="s">
        <v>19</v>
      </c>
      <c r="N378" s="180" t="s">
        <v>49</v>
      </c>
      <c r="P378" s="132">
        <f t="shared" si="68"/>
        <v>0</v>
      </c>
      <c r="Q378" s="132">
        <v>0</v>
      </c>
      <c r="R378" s="132">
        <f t="shared" si="69"/>
        <v>0</v>
      </c>
      <c r="S378" s="132">
        <v>0</v>
      </c>
      <c r="T378" s="133">
        <f t="shared" si="70"/>
        <v>0</v>
      </c>
      <c r="AR378" s="134" t="s">
        <v>494</v>
      </c>
      <c r="AT378" s="134" t="s">
        <v>664</v>
      </c>
      <c r="AU378" s="134" t="s">
        <v>87</v>
      </c>
      <c r="AY378" s="2" t="s">
        <v>153</v>
      </c>
      <c r="BE378" s="135">
        <f t="shared" si="62"/>
        <v>0</v>
      </c>
      <c r="BF378" s="135">
        <f t="shared" si="63"/>
        <v>0</v>
      </c>
      <c r="BG378" s="135">
        <f t="shared" si="64"/>
        <v>0</v>
      </c>
      <c r="BH378" s="135">
        <f t="shared" si="65"/>
        <v>0</v>
      </c>
      <c r="BI378" s="135">
        <f t="shared" si="66"/>
        <v>0</v>
      </c>
      <c r="BJ378" s="2" t="s">
        <v>85</v>
      </c>
      <c r="BK378" s="135">
        <f t="shared" si="71"/>
        <v>0</v>
      </c>
      <c r="BL378" s="2" t="s">
        <v>373</v>
      </c>
      <c r="BM378" s="134" t="s">
        <v>3474</v>
      </c>
    </row>
    <row r="379" spans="2:65" s="18" customFormat="1" ht="24.2" customHeight="1">
      <c r="B379" s="19"/>
      <c r="C379" s="171" t="s">
        <v>1383</v>
      </c>
      <c r="D379" s="171" t="s">
        <v>664</v>
      </c>
      <c r="E379" s="172" t="s">
        <v>3475</v>
      </c>
      <c r="F379" s="173" t="s">
        <v>3476</v>
      </c>
      <c r="G379" s="174" t="s">
        <v>19</v>
      </c>
      <c r="H379" s="175">
        <v>7</v>
      </c>
      <c r="I379" s="176"/>
      <c r="J379" s="177">
        <f t="shared" si="67"/>
        <v>0</v>
      </c>
      <c r="K379" s="173" t="s">
        <v>19</v>
      </c>
      <c r="L379" s="178"/>
      <c r="M379" s="179" t="s">
        <v>19</v>
      </c>
      <c r="N379" s="180" t="s">
        <v>49</v>
      </c>
      <c r="P379" s="132">
        <f t="shared" si="68"/>
        <v>0</v>
      </c>
      <c r="Q379" s="132">
        <v>0</v>
      </c>
      <c r="R379" s="132">
        <f t="shared" si="69"/>
        <v>0</v>
      </c>
      <c r="S379" s="132">
        <v>0</v>
      </c>
      <c r="T379" s="133">
        <f t="shared" si="70"/>
        <v>0</v>
      </c>
      <c r="AR379" s="134" t="s">
        <v>494</v>
      </c>
      <c r="AT379" s="134" t="s">
        <v>664</v>
      </c>
      <c r="AU379" s="134" t="s">
        <v>87</v>
      </c>
      <c r="AY379" s="2" t="s">
        <v>153</v>
      </c>
      <c r="BE379" s="135">
        <f t="shared" si="62"/>
        <v>0</v>
      </c>
      <c r="BF379" s="135">
        <f t="shared" si="63"/>
        <v>0</v>
      </c>
      <c r="BG379" s="135">
        <f t="shared" si="64"/>
        <v>0</v>
      </c>
      <c r="BH379" s="135">
        <f t="shared" si="65"/>
        <v>0</v>
      </c>
      <c r="BI379" s="135">
        <f t="shared" si="66"/>
        <v>0</v>
      </c>
      <c r="BJ379" s="2" t="s">
        <v>85</v>
      </c>
      <c r="BK379" s="135">
        <f t="shared" si="71"/>
        <v>0</v>
      </c>
      <c r="BL379" s="2" t="s">
        <v>373</v>
      </c>
      <c r="BM379" s="134" t="s">
        <v>3477</v>
      </c>
    </row>
    <row r="380" spans="2:65" s="18" customFormat="1" ht="16.5" customHeight="1">
      <c r="B380" s="19"/>
      <c r="C380" s="171" t="s">
        <v>1388</v>
      </c>
      <c r="D380" s="171" t="s">
        <v>664</v>
      </c>
      <c r="E380" s="172" t="s">
        <v>3478</v>
      </c>
      <c r="F380" s="173" t="s">
        <v>3479</v>
      </c>
      <c r="G380" s="174" t="s">
        <v>19</v>
      </c>
      <c r="H380" s="175">
        <v>2</v>
      </c>
      <c r="I380" s="176"/>
      <c r="J380" s="177">
        <f t="shared" si="67"/>
        <v>0</v>
      </c>
      <c r="K380" s="173" t="s">
        <v>19</v>
      </c>
      <c r="L380" s="178"/>
      <c r="M380" s="179" t="s">
        <v>19</v>
      </c>
      <c r="N380" s="180" t="s">
        <v>49</v>
      </c>
      <c r="P380" s="132">
        <f t="shared" si="68"/>
        <v>0</v>
      </c>
      <c r="Q380" s="132">
        <v>0</v>
      </c>
      <c r="R380" s="132">
        <f t="shared" si="69"/>
        <v>0</v>
      </c>
      <c r="S380" s="132">
        <v>0</v>
      </c>
      <c r="T380" s="133">
        <f t="shared" si="70"/>
        <v>0</v>
      </c>
      <c r="AR380" s="134" t="s">
        <v>494</v>
      </c>
      <c r="AT380" s="134" t="s">
        <v>664</v>
      </c>
      <c r="AU380" s="134" t="s">
        <v>87</v>
      </c>
      <c r="AY380" s="2" t="s">
        <v>153</v>
      </c>
      <c r="BE380" s="135">
        <f t="shared" si="62"/>
        <v>0</v>
      </c>
      <c r="BF380" s="135">
        <f t="shared" si="63"/>
        <v>0</v>
      </c>
      <c r="BG380" s="135">
        <f t="shared" si="64"/>
        <v>0</v>
      </c>
      <c r="BH380" s="135">
        <f t="shared" si="65"/>
        <v>0</v>
      </c>
      <c r="BI380" s="135">
        <f t="shared" si="66"/>
        <v>0</v>
      </c>
      <c r="BJ380" s="2" t="s">
        <v>85</v>
      </c>
      <c r="BK380" s="135">
        <f t="shared" si="71"/>
        <v>0</v>
      </c>
      <c r="BL380" s="2" t="s">
        <v>373</v>
      </c>
      <c r="BM380" s="134" t="s">
        <v>3480</v>
      </c>
    </row>
    <row r="381" spans="2:65" s="18" customFormat="1" ht="24.2" customHeight="1">
      <c r="B381" s="19"/>
      <c r="C381" s="123" t="s">
        <v>1393</v>
      </c>
      <c r="D381" s="123" t="s">
        <v>156</v>
      </c>
      <c r="E381" s="124" t="s">
        <v>3481</v>
      </c>
      <c r="F381" s="125" t="s">
        <v>3482</v>
      </c>
      <c r="G381" s="126" t="s">
        <v>254</v>
      </c>
      <c r="H381" s="127">
        <v>10</v>
      </c>
      <c r="I381" s="128"/>
      <c r="J381" s="129">
        <f t="shared" si="67"/>
        <v>0</v>
      </c>
      <c r="K381" s="125" t="s">
        <v>160</v>
      </c>
      <c r="L381" s="19"/>
      <c r="M381" s="130" t="s">
        <v>19</v>
      </c>
      <c r="N381" s="131" t="s">
        <v>49</v>
      </c>
      <c r="P381" s="132">
        <f t="shared" si="68"/>
        <v>0</v>
      </c>
      <c r="Q381" s="132">
        <v>0</v>
      </c>
      <c r="R381" s="132">
        <f t="shared" si="69"/>
        <v>0</v>
      </c>
      <c r="S381" s="132">
        <v>0</v>
      </c>
      <c r="T381" s="133">
        <f t="shared" si="70"/>
        <v>0</v>
      </c>
      <c r="AR381" s="134" t="s">
        <v>373</v>
      </c>
      <c r="AT381" s="134" t="s">
        <v>156</v>
      </c>
      <c r="AU381" s="134" t="s">
        <v>87</v>
      </c>
      <c r="AY381" s="2" t="s">
        <v>153</v>
      </c>
      <c r="BE381" s="135">
        <f t="shared" si="62"/>
        <v>0</v>
      </c>
      <c r="BF381" s="135">
        <f t="shared" si="63"/>
        <v>0</v>
      </c>
      <c r="BG381" s="135">
        <f t="shared" si="64"/>
        <v>0</v>
      </c>
      <c r="BH381" s="135">
        <f t="shared" si="65"/>
        <v>0</v>
      </c>
      <c r="BI381" s="135">
        <f t="shared" si="66"/>
        <v>0</v>
      </c>
      <c r="BJ381" s="2" t="s">
        <v>85</v>
      </c>
      <c r="BK381" s="135">
        <f t="shared" si="71"/>
        <v>0</v>
      </c>
      <c r="BL381" s="2" t="s">
        <v>373</v>
      </c>
      <c r="BM381" s="134" t="s">
        <v>3483</v>
      </c>
    </row>
    <row r="382" spans="2:47" s="18" customFormat="1" ht="11.25">
      <c r="B382" s="19"/>
      <c r="D382" s="136" t="s">
        <v>163</v>
      </c>
      <c r="F382" s="137" t="s">
        <v>3484</v>
      </c>
      <c r="L382" s="19"/>
      <c r="M382" s="138"/>
      <c r="T382" s="43"/>
      <c r="AT382" s="2" t="s">
        <v>163</v>
      </c>
      <c r="AU382" s="2" t="s">
        <v>87</v>
      </c>
    </row>
    <row r="383" spans="2:65" s="18" customFormat="1" ht="16.5" customHeight="1">
      <c r="B383" s="19"/>
      <c r="C383" s="171" t="s">
        <v>1398</v>
      </c>
      <c r="D383" s="171" t="s">
        <v>664</v>
      </c>
      <c r="E383" s="172" t="s">
        <v>3485</v>
      </c>
      <c r="F383" s="173" t="s">
        <v>3486</v>
      </c>
      <c r="G383" s="174" t="s">
        <v>254</v>
      </c>
      <c r="H383" s="175">
        <v>9</v>
      </c>
      <c r="I383" s="176"/>
      <c r="J383" s="177">
        <f t="shared" si="67"/>
        <v>0</v>
      </c>
      <c r="K383" s="173" t="s">
        <v>19</v>
      </c>
      <c r="L383" s="178"/>
      <c r="M383" s="179" t="s">
        <v>19</v>
      </c>
      <c r="N383" s="180" t="s">
        <v>49</v>
      </c>
      <c r="P383" s="132">
        <f t="shared" si="68"/>
        <v>0</v>
      </c>
      <c r="Q383" s="132">
        <v>0</v>
      </c>
      <c r="R383" s="132">
        <f t="shared" si="69"/>
        <v>0</v>
      </c>
      <c r="S383" s="132">
        <v>0</v>
      </c>
      <c r="T383" s="133">
        <f t="shared" si="70"/>
        <v>0</v>
      </c>
      <c r="AR383" s="134" t="s">
        <v>494</v>
      </c>
      <c r="AT383" s="134" t="s">
        <v>664</v>
      </c>
      <c r="AU383" s="134" t="s">
        <v>87</v>
      </c>
      <c r="AY383" s="2" t="s">
        <v>153</v>
      </c>
      <c r="BE383" s="135">
        <f t="shared" si="62"/>
        <v>0</v>
      </c>
      <c r="BF383" s="135">
        <f t="shared" si="63"/>
        <v>0</v>
      </c>
      <c r="BG383" s="135">
        <f t="shared" si="64"/>
        <v>0</v>
      </c>
      <c r="BH383" s="135">
        <f t="shared" si="65"/>
        <v>0</v>
      </c>
      <c r="BI383" s="135">
        <f t="shared" si="66"/>
        <v>0</v>
      </c>
      <c r="BJ383" s="2" t="s">
        <v>85</v>
      </c>
      <c r="BK383" s="135">
        <f t="shared" si="71"/>
        <v>0</v>
      </c>
      <c r="BL383" s="2" t="s">
        <v>373</v>
      </c>
      <c r="BM383" s="134" t="s">
        <v>3487</v>
      </c>
    </row>
    <row r="384" spans="2:65" s="18" customFormat="1" ht="16.5" customHeight="1">
      <c r="B384" s="19"/>
      <c r="C384" s="171" t="s">
        <v>1402</v>
      </c>
      <c r="D384" s="171" t="s">
        <v>664</v>
      </c>
      <c r="E384" s="172" t="s">
        <v>3488</v>
      </c>
      <c r="F384" s="173" t="s">
        <v>3489</v>
      </c>
      <c r="G384" s="174" t="s">
        <v>254</v>
      </c>
      <c r="H384" s="175">
        <v>1</v>
      </c>
      <c r="I384" s="176"/>
      <c r="J384" s="177">
        <f t="shared" si="67"/>
        <v>0</v>
      </c>
      <c r="K384" s="173" t="s">
        <v>19</v>
      </c>
      <c r="L384" s="178"/>
      <c r="M384" s="179" t="s">
        <v>19</v>
      </c>
      <c r="N384" s="180" t="s">
        <v>49</v>
      </c>
      <c r="P384" s="132">
        <f t="shared" si="68"/>
        <v>0</v>
      </c>
      <c r="Q384" s="132">
        <v>0</v>
      </c>
      <c r="R384" s="132">
        <f t="shared" si="69"/>
        <v>0</v>
      </c>
      <c r="S384" s="132">
        <v>0</v>
      </c>
      <c r="T384" s="133">
        <f t="shared" si="70"/>
        <v>0</v>
      </c>
      <c r="AR384" s="134" t="s">
        <v>494</v>
      </c>
      <c r="AT384" s="134" t="s">
        <v>664</v>
      </c>
      <c r="AU384" s="134" t="s">
        <v>87</v>
      </c>
      <c r="AY384" s="2" t="s">
        <v>153</v>
      </c>
      <c r="BE384" s="135">
        <f t="shared" si="62"/>
        <v>0</v>
      </c>
      <c r="BF384" s="135">
        <f t="shared" si="63"/>
        <v>0</v>
      </c>
      <c r="BG384" s="135">
        <f t="shared" si="64"/>
        <v>0</v>
      </c>
      <c r="BH384" s="135">
        <f t="shared" si="65"/>
        <v>0</v>
      </c>
      <c r="BI384" s="135">
        <f t="shared" si="66"/>
        <v>0</v>
      </c>
      <c r="BJ384" s="2" t="s">
        <v>85</v>
      </c>
      <c r="BK384" s="135">
        <f t="shared" si="71"/>
        <v>0</v>
      </c>
      <c r="BL384" s="2" t="s">
        <v>373</v>
      </c>
      <c r="BM384" s="134" t="s">
        <v>3490</v>
      </c>
    </row>
    <row r="385" spans="2:65" s="18" customFormat="1" ht="24.2" customHeight="1">
      <c r="B385" s="19"/>
      <c r="C385" s="123" t="s">
        <v>1407</v>
      </c>
      <c r="D385" s="123" t="s">
        <v>156</v>
      </c>
      <c r="E385" s="124" t="s">
        <v>3491</v>
      </c>
      <c r="F385" s="125" t="s">
        <v>3492</v>
      </c>
      <c r="G385" s="126" t="s">
        <v>254</v>
      </c>
      <c r="H385" s="127">
        <v>30</v>
      </c>
      <c r="I385" s="128"/>
      <c r="J385" s="129">
        <f t="shared" si="67"/>
        <v>0</v>
      </c>
      <c r="K385" s="125" t="s">
        <v>160</v>
      </c>
      <c r="L385" s="19"/>
      <c r="M385" s="130" t="s">
        <v>19</v>
      </c>
      <c r="N385" s="131" t="s">
        <v>49</v>
      </c>
      <c r="P385" s="132">
        <f t="shared" si="68"/>
        <v>0</v>
      </c>
      <c r="Q385" s="132">
        <v>0</v>
      </c>
      <c r="R385" s="132">
        <f t="shared" si="69"/>
        <v>0</v>
      </c>
      <c r="S385" s="132">
        <v>0</v>
      </c>
      <c r="T385" s="133">
        <f t="shared" si="70"/>
        <v>0</v>
      </c>
      <c r="AR385" s="134" t="s">
        <v>373</v>
      </c>
      <c r="AT385" s="134" t="s">
        <v>156</v>
      </c>
      <c r="AU385" s="134" t="s">
        <v>87</v>
      </c>
      <c r="AY385" s="2" t="s">
        <v>153</v>
      </c>
      <c r="BE385" s="135">
        <f t="shared" si="62"/>
        <v>0</v>
      </c>
      <c r="BF385" s="135">
        <f t="shared" si="63"/>
        <v>0</v>
      </c>
      <c r="BG385" s="135">
        <f t="shared" si="64"/>
        <v>0</v>
      </c>
      <c r="BH385" s="135">
        <f t="shared" si="65"/>
        <v>0</v>
      </c>
      <c r="BI385" s="135">
        <f t="shared" si="66"/>
        <v>0</v>
      </c>
      <c r="BJ385" s="2" t="s">
        <v>85</v>
      </c>
      <c r="BK385" s="135">
        <f t="shared" si="71"/>
        <v>0</v>
      </c>
      <c r="BL385" s="2" t="s">
        <v>373</v>
      </c>
      <c r="BM385" s="134" t="s">
        <v>3493</v>
      </c>
    </row>
    <row r="386" spans="2:47" s="18" customFormat="1" ht="11.25">
      <c r="B386" s="19"/>
      <c r="D386" s="136" t="s">
        <v>163</v>
      </c>
      <c r="F386" s="137" t="s">
        <v>3494</v>
      </c>
      <c r="L386" s="19"/>
      <c r="M386" s="138"/>
      <c r="T386" s="43"/>
      <c r="AT386" s="2" t="s">
        <v>163</v>
      </c>
      <c r="AU386" s="2" t="s">
        <v>87</v>
      </c>
    </row>
    <row r="387" spans="2:51" s="149" customFormat="1" ht="11.25">
      <c r="B387" s="150"/>
      <c r="D387" s="144" t="s">
        <v>261</v>
      </c>
      <c r="E387" s="151" t="s">
        <v>19</v>
      </c>
      <c r="F387" s="152" t="s">
        <v>3495</v>
      </c>
      <c r="H387" s="153">
        <v>28</v>
      </c>
      <c r="L387" s="150"/>
      <c r="M387" s="154"/>
      <c r="T387" s="155"/>
      <c r="AT387" s="151" t="s">
        <v>261</v>
      </c>
      <c r="AU387" s="151" t="s">
        <v>87</v>
      </c>
      <c r="AV387" s="149" t="s">
        <v>87</v>
      </c>
      <c r="AW387" s="149" t="s">
        <v>37</v>
      </c>
      <c r="AX387" s="149" t="s">
        <v>78</v>
      </c>
      <c r="AY387" s="151" t="s">
        <v>153</v>
      </c>
    </row>
    <row r="388" spans="2:51" s="149" customFormat="1" ht="11.25">
      <c r="B388" s="150"/>
      <c r="D388" s="144" t="s">
        <v>261</v>
      </c>
      <c r="E388" s="151" t="s">
        <v>19</v>
      </c>
      <c r="F388" s="152" t="s">
        <v>3496</v>
      </c>
      <c r="H388" s="153">
        <v>2</v>
      </c>
      <c r="L388" s="150"/>
      <c r="M388" s="154"/>
      <c r="T388" s="155"/>
      <c r="AT388" s="151" t="s">
        <v>261</v>
      </c>
      <c r="AU388" s="151" t="s">
        <v>87</v>
      </c>
      <c r="AV388" s="149" t="s">
        <v>87</v>
      </c>
      <c r="AW388" s="149" t="s">
        <v>37</v>
      </c>
      <c r="AX388" s="149" t="s">
        <v>78</v>
      </c>
      <c r="AY388" s="151" t="s">
        <v>153</v>
      </c>
    </row>
    <row r="389" spans="2:51" s="156" customFormat="1" ht="11.25">
      <c r="B389" s="157"/>
      <c r="D389" s="144" t="s">
        <v>261</v>
      </c>
      <c r="E389" s="158" t="s">
        <v>19</v>
      </c>
      <c r="F389" s="159" t="s">
        <v>295</v>
      </c>
      <c r="H389" s="160">
        <v>30</v>
      </c>
      <c r="L389" s="157"/>
      <c r="M389" s="161"/>
      <c r="T389" s="162"/>
      <c r="AT389" s="158" t="s">
        <v>261</v>
      </c>
      <c r="AU389" s="158" t="s">
        <v>87</v>
      </c>
      <c r="AV389" s="156" t="s">
        <v>174</v>
      </c>
      <c r="AW389" s="156" t="s">
        <v>37</v>
      </c>
      <c r="AX389" s="156" t="s">
        <v>85</v>
      </c>
      <c r="AY389" s="158" t="s">
        <v>153</v>
      </c>
    </row>
    <row r="390" spans="2:65" s="18" customFormat="1" ht="24.2" customHeight="1">
      <c r="B390" s="19"/>
      <c r="C390" s="171" t="s">
        <v>1411</v>
      </c>
      <c r="D390" s="171" t="s">
        <v>664</v>
      </c>
      <c r="E390" s="172" t="s">
        <v>3497</v>
      </c>
      <c r="F390" s="173" t="s">
        <v>3498</v>
      </c>
      <c r="G390" s="174" t="s">
        <v>254</v>
      </c>
      <c r="H390" s="175">
        <v>28</v>
      </c>
      <c r="I390" s="176"/>
      <c r="J390" s="177">
        <f t="shared" si="67"/>
        <v>0</v>
      </c>
      <c r="K390" s="173" t="s">
        <v>19</v>
      </c>
      <c r="L390" s="178"/>
      <c r="M390" s="179" t="s">
        <v>19</v>
      </c>
      <c r="N390" s="180" t="s">
        <v>49</v>
      </c>
      <c r="P390" s="132">
        <f t="shared" si="68"/>
        <v>0</v>
      </c>
      <c r="Q390" s="132">
        <v>0</v>
      </c>
      <c r="R390" s="132">
        <f t="shared" si="69"/>
        <v>0</v>
      </c>
      <c r="S390" s="132">
        <v>0</v>
      </c>
      <c r="T390" s="133">
        <f t="shared" si="70"/>
        <v>0</v>
      </c>
      <c r="AR390" s="134" t="s">
        <v>494</v>
      </c>
      <c r="AT390" s="134" t="s">
        <v>664</v>
      </c>
      <c r="AU390" s="134" t="s">
        <v>87</v>
      </c>
      <c r="AY390" s="2" t="s">
        <v>153</v>
      </c>
      <c r="BE390" s="135">
        <f t="shared" si="62"/>
        <v>0</v>
      </c>
      <c r="BF390" s="135">
        <f t="shared" si="63"/>
        <v>0</v>
      </c>
      <c r="BG390" s="135">
        <f t="shared" si="64"/>
        <v>0</v>
      </c>
      <c r="BH390" s="135">
        <f t="shared" si="65"/>
        <v>0</v>
      </c>
      <c r="BI390" s="135">
        <f t="shared" si="66"/>
        <v>0</v>
      </c>
      <c r="BJ390" s="2" t="s">
        <v>85</v>
      </c>
      <c r="BK390" s="135">
        <f t="shared" si="71"/>
        <v>0</v>
      </c>
      <c r="BL390" s="2" t="s">
        <v>373</v>
      </c>
      <c r="BM390" s="134" t="s">
        <v>3499</v>
      </c>
    </row>
    <row r="391" spans="2:65" s="18" customFormat="1" ht="16.5" customHeight="1">
      <c r="B391" s="19"/>
      <c r="C391" s="123" t="s">
        <v>1418</v>
      </c>
      <c r="D391" s="123" t="s">
        <v>156</v>
      </c>
      <c r="E391" s="124" t="s">
        <v>3500</v>
      </c>
      <c r="F391" s="125" t="s">
        <v>3501</v>
      </c>
      <c r="G391" s="126" t="s">
        <v>254</v>
      </c>
      <c r="H391" s="127">
        <v>19</v>
      </c>
      <c r="I391" s="128"/>
      <c r="J391" s="129">
        <f t="shared" si="67"/>
        <v>0</v>
      </c>
      <c r="K391" s="125" t="s">
        <v>160</v>
      </c>
      <c r="L391" s="19"/>
      <c r="M391" s="130" t="s">
        <v>19</v>
      </c>
      <c r="N391" s="131" t="s">
        <v>49</v>
      </c>
      <c r="P391" s="132">
        <f t="shared" si="68"/>
        <v>0</v>
      </c>
      <c r="Q391" s="132">
        <v>0</v>
      </c>
      <c r="R391" s="132">
        <f t="shared" si="69"/>
        <v>0</v>
      </c>
      <c r="S391" s="132">
        <v>0</v>
      </c>
      <c r="T391" s="133">
        <f t="shared" si="70"/>
        <v>0</v>
      </c>
      <c r="AR391" s="134" t="s">
        <v>373</v>
      </c>
      <c r="AT391" s="134" t="s">
        <v>156</v>
      </c>
      <c r="AU391" s="134" t="s">
        <v>87</v>
      </c>
      <c r="AY391" s="2" t="s">
        <v>153</v>
      </c>
      <c r="BE391" s="135">
        <f t="shared" si="62"/>
        <v>0</v>
      </c>
      <c r="BF391" s="135">
        <f t="shared" si="63"/>
        <v>0</v>
      </c>
      <c r="BG391" s="135">
        <f t="shared" si="64"/>
        <v>0</v>
      </c>
      <c r="BH391" s="135">
        <f t="shared" si="65"/>
        <v>0</v>
      </c>
      <c r="BI391" s="135">
        <f t="shared" si="66"/>
        <v>0</v>
      </c>
      <c r="BJ391" s="2" t="s">
        <v>85</v>
      </c>
      <c r="BK391" s="135">
        <f t="shared" si="71"/>
        <v>0</v>
      </c>
      <c r="BL391" s="2" t="s">
        <v>373</v>
      </c>
      <c r="BM391" s="134" t="s">
        <v>3502</v>
      </c>
    </row>
    <row r="392" spans="2:47" s="18" customFormat="1" ht="11.25">
      <c r="B392" s="19"/>
      <c r="D392" s="136" t="s">
        <v>163</v>
      </c>
      <c r="F392" s="137" t="s">
        <v>3503</v>
      </c>
      <c r="L392" s="19"/>
      <c r="M392" s="138"/>
      <c r="T392" s="43"/>
      <c r="AT392" s="2" t="s">
        <v>163</v>
      </c>
      <c r="AU392" s="2" t="s">
        <v>87</v>
      </c>
    </row>
    <row r="393" spans="2:65" s="18" customFormat="1" ht="16.5" customHeight="1">
      <c r="B393" s="19"/>
      <c r="C393" s="171" t="s">
        <v>1431</v>
      </c>
      <c r="D393" s="171" t="s">
        <v>664</v>
      </c>
      <c r="E393" s="172" t="s">
        <v>3504</v>
      </c>
      <c r="F393" s="173" t="s">
        <v>3505</v>
      </c>
      <c r="G393" s="174" t="s">
        <v>19</v>
      </c>
      <c r="H393" s="175">
        <v>19</v>
      </c>
      <c r="I393" s="176"/>
      <c r="J393" s="177">
        <f t="shared" si="67"/>
        <v>0</v>
      </c>
      <c r="K393" s="173" t="s">
        <v>19</v>
      </c>
      <c r="L393" s="178"/>
      <c r="M393" s="179" t="s">
        <v>19</v>
      </c>
      <c r="N393" s="180" t="s">
        <v>49</v>
      </c>
      <c r="P393" s="132">
        <f t="shared" si="68"/>
        <v>0</v>
      </c>
      <c r="Q393" s="132">
        <v>0</v>
      </c>
      <c r="R393" s="132">
        <f t="shared" si="69"/>
        <v>0</v>
      </c>
      <c r="S393" s="132">
        <v>0</v>
      </c>
      <c r="T393" s="133">
        <f t="shared" si="70"/>
        <v>0</v>
      </c>
      <c r="AR393" s="134" t="s">
        <v>494</v>
      </c>
      <c r="AT393" s="134" t="s">
        <v>664</v>
      </c>
      <c r="AU393" s="134" t="s">
        <v>87</v>
      </c>
      <c r="AY393" s="2" t="s">
        <v>153</v>
      </c>
      <c r="BE393" s="135">
        <f t="shared" si="62"/>
        <v>0</v>
      </c>
      <c r="BF393" s="135">
        <f t="shared" si="63"/>
        <v>0</v>
      </c>
      <c r="BG393" s="135">
        <f t="shared" si="64"/>
        <v>0</v>
      </c>
      <c r="BH393" s="135">
        <f t="shared" si="65"/>
        <v>0</v>
      </c>
      <c r="BI393" s="135">
        <f t="shared" si="66"/>
        <v>0</v>
      </c>
      <c r="BJ393" s="2" t="s">
        <v>85</v>
      </c>
      <c r="BK393" s="135">
        <f t="shared" si="71"/>
        <v>0</v>
      </c>
      <c r="BL393" s="2" t="s">
        <v>373</v>
      </c>
      <c r="BM393" s="134" t="s">
        <v>3506</v>
      </c>
    </row>
    <row r="394" spans="2:65" s="18" customFormat="1" ht="24.2" customHeight="1">
      <c r="B394" s="19"/>
      <c r="C394" s="123" t="s">
        <v>1438</v>
      </c>
      <c r="D394" s="123" t="s">
        <v>156</v>
      </c>
      <c r="E394" s="124" t="s">
        <v>3507</v>
      </c>
      <c r="F394" s="125" t="s">
        <v>3508</v>
      </c>
      <c r="G394" s="126" t="s">
        <v>270</v>
      </c>
      <c r="H394" s="127">
        <v>14</v>
      </c>
      <c r="I394" s="128"/>
      <c r="J394" s="129">
        <f t="shared" si="67"/>
        <v>0</v>
      </c>
      <c r="K394" s="125" t="s">
        <v>160</v>
      </c>
      <c r="L394" s="19"/>
      <c r="M394" s="130" t="s">
        <v>19</v>
      </c>
      <c r="N394" s="131" t="s">
        <v>49</v>
      </c>
      <c r="P394" s="132">
        <f t="shared" si="68"/>
        <v>0</v>
      </c>
      <c r="Q394" s="132">
        <v>0</v>
      </c>
      <c r="R394" s="132">
        <f t="shared" si="69"/>
        <v>0</v>
      </c>
      <c r="S394" s="132">
        <v>0</v>
      </c>
      <c r="T394" s="133">
        <f t="shared" si="70"/>
        <v>0</v>
      </c>
      <c r="AR394" s="134" t="s">
        <v>373</v>
      </c>
      <c r="AT394" s="134" t="s">
        <v>156</v>
      </c>
      <c r="AU394" s="134" t="s">
        <v>87</v>
      </c>
      <c r="AY394" s="2" t="s">
        <v>153</v>
      </c>
      <c r="BE394" s="135">
        <f t="shared" si="62"/>
        <v>0</v>
      </c>
      <c r="BF394" s="135">
        <f t="shared" si="63"/>
        <v>0</v>
      </c>
      <c r="BG394" s="135">
        <f t="shared" si="64"/>
        <v>0</v>
      </c>
      <c r="BH394" s="135">
        <f t="shared" si="65"/>
        <v>0</v>
      </c>
      <c r="BI394" s="135">
        <f t="shared" si="66"/>
        <v>0</v>
      </c>
      <c r="BJ394" s="2" t="s">
        <v>85</v>
      </c>
      <c r="BK394" s="135">
        <f t="shared" si="71"/>
        <v>0</v>
      </c>
      <c r="BL394" s="2" t="s">
        <v>373</v>
      </c>
      <c r="BM394" s="134" t="s">
        <v>3509</v>
      </c>
    </row>
    <row r="395" spans="2:47" s="18" customFormat="1" ht="11.25">
      <c r="B395" s="19"/>
      <c r="D395" s="136" t="s">
        <v>163</v>
      </c>
      <c r="F395" s="137" t="s">
        <v>3510</v>
      </c>
      <c r="L395" s="19"/>
      <c r="M395" s="138"/>
      <c r="T395" s="43"/>
      <c r="AT395" s="2" t="s">
        <v>163</v>
      </c>
      <c r="AU395" s="2" t="s">
        <v>87</v>
      </c>
    </row>
    <row r="396" spans="2:65" s="18" customFormat="1" ht="16.5" customHeight="1">
      <c r="B396" s="19"/>
      <c r="C396" s="171" t="s">
        <v>1444</v>
      </c>
      <c r="D396" s="171" t="s">
        <v>664</v>
      </c>
      <c r="E396" s="172" t="s">
        <v>3511</v>
      </c>
      <c r="F396" s="173" t="s">
        <v>3512</v>
      </c>
      <c r="G396" s="174" t="s">
        <v>254</v>
      </c>
      <c r="H396" s="175">
        <v>14</v>
      </c>
      <c r="I396" s="176"/>
      <c r="J396" s="177">
        <f t="shared" si="67"/>
        <v>0</v>
      </c>
      <c r="K396" s="173" t="s">
        <v>160</v>
      </c>
      <c r="L396" s="178"/>
      <c r="M396" s="179" t="s">
        <v>19</v>
      </c>
      <c r="N396" s="180" t="s">
        <v>49</v>
      </c>
      <c r="P396" s="132">
        <f t="shared" si="68"/>
        <v>0</v>
      </c>
      <c r="Q396" s="132">
        <v>0</v>
      </c>
      <c r="R396" s="132">
        <f t="shared" si="69"/>
        <v>0</v>
      </c>
      <c r="S396" s="132">
        <v>0</v>
      </c>
      <c r="T396" s="133">
        <f t="shared" si="70"/>
        <v>0</v>
      </c>
      <c r="AR396" s="134" t="s">
        <v>494</v>
      </c>
      <c r="AT396" s="134" t="s">
        <v>664</v>
      </c>
      <c r="AU396" s="134" t="s">
        <v>87</v>
      </c>
      <c r="AY396" s="2" t="s">
        <v>153</v>
      </c>
      <c r="BE396" s="135">
        <f t="shared" si="62"/>
        <v>0</v>
      </c>
      <c r="BF396" s="135">
        <f t="shared" si="63"/>
        <v>0</v>
      </c>
      <c r="BG396" s="135">
        <f t="shared" si="64"/>
        <v>0</v>
      </c>
      <c r="BH396" s="135">
        <f t="shared" si="65"/>
        <v>0</v>
      </c>
      <c r="BI396" s="135">
        <f t="shared" si="66"/>
        <v>0</v>
      </c>
      <c r="BJ396" s="2" t="s">
        <v>85</v>
      </c>
      <c r="BK396" s="135">
        <f t="shared" si="71"/>
        <v>0</v>
      </c>
      <c r="BL396" s="2" t="s">
        <v>373</v>
      </c>
      <c r="BM396" s="134" t="s">
        <v>3513</v>
      </c>
    </row>
    <row r="397" spans="2:65" s="18" customFormat="1" ht="24.2" customHeight="1">
      <c r="B397" s="19"/>
      <c r="C397" s="123" t="s">
        <v>1449</v>
      </c>
      <c r="D397" s="123" t="s">
        <v>156</v>
      </c>
      <c r="E397" s="124" t="s">
        <v>3514</v>
      </c>
      <c r="F397" s="125" t="s">
        <v>3515</v>
      </c>
      <c r="G397" s="126" t="s">
        <v>254</v>
      </c>
      <c r="H397" s="127">
        <v>1</v>
      </c>
      <c r="I397" s="128"/>
      <c r="J397" s="129">
        <f t="shared" si="67"/>
        <v>0</v>
      </c>
      <c r="K397" s="125" t="s">
        <v>160</v>
      </c>
      <c r="L397" s="19"/>
      <c r="M397" s="130" t="s">
        <v>19</v>
      </c>
      <c r="N397" s="131" t="s">
        <v>49</v>
      </c>
      <c r="P397" s="132">
        <f t="shared" si="68"/>
        <v>0</v>
      </c>
      <c r="Q397" s="132">
        <v>0</v>
      </c>
      <c r="R397" s="132">
        <f t="shared" si="69"/>
        <v>0</v>
      </c>
      <c r="S397" s="132">
        <v>0</v>
      </c>
      <c r="T397" s="133">
        <f t="shared" si="70"/>
        <v>0</v>
      </c>
      <c r="AR397" s="134" t="s">
        <v>373</v>
      </c>
      <c r="AT397" s="134" t="s">
        <v>156</v>
      </c>
      <c r="AU397" s="134" t="s">
        <v>87</v>
      </c>
      <c r="AY397" s="2" t="s">
        <v>153</v>
      </c>
      <c r="BE397" s="135">
        <f t="shared" si="62"/>
        <v>0</v>
      </c>
      <c r="BF397" s="135">
        <f t="shared" si="63"/>
        <v>0</v>
      </c>
      <c r="BG397" s="135">
        <f t="shared" si="64"/>
        <v>0</v>
      </c>
      <c r="BH397" s="135">
        <f t="shared" si="65"/>
        <v>0</v>
      </c>
      <c r="BI397" s="135">
        <f t="shared" si="66"/>
        <v>0</v>
      </c>
      <c r="BJ397" s="2" t="s">
        <v>85</v>
      </c>
      <c r="BK397" s="135">
        <f t="shared" si="71"/>
        <v>0</v>
      </c>
      <c r="BL397" s="2" t="s">
        <v>373</v>
      </c>
      <c r="BM397" s="134" t="s">
        <v>3516</v>
      </c>
    </row>
    <row r="398" spans="2:47" s="18" customFormat="1" ht="11.25">
      <c r="B398" s="19"/>
      <c r="D398" s="136" t="s">
        <v>163</v>
      </c>
      <c r="F398" s="137" t="s">
        <v>3517</v>
      </c>
      <c r="L398" s="19"/>
      <c r="M398" s="138"/>
      <c r="T398" s="43"/>
      <c r="AT398" s="2" t="s">
        <v>163</v>
      </c>
      <c r="AU398" s="2" t="s">
        <v>87</v>
      </c>
    </row>
    <row r="399" spans="2:65" s="18" customFormat="1" ht="33" customHeight="1">
      <c r="B399" s="19"/>
      <c r="C399" s="123" t="s">
        <v>1463</v>
      </c>
      <c r="D399" s="123" t="s">
        <v>156</v>
      </c>
      <c r="E399" s="124" t="s">
        <v>3518</v>
      </c>
      <c r="F399" s="125" t="s">
        <v>3519</v>
      </c>
      <c r="G399" s="126" t="s">
        <v>254</v>
      </c>
      <c r="H399" s="127">
        <v>1</v>
      </c>
      <c r="I399" s="128"/>
      <c r="J399" s="129">
        <f t="shared" si="67"/>
        <v>0</v>
      </c>
      <c r="K399" s="125" t="s">
        <v>160</v>
      </c>
      <c r="L399" s="19"/>
      <c r="M399" s="130" t="s">
        <v>19</v>
      </c>
      <c r="N399" s="131" t="s">
        <v>49</v>
      </c>
      <c r="P399" s="132">
        <f t="shared" si="68"/>
        <v>0</v>
      </c>
      <c r="Q399" s="132">
        <v>0</v>
      </c>
      <c r="R399" s="132">
        <f t="shared" si="69"/>
        <v>0</v>
      </c>
      <c r="S399" s="132">
        <v>0</v>
      </c>
      <c r="T399" s="133">
        <f t="shared" si="70"/>
        <v>0</v>
      </c>
      <c r="AR399" s="134" t="s">
        <v>373</v>
      </c>
      <c r="AT399" s="134" t="s">
        <v>156</v>
      </c>
      <c r="AU399" s="134" t="s">
        <v>87</v>
      </c>
      <c r="AY399" s="2" t="s">
        <v>153</v>
      </c>
      <c r="BE399" s="135">
        <f t="shared" si="62"/>
        <v>0</v>
      </c>
      <c r="BF399" s="135">
        <f t="shared" si="63"/>
        <v>0</v>
      </c>
      <c r="BG399" s="135">
        <f t="shared" si="64"/>
        <v>0</v>
      </c>
      <c r="BH399" s="135">
        <f t="shared" si="65"/>
        <v>0</v>
      </c>
      <c r="BI399" s="135">
        <f t="shared" si="66"/>
        <v>0</v>
      </c>
      <c r="BJ399" s="2" t="s">
        <v>85</v>
      </c>
      <c r="BK399" s="135">
        <f t="shared" si="71"/>
        <v>0</v>
      </c>
      <c r="BL399" s="2" t="s">
        <v>373</v>
      </c>
      <c r="BM399" s="134" t="s">
        <v>3520</v>
      </c>
    </row>
    <row r="400" spans="2:47" s="18" customFormat="1" ht="11.25">
      <c r="B400" s="19"/>
      <c r="D400" s="136" t="s">
        <v>163</v>
      </c>
      <c r="F400" s="137" t="s">
        <v>3521</v>
      </c>
      <c r="L400" s="19"/>
      <c r="M400" s="138"/>
      <c r="T400" s="43"/>
      <c r="AT400" s="2" t="s">
        <v>163</v>
      </c>
      <c r="AU400" s="2" t="s">
        <v>87</v>
      </c>
    </row>
    <row r="401" spans="2:65" s="18" customFormat="1" ht="16.5" customHeight="1">
      <c r="B401" s="19"/>
      <c r="C401" s="123" t="s">
        <v>1477</v>
      </c>
      <c r="D401" s="123" t="s">
        <v>156</v>
      </c>
      <c r="E401" s="124" t="s">
        <v>3522</v>
      </c>
      <c r="F401" s="125" t="s">
        <v>3523</v>
      </c>
      <c r="G401" s="126" t="s">
        <v>254</v>
      </c>
      <c r="H401" s="127">
        <v>9</v>
      </c>
      <c r="I401" s="128"/>
      <c r="J401" s="129">
        <f t="shared" si="67"/>
        <v>0</v>
      </c>
      <c r="K401" s="125" t="s">
        <v>19</v>
      </c>
      <c r="L401" s="19"/>
      <c r="M401" s="130" t="s">
        <v>19</v>
      </c>
      <c r="N401" s="131" t="s">
        <v>49</v>
      </c>
      <c r="P401" s="132">
        <f t="shared" si="68"/>
        <v>0</v>
      </c>
      <c r="Q401" s="132">
        <v>0</v>
      </c>
      <c r="R401" s="132">
        <f t="shared" si="69"/>
        <v>0</v>
      </c>
      <c r="S401" s="132">
        <v>0</v>
      </c>
      <c r="T401" s="133">
        <f t="shared" si="70"/>
        <v>0</v>
      </c>
      <c r="AR401" s="134" t="s">
        <v>373</v>
      </c>
      <c r="AT401" s="134" t="s">
        <v>156</v>
      </c>
      <c r="AU401" s="134" t="s">
        <v>87</v>
      </c>
      <c r="AY401" s="2" t="s">
        <v>153</v>
      </c>
      <c r="BE401" s="135">
        <f t="shared" si="62"/>
        <v>0</v>
      </c>
      <c r="BF401" s="135">
        <f t="shared" si="63"/>
        <v>0</v>
      </c>
      <c r="BG401" s="135">
        <f t="shared" si="64"/>
        <v>0</v>
      </c>
      <c r="BH401" s="135">
        <f t="shared" si="65"/>
        <v>0</v>
      </c>
      <c r="BI401" s="135">
        <f t="shared" si="66"/>
        <v>0</v>
      </c>
      <c r="BJ401" s="2" t="s">
        <v>85</v>
      </c>
      <c r="BK401" s="135">
        <f t="shared" si="71"/>
        <v>0</v>
      </c>
      <c r="BL401" s="2" t="s">
        <v>373</v>
      </c>
      <c r="BM401" s="134" t="s">
        <v>3524</v>
      </c>
    </row>
    <row r="402" spans="2:65" s="18" customFormat="1" ht="24.2" customHeight="1">
      <c r="B402" s="19"/>
      <c r="C402" s="123" t="s">
        <v>1484</v>
      </c>
      <c r="D402" s="123" t="s">
        <v>156</v>
      </c>
      <c r="E402" s="124" t="s">
        <v>3525</v>
      </c>
      <c r="F402" s="125" t="s">
        <v>3526</v>
      </c>
      <c r="G402" s="126" t="s">
        <v>254</v>
      </c>
      <c r="H402" s="127">
        <v>3</v>
      </c>
      <c r="I402" s="128"/>
      <c r="J402" s="129">
        <f t="shared" si="67"/>
        <v>0</v>
      </c>
      <c r="K402" s="125" t="s">
        <v>19</v>
      </c>
      <c r="L402" s="19"/>
      <c r="M402" s="130" t="s">
        <v>19</v>
      </c>
      <c r="N402" s="131" t="s">
        <v>49</v>
      </c>
      <c r="P402" s="132">
        <f t="shared" si="68"/>
        <v>0</v>
      </c>
      <c r="Q402" s="132">
        <v>0</v>
      </c>
      <c r="R402" s="132">
        <f t="shared" si="69"/>
        <v>0</v>
      </c>
      <c r="S402" s="132">
        <v>0</v>
      </c>
      <c r="T402" s="133">
        <f t="shared" si="70"/>
        <v>0</v>
      </c>
      <c r="AR402" s="134" t="s">
        <v>373</v>
      </c>
      <c r="AT402" s="134" t="s">
        <v>156</v>
      </c>
      <c r="AU402" s="134" t="s">
        <v>87</v>
      </c>
      <c r="AY402" s="2" t="s">
        <v>153</v>
      </c>
      <c r="BE402" s="135">
        <f t="shared" si="62"/>
        <v>0</v>
      </c>
      <c r="BF402" s="135">
        <f t="shared" si="63"/>
        <v>0</v>
      </c>
      <c r="BG402" s="135">
        <f t="shared" si="64"/>
        <v>0</v>
      </c>
      <c r="BH402" s="135">
        <f t="shared" si="65"/>
        <v>0</v>
      </c>
      <c r="BI402" s="135">
        <f t="shared" si="66"/>
        <v>0</v>
      </c>
      <c r="BJ402" s="2" t="s">
        <v>85</v>
      </c>
      <c r="BK402" s="135">
        <f t="shared" si="71"/>
        <v>0</v>
      </c>
      <c r="BL402" s="2" t="s">
        <v>373</v>
      </c>
      <c r="BM402" s="134" t="s">
        <v>3527</v>
      </c>
    </row>
    <row r="403" spans="2:65" s="18" customFormat="1" ht="21.75" customHeight="1">
      <c r="B403" s="19"/>
      <c r="C403" s="123" t="s">
        <v>1489</v>
      </c>
      <c r="D403" s="123" t="s">
        <v>156</v>
      </c>
      <c r="E403" s="124" t="s">
        <v>3528</v>
      </c>
      <c r="F403" s="125" t="s">
        <v>3529</v>
      </c>
      <c r="G403" s="126" t="s">
        <v>270</v>
      </c>
      <c r="H403" s="127">
        <v>6.9</v>
      </c>
      <c r="I403" s="128"/>
      <c r="J403" s="129">
        <f t="shared" si="67"/>
        <v>0</v>
      </c>
      <c r="K403" s="125" t="s">
        <v>160</v>
      </c>
      <c r="L403" s="19"/>
      <c r="M403" s="130" t="s">
        <v>19</v>
      </c>
      <c r="N403" s="131" t="s">
        <v>49</v>
      </c>
      <c r="P403" s="132">
        <f t="shared" si="68"/>
        <v>0</v>
      </c>
      <c r="Q403" s="132">
        <v>0</v>
      </c>
      <c r="R403" s="132">
        <f t="shared" si="69"/>
        <v>0</v>
      </c>
      <c r="S403" s="132">
        <v>0</v>
      </c>
      <c r="T403" s="133">
        <f t="shared" si="70"/>
        <v>0</v>
      </c>
      <c r="AR403" s="134" t="s">
        <v>373</v>
      </c>
      <c r="AT403" s="134" t="s">
        <v>156</v>
      </c>
      <c r="AU403" s="134" t="s">
        <v>87</v>
      </c>
      <c r="AY403" s="2" t="s">
        <v>153</v>
      </c>
      <c r="BE403" s="135">
        <f t="shared" si="62"/>
        <v>0</v>
      </c>
      <c r="BF403" s="135">
        <f t="shared" si="63"/>
        <v>0</v>
      </c>
      <c r="BG403" s="135">
        <f t="shared" si="64"/>
        <v>0</v>
      </c>
      <c r="BH403" s="135">
        <f t="shared" si="65"/>
        <v>0</v>
      </c>
      <c r="BI403" s="135">
        <f t="shared" si="66"/>
        <v>0</v>
      </c>
      <c r="BJ403" s="2" t="s">
        <v>85</v>
      </c>
      <c r="BK403" s="135">
        <f t="shared" si="71"/>
        <v>0</v>
      </c>
      <c r="BL403" s="2" t="s">
        <v>373</v>
      </c>
      <c r="BM403" s="134" t="s">
        <v>3530</v>
      </c>
    </row>
    <row r="404" spans="2:47" s="18" customFormat="1" ht="11.25">
      <c r="B404" s="19"/>
      <c r="D404" s="136" t="s">
        <v>163</v>
      </c>
      <c r="F404" s="137" t="s">
        <v>3531</v>
      </c>
      <c r="L404" s="19"/>
      <c r="M404" s="138"/>
      <c r="T404" s="43"/>
      <c r="AT404" s="2" t="s">
        <v>163</v>
      </c>
      <c r="AU404" s="2" t="s">
        <v>87</v>
      </c>
    </row>
    <row r="405" spans="2:65" s="18" customFormat="1" ht="16.5" customHeight="1">
      <c r="B405" s="19"/>
      <c r="C405" s="171" t="s">
        <v>1495</v>
      </c>
      <c r="D405" s="171" t="s">
        <v>664</v>
      </c>
      <c r="E405" s="172" t="s">
        <v>3532</v>
      </c>
      <c r="F405" s="173" t="s">
        <v>3533</v>
      </c>
      <c r="G405" s="174" t="s">
        <v>270</v>
      </c>
      <c r="H405" s="175">
        <v>6.9</v>
      </c>
      <c r="I405" s="176"/>
      <c r="J405" s="177">
        <f t="shared" si="67"/>
        <v>0</v>
      </c>
      <c r="K405" s="173" t="s">
        <v>19</v>
      </c>
      <c r="L405" s="178"/>
      <c r="M405" s="179" t="s">
        <v>19</v>
      </c>
      <c r="N405" s="180" t="s">
        <v>49</v>
      </c>
      <c r="P405" s="132">
        <f t="shared" si="68"/>
        <v>0</v>
      </c>
      <c r="Q405" s="132">
        <v>0</v>
      </c>
      <c r="R405" s="132">
        <f t="shared" si="69"/>
        <v>0</v>
      </c>
      <c r="S405" s="132">
        <v>0</v>
      </c>
      <c r="T405" s="133">
        <f t="shared" si="70"/>
        <v>0</v>
      </c>
      <c r="AR405" s="134" t="s">
        <v>494</v>
      </c>
      <c r="AT405" s="134" t="s">
        <v>664</v>
      </c>
      <c r="AU405" s="134" t="s">
        <v>87</v>
      </c>
      <c r="AY405" s="2" t="s">
        <v>153</v>
      </c>
      <c r="BE405" s="135">
        <f t="shared" si="62"/>
        <v>0</v>
      </c>
      <c r="BF405" s="135">
        <f t="shared" si="63"/>
        <v>0</v>
      </c>
      <c r="BG405" s="135">
        <f t="shared" si="64"/>
        <v>0</v>
      </c>
      <c r="BH405" s="135">
        <f t="shared" si="65"/>
        <v>0</v>
      </c>
      <c r="BI405" s="135">
        <f t="shared" si="66"/>
        <v>0</v>
      </c>
      <c r="BJ405" s="2" t="s">
        <v>85</v>
      </c>
      <c r="BK405" s="135">
        <f t="shared" si="71"/>
        <v>0</v>
      </c>
      <c r="BL405" s="2" t="s">
        <v>373</v>
      </c>
      <c r="BM405" s="134" t="s">
        <v>3534</v>
      </c>
    </row>
    <row r="406" spans="2:65" s="18" customFormat="1" ht="16.5" customHeight="1">
      <c r="B406" s="19"/>
      <c r="C406" s="123" t="s">
        <v>1501</v>
      </c>
      <c r="D406" s="123" t="s">
        <v>156</v>
      </c>
      <c r="E406" s="124" t="s">
        <v>3535</v>
      </c>
      <c r="F406" s="125" t="s">
        <v>3536</v>
      </c>
      <c r="G406" s="126" t="s">
        <v>254</v>
      </c>
      <c r="H406" s="127">
        <v>23</v>
      </c>
      <c r="I406" s="128"/>
      <c r="J406" s="129">
        <f t="shared" si="67"/>
        <v>0</v>
      </c>
      <c r="K406" s="125" t="s">
        <v>19</v>
      </c>
      <c r="L406" s="19"/>
      <c r="M406" s="130" t="s">
        <v>19</v>
      </c>
      <c r="N406" s="131" t="s">
        <v>49</v>
      </c>
      <c r="P406" s="132">
        <f t="shared" si="68"/>
        <v>0</v>
      </c>
      <c r="Q406" s="132">
        <v>0</v>
      </c>
      <c r="R406" s="132">
        <f t="shared" si="69"/>
        <v>0</v>
      </c>
      <c r="S406" s="132">
        <v>0</v>
      </c>
      <c r="T406" s="133">
        <f t="shared" si="70"/>
        <v>0</v>
      </c>
      <c r="AR406" s="134" t="s">
        <v>373</v>
      </c>
      <c r="AT406" s="134" t="s">
        <v>156</v>
      </c>
      <c r="AU406" s="134" t="s">
        <v>87</v>
      </c>
      <c r="AY406" s="2" t="s">
        <v>153</v>
      </c>
      <c r="BE406" s="135">
        <f t="shared" si="62"/>
        <v>0</v>
      </c>
      <c r="BF406" s="135">
        <f t="shared" si="63"/>
        <v>0</v>
      </c>
      <c r="BG406" s="135">
        <f t="shared" si="64"/>
        <v>0</v>
      </c>
      <c r="BH406" s="135">
        <f t="shared" si="65"/>
        <v>0</v>
      </c>
      <c r="BI406" s="135">
        <f t="shared" si="66"/>
        <v>0</v>
      </c>
      <c r="BJ406" s="2" t="s">
        <v>85</v>
      </c>
      <c r="BK406" s="135">
        <f t="shared" si="71"/>
        <v>0</v>
      </c>
      <c r="BL406" s="2" t="s">
        <v>373</v>
      </c>
      <c r="BM406" s="134" t="s">
        <v>3537</v>
      </c>
    </row>
    <row r="407" spans="2:51" s="149" customFormat="1" ht="11.25">
      <c r="B407" s="150"/>
      <c r="D407" s="144" t="s">
        <v>261</v>
      </c>
      <c r="E407" s="151" t="s">
        <v>19</v>
      </c>
      <c r="F407" s="152" t="s">
        <v>3538</v>
      </c>
      <c r="H407" s="153">
        <v>21</v>
      </c>
      <c r="L407" s="150"/>
      <c r="M407" s="154"/>
      <c r="T407" s="155"/>
      <c r="AT407" s="151" t="s">
        <v>261</v>
      </c>
      <c r="AU407" s="151" t="s">
        <v>87</v>
      </c>
      <c r="AV407" s="149" t="s">
        <v>87</v>
      </c>
      <c r="AW407" s="149" t="s">
        <v>37</v>
      </c>
      <c r="AX407" s="149" t="s">
        <v>78</v>
      </c>
      <c r="AY407" s="151" t="s">
        <v>153</v>
      </c>
    </row>
    <row r="408" spans="2:51" s="149" customFormat="1" ht="11.25">
      <c r="B408" s="150"/>
      <c r="D408" s="144" t="s">
        <v>261</v>
      </c>
      <c r="E408" s="151" t="s">
        <v>19</v>
      </c>
      <c r="F408" s="152" t="s">
        <v>3539</v>
      </c>
      <c r="H408" s="153">
        <v>2</v>
      </c>
      <c r="L408" s="150"/>
      <c r="M408" s="154"/>
      <c r="T408" s="155"/>
      <c r="AT408" s="151" t="s">
        <v>261</v>
      </c>
      <c r="AU408" s="151" t="s">
        <v>87</v>
      </c>
      <c r="AV408" s="149" t="s">
        <v>87</v>
      </c>
      <c r="AW408" s="149" t="s">
        <v>37</v>
      </c>
      <c r="AX408" s="149" t="s">
        <v>78</v>
      </c>
      <c r="AY408" s="151" t="s">
        <v>153</v>
      </c>
    </row>
    <row r="409" spans="2:51" s="156" customFormat="1" ht="11.25">
      <c r="B409" s="157"/>
      <c r="D409" s="144" t="s">
        <v>261</v>
      </c>
      <c r="E409" s="158" t="s">
        <v>19</v>
      </c>
      <c r="F409" s="159" t="s">
        <v>295</v>
      </c>
      <c r="H409" s="160">
        <v>23</v>
      </c>
      <c r="L409" s="157"/>
      <c r="M409" s="161"/>
      <c r="T409" s="162"/>
      <c r="AT409" s="158" t="s">
        <v>261</v>
      </c>
      <c r="AU409" s="158" t="s">
        <v>87</v>
      </c>
      <c r="AV409" s="156" t="s">
        <v>174</v>
      </c>
      <c r="AW409" s="156" t="s">
        <v>37</v>
      </c>
      <c r="AX409" s="156" t="s">
        <v>85</v>
      </c>
      <c r="AY409" s="158" t="s">
        <v>153</v>
      </c>
    </row>
    <row r="410" spans="2:63" s="111" customFormat="1" ht="25.9" customHeight="1">
      <c r="B410" s="112"/>
      <c r="D410" s="113" t="s">
        <v>77</v>
      </c>
      <c r="E410" s="114" t="s">
        <v>664</v>
      </c>
      <c r="F410" s="114" t="s">
        <v>3015</v>
      </c>
      <c r="J410" s="115">
        <f aca="true" t="shared" si="72" ref="J410:J412">BK410</f>
        <v>0</v>
      </c>
      <c r="L410" s="112"/>
      <c r="M410" s="116"/>
      <c r="P410" s="117">
        <f>P411+P412</f>
        <v>0</v>
      </c>
      <c r="R410" s="117">
        <f>R411+R412</f>
        <v>0</v>
      </c>
      <c r="T410" s="118">
        <f>T411+T412</f>
        <v>0</v>
      </c>
      <c r="AR410" s="113" t="s">
        <v>169</v>
      </c>
      <c r="AT410" s="119" t="s">
        <v>77</v>
      </c>
      <c r="AU410" s="119" t="s">
        <v>78</v>
      </c>
      <c r="AY410" s="113" t="s">
        <v>153</v>
      </c>
      <c r="BK410" s="120">
        <f>BK411+BK412</f>
        <v>0</v>
      </c>
    </row>
    <row r="411" spans="2:63" s="111" customFormat="1" ht="22.9" customHeight="1">
      <c r="B411" s="112"/>
      <c r="D411" s="113" t="s">
        <v>77</v>
      </c>
      <c r="E411" s="121" t="s">
        <v>3016</v>
      </c>
      <c r="F411" s="121" t="s">
        <v>3017</v>
      </c>
      <c r="J411" s="122">
        <f t="shared" si="72"/>
        <v>0</v>
      </c>
      <c r="L411" s="112"/>
      <c r="M411" s="116"/>
      <c r="P411" s="117">
        <v>0</v>
      </c>
      <c r="R411" s="117">
        <v>0</v>
      </c>
      <c r="T411" s="118">
        <v>0</v>
      </c>
      <c r="AR411" s="113" t="s">
        <v>169</v>
      </c>
      <c r="AT411" s="119" t="s">
        <v>77</v>
      </c>
      <c r="AU411" s="119" t="s">
        <v>85</v>
      </c>
      <c r="AY411" s="113" t="s">
        <v>153</v>
      </c>
      <c r="BK411" s="120">
        <v>0</v>
      </c>
    </row>
    <row r="412" spans="2:63" s="111" customFormat="1" ht="22.9" customHeight="1">
      <c r="B412" s="112"/>
      <c r="D412" s="113" t="s">
        <v>77</v>
      </c>
      <c r="E412" s="121" t="s">
        <v>3056</v>
      </c>
      <c r="F412" s="121" t="s">
        <v>3057</v>
      </c>
      <c r="J412" s="122">
        <f t="shared" si="72"/>
        <v>0</v>
      </c>
      <c r="L412" s="112"/>
      <c r="M412" s="116"/>
      <c r="P412" s="117">
        <f>SUM(P413:P460)</f>
        <v>0</v>
      </c>
      <c r="R412" s="117">
        <f>SUM(R413:R460)</f>
        <v>0</v>
      </c>
      <c r="T412" s="118">
        <f>SUM(T413:T460)</f>
        <v>0</v>
      </c>
      <c r="AR412" s="113" t="s">
        <v>169</v>
      </c>
      <c r="AT412" s="119" t="s">
        <v>77</v>
      </c>
      <c r="AU412" s="119" t="s">
        <v>85</v>
      </c>
      <c r="AY412" s="113" t="s">
        <v>153</v>
      </c>
      <c r="BK412" s="120">
        <f>SUM(BK413:BK460)</f>
        <v>0</v>
      </c>
    </row>
    <row r="413" spans="2:65" s="18" customFormat="1" ht="16.5" customHeight="1">
      <c r="B413" s="19"/>
      <c r="C413" s="123" t="s">
        <v>1505</v>
      </c>
      <c r="D413" s="123" t="s">
        <v>156</v>
      </c>
      <c r="E413" s="124" t="s">
        <v>3540</v>
      </c>
      <c r="F413" s="125" t="s">
        <v>3541</v>
      </c>
      <c r="G413" s="126" t="s">
        <v>3542</v>
      </c>
      <c r="H413" s="127">
        <v>0.22</v>
      </c>
      <c r="I413" s="128"/>
      <c r="J413" s="129">
        <f>ROUND(I413*H413,2)</f>
        <v>0</v>
      </c>
      <c r="K413" s="125" t="s">
        <v>160</v>
      </c>
      <c r="L413" s="19"/>
      <c r="M413" s="130" t="s">
        <v>19</v>
      </c>
      <c r="N413" s="131" t="s">
        <v>49</v>
      </c>
      <c r="P413" s="132">
        <f>O413*H413</f>
        <v>0</v>
      </c>
      <c r="Q413" s="132">
        <v>0</v>
      </c>
      <c r="R413" s="132">
        <f>Q413*H413</f>
        <v>0</v>
      </c>
      <c r="S413" s="132">
        <v>0</v>
      </c>
      <c r="T413" s="133">
        <f>S413*H413</f>
        <v>0</v>
      </c>
      <c r="AR413" s="134" t="s">
        <v>708</v>
      </c>
      <c r="AT413" s="134" t="s">
        <v>156</v>
      </c>
      <c r="AU413" s="134" t="s">
        <v>87</v>
      </c>
      <c r="AY413" s="2" t="s">
        <v>153</v>
      </c>
      <c r="BE413" s="135">
        <f t="shared" si="62"/>
        <v>0</v>
      </c>
      <c r="BF413" s="135">
        <f t="shared" si="63"/>
        <v>0</v>
      </c>
      <c r="BG413" s="135">
        <f t="shared" si="64"/>
        <v>0</v>
      </c>
      <c r="BH413" s="135">
        <f t="shared" si="65"/>
        <v>0</v>
      </c>
      <c r="BI413" s="135">
        <f t="shared" si="66"/>
        <v>0</v>
      </c>
      <c r="BJ413" s="2" t="s">
        <v>85</v>
      </c>
      <c r="BK413" s="135">
        <f>ROUND(I413*H413,2)</f>
        <v>0</v>
      </c>
      <c r="BL413" s="2" t="s">
        <v>708</v>
      </c>
      <c r="BM413" s="134" t="s">
        <v>3543</v>
      </c>
    </row>
    <row r="414" spans="2:47" s="18" customFormat="1" ht="11.25">
      <c r="B414" s="19"/>
      <c r="D414" s="136" t="s">
        <v>163</v>
      </c>
      <c r="F414" s="137" t="s">
        <v>3544</v>
      </c>
      <c r="L414" s="19"/>
      <c r="M414" s="138"/>
      <c r="T414" s="43"/>
      <c r="AT414" s="2" t="s">
        <v>163</v>
      </c>
      <c r="AU414" s="2" t="s">
        <v>87</v>
      </c>
    </row>
    <row r="415" spans="2:65" s="18" customFormat="1" ht="16.5" customHeight="1">
      <c r="B415" s="19"/>
      <c r="C415" s="123" t="s">
        <v>1509</v>
      </c>
      <c r="D415" s="123" t="s">
        <v>156</v>
      </c>
      <c r="E415" s="124" t="s">
        <v>3545</v>
      </c>
      <c r="F415" s="125" t="s">
        <v>3546</v>
      </c>
      <c r="G415" s="126" t="s">
        <v>3542</v>
      </c>
      <c r="H415" s="127">
        <v>0.22</v>
      </c>
      <c r="I415" s="128"/>
      <c r="J415" s="129">
        <f>ROUND(I415*H415,2)</f>
        <v>0</v>
      </c>
      <c r="K415" s="125" t="s">
        <v>160</v>
      </c>
      <c r="L415" s="19"/>
      <c r="M415" s="130" t="s">
        <v>19</v>
      </c>
      <c r="N415" s="131" t="s">
        <v>49</v>
      </c>
      <c r="P415" s="132">
        <f>O415*H415</f>
        <v>0</v>
      </c>
      <c r="Q415" s="132">
        <v>0</v>
      </c>
      <c r="R415" s="132">
        <f>Q415*H415</f>
        <v>0</v>
      </c>
      <c r="S415" s="132">
        <v>0</v>
      </c>
      <c r="T415" s="133">
        <f>S415*H415</f>
        <v>0</v>
      </c>
      <c r="AR415" s="134" t="s">
        <v>708</v>
      </c>
      <c r="AT415" s="134" t="s">
        <v>156</v>
      </c>
      <c r="AU415" s="134" t="s">
        <v>87</v>
      </c>
      <c r="AY415" s="2" t="s">
        <v>153</v>
      </c>
      <c r="BE415" s="135">
        <f t="shared" si="62"/>
        <v>0</v>
      </c>
      <c r="BF415" s="135">
        <f t="shared" si="63"/>
        <v>0</v>
      </c>
      <c r="BG415" s="135">
        <f t="shared" si="64"/>
        <v>0</v>
      </c>
      <c r="BH415" s="135">
        <f t="shared" si="65"/>
        <v>0</v>
      </c>
      <c r="BI415" s="135">
        <f t="shared" si="66"/>
        <v>0</v>
      </c>
      <c r="BJ415" s="2" t="s">
        <v>85</v>
      </c>
      <c r="BK415" s="135">
        <f>ROUND(I415*H415,2)</f>
        <v>0</v>
      </c>
      <c r="BL415" s="2" t="s">
        <v>708</v>
      </c>
      <c r="BM415" s="134" t="s">
        <v>3547</v>
      </c>
    </row>
    <row r="416" spans="2:47" s="18" customFormat="1" ht="11.25">
      <c r="B416" s="19"/>
      <c r="D416" s="136" t="s">
        <v>163</v>
      </c>
      <c r="F416" s="137" t="s">
        <v>3548</v>
      </c>
      <c r="L416" s="19"/>
      <c r="M416" s="138"/>
      <c r="T416" s="43"/>
      <c r="AT416" s="2" t="s">
        <v>163</v>
      </c>
      <c r="AU416" s="2" t="s">
        <v>87</v>
      </c>
    </row>
    <row r="417" spans="2:65" s="18" customFormat="1" ht="24.2" customHeight="1">
      <c r="B417" s="19"/>
      <c r="C417" s="123" t="s">
        <v>1514</v>
      </c>
      <c r="D417" s="123" t="s">
        <v>156</v>
      </c>
      <c r="E417" s="124" t="s">
        <v>3058</v>
      </c>
      <c r="F417" s="125" t="s">
        <v>3059</v>
      </c>
      <c r="G417" s="126" t="s">
        <v>258</v>
      </c>
      <c r="H417" s="127">
        <v>70.4</v>
      </c>
      <c r="I417" s="128"/>
      <c r="J417" s="129">
        <f>ROUND(I417*H417,2)</f>
        <v>0</v>
      </c>
      <c r="K417" s="125" t="s">
        <v>160</v>
      </c>
      <c r="L417" s="19"/>
      <c r="M417" s="130" t="s">
        <v>19</v>
      </c>
      <c r="N417" s="131" t="s">
        <v>49</v>
      </c>
      <c r="P417" s="132">
        <f>O417*H417</f>
        <v>0</v>
      </c>
      <c r="Q417" s="132">
        <v>0</v>
      </c>
      <c r="R417" s="132">
        <f>Q417*H417</f>
        <v>0</v>
      </c>
      <c r="S417" s="132">
        <v>0</v>
      </c>
      <c r="T417" s="133">
        <f>S417*H417</f>
        <v>0</v>
      </c>
      <c r="AR417" s="134" t="s">
        <v>708</v>
      </c>
      <c r="AT417" s="134" t="s">
        <v>156</v>
      </c>
      <c r="AU417" s="134" t="s">
        <v>87</v>
      </c>
      <c r="AY417" s="2" t="s">
        <v>153</v>
      </c>
      <c r="BE417" s="135">
        <f t="shared" si="62"/>
        <v>0</v>
      </c>
      <c r="BF417" s="135">
        <f t="shared" si="63"/>
        <v>0</v>
      </c>
      <c r="BG417" s="135">
        <f t="shared" si="64"/>
        <v>0</v>
      </c>
      <c r="BH417" s="135">
        <f t="shared" si="65"/>
        <v>0</v>
      </c>
      <c r="BI417" s="135">
        <f t="shared" si="66"/>
        <v>0</v>
      </c>
      <c r="BJ417" s="2" t="s">
        <v>85</v>
      </c>
      <c r="BK417" s="135">
        <f>ROUND(I417*H417,2)</f>
        <v>0</v>
      </c>
      <c r="BL417" s="2" t="s">
        <v>708</v>
      </c>
      <c r="BM417" s="134" t="s">
        <v>3549</v>
      </c>
    </row>
    <row r="418" spans="2:47" s="18" customFormat="1" ht="11.25">
      <c r="B418" s="19"/>
      <c r="D418" s="136" t="s">
        <v>163</v>
      </c>
      <c r="F418" s="137" t="s">
        <v>3060</v>
      </c>
      <c r="L418" s="19"/>
      <c r="M418" s="138"/>
      <c r="T418" s="43"/>
      <c r="AT418" s="2" t="s">
        <v>163</v>
      </c>
      <c r="AU418" s="2" t="s">
        <v>87</v>
      </c>
    </row>
    <row r="419" spans="2:65" s="18" customFormat="1" ht="33" customHeight="1">
      <c r="B419" s="19"/>
      <c r="C419" s="123" t="s">
        <v>1518</v>
      </c>
      <c r="D419" s="123" t="s">
        <v>156</v>
      </c>
      <c r="E419" s="124" t="s">
        <v>3061</v>
      </c>
      <c r="F419" s="125" t="s">
        <v>3062</v>
      </c>
      <c r="G419" s="126" t="s">
        <v>276</v>
      </c>
      <c r="H419" s="127">
        <v>20.9</v>
      </c>
      <c r="I419" s="128"/>
      <c r="J419" s="129">
        <f>ROUND(I419*H419,2)</f>
        <v>0</v>
      </c>
      <c r="K419" s="125" t="s">
        <v>160</v>
      </c>
      <c r="L419" s="19"/>
      <c r="M419" s="130" t="s">
        <v>19</v>
      </c>
      <c r="N419" s="131" t="s">
        <v>49</v>
      </c>
      <c r="P419" s="132">
        <f>O419*H419</f>
        <v>0</v>
      </c>
      <c r="Q419" s="132">
        <v>0</v>
      </c>
      <c r="R419" s="132">
        <f>Q419*H419</f>
        <v>0</v>
      </c>
      <c r="S419" s="132">
        <v>0</v>
      </c>
      <c r="T419" s="133">
        <f>S419*H419</f>
        <v>0</v>
      </c>
      <c r="AR419" s="134" t="s">
        <v>708</v>
      </c>
      <c r="AT419" s="134" t="s">
        <v>156</v>
      </c>
      <c r="AU419" s="134" t="s">
        <v>87</v>
      </c>
      <c r="AY419" s="2" t="s">
        <v>153</v>
      </c>
      <c r="BE419" s="135">
        <f t="shared" si="62"/>
        <v>0</v>
      </c>
      <c r="BF419" s="135">
        <f t="shared" si="63"/>
        <v>0</v>
      </c>
      <c r="BG419" s="135">
        <f t="shared" si="64"/>
        <v>0</v>
      </c>
      <c r="BH419" s="135">
        <f t="shared" si="65"/>
        <v>0</v>
      </c>
      <c r="BI419" s="135">
        <f t="shared" si="66"/>
        <v>0</v>
      </c>
      <c r="BJ419" s="2" t="s">
        <v>85</v>
      </c>
      <c r="BK419" s="135">
        <f>ROUND(I419*H419,2)</f>
        <v>0</v>
      </c>
      <c r="BL419" s="2" t="s">
        <v>708</v>
      </c>
      <c r="BM419" s="134" t="s">
        <v>3550</v>
      </c>
    </row>
    <row r="420" spans="2:47" s="18" customFormat="1" ht="11.25">
      <c r="B420" s="19"/>
      <c r="D420" s="136" t="s">
        <v>163</v>
      </c>
      <c r="F420" s="137" t="s">
        <v>3063</v>
      </c>
      <c r="L420" s="19"/>
      <c r="M420" s="138"/>
      <c r="T420" s="43"/>
      <c r="AT420" s="2" t="s">
        <v>163</v>
      </c>
      <c r="AU420" s="2" t="s">
        <v>87</v>
      </c>
    </row>
    <row r="421" spans="2:65" s="18" customFormat="1" ht="37.9" customHeight="1">
      <c r="B421" s="19"/>
      <c r="C421" s="123" t="s">
        <v>1523</v>
      </c>
      <c r="D421" s="123" t="s">
        <v>156</v>
      </c>
      <c r="E421" s="124" t="s">
        <v>3065</v>
      </c>
      <c r="F421" s="125" t="s">
        <v>3066</v>
      </c>
      <c r="G421" s="126" t="s">
        <v>270</v>
      </c>
      <c r="H421" s="127">
        <v>137.5</v>
      </c>
      <c r="I421" s="128"/>
      <c r="J421" s="129">
        <f>ROUND(I421*H421,2)</f>
        <v>0</v>
      </c>
      <c r="K421" s="125" t="s">
        <v>160</v>
      </c>
      <c r="L421" s="19"/>
      <c r="M421" s="130" t="s">
        <v>19</v>
      </c>
      <c r="N421" s="131" t="s">
        <v>49</v>
      </c>
      <c r="P421" s="132">
        <f>O421*H421</f>
        <v>0</v>
      </c>
      <c r="Q421" s="132">
        <v>0</v>
      </c>
      <c r="R421" s="132">
        <f>Q421*H421</f>
        <v>0</v>
      </c>
      <c r="S421" s="132">
        <v>0</v>
      </c>
      <c r="T421" s="133">
        <f>S421*H421</f>
        <v>0</v>
      </c>
      <c r="AR421" s="134" t="s">
        <v>708</v>
      </c>
      <c r="AT421" s="134" t="s">
        <v>156</v>
      </c>
      <c r="AU421" s="134" t="s">
        <v>87</v>
      </c>
      <c r="AY421" s="2" t="s">
        <v>153</v>
      </c>
      <c r="BE421" s="135">
        <f aca="true" t="shared" si="73" ref="BE421:BE473">IF(N421="základní",J421,0)</f>
        <v>0</v>
      </c>
      <c r="BF421" s="135">
        <f aca="true" t="shared" si="74" ref="BF421:BF473">IF(N421="snížená",J421,0)</f>
        <v>0</v>
      </c>
      <c r="BG421" s="135">
        <f aca="true" t="shared" si="75" ref="BG421:BG473">IF(N421="zákl. přenesená",J421,0)</f>
        <v>0</v>
      </c>
      <c r="BH421" s="135">
        <f aca="true" t="shared" si="76" ref="BH421:BH473">IF(N421="sníž. přenesená",J421,0)</f>
        <v>0</v>
      </c>
      <c r="BI421" s="135">
        <f aca="true" t="shared" si="77" ref="BI421:BI473">IF(N421="nulová",J421,0)</f>
        <v>0</v>
      </c>
      <c r="BJ421" s="2" t="s">
        <v>85</v>
      </c>
      <c r="BK421" s="135">
        <f>ROUND(I421*H421,2)</f>
        <v>0</v>
      </c>
      <c r="BL421" s="2" t="s">
        <v>708</v>
      </c>
      <c r="BM421" s="134" t="s">
        <v>3551</v>
      </c>
    </row>
    <row r="422" spans="2:47" s="18" customFormat="1" ht="11.25">
      <c r="B422" s="19"/>
      <c r="D422" s="136" t="s">
        <v>163</v>
      </c>
      <c r="F422" s="137" t="s">
        <v>3067</v>
      </c>
      <c r="L422" s="19"/>
      <c r="M422" s="138"/>
      <c r="T422" s="43"/>
      <c r="AT422" s="2" t="s">
        <v>163</v>
      </c>
      <c r="AU422" s="2" t="s">
        <v>87</v>
      </c>
    </row>
    <row r="423" spans="2:65" s="18" customFormat="1" ht="33" customHeight="1">
      <c r="B423" s="19"/>
      <c r="C423" s="123" t="s">
        <v>1530</v>
      </c>
      <c r="D423" s="123" t="s">
        <v>156</v>
      </c>
      <c r="E423" s="124" t="s">
        <v>3068</v>
      </c>
      <c r="F423" s="125" t="s">
        <v>3069</v>
      </c>
      <c r="G423" s="126" t="s">
        <v>270</v>
      </c>
      <c r="H423" s="127">
        <v>137.5</v>
      </c>
      <c r="I423" s="128"/>
      <c r="J423" s="129">
        <f>ROUND(I423*H423,2)</f>
        <v>0</v>
      </c>
      <c r="K423" s="125" t="s">
        <v>160</v>
      </c>
      <c r="L423" s="19"/>
      <c r="M423" s="130" t="s">
        <v>19</v>
      </c>
      <c r="N423" s="131" t="s">
        <v>49</v>
      </c>
      <c r="P423" s="132">
        <f>O423*H423</f>
        <v>0</v>
      </c>
      <c r="Q423" s="132">
        <v>0</v>
      </c>
      <c r="R423" s="132">
        <f>Q423*H423</f>
        <v>0</v>
      </c>
      <c r="S423" s="132">
        <v>0</v>
      </c>
      <c r="T423" s="133">
        <f>S423*H423</f>
        <v>0</v>
      </c>
      <c r="AR423" s="134" t="s">
        <v>708</v>
      </c>
      <c r="AT423" s="134" t="s">
        <v>156</v>
      </c>
      <c r="AU423" s="134" t="s">
        <v>87</v>
      </c>
      <c r="AY423" s="2" t="s">
        <v>153</v>
      </c>
      <c r="BE423" s="135">
        <f t="shared" si="73"/>
        <v>0</v>
      </c>
      <c r="BF423" s="135">
        <f t="shared" si="74"/>
        <v>0</v>
      </c>
      <c r="BG423" s="135">
        <f t="shared" si="75"/>
        <v>0</v>
      </c>
      <c r="BH423" s="135">
        <f t="shared" si="76"/>
        <v>0</v>
      </c>
      <c r="BI423" s="135">
        <f t="shared" si="77"/>
        <v>0</v>
      </c>
      <c r="BJ423" s="2" t="s">
        <v>85</v>
      </c>
      <c r="BK423" s="135">
        <f>ROUND(I423*H423,2)</f>
        <v>0</v>
      </c>
      <c r="BL423" s="2" t="s">
        <v>708</v>
      </c>
      <c r="BM423" s="134" t="s">
        <v>3552</v>
      </c>
    </row>
    <row r="424" spans="2:47" s="18" customFormat="1" ht="11.25">
      <c r="B424" s="19"/>
      <c r="D424" s="136" t="s">
        <v>163</v>
      </c>
      <c r="F424" s="137" t="s">
        <v>3070</v>
      </c>
      <c r="L424" s="19"/>
      <c r="M424" s="138"/>
      <c r="T424" s="43"/>
      <c r="AT424" s="2" t="s">
        <v>163</v>
      </c>
      <c r="AU424" s="2" t="s">
        <v>87</v>
      </c>
    </row>
    <row r="425" spans="2:65" s="18" customFormat="1" ht="16.5" customHeight="1">
      <c r="B425" s="19"/>
      <c r="C425" s="123" t="s">
        <v>1535</v>
      </c>
      <c r="D425" s="123" t="s">
        <v>156</v>
      </c>
      <c r="E425" s="124" t="s">
        <v>3071</v>
      </c>
      <c r="F425" s="125" t="s">
        <v>3072</v>
      </c>
      <c r="G425" s="126" t="s">
        <v>258</v>
      </c>
      <c r="H425" s="127">
        <v>71.5</v>
      </c>
      <c r="I425" s="128"/>
      <c r="J425" s="129">
        <f aca="true" t="shared" si="78" ref="J425:J457">ROUND(I425*H425,2)</f>
        <v>0</v>
      </c>
      <c r="K425" s="125" t="s">
        <v>19</v>
      </c>
      <c r="L425" s="19"/>
      <c r="M425" s="130" t="s">
        <v>19</v>
      </c>
      <c r="N425" s="131" t="s">
        <v>49</v>
      </c>
      <c r="P425" s="132">
        <f aca="true" t="shared" si="79" ref="P425:P457">O425*H425</f>
        <v>0</v>
      </c>
      <c r="Q425" s="132">
        <v>0</v>
      </c>
      <c r="R425" s="132">
        <f aca="true" t="shared" si="80" ref="R425:R457">Q425*H425</f>
        <v>0</v>
      </c>
      <c r="S425" s="132">
        <v>0</v>
      </c>
      <c r="T425" s="133">
        <f aca="true" t="shared" si="81" ref="T425:T457">S425*H425</f>
        <v>0</v>
      </c>
      <c r="AR425" s="134" t="s">
        <v>708</v>
      </c>
      <c r="AT425" s="134" t="s">
        <v>156</v>
      </c>
      <c r="AU425" s="134" t="s">
        <v>87</v>
      </c>
      <c r="AY425" s="2" t="s">
        <v>153</v>
      </c>
      <c r="BE425" s="135">
        <f t="shared" si="73"/>
        <v>0</v>
      </c>
      <c r="BF425" s="135">
        <f t="shared" si="74"/>
        <v>0</v>
      </c>
      <c r="BG425" s="135">
        <f t="shared" si="75"/>
        <v>0</v>
      </c>
      <c r="BH425" s="135">
        <f t="shared" si="76"/>
        <v>0</v>
      </c>
      <c r="BI425" s="135">
        <f t="shared" si="77"/>
        <v>0</v>
      </c>
      <c r="BJ425" s="2" t="s">
        <v>85</v>
      </c>
      <c r="BK425" s="135">
        <f aca="true" t="shared" si="82" ref="BK425:BK457">ROUND(I425*H425,2)</f>
        <v>0</v>
      </c>
      <c r="BL425" s="2" t="s">
        <v>708</v>
      </c>
      <c r="BM425" s="134" t="s">
        <v>3553</v>
      </c>
    </row>
    <row r="426" spans="2:65" s="18" customFormat="1" ht="16.5" customHeight="1">
      <c r="B426" s="19"/>
      <c r="C426" s="123" t="s">
        <v>1540</v>
      </c>
      <c r="D426" s="123" t="s">
        <v>156</v>
      </c>
      <c r="E426" s="124" t="s">
        <v>3073</v>
      </c>
      <c r="F426" s="125" t="s">
        <v>3074</v>
      </c>
      <c r="G426" s="126" t="s">
        <v>258</v>
      </c>
      <c r="H426" s="127">
        <v>7.5</v>
      </c>
      <c r="I426" s="128"/>
      <c r="J426" s="129">
        <f t="shared" si="78"/>
        <v>0</v>
      </c>
      <c r="K426" s="125" t="s">
        <v>19</v>
      </c>
      <c r="L426" s="19"/>
      <c r="M426" s="130" t="s">
        <v>19</v>
      </c>
      <c r="N426" s="131" t="s">
        <v>49</v>
      </c>
      <c r="P426" s="132">
        <f t="shared" si="79"/>
        <v>0</v>
      </c>
      <c r="Q426" s="132">
        <v>0</v>
      </c>
      <c r="R426" s="132">
        <f t="shared" si="80"/>
        <v>0</v>
      </c>
      <c r="S426" s="132">
        <v>0</v>
      </c>
      <c r="T426" s="133">
        <f t="shared" si="81"/>
        <v>0</v>
      </c>
      <c r="AR426" s="134" t="s">
        <v>708</v>
      </c>
      <c r="AT426" s="134" t="s">
        <v>156</v>
      </c>
      <c r="AU426" s="134" t="s">
        <v>87</v>
      </c>
      <c r="AY426" s="2" t="s">
        <v>153</v>
      </c>
      <c r="BE426" s="135">
        <f t="shared" si="73"/>
        <v>0</v>
      </c>
      <c r="BF426" s="135">
        <f t="shared" si="74"/>
        <v>0</v>
      </c>
      <c r="BG426" s="135">
        <f t="shared" si="75"/>
        <v>0</v>
      </c>
      <c r="BH426" s="135">
        <f t="shared" si="76"/>
        <v>0</v>
      </c>
      <c r="BI426" s="135">
        <f t="shared" si="77"/>
        <v>0</v>
      </c>
      <c r="BJ426" s="2" t="s">
        <v>85</v>
      </c>
      <c r="BK426" s="135">
        <f t="shared" si="82"/>
        <v>0</v>
      </c>
      <c r="BL426" s="2" t="s">
        <v>708</v>
      </c>
      <c r="BM426" s="134" t="s">
        <v>3554</v>
      </c>
    </row>
    <row r="427" spans="2:65" s="18" customFormat="1" ht="16.5" customHeight="1">
      <c r="B427" s="19"/>
      <c r="C427" s="123" t="s">
        <v>1545</v>
      </c>
      <c r="D427" s="123" t="s">
        <v>156</v>
      </c>
      <c r="E427" s="124" t="s">
        <v>3075</v>
      </c>
      <c r="F427" s="125" t="s">
        <v>3076</v>
      </c>
      <c r="G427" s="126" t="s">
        <v>276</v>
      </c>
      <c r="H427" s="127">
        <v>20.9</v>
      </c>
      <c r="I427" s="128"/>
      <c r="J427" s="129">
        <f t="shared" si="78"/>
        <v>0</v>
      </c>
      <c r="K427" s="125" t="s">
        <v>160</v>
      </c>
      <c r="L427" s="19"/>
      <c r="M427" s="130" t="s">
        <v>19</v>
      </c>
      <c r="N427" s="131" t="s">
        <v>49</v>
      </c>
      <c r="P427" s="132">
        <f t="shared" si="79"/>
        <v>0</v>
      </c>
      <c r="Q427" s="132">
        <v>0</v>
      </c>
      <c r="R427" s="132">
        <f t="shared" si="80"/>
        <v>0</v>
      </c>
      <c r="S427" s="132">
        <v>0</v>
      </c>
      <c r="T427" s="133">
        <f t="shared" si="81"/>
        <v>0</v>
      </c>
      <c r="AR427" s="134" t="s">
        <v>708</v>
      </c>
      <c r="AT427" s="134" t="s">
        <v>156</v>
      </c>
      <c r="AU427" s="134" t="s">
        <v>87</v>
      </c>
      <c r="AY427" s="2" t="s">
        <v>153</v>
      </c>
      <c r="BE427" s="135">
        <f t="shared" si="73"/>
        <v>0</v>
      </c>
      <c r="BF427" s="135">
        <f t="shared" si="74"/>
        <v>0</v>
      </c>
      <c r="BG427" s="135">
        <f t="shared" si="75"/>
        <v>0</v>
      </c>
      <c r="BH427" s="135">
        <f t="shared" si="76"/>
        <v>0</v>
      </c>
      <c r="BI427" s="135">
        <f t="shared" si="77"/>
        <v>0</v>
      </c>
      <c r="BJ427" s="2" t="s">
        <v>85</v>
      </c>
      <c r="BK427" s="135">
        <f t="shared" si="82"/>
        <v>0</v>
      </c>
      <c r="BL427" s="2" t="s">
        <v>708</v>
      </c>
      <c r="BM427" s="134" t="s">
        <v>3555</v>
      </c>
    </row>
    <row r="428" spans="2:47" s="18" customFormat="1" ht="11.25">
      <c r="B428" s="19"/>
      <c r="D428" s="136" t="s">
        <v>163</v>
      </c>
      <c r="F428" s="137" t="s">
        <v>3077</v>
      </c>
      <c r="L428" s="19"/>
      <c r="M428" s="138"/>
      <c r="T428" s="43"/>
      <c r="AT428" s="2" t="s">
        <v>163</v>
      </c>
      <c r="AU428" s="2" t="s">
        <v>87</v>
      </c>
    </row>
    <row r="429" spans="2:65" s="18" customFormat="1" ht="16.5" customHeight="1">
      <c r="B429" s="19"/>
      <c r="C429" s="123" t="s">
        <v>1549</v>
      </c>
      <c r="D429" s="123" t="s">
        <v>156</v>
      </c>
      <c r="E429" s="124" t="s">
        <v>3078</v>
      </c>
      <c r="F429" s="125" t="s">
        <v>3079</v>
      </c>
      <c r="G429" s="126" t="s">
        <v>258</v>
      </c>
      <c r="H429" s="127">
        <v>50</v>
      </c>
      <c r="I429" s="128"/>
      <c r="J429" s="129">
        <f t="shared" si="78"/>
        <v>0</v>
      </c>
      <c r="K429" s="125" t="s">
        <v>160</v>
      </c>
      <c r="L429" s="19"/>
      <c r="M429" s="130" t="s">
        <v>19</v>
      </c>
      <c r="N429" s="131" t="s">
        <v>49</v>
      </c>
      <c r="P429" s="132">
        <f t="shared" si="79"/>
        <v>0</v>
      </c>
      <c r="Q429" s="132">
        <v>0</v>
      </c>
      <c r="R429" s="132">
        <f t="shared" si="80"/>
        <v>0</v>
      </c>
      <c r="S429" s="132">
        <v>0</v>
      </c>
      <c r="T429" s="133">
        <f t="shared" si="81"/>
        <v>0</v>
      </c>
      <c r="AR429" s="134" t="s">
        <v>708</v>
      </c>
      <c r="AT429" s="134" t="s">
        <v>156</v>
      </c>
      <c r="AU429" s="134" t="s">
        <v>87</v>
      </c>
      <c r="AY429" s="2" t="s">
        <v>153</v>
      </c>
      <c r="BE429" s="135">
        <f t="shared" si="73"/>
        <v>0</v>
      </c>
      <c r="BF429" s="135">
        <f t="shared" si="74"/>
        <v>0</v>
      </c>
      <c r="BG429" s="135">
        <f t="shared" si="75"/>
        <v>0</v>
      </c>
      <c r="BH429" s="135">
        <f t="shared" si="76"/>
        <v>0</v>
      </c>
      <c r="BI429" s="135">
        <f t="shared" si="77"/>
        <v>0</v>
      </c>
      <c r="BJ429" s="2" t="s">
        <v>85</v>
      </c>
      <c r="BK429" s="135">
        <f t="shared" si="82"/>
        <v>0</v>
      </c>
      <c r="BL429" s="2" t="s">
        <v>708</v>
      </c>
      <c r="BM429" s="134" t="s">
        <v>3556</v>
      </c>
    </row>
    <row r="430" spans="2:47" s="18" customFormat="1" ht="11.25">
      <c r="B430" s="19"/>
      <c r="D430" s="136" t="s">
        <v>163</v>
      </c>
      <c r="F430" s="137" t="s">
        <v>3080</v>
      </c>
      <c r="L430" s="19"/>
      <c r="M430" s="138"/>
      <c r="T430" s="43"/>
      <c r="AT430" s="2" t="s">
        <v>163</v>
      </c>
      <c r="AU430" s="2" t="s">
        <v>87</v>
      </c>
    </row>
    <row r="431" spans="2:65" s="18" customFormat="1" ht="24.2" customHeight="1">
      <c r="B431" s="19"/>
      <c r="C431" s="123" t="s">
        <v>1553</v>
      </c>
      <c r="D431" s="123" t="s">
        <v>156</v>
      </c>
      <c r="E431" s="124" t="s">
        <v>3082</v>
      </c>
      <c r="F431" s="125" t="s">
        <v>3083</v>
      </c>
      <c r="G431" s="126" t="s">
        <v>270</v>
      </c>
      <c r="H431" s="127">
        <v>137.5</v>
      </c>
      <c r="I431" s="128"/>
      <c r="J431" s="129">
        <f t="shared" si="78"/>
        <v>0</v>
      </c>
      <c r="K431" s="125" t="s">
        <v>160</v>
      </c>
      <c r="L431" s="19"/>
      <c r="M431" s="130" t="s">
        <v>19</v>
      </c>
      <c r="N431" s="131" t="s">
        <v>49</v>
      </c>
      <c r="P431" s="132">
        <f t="shared" si="79"/>
        <v>0</v>
      </c>
      <c r="Q431" s="132">
        <v>0</v>
      </c>
      <c r="R431" s="132">
        <f t="shared" si="80"/>
        <v>0</v>
      </c>
      <c r="S431" s="132">
        <v>0</v>
      </c>
      <c r="T431" s="133">
        <f t="shared" si="81"/>
        <v>0</v>
      </c>
      <c r="AR431" s="134" t="s">
        <v>708</v>
      </c>
      <c r="AT431" s="134" t="s">
        <v>156</v>
      </c>
      <c r="AU431" s="134" t="s">
        <v>87</v>
      </c>
      <c r="AY431" s="2" t="s">
        <v>153</v>
      </c>
      <c r="BE431" s="135">
        <f t="shared" si="73"/>
        <v>0</v>
      </c>
      <c r="BF431" s="135">
        <f t="shared" si="74"/>
        <v>0</v>
      </c>
      <c r="BG431" s="135">
        <f t="shared" si="75"/>
        <v>0</v>
      </c>
      <c r="BH431" s="135">
        <f t="shared" si="76"/>
        <v>0</v>
      </c>
      <c r="BI431" s="135">
        <f t="shared" si="77"/>
        <v>0</v>
      </c>
      <c r="BJ431" s="2" t="s">
        <v>85</v>
      </c>
      <c r="BK431" s="135">
        <f t="shared" si="82"/>
        <v>0</v>
      </c>
      <c r="BL431" s="2" t="s">
        <v>708</v>
      </c>
      <c r="BM431" s="134" t="s">
        <v>3557</v>
      </c>
    </row>
    <row r="432" spans="2:47" s="18" customFormat="1" ht="11.25">
      <c r="B432" s="19"/>
      <c r="D432" s="136" t="s">
        <v>163</v>
      </c>
      <c r="F432" s="137" t="s">
        <v>3084</v>
      </c>
      <c r="L432" s="19"/>
      <c r="M432" s="138"/>
      <c r="T432" s="43"/>
      <c r="AT432" s="2" t="s">
        <v>163</v>
      </c>
      <c r="AU432" s="2" t="s">
        <v>87</v>
      </c>
    </row>
    <row r="433" spans="2:65" s="18" customFormat="1" ht="21.75" customHeight="1">
      <c r="B433" s="19"/>
      <c r="C433" s="123" t="s">
        <v>1558</v>
      </c>
      <c r="D433" s="123" t="s">
        <v>156</v>
      </c>
      <c r="E433" s="124" t="s">
        <v>3085</v>
      </c>
      <c r="F433" s="125" t="s">
        <v>3086</v>
      </c>
      <c r="G433" s="126" t="s">
        <v>270</v>
      </c>
      <c r="H433" s="127">
        <v>137.5</v>
      </c>
      <c r="I433" s="128"/>
      <c r="J433" s="129">
        <f t="shared" si="78"/>
        <v>0</v>
      </c>
      <c r="K433" s="125" t="s">
        <v>160</v>
      </c>
      <c r="L433" s="19"/>
      <c r="M433" s="130" t="s">
        <v>19</v>
      </c>
      <c r="N433" s="131" t="s">
        <v>49</v>
      </c>
      <c r="P433" s="132">
        <f t="shared" si="79"/>
        <v>0</v>
      </c>
      <c r="Q433" s="132">
        <v>0</v>
      </c>
      <c r="R433" s="132">
        <f t="shared" si="80"/>
        <v>0</v>
      </c>
      <c r="S433" s="132">
        <v>0</v>
      </c>
      <c r="T433" s="133">
        <f t="shared" si="81"/>
        <v>0</v>
      </c>
      <c r="AR433" s="134" t="s">
        <v>708</v>
      </c>
      <c r="AT433" s="134" t="s">
        <v>156</v>
      </c>
      <c r="AU433" s="134" t="s">
        <v>87</v>
      </c>
      <c r="AY433" s="2" t="s">
        <v>153</v>
      </c>
      <c r="BE433" s="135">
        <f t="shared" si="73"/>
        <v>0</v>
      </c>
      <c r="BF433" s="135">
        <f t="shared" si="74"/>
        <v>0</v>
      </c>
      <c r="BG433" s="135">
        <f t="shared" si="75"/>
        <v>0</v>
      </c>
      <c r="BH433" s="135">
        <f t="shared" si="76"/>
        <v>0</v>
      </c>
      <c r="BI433" s="135">
        <f t="shared" si="77"/>
        <v>0</v>
      </c>
      <c r="BJ433" s="2" t="s">
        <v>85</v>
      </c>
      <c r="BK433" s="135">
        <f t="shared" si="82"/>
        <v>0</v>
      </c>
      <c r="BL433" s="2" t="s">
        <v>708</v>
      </c>
      <c r="BM433" s="134" t="s">
        <v>3558</v>
      </c>
    </row>
    <row r="434" spans="2:47" s="18" customFormat="1" ht="11.25">
      <c r="B434" s="19"/>
      <c r="D434" s="136" t="s">
        <v>163</v>
      </c>
      <c r="F434" s="137" t="s">
        <v>3087</v>
      </c>
      <c r="L434" s="19"/>
      <c r="M434" s="138"/>
      <c r="T434" s="43"/>
      <c r="AT434" s="2" t="s">
        <v>163</v>
      </c>
      <c r="AU434" s="2" t="s">
        <v>87</v>
      </c>
    </row>
    <row r="435" spans="2:65" s="18" customFormat="1" ht="16.5" customHeight="1">
      <c r="B435" s="19"/>
      <c r="C435" s="123" t="s">
        <v>1562</v>
      </c>
      <c r="D435" s="123" t="s">
        <v>156</v>
      </c>
      <c r="E435" s="124" t="s">
        <v>3559</v>
      </c>
      <c r="F435" s="125" t="s">
        <v>3560</v>
      </c>
      <c r="G435" s="126" t="s">
        <v>270</v>
      </c>
      <c r="H435" s="127">
        <v>260</v>
      </c>
      <c r="I435" s="128"/>
      <c r="J435" s="129">
        <f t="shared" si="78"/>
        <v>0</v>
      </c>
      <c r="K435" s="125" t="s">
        <v>160</v>
      </c>
      <c r="L435" s="19"/>
      <c r="M435" s="130" t="s">
        <v>19</v>
      </c>
      <c r="N435" s="131" t="s">
        <v>49</v>
      </c>
      <c r="P435" s="132">
        <f t="shared" si="79"/>
        <v>0</v>
      </c>
      <c r="Q435" s="132">
        <v>0</v>
      </c>
      <c r="R435" s="132">
        <f t="shared" si="80"/>
        <v>0</v>
      </c>
      <c r="S435" s="132">
        <v>0</v>
      </c>
      <c r="T435" s="133">
        <f t="shared" si="81"/>
        <v>0</v>
      </c>
      <c r="AR435" s="134" t="s">
        <v>708</v>
      </c>
      <c r="AT435" s="134" t="s">
        <v>156</v>
      </c>
      <c r="AU435" s="134" t="s">
        <v>87</v>
      </c>
      <c r="AY435" s="2" t="s">
        <v>153</v>
      </c>
      <c r="BE435" s="135">
        <f t="shared" si="73"/>
        <v>0</v>
      </c>
      <c r="BF435" s="135">
        <f t="shared" si="74"/>
        <v>0</v>
      </c>
      <c r="BG435" s="135">
        <f t="shared" si="75"/>
        <v>0</v>
      </c>
      <c r="BH435" s="135">
        <f t="shared" si="76"/>
        <v>0</v>
      </c>
      <c r="BI435" s="135">
        <f t="shared" si="77"/>
        <v>0</v>
      </c>
      <c r="BJ435" s="2" t="s">
        <v>85</v>
      </c>
      <c r="BK435" s="135">
        <f t="shared" si="82"/>
        <v>0</v>
      </c>
      <c r="BL435" s="2" t="s">
        <v>708</v>
      </c>
      <c r="BM435" s="134" t="s">
        <v>3561</v>
      </c>
    </row>
    <row r="436" spans="2:47" s="18" customFormat="1" ht="11.25">
      <c r="B436" s="19"/>
      <c r="D436" s="136" t="s">
        <v>163</v>
      </c>
      <c r="F436" s="137" t="s">
        <v>3562</v>
      </c>
      <c r="L436" s="19"/>
      <c r="M436" s="138"/>
      <c r="T436" s="43"/>
      <c r="AT436" s="2" t="s">
        <v>163</v>
      </c>
      <c r="AU436" s="2" t="s">
        <v>87</v>
      </c>
    </row>
    <row r="437" spans="2:65" s="18" customFormat="1" ht="16.5" customHeight="1">
      <c r="B437" s="19"/>
      <c r="C437" s="123" t="s">
        <v>1567</v>
      </c>
      <c r="D437" s="123" t="s">
        <v>156</v>
      </c>
      <c r="E437" s="124" t="s">
        <v>3563</v>
      </c>
      <c r="F437" s="125" t="s">
        <v>3564</v>
      </c>
      <c r="G437" s="126" t="s">
        <v>270</v>
      </c>
      <c r="H437" s="127">
        <v>30</v>
      </c>
      <c r="I437" s="128"/>
      <c r="J437" s="129">
        <f t="shared" si="78"/>
        <v>0</v>
      </c>
      <c r="K437" s="125" t="s">
        <v>160</v>
      </c>
      <c r="L437" s="19"/>
      <c r="M437" s="130" t="s">
        <v>19</v>
      </c>
      <c r="N437" s="131" t="s">
        <v>49</v>
      </c>
      <c r="P437" s="132">
        <f t="shared" si="79"/>
        <v>0</v>
      </c>
      <c r="Q437" s="132">
        <v>0</v>
      </c>
      <c r="R437" s="132">
        <f t="shared" si="80"/>
        <v>0</v>
      </c>
      <c r="S437" s="132">
        <v>0</v>
      </c>
      <c r="T437" s="133">
        <f t="shared" si="81"/>
        <v>0</v>
      </c>
      <c r="AR437" s="134" t="s">
        <v>708</v>
      </c>
      <c r="AT437" s="134" t="s">
        <v>156</v>
      </c>
      <c r="AU437" s="134" t="s">
        <v>87</v>
      </c>
      <c r="AY437" s="2" t="s">
        <v>153</v>
      </c>
      <c r="BE437" s="135">
        <f t="shared" si="73"/>
        <v>0</v>
      </c>
      <c r="BF437" s="135">
        <f t="shared" si="74"/>
        <v>0</v>
      </c>
      <c r="BG437" s="135">
        <f t="shared" si="75"/>
        <v>0</v>
      </c>
      <c r="BH437" s="135">
        <f t="shared" si="76"/>
        <v>0</v>
      </c>
      <c r="BI437" s="135">
        <f t="shared" si="77"/>
        <v>0</v>
      </c>
      <c r="BJ437" s="2" t="s">
        <v>85</v>
      </c>
      <c r="BK437" s="135">
        <f t="shared" si="82"/>
        <v>0</v>
      </c>
      <c r="BL437" s="2" t="s">
        <v>708</v>
      </c>
      <c r="BM437" s="134" t="s">
        <v>3565</v>
      </c>
    </row>
    <row r="438" spans="2:47" s="18" customFormat="1" ht="11.25">
      <c r="B438" s="19"/>
      <c r="D438" s="136" t="s">
        <v>163</v>
      </c>
      <c r="F438" s="137" t="s">
        <v>3566</v>
      </c>
      <c r="L438" s="19"/>
      <c r="M438" s="138"/>
      <c r="T438" s="43"/>
      <c r="AT438" s="2" t="s">
        <v>163</v>
      </c>
      <c r="AU438" s="2" t="s">
        <v>87</v>
      </c>
    </row>
    <row r="439" spans="2:65" s="18" customFormat="1" ht="21.75" customHeight="1">
      <c r="B439" s="19"/>
      <c r="C439" s="123" t="s">
        <v>1571</v>
      </c>
      <c r="D439" s="123" t="s">
        <v>156</v>
      </c>
      <c r="E439" s="124" t="s">
        <v>3567</v>
      </c>
      <c r="F439" s="125" t="s">
        <v>3568</v>
      </c>
      <c r="G439" s="126" t="s">
        <v>270</v>
      </c>
      <c r="H439" s="127">
        <v>6</v>
      </c>
      <c r="I439" s="128"/>
      <c r="J439" s="129">
        <f t="shared" si="78"/>
        <v>0</v>
      </c>
      <c r="K439" s="125" t="s">
        <v>160</v>
      </c>
      <c r="L439" s="19"/>
      <c r="M439" s="130" t="s">
        <v>19</v>
      </c>
      <c r="N439" s="131" t="s">
        <v>49</v>
      </c>
      <c r="P439" s="132">
        <f t="shared" si="79"/>
        <v>0</v>
      </c>
      <c r="Q439" s="132">
        <v>0</v>
      </c>
      <c r="R439" s="132">
        <f t="shared" si="80"/>
        <v>0</v>
      </c>
      <c r="S439" s="132">
        <v>0</v>
      </c>
      <c r="T439" s="133">
        <f t="shared" si="81"/>
        <v>0</v>
      </c>
      <c r="AR439" s="134" t="s">
        <v>708</v>
      </c>
      <c r="AT439" s="134" t="s">
        <v>156</v>
      </c>
      <c r="AU439" s="134" t="s">
        <v>87</v>
      </c>
      <c r="AY439" s="2" t="s">
        <v>153</v>
      </c>
      <c r="BE439" s="135">
        <f t="shared" si="73"/>
        <v>0</v>
      </c>
      <c r="BF439" s="135">
        <f t="shared" si="74"/>
        <v>0</v>
      </c>
      <c r="BG439" s="135">
        <f t="shared" si="75"/>
        <v>0</v>
      </c>
      <c r="BH439" s="135">
        <f t="shared" si="76"/>
        <v>0</v>
      </c>
      <c r="BI439" s="135">
        <f t="shared" si="77"/>
        <v>0</v>
      </c>
      <c r="BJ439" s="2" t="s">
        <v>85</v>
      </c>
      <c r="BK439" s="135">
        <f t="shared" si="82"/>
        <v>0</v>
      </c>
      <c r="BL439" s="2" t="s">
        <v>708</v>
      </c>
      <c r="BM439" s="134" t="s">
        <v>3569</v>
      </c>
    </row>
    <row r="440" spans="2:47" s="18" customFormat="1" ht="11.25">
      <c r="B440" s="19"/>
      <c r="D440" s="136" t="s">
        <v>163</v>
      </c>
      <c r="F440" s="137" t="s">
        <v>3570</v>
      </c>
      <c r="L440" s="19"/>
      <c r="M440" s="138"/>
      <c r="T440" s="43"/>
      <c r="AT440" s="2" t="s">
        <v>163</v>
      </c>
      <c r="AU440" s="2" t="s">
        <v>87</v>
      </c>
    </row>
    <row r="441" spans="2:65" s="18" customFormat="1" ht="24.2" customHeight="1">
      <c r="B441" s="19"/>
      <c r="C441" s="123" t="s">
        <v>1575</v>
      </c>
      <c r="D441" s="123" t="s">
        <v>156</v>
      </c>
      <c r="E441" s="124" t="s">
        <v>3088</v>
      </c>
      <c r="F441" s="125" t="s">
        <v>3089</v>
      </c>
      <c r="G441" s="126" t="s">
        <v>258</v>
      </c>
      <c r="H441" s="127">
        <v>11</v>
      </c>
      <c r="I441" s="128"/>
      <c r="J441" s="129">
        <f t="shared" si="78"/>
        <v>0</v>
      </c>
      <c r="K441" s="125" t="s">
        <v>160</v>
      </c>
      <c r="L441" s="19"/>
      <c r="M441" s="130" t="s">
        <v>19</v>
      </c>
      <c r="N441" s="131" t="s">
        <v>49</v>
      </c>
      <c r="P441" s="132">
        <f t="shared" si="79"/>
        <v>0</v>
      </c>
      <c r="Q441" s="132">
        <v>0</v>
      </c>
      <c r="R441" s="132">
        <f t="shared" si="80"/>
        <v>0</v>
      </c>
      <c r="S441" s="132">
        <v>0</v>
      </c>
      <c r="T441" s="133">
        <f t="shared" si="81"/>
        <v>0</v>
      </c>
      <c r="AR441" s="134" t="s">
        <v>708</v>
      </c>
      <c r="AT441" s="134" t="s">
        <v>156</v>
      </c>
      <c r="AU441" s="134" t="s">
        <v>87</v>
      </c>
      <c r="AY441" s="2" t="s">
        <v>153</v>
      </c>
      <c r="BE441" s="135">
        <f t="shared" si="73"/>
        <v>0</v>
      </c>
      <c r="BF441" s="135">
        <f t="shared" si="74"/>
        <v>0</v>
      </c>
      <c r="BG441" s="135">
        <f t="shared" si="75"/>
        <v>0</v>
      </c>
      <c r="BH441" s="135">
        <f t="shared" si="76"/>
        <v>0</v>
      </c>
      <c r="BI441" s="135">
        <f t="shared" si="77"/>
        <v>0</v>
      </c>
      <c r="BJ441" s="2" t="s">
        <v>85</v>
      </c>
      <c r="BK441" s="135">
        <f t="shared" si="82"/>
        <v>0</v>
      </c>
      <c r="BL441" s="2" t="s">
        <v>708</v>
      </c>
      <c r="BM441" s="134" t="s">
        <v>3571</v>
      </c>
    </row>
    <row r="442" spans="2:47" s="18" customFormat="1" ht="11.25">
      <c r="B442" s="19"/>
      <c r="D442" s="136" t="s">
        <v>163</v>
      </c>
      <c r="F442" s="137" t="s">
        <v>3090</v>
      </c>
      <c r="L442" s="19"/>
      <c r="M442" s="138"/>
      <c r="T442" s="43"/>
      <c r="AT442" s="2" t="s">
        <v>163</v>
      </c>
      <c r="AU442" s="2" t="s">
        <v>87</v>
      </c>
    </row>
    <row r="443" spans="2:65" s="18" customFormat="1" ht="24.2" customHeight="1">
      <c r="B443" s="19"/>
      <c r="C443" s="123" t="s">
        <v>1579</v>
      </c>
      <c r="D443" s="123" t="s">
        <v>156</v>
      </c>
      <c r="E443" s="124" t="s">
        <v>3572</v>
      </c>
      <c r="F443" s="125" t="s">
        <v>3573</v>
      </c>
      <c r="G443" s="126" t="s">
        <v>254</v>
      </c>
      <c r="H443" s="127">
        <v>67</v>
      </c>
      <c r="I443" s="128"/>
      <c r="J443" s="129">
        <f t="shared" si="78"/>
        <v>0</v>
      </c>
      <c r="K443" s="125" t="s">
        <v>160</v>
      </c>
      <c r="L443" s="19"/>
      <c r="M443" s="130" t="s">
        <v>19</v>
      </c>
      <c r="N443" s="131" t="s">
        <v>49</v>
      </c>
      <c r="P443" s="132">
        <f t="shared" si="79"/>
        <v>0</v>
      </c>
      <c r="Q443" s="132">
        <v>0</v>
      </c>
      <c r="R443" s="132">
        <f t="shared" si="80"/>
        <v>0</v>
      </c>
      <c r="S443" s="132">
        <v>0</v>
      </c>
      <c r="T443" s="133">
        <f t="shared" si="81"/>
        <v>0</v>
      </c>
      <c r="AR443" s="134" t="s">
        <v>708</v>
      </c>
      <c r="AT443" s="134" t="s">
        <v>156</v>
      </c>
      <c r="AU443" s="134" t="s">
        <v>87</v>
      </c>
      <c r="AY443" s="2" t="s">
        <v>153</v>
      </c>
      <c r="BE443" s="135">
        <f t="shared" si="73"/>
        <v>0</v>
      </c>
      <c r="BF443" s="135">
        <f t="shared" si="74"/>
        <v>0</v>
      </c>
      <c r="BG443" s="135">
        <f t="shared" si="75"/>
        <v>0</v>
      </c>
      <c r="BH443" s="135">
        <f t="shared" si="76"/>
        <v>0</v>
      </c>
      <c r="BI443" s="135">
        <f t="shared" si="77"/>
        <v>0</v>
      </c>
      <c r="BJ443" s="2" t="s">
        <v>85</v>
      </c>
      <c r="BK443" s="135">
        <f t="shared" si="82"/>
        <v>0</v>
      </c>
      <c r="BL443" s="2" t="s">
        <v>708</v>
      </c>
      <c r="BM443" s="134" t="s">
        <v>3574</v>
      </c>
    </row>
    <row r="444" spans="2:47" s="18" customFormat="1" ht="11.25">
      <c r="B444" s="19"/>
      <c r="D444" s="136" t="s">
        <v>163</v>
      </c>
      <c r="F444" s="137" t="s">
        <v>3575</v>
      </c>
      <c r="L444" s="19"/>
      <c r="M444" s="138"/>
      <c r="T444" s="43"/>
      <c r="AT444" s="2" t="s">
        <v>163</v>
      </c>
      <c r="AU444" s="2" t="s">
        <v>87</v>
      </c>
    </row>
    <row r="445" spans="2:65" s="18" customFormat="1" ht="24.2" customHeight="1">
      <c r="B445" s="19"/>
      <c r="C445" s="123" t="s">
        <v>1584</v>
      </c>
      <c r="D445" s="123" t="s">
        <v>156</v>
      </c>
      <c r="E445" s="124" t="s">
        <v>3576</v>
      </c>
      <c r="F445" s="125" t="s">
        <v>3577</v>
      </c>
      <c r="G445" s="126" t="s">
        <v>270</v>
      </c>
      <c r="H445" s="127">
        <v>6</v>
      </c>
      <c r="I445" s="128"/>
      <c r="J445" s="129">
        <f t="shared" si="78"/>
        <v>0</v>
      </c>
      <c r="K445" s="125" t="s">
        <v>160</v>
      </c>
      <c r="L445" s="19"/>
      <c r="M445" s="130" t="s">
        <v>19</v>
      </c>
      <c r="N445" s="131" t="s">
        <v>49</v>
      </c>
      <c r="P445" s="132">
        <f t="shared" si="79"/>
        <v>0</v>
      </c>
      <c r="Q445" s="132">
        <v>0</v>
      </c>
      <c r="R445" s="132">
        <f t="shared" si="80"/>
        <v>0</v>
      </c>
      <c r="S445" s="132">
        <v>0</v>
      </c>
      <c r="T445" s="133">
        <f t="shared" si="81"/>
        <v>0</v>
      </c>
      <c r="AR445" s="134" t="s">
        <v>708</v>
      </c>
      <c r="AT445" s="134" t="s">
        <v>156</v>
      </c>
      <c r="AU445" s="134" t="s">
        <v>87</v>
      </c>
      <c r="AY445" s="2" t="s">
        <v>153</v>
      </c>
      <c r="BE445" s="135">
        <f t="shared" si="73"/>
        <v>0</v>
      </c>
      <c r="BF445" s="135">
        <f t="shared" si="74"/>
        <v>0</v>
      </c>
      <c r="BG445" s="135">
        <f t="shared" si="75"/>
        <v>0</v>
      </c>
      <c r="BH445" s="135">
        <f t="shared" si="76"/>
        <v>0</v>
      </c>
      <c r="BI445" s="135">
        <f t="shared" si="77"/>
        <v>0</v>
      </c>
      <c r="BJ445" s="2" t="s">
        <v>85</v>
      </c>
      <c r="BK445" s="135">
        <f t="shared" si="82"/>
        <v>0</v>
      </c>
      <c r="BL445" s="2" t="s">
        <v>708</v>
      </c>
      <c r="BM445" s="134" t="s">
        <v>3578</v>
      </c>
    </row>
    <row r="446" spans="2:47" s="18" customFormat="1" ht="11.25">
      <c r="B446" s="19"/>
      <c r="D446" s="136" t="s">
        <v>163</v>
      </c>
      <c r="F446" s="137" t="s">
        <v>3579</v>
      </c>
      <c r="L446" s="19"/>
      <c r="M446" s="138"/>
      <c r="T446" s="43"/>
      <c r="AT446" s="2" t="s">
        <v>163</v>
      </c>
      <c r="AU446" s="2" t="s">
        <v>87</v>
      </c>
    </row>
    <row r="447" spans="2:65" s="18" customFormat="1" ht="16.5" customHeight="1">
      <c r="B447" s="19"/>
      <c r="C447" s="123" t="s">
        <v>1588</v>
      </c>
      <c r="D447" s="123" t="s">
        <v>156</v>
      </c>
      <c r="E447" s="124" t="s">
        <v>3580</v>
      </c>
      <c r="F447" s="125" t="s">
        <v>3581</v>
      </c>
      <c r="G447" s="126" t="s">
        <v>270</v>
      </c>
      <c r="H447" s="127">
        <v>260</v>
      </c>
      <c r="I447" s="128"/>
      <c r="J447" s="129">
        <f t="shared" si="78"/>
        <v>0</v>
      </c>
      <c r="K447" s="125" t="s">
        <v>160</v>
      </c>
      <c r="L447" s="19"/>
      <c r="M447" s="130" t="s">
        <v>19</v>
      </c>
      <c r="N447" s="131" t="s">
        <v>49</v>
      </c>
      <c r="P447" s="132">
        <f t="shared" si="79"/>
        <v>0</v>
      </c>
      <c r="Q447" s="132">
        <v>0</v>
      </c>
      <c r="R447" s="132">
        <f t="shared" si="80"/>
        <v>0</v>
      </c>
      <c r="S447" s="132">
        <v>0</v>
      </c>
      <c r="T447" s="133">
        <f t="shared" si="81"/>
        <v>0</v>
      </c>
      <c r="AR447" s="134" t="s">
        <v>708</v>
      </c>
      <c r="AT447" s="134" t="s">
        <v>156</v>
      </c>
      <c r="AU447" s="134" t="s">
        <v>87</v>
      </c>
      <c r="AY447" s="2" t="s">
        <v>153</v>
      </c>
      <c r="BE447" s="135">
        <f t="shared" si="73"/>
        <v>0</v>
      </c>
      <c r="BF447" s="135">
        <f t="shared" si="74"/>
        <v>0</v>
      </c>
      <c r="BG447" s="135">
        <f t="shared" si="75"/>
        <v>0</v>
      </c>
      <c r="BH447" s="135">
        <f t="shared" si="76"/>
        <v>0</v>
      </c>
      <c r="BI447" s="135">
        <f t="shared" si="77"/>
        <v>0</v>
      </c>
      <c r="BJ447" s="2" t="s">
        <v>85</v>
      </c>
      <c r="BK447" s="135">
        <f t="shared" si="82"/>
        <v>0</v>
      </c>
      <c r="BL447" s="2" t="s">
        <v>708</v>
      </c>
      <c r="BM447" s="134" t="s">
        <v>3582</v>
      </c>
    </row>
    <row r="448" spans="2:47" s="18" customFormat="1" ht="11.25">
      <c r="B448" s="19"/>
      <c r="D448" s="136" t="s">
        <v>163</v>
      </c>
      <c r="F448" s="137" t="s">
        <v>3583</v>
      </c>
      <c r="L448" s="19"/>
      <c r="M448" s="138"/>
      <c r="T448" s="43"/>
      <c r="AT448" s="2" t="s">
        <v>163</v>
      </c>
      <c r="AU448" s="2" t="s">
        <v>87</v>
      </c>
    </row>
    <row r="449" spans="2:65" s="18" customFormat="1" ht="21.75" customHeight="1">
      <c r="B449" s="19"/>
      <c r="C449" s="123" t="s">
        <v>1593</v>
      </c>
      <c r="D449" s="123" t="s">
        <v>156</v>
      </c>
      <c r="E449" s="124" t="s">
        <v>3584</v>
      </c>
      <c r="F449" s="125" t="s">
        <v>3585</v>
      </c>
      <c r="G449" s="126" t="s">
        <v>270</v>
      </c>
      <c r="H449" s="127">
        <v>30</v>
      </c>
      <c r="I449" s="128"/>
      <c r="J449" s="129">
        <f t="shared" si="78"/>
        <v>0</v>
      </c>
      <c r="K449" s="125" t="s">
        <v>160</v>
      </c>
      <c r="L449" s="19"/>
      <c r="M449" s="130" t="s">
        <v>19</v>
      </c>
      <c r="N449" s="131" t="s">
        <v>49</v>
      </c>
      <c r="P449" s="132">
        <f t="shared" si="79"/>
        <v>0</v>
      </c>
      <c r="Q449" s="132">
        <v>0</v>
      </c>
      <c r="R449" s="132">
        <f t="shared" si="80"/>
        <v>0</v>
      </c>
      <c r="S449" s="132">
        <v>0</v>
      </c>
      <c r="T449" s="133">
        <f t="shared" si="81"/>
        <v>0</v>
      </c>
      <c r="AR449" s="134" t="s">
        <v>708</v>
      </c>
      <c r="AT449" s="134" t="s">
        <v>156</v>
      </c>
      <c r="AU449" s="134" t="s">
        <v>87</v>
      </c>
      <c r="AY449" s="2" t="s">
        <v>153</v>
      </c>
      <c r="BE449" s="135">
        <f t="shared" si="73"/>
        <v>0</v>
      </c>
      <c r="BF449" s="135">
        <f t="shared" si="74"/>
        <v>0</v>
      </c>
      <c r="BG449" s="135">
        <f t="shared" si="75"/>
        <v>0</v>
      </c>
      <c r="BH449" s="135">
        <f t="shared" si="76"/>
        <v>0</v>
      </c>
      <c r="BI449" s="135">
        <f t="shared" si="77"/>
        <v>0</v>
      </c>
      <c r="BJ449" s="2" t="s">
        <v>85</v>
      </c>
      <c r="BK449" s="135">
        <f t="shared" si="82"/>
        <v>0</v>
      </c>
      <c r="BL449" s="2" t="s">
        <v>708</v>
      </c>
      <c r="BM449" s="134" t="s">
        <v>3586</v>
      </c>
    </row>
    <row r="450" spans="2:47" s="18" customFormat="1" ht="11.25">
      <c r="B450" s="19"/>
      <c r="D450" s="136" t="s">
        <v>163</v>
      </c>
      <c r="F450" s="137" t="s">
        <v>3587</v>
      </c>
      <c r="L450" s="19"/>
      <c r="M450" s="138"/>
      <c r="T450" s="43"/>
      <c r="AT450" s="2" t="s">
        <v>163</v>
      </c>
      <c r="AU450" s="2" t="s">
        <v>87</v>
      </c>
    </row>
    <row r="451" spans="2:65" s="18" customFormat="1" ht="24.2" customHeight="1">
      <c r="B451" s="19"/>
      <c r="C451" s="123" t="s">
        <v>1597</v>
      </c>
      <c r="D451" s="123" t="s">
        <v>156</v>
      </c>
      <c r="E451" s="124" t="s">
        <v>3588</v>
      </c>
      <c r="F451" s="125" t="s">
        <v>3589</v>
      </c>
      <c r="G451" s="126" t="s">
        <v>322</v>
      </c>
      <c r="H451" s="127">
        <v>9.9</v>
      </c>
      <c r="I451" s="128"/>
      <c r="J451" s="129">
        <f t="shared" si="78"/>
        <v>0</v>
      </c>
      <c r="K451" s="125" t="s">
        <v>160</v>
      </c>
      <c r="L451" s="19"/>
      <c r="M451" s="130" t="s">
        <v>19</v>
      </c>
      <c r="N451" s="131" t="s">
        <v>49</v>
      </c>
      <c r="P451" s="132">
        <f t="shared" si="79"/>
        <v>0</v>
      </c>
      <c r="Q451" s="132">
        <v>0</v>
      </c>
      <c r="R451" s="132">
        <f t="shared" si="80"/>
        <v>0</v>
      </c>
      <c r="S451" s="132">
        <v>0</v>
      </c>
      <c r="T451" s="133">
        <f t="shared" si="81"/>
        <v>0</v>
      </c>
      <c r="AR451" s="134" t="s">
        <v>708</v>
      </c>
      <c r="AT451" s="134" t="s">
        <v>156</v>
      </c>
      <c r="AU451" s="134" t="s">
        <v>87</v>
      </c>
      <c r="AY451" s="2" t="s">
        <v>153</v>
      </c>
      <c r="BE451" s="135">
        <f t="shared" si="73"/>
        <v>0</v>
      </c>
      <c r="BF451" s="135">
        <f t="shared" si="74"/>
        <v>0</v>
      </c>
      <c r="BG451" s="135">
        <f t="shared" si="75"/>
        <v>0</v>
      </c>
      <c r="BH451" s="135">
        <f t="shared" si="76"/>
        <v>0</v>
      </c>
      <c r="BI451" s="135">
        <f t="shared" si="77"/>
        <v>0</v>
      </c>
      <c r="BJ451" s="2" t="s">
        <v>85</v>
      </c>
      <c r="BK451" s="135">
        <f t="shared" si="82"/>
        <v>0</v>
      </c>
      <c r="BL451" s="2" t="s">
        <v>708</v>
      </c>
      <c r="BM451" s="134" t="s">
        <v>3590</v>
      </c>
    </row>
    <row r="452" spans="2:47" s="18" customFormat="1" ht="11.25">
      <c r="B452" s="19"/>
      <c r="D452" s="136" t="s">
        <v>163</v>
      </c>
      <c r="F452" s="137" t="s">
        <v>3591</v>
      </c>
      <c r="L452" s="19"/>
      <c r="M452" s="138"/>
      <c r="T452" s="43"/>
      <c r="AT452" s="2" t="s">
        <v>163</v>
      </c>
      <c r="AU452" s="2" t="s">
        <v>87</v>
      </c>
    </row>
    <row r="453" spans="2:65" s="18" customFormat="1" ht="16.5" customHeight="1">
      <c r="B453" s="19"/>
      <c r="C453" s="123" t="s">
        <v>1601</v>
      </c>
      <c r="D453" s="123" t="s">
        <v>156</v>
      </c>
      <c r="E453" s="124" t="s">
        <v>3091</v>
      </c>
      <c r="F453" s="125" t="s">
        <v>3092</v>
      </c>
      <c r="G453" s="126" t="s">
        <v>322</v>
      </c>
      <c r="H453" s="127">
        <v>9.9</v>
      </c>
      <c r="I453" s="128"/>
      <c r="J453" s="129">
        <f t="shared" si="78"/>
        <v>0</v>
      </c>
      <c r="K453" s="125" t="s">
        <v>160</v>
      </c>
      <c r="L453" s="19"/>
      <c r="M453" s="130" t="s">
        <v>19</v>
      </c>
      <c r="N453" s="131" t="s">
        <v>49</v>
      </c>
      <c r="P453" s="132">
        <f t="shared" si="79"/>
        <v>0</v>
      </c>
      <c r="Q453" s="132">
        <v>0</v>
      </c>
      <c r="R453" s="132">
        <f t="shared" si="80"/>
        <v>0</v>
      </c>
      <c r="S453" s="132">
        <v>0</v>
      </c>
      <c r="T453" s="133">
        <f t="shared" si="81"/>
        <v>0</v>
      </c>
      <c r="AR453" s="134" t="s">
        <v>708</v>
      </c>
      <c r="AT453" s="134" t="s">
        <v>156</v>
      </c>
      <c r="AU453" s="134" t="s">
        <v>87</v>
      </c>
      <c r="AY453" s="2" t="s">
        <v>153</v>
      </c>
      <c r="BE453" s="135">
        <f t="shared" si="73"/>
        <v>0</v>
      </c>
      <c r="BF453" s="135">
        <f t="shared" si="74"/>
        <v>0</v>
      </c>
      <c r="BG453" s="135">
        <f t="shared" si="75"/>
        <v>0</v>
      </c>
      <c r="BH453" s="135">
        <f t="shared" si="76"/>
        <v>0</v>
      </c>
      <c r="BI453" s="135">
        <f t="shared" si="77"/>
        <v>0</v>
      </c>
      <c r="BJ453" s="2" t="s">
        <v>85</v>
      </c>
      <c r="BK453" s="135">
        <f t="shared" si="82"/>
        <v>0</v>
      </c>
      <c r="BL453" s="2" t="s">
        <v>708</v>
      </c>
      <c r="BM453" s="134" t="s">
        <v>3592</v>
      </c>
    </row>
    <row r="454" spans="2:47" s="18" customFormat="1" ht="11.25">
      <c r="B454" s="19"/>
      <c r="D454" s="136" t="s">
        <v>163</v>
      </c>
      <c r="F454" s="137" t="s">
        <v>3093</v>
      </c>
      <c r="L454" s="19"/>
      <c r="M454" s="138"/>
      <c r="T454" s="43"/>
      <c r="AT454" s="2" t="s">
        <v>163</v>
      </c>
      <c r="AU454" s="2" t="s">
        <v>87</v>
      </c>
    </row>
    <row r="455" spans="2:51" s="149" customFormat="1" ht="11.25">
      <c r="B455" s="150"/>
      <c r="D455" s="144" t="s">
        <v>261</v>
      </c>
      <c r="E455" s="151" t="s">
        <v>19</v>
      </c>
      <c r="F455" s="152" t="s">
        <v>3593</v>
      </c>
      <c r="H455" s="153">
        <v>9.9</v>
      </c>
      <c r="L455" s="150"/>
      <c r="M455" s="154"/>
      <c r="T455" s="155"/>
      <c r="AT455" s="151" t="s">
        <v>261</v>
      </c>
      <c r="AU455" s="151" t="s">
        <v>87</v>
      </c>
      <c r="AV455" s="149" t="s">
        <v>87</v>
      </c>
      <c r="AW455" s="149" t="s">
        <v>37</v>
      </c>
      <c r="AX455" s="149" t="s">
        <v>78</v>
      </c>
      <c r="AY455" s="151" t="s">
        <v>153</v>
      </c>
    </row>
    <row r="456" spans="2:51" s="156" customFormat="1" ht="11.25">
      <c r="B456" s="157"/>
      <c r="D456" s="144" t="s">
        <v>261</v>
      </c>
      <c r="E456" s="158" t="s">
        <v>19</v>
      </c>
      <c r="F456" s="159" t="s">
        <v>295</v>
      </c>
      <c r="H456" s="160">
        <v>9.9</v>
      </c>
      <c r="L456" s="157"/>
      <c r="M456" s="161"/>
      <c r="T456" s="162"/>
      <c r="AT456" s="158" t="s">
        <v>261</v>
      </c>
      <c r="AU456" s="158" t="s">
        <v>87</v>
      </c>
      <c r="AV456" s="156" t="s">
        <v>174</v>
      </c>
      <c r="AW456" s="156" t="s">
        <v>37</v>
      </c>
      <c r="AX456" s="156" t="s">
        <v>85</v>
      </c>
      <c r="AY456" s="158" t="s">
        <v>153</v>
      </c>
    </row>
    <row r="457" spans="2:65" s="18" customFormat="1" ht="24.2" customHeight="1">
      <c r="B457" s="19"/>
      <c r="C457" s="123" t="s">
        <v>1605</v>
      </c>
      <c r="D457" s="123" t="s">
        <v>156</v>
      </c>
      <c r="E457" s="124" t="s">
        <v>3095</v>
      </c>
      <c r="F457" s="125" t="s">
        <v>3096</v>
      </c>
      <c r="G457" s="126" t="s">
        <v>322</v>
      </c>
      <c r="H457" s="127">
        <v>29.7</v>
      </c>
      <c r="I457" s="128"/>
      <c r="J457" s="129">
        <f t="shared" si="78"/>
        <v>0</v>
      </c>
      <c r="K457" s="125" t="s">
        <v>160</v>
      </c>
      <c r="L457" s="19"/>
      <c r="M457" s="130" t="s">
        <v>19</v>
      </c>
      <c r="N457" s="131" t="s">
        <v>49</v>
      </c>
      <c r="P457" s="132">
        <f t="shared" si="79"/>
        <v>0</v>
      </c>
      <c r="Q457" s="132">
        <v>0</v>
      </c>
      <c r="R457" s="132">
        <f t="shared" si="80"/>
        <v>0</v>
      </c>
      <c r="S457" s="132">
        <v>0</v>
      </c>
      <c r="T457" s="133">
        <f t="shared" si="81"/>
        <v>0</v>
      </c>
      <c r="AR457" s="134" t="s">
        <v>708</v>
      </c>
      <c r="AT457" s="134" t="s">
        <v>156</v>
      </c>
      <c r="AU457" s="134" t="s">
        <v>87</v>
      </c>
      <c r="AY457" s="2" t="s">
        <v>153</v>
      </c>
      <c r="BE457" s="135">
        <f t="shared" si="73"/>
        <v>0</v>
      </c>
      <c r="BF457" s="135">
        <f t="shared" si="74"/>
        <v>0</v>
      </c>
      <c r="BG457" s="135">
        <f t="shared" si="75"/>
        <v>0</v>
      </c>
      <c r="BH457" s="135">
        <f t="shared" si="76"/>
        <v>0</v>
      </c>
      <c r="BI457" s="135">
        <f t="shared" si="77"/>
        <v>0</v>
      </c>
      <c r="BJ457" s="2" t="s">
        <v>85</v>
      </c>
      <c r="BK457" s="135">
        <f t="shared" si="82"/>
        <v>0</v>
      </c>
      <c r="BL457" s="2" t="s">
        <v>708</v>
      </c>
      <c r="BM457" s="134" t="s">
        <v>3594</v>
      </c>
    </row>
    <row r="458" spans="2:47" s="18" customFormat="1" ht="11.25">
      <c r="B458" s="19"/>
      <c r="D458" s="136" t="s">
        <v>163</v>
      </c>
      <c r="F458" s="137" t="s">
        <v>3097</v>
      </c>
      <c r="L458" s="19"/>
      <c r="M458" s="138"/>
      <c r="T458" s="43"/>
      <c r="AT458" s="2" t="s">
        <v>163</v>
      </c>
      <c r="AU458" s="2" t="s">
        <v>87</v>
      </c>
    </row>
    <row r="459" spans="2:51" s="149" customFormat="1" ht="11.25">
      <c r="B459" s="150"/>
      <c r="D459" s="144" t="s">
        <v>261</v>
      </c>
      <c r="E459" s="151" t="s">
        <v>19</v>
      </c>
      <c r="F459" s="152" t="s">
        <v>3595</v>
      </c>
      <c r="H459" s="153">
        <v>29.7</v>
      </c>
      <c r="L459" s="150"/>
      <c r="M459" s="154"/>
      <c r="T459" s="155"/>
      <c r="AT459" s="151" t="s">
        <v>261</v>
      </c>
      <c r="AU459" s="151" t="s">
        <v>87</v>
      </c>
      <c r="AV459" s="149" t="s">
        <v>87</v>
      </c>
      <c r="AW459" s="149" t="s">
        <v>37</v>
      </c>
      <c r="AX459" s="149" t="s">
        <v>78</v>
      </c>
      <c r="AY459" s="151" t="s">
        <v>153</v>
      </c>
    </row>
    <row r="460" spans="2:51" s="156" customFormat="1" ht="11.25">
      <c r="B460" s="157"/>
      <c r="D460" s="144" t="s">
        <v>261</v>
      </c>
      <c r="E460" s="158" t="s">
        <v>19</v>
      </c>
      <c r="F460" s="159" t="s">
        <v>295</v>
      </c>
      <c r="H460" s="160">
        <v>29.7</v>
      </c>
      <c r="L460" s="157"/>
      <c r="M460" s="161"/>
      <c r="T460" s="162"/>
      <c r="AT460" s="158" t="s">
        <v>261</v>
      </c>
      <c r="AU460" s="158" t="s">
        <v>87</v>
      </c>
      <c r="AV460" s="156" t="s">
        <v>174</v>
      </c>
      <c r="AW460" s="156" t="s">
        <v>37</v>
      </c>
      <c r="AX460" s="156" t="s">
        <v>85</v>
      </c>
      <c r="AY460" s="158" t="s">
        <v>153</v>
      </c>
    </row>
    <row r="461" spans="2:63" s="111" customFormat="1" ht="25.9" customHeight="1">
      <c r="B461" s="112"/>
      <c r="D461" s="113" t="s">
        <v>77</v>
      </c>
      <c r="E461" s="114" t="s">
        <v>3596</v>
      </c>
      <c r="F461" s="114" t="s">
        <v>3597</v>
      </c>
      <c r="J461" s="115">
        <f>BK461</f>
        <v>0</v>
      </c>
      <c r="L461" s="112"/>
      <c r="M461" s="116"/>
      <c r="P461" s="117">
        <f>SUM(P462:P467)</f>
        <v>0</v>
      </c>
      <c r="R461" s="117">
        <f>SUM(R462:R467)</f>
        <v>0</v>
      </c>
      <c r="T461" s="118">
        <f>SUM(T462:T467)</f>
        <v>0</v>
      </c>
      <c r="AR461" s="113" t="s">
        <v>174</v>
      </c>
      <c r="AT461" s="119" t="s">
        <v>77</v>
      </c>
      <c r="AU461" s="119" t="s">
        <v>78</v>
      </c>
      <c r="AY461" s="113" t="s">
        <v>153</v>
      </c>
      <c r="BK461" s="120">
        <f>SUM(BK462:BK467)</f>
        <v>0</v>
      </c>
    </row>
    <row r="462" spans="2:65" s="18" customFormat="1" ht="16.5" customHeight="1">
      <c r="B462" s="19"/>
      <c r="C462" s="123" t="s">
        <v>1609</v>
      </c>
      <c r="D462" s="123" t="s">
        <v>156</v>
      </c>
      <c r="E462" s="124" t="s">
        <v>3598</v>
      </c>
      <c r="F462" s="125" t="s">
        <v>3599</v>
      </c>
      <c r="G462" s="126" t="s">
        <v>3600</v>
      </c>
      <c r="H462" s="127">
        <v>96</v>
      </c>
      <c r="I462" s="128"/>
      <c r="J462" s="129">
        <f>ROUND(I462*H462,2)</f>
        <v>0</v>
      </c>
      <c r="K462" s="125" t="s">
        <v>160</v>
      </c>
      <c r="L462" s="19"/>
      <c r="M462" s="130" t="s">
        <v>19</v>
      </c>
      <c r="N462" s="131" t="s">
        <v>49</v>
      </c>
      <c r="P462" s="132">
        <f>O462*H462</f>
        <v>0</v>
      </c>
      <c r="Q462" s="132">
        <v>0</v>
      </c>
      <c r="R462" s="132">
        <f>Q462*H462</f>
        <v>0</v>
      </c>
      <c r="S462" s="132">
        <v>0</v>
      </c>
      <c r="T462" s="133">
        <f>S462*H462</f>
        <v>0</v>
      </c>
      <c r="AR462" s="134" t="s">
        <v>3601</v>
      </c>
      <c r="AT462" s="134" t="s">
        <v>156</v>
      </c>
      <c r="AU462" s="134" t="s">
        <v>85</v>
      </c>
      <c r="AY462" s="2" t="s">
        <v>153</v>
      </c>
      <c r="BE462" s="135">
        <f t="shared" si="73"/>
        <v>0</v>
      </c>
      <c r="BF462" s="135">
        <f t="shared" si="74"/>
        <v>0</v>
      </c>
      <c r="BG462" s="135">
        <f t="shared" si="75"/>
        <v>0</v>
      </c>
      <c r="BH462" s="135">
        <f t="shared" si="76"/>
        <v>0</v>
      </c>
      <c r="BI462" s="135">
        <f t="shared" si="77"/>
        <v>0</v>
      </c>
      <c r="BJ462" s="2" t="s">
        <v>85</v>
      </c>
      <c r="BK462" s="135">
        <f>ROUND(I462*H462,2)</f>
        <v>0</v>
      </c>
      <c r="BL462" s="2" t="s">
        <v>3601</v>
      </c>
      <c r="BM462" s="134" t="s">
        <v>3602</v>
      </c>
    </row>
    <row r="463" spans="2:47" s="18" customFormat="1" ht="11.25">
      <c r="B463" s="19"/>
      <c r="D463" s="136" t="s">
        <v>163</v>
      </c>
      <c r="F463" s="137" t="s">
        <v>3603</v>
      </c>
      <c r="L463" s="19"/>
      <c r="M463" s="138"/>
      <c r="T463" s="43"/>
      <c r="AT463" s="2" t="s">
        <v>163</v>
      </c>
      <c r="AU463" s="2" t="s">
        <v>85</v>
      </c>
    </row>
    <row r="464" spans="2:51" s="149" customFormat="1" ht="11.25">
      <c r="B464" s="150"/>
      <c r="D464" s="144" t="s">
        <v>261</v>
      </c>
      <c r="E464" s="151" t="s">
        <v>19</v>
      </c>
      <c r="F464" s="152" t="s">
        <v>3604</v>
      </c>
      <c r="H464" s="153">
        <v>24</v>
      </c>
      <c r="L464" s="150"/>
      <c r="M464" s="154"/>
      <c r="T464" s="155"/>
      <c r="AT464" s="151" t="s">
        <v>261</v>
      </c>
      <c r="AU464" s="151" t="s">
        <v>85</v>
      </c>
      <c r="AV464" s="149" t="s">
        <v>87</v>
      </c>
      <c r="AW464" s="149" t="s">
        <v>37</v>
      </c>
      <c r="AX464" s="149" t="s">
        <v>78</v>
      </c>
      <c r="AY464" s="151" t="s">
        <v>153</v>
      </c>
    </row>
    <row r="465" spans="2:51" s="149" customFormat="1" ht="11.25">
      <c r="B465" s="150"/>
      <c r="D465" s="144" t="s">
        <v>261</v>
      </c>
      <c r="E465" s="151" t="s">
        <v>19</v>
      </c>
      <c r="F465" s="152" t="s">
        <v>3605</v>
      </c>
      <c r="H465" s="153">
        <v>36</v>
      </c>
      <c r="L465" s="150"/>
      <c r="M465" s="154"/>
      <c r="T465" s="155"/>
      <c r="AT465" s="151" t="s">
        <v>261</v>
      </c>
      <c r="AU465" s="151" t="s">
        <v>85</v>
      </c>
      <c r="AV465" s="149" t="s">
        <v>87</v>
      </c>
      <c r="AW465" s="149" t="s">
        <v>37</v>
      </c>
      <c r="AX465" s="149" t="s">
        <v>78</v>
      </c>
      <c r="AY465" s="151" t="s">
        <v>153</v>
      </c>
    </row>
    <row r="466" spans="2:51" s="149" customFormat="1" ht="11.25">
      <c r="B466" s="150"/>
      <c r="D466" s="144" t="s">
        <v>261</v>
      </c>
      <c r="E466" s="151" t="s">
        <v>19</v>
      </c>
      <c r="F466" s="152" t="s">
        <v>3606</v>
      </c>
      <c r="H466" s="153">
        <v>36</v>
      </c>
      <c r="L466" s="150"/>
      <c r="M466" s="154"/>
      <c r="T466" s="155"/>
      <c r="AT466" s="151" t="s">
        <v>261</v>
      </c>
      <c r="AU466" s="151" t="s">
        <v>85</v>
      </c>
      <c r="AV466" s="149" t="s">
        <v>87</v>
      </c>
      <c r="AW466" s="149" t="s">
        <v>37</v>
      </c>
      <c r="AX466" s="149" t="s">
        <v>78</v>
      </c>
      <c r="AY466" s="151" t="s">
        <v>153</v>
      </c>
    </row>
    <row r="467" spans="2:51" s="156" customFormat="1" ht="11.25">
      <c r="B467" s="157"/>
      <c r="D467" s="144" t="s">
        <v>261</v>
      </c>
      <c r="E467" s="158" t="s">
        <v>19</v>
      </c>
      <c r="F467" s="159" t="s">
        <v>295</v>
      </c>
      <c r="H467" s="160">
        <v>96</v>
      </c>
      <c r="L467" s="157"/>
      <c r="M467" s="161"/>
      <c r="T467" s="162"/>
      <c r="AT467" s="158" t="s">
        <v>261</v>
      </c>
      <c r="AU467" s="158" t="s">
        <v>85</v>
      </c>
      <c r="AV467" s="156" t="s">
        <v>174</v>
      </c>
      <c r="AW467" s="156" t="s">
        <v>37</v>
      </c>
      <c r="AX467" s="156" t="s">
        <v>85</v>
      </c>
      <c r="AY467" s="158" t="s">
        <v>153</v>
      </c>
    </row>
    <row r="468" spans="2:63" s="111" customFormat="1" ht="25.9" customHeight="1">
      <c r="B468" s="112"/>
      <c r="D468" s="113" t="s">
        <v>77</v>
      </c>
      <c r="E468" s="114" t="s">
        <v>83</v>
      </c>
      <c r="F468" s="114" t="s">
        <v>151</v>
      </c>
      <c r="J468" s="115">
        <f aca="true" t="shared" si="83" ref="J468:J470">BK468</f>
        <v>0</v>
      </c>
      <c r="L468" s="112"/>
      <c r="M468" s="116"/>
      <c r="P468" s="117">
        <f>P469+P470</f>
        <v>0</v>
      </c>
      <c r="R468" s="117">
        <f>R469+R470</f>
        <v>0</v>
      </c>
      <c r="T468" s="118">
        <f>T469+T470</f>
        <v>0</v>
      </c>
      <c r="AR468" s="113" t="s">
        <v>152</v>
      </c>
      <c r="AT468" s="119" t="s">
        <v>77</v>
      </c>
      <c r="AU468" s="119" t="s">
        <v>78</v>
      </c>
      <c r="AY468" s="113" t="s">
        <v>153</v>
      </c>
      <c r="BK468" s="120">
        <f>BK469+BK470</f>
        <v>0</v>
      </c>
    </row>
    <row r="469" spans="2:63" s="111" customFormat="1" ht="22.9" customHeight="1">
      <c r="B469" s="112"/>
      <c r="D469" s="113" t="s">
        <v>77</v>
      </c>
      <c r="E469" s="121" t="s">
        <v>154</v>
      </c>
      <c r="F469" s="121" t="s">
        <v>155</v>
      </c>
      <c r="J469" s="122">
        <f t="shared" si="83"/>
        <v>0</v>
      </c>
      <c r="L469" s="112"/>
      <c r="M469" s="116"/>
      <c r="P469" s="117">
        <v>0</v>
      </c>
      <c r="R469" s="117">
        <v>0</v>
      </c>
      <c r="T469" s="118">
        <v>0</v>
      </c>
      <c r="AR469" s="113" t="s">
        <v>152</v>
      </c>
      <c r="AT469" s="119" t="s">
        <v>77</v>
      </c>
      <c r="AU469" s="119" t="s">
        <v>85</v>
      </c>
      <c r="AY469" s="113" t="s">
        <v>153</v>
      </c>
      <c r="BK469" s="120">
        <v>0</v>
      </c>
    </row>
    <row r="470" spans="2:63" s="111" customFormat="1" ht="22.9" customHeight="1">
      <c r="B470" s="112"/>
      <c r="D470" s="113" t="s">
        <v>77</v>
      </c>
      <c r="E470" s="121" t="s">
        <v>217</v>
      </c>
      <c r="F470" s="121" t="s">
        <v>218</v>
      </c>
      <c r="J470" s="122">
        <f t="shared" si="83"/>
        <v>0</v>
      </c>
      <c r="L470" s="112"/>
      <c r="M470" s="116"/>
      <c r="P470" s="117">
        <f>SUM(P471:P473)</f>
        <v>0</v>
      </c>
      <c r="R470" s="117">
        <f>SUM(R471:R473)</f>
        <v>0</v>
      </c>
      <c r="T470" s="118">
        <f>SUM(T471:T473)</f>
        <v>0</v>
      </c>
      <c r="AR470" s="113" t="s">
        <v>152</v>
      </c>
      <c r="AT470" s="119" t="s">
        <v>77</v>
      </c>
      <c r="AU470" s="119" t="s">
        <v>85</v>
      </c>
      <c r="AY470" s="113" t="s">
        <v>153</v>
      </c>
      <c r="BK470" s="120">
        <f>SUM(BK471:BK473)</f>
        <v>0</v>
      </c>
    </row>
    <row r="471" spans="2:65" s="18" customFormat="1" ht="16.5" customHeight="1">
      <c r="B471" s="19"/>
      <c r="C471" s="123" t="s">
        <v>1616</v>
      </c>
      <c r="D471" s="123" t="s">
        <v>156</v>
      </c>
      <c r="E471" s="124" t="s">
        <v>3098</v>
      </c>
      <c r="F471" s="125" t="s">
        <v>3099</v>
      </c>
      <c r="G471" s="126" t="s">
        <v>1081</v>
      </c>
      <c r="H471" s="181"/>
      <c r="I471" s="128"/>
      <c r="J471" s="129">
        <f>ROUND(I471*H471,2)</f>
        <v>0</v>
      </c>
      <c r="K471" s="125" t="s">
        <v>160</v>
      </c>
      <c r="L471" s="19"/>
      <c r="M471" s="130" t="s">
        <v>19</v>
      </c>
      <c r="N471" s="131" t="s">
        <v>49</v>
      </c>
      <c r="P471" s="132">
        <f>O471*H471</f>
        <v>0</v>
      </c>
      <c r="Q471" s="132">
        <v>0</v>
      </c>
      <c r="R471" s="132">
        <f>Q471*H471</f>
        <v>0</v>
      </c>
      <c r="S471" s="132">
        <v>0</v>
      </c>
      <c r="T471" s="133">
        <f>S471*H471</f>
        <v>0</v>
      </c>
      <c r="AR471" s="134" t="s">
        <v>174</v>
      </c>
      <c r="AT471" s="134" t="s">
        <v>156</v>
      </c>
      <c r="AU471" s="134" t="s">
        <v>87</v>
      </c>
      <c r="AY471" s="2" t="s">
        <v>153</v>
      </c>
      <c r="BE471" s="135">
        <f t="shared" si="73"/>
        <v>0</v>
      </c>
      <c r="BF471" s="135">
        <f t="shared" si="74"/>
        <v>0</v>
      </c>
      <c r="BG471" s="135">
        <f t="shared" si="75"/>
        <v>0</v>
      </c>
      <c r="BH471" s="135">
        <f t="shared" si="76"/>
        <v>0</v>
      </c>
      <c r="BI471" s="135">
        <f t="shared" si="77"/>
        <v>0</v>
      </c>
      <c r="BJ471" s="2" t="s">
        <v>85</v>
      </c>
      <c r="BK471" s="135">
        <f>ROUND(I471*H471,2)</f>
        <v>0</v>
      </c>
      <c r="BL471" s="2" t="s">
        <v>174</v>
      </c>
      <c r="BM471" s="134" t="s">
        <v>3607</v>
      </c>
    </row>
    <row r="472" spans="2:47" s="18" customFormat="1" ht="11.25">
      <c r="B472" s="19"/>
      <c r="D472" s="136" t="s">
        <v>163</v>
      </c>
      <c r="F472" s="137" t="s">
        <v>3100</v>
      </c>
      <c r="L472" s="19"/>
      <c r="M472" s="138"/>
      <c r="T472" s="43"/>
      <c r="AT472" s="2" t="s">
        <v>163</v>
      </c>
      <c r="AU472" s="2" t="s">
        <v>87</v>
      </c>
    </row>
    <row r="473" spans="2:65" s="18" customFormat="1" ht="16.5" customHeight="1">
      <c r="B473" s="19"/>
      <c r="C473" s="123" t="s">
        <v>1628</v>
      </c>
      <c r="D473" s="123" t="s">
        <v>156</v>
      </c>
      <c r="E473" s="124" t="s">
        <v>3101</v>
      </c>
      <c r="F473" s="125" t="s">
        <v>3102</v>
      </c>
      <c r="G473" s="126" t="s">
        <v>1081</v>
      </c>
      <c r="H473" s="181"/>
      <c r="I473" s="128"/>
      <c r="J473" s="129">
        <f>ROUND(I473*H473,2)</f>
        <v>0</v>
      </c>
      <c r="K473" s="125" t="s">
        <v>19</v>
      </c>
      <c r="L473" s="19"/>
      <c r="M473" s="182" t="s">
        <v>19</v>
      </c>
      <c r="N473" s="183" t="s">
        <v>49</v>
      </c>
      <c r="O473" s="140"/>
      <c r="P473" s="184">
        <f>O473*H473</f>
        <v>0</v>
      </c>
      <c r="Q473" s="184">
        <v>0</v>
      </c>
      <c r="R473" s="184">
        <f>Q473*H473</f>
        <v>0</v>
      </c>
      <c r="S473" s="184">
        <v>0</v>
      </c>
      <c r="T473" s="185">
        <f>S473*H473</f>
        <v>0</v>
      </c>
      <c r="AR473" s="134" t="s">
        <v>174</v>
      </c>
      <c r="AT473" s="134" t="s">
        <v>156</v>
      </c>
      <c r="AU473" s="134" t="s">
        <v>87</v>
      </c>
      <c r="AY473" s="2" t="s">
        <v>153</v>
      </c>
      <c r="BE473" s="135">
        <f t="shared" si="73"/>
        <v>0</v>
      </c>
      <c r="BF473" s="135">
        <f t="shared" si="74"/>
        <v>0</v>
      </c>
      <c r="BG473" s="135">
        <f t="shared" si="75"/>
        <v>0</v>
      </c>
      <c r="BH473" s="135">
        <f t="shared" si="76"/>
        <v>0</v>
      </c>
      <c r="BI473" s="135">
        <f t="shared" si="77"/>
        <v>0</v>
      </c>
      <c r="BJ473" s="2" t="s">
        <v>85</v>
      </c>
      <c r="BK473" s="135">
        <f>ROUND(I473*H473,2)</f>
        <v>0</v>
      </c>
      <c r="BL473" s="2" t="s">
        <v>174</v>
      </c>
      <c r="BM473" s="134" t="s">
        <v>3608</v>
      </c>
    </row>
    <row r="474" spans="2:12" s="18" customFormat="1" ht="6.95" customHeight="1">
      <c r="B474" s="29"/>
      <c r="C474" s="30"/>
      <c r="D474" s="30"/>
      <c r="E474" s="30"/>
      <c r="F474" s="30"/>
      <c r="G474" s="30"/>
      <c r="H474" s="30"/>
      <c r="I474" s="30"/>
      <c r="J474" s="30"/>
      <c r="K474" s="30"/>
      <c r="L474" s="19"/>
    </row>
  </sheetData>
  <autoFilter ref="C91:K473"/>
  <mergeCells count="9">
    <mergeCell ref="E48:H48"/>
    <mergeCell ref="E50:H50"/>
    <mergeCell ref="E82:H82"/>
    <mergeCell ref="E84:H84"/>
    <mergeCell ref="L2:V2"/>
    <mergeCell ref="E7:H7"/>
    <mergeCell ref="E9:H9"/>
    <mergeCell ref="E18:H18"/>
    <mergeCell ref="E27:H27"/>
  </mergeCells>
  <hyperlinks>
    <hyperlink ref="F96" r:id="rId1" display="https://podminky.urs.cz/item/CS_URS_2023_01/741210003"/>
    <hyperlink ref="F99" r:id="rId2" display="https://podminky.urs.cz/item/CS_URS_2023_01/210191501"/>
    <hyperlink ref="F102" r:id="rId3" display="https://podminky.urs.cz/item/CS_URS_2023_01/210112705"/>
    <hyperlink ref="F104" r:id="rId4" display="https://podminky.urs.cz/item/CS_URS_2023_01/741320103"/>
    <hyperlink ref="F107" r:id="rId5" display="https://podminky.urs.cz/item/CS_URS_2023_01/741320163"/>
    <hyperlink ref="F110" r:id="rId6" display="https://podminky.urs.cz/item/CS_URS_2023_01/741231002"/>
    <hyperlink ref="F113" r:id="rId7" display="https://podminky.urs.cz/item/CS_URS_2023_01/741231005"/>
    <hyperlink ref="F119" r:id="rId8" display="https://podminky.urs.cz/item/CS_URS_2023_01/741210003"/>
    <hyperlink ref="F122" r:id="rId9" display="https://podminky.urs.cz/item/CS_URS_2023_01/741310561"/>
    <hyperlink ref="F125" r:id="rId10" display="https://podminky.urs.cz/item/CS_URS_2023_01/741322021"/>
    <hyperlink ref="F128" r:id="rId11" display="https://podminky.urs.cz/item/CS_URS_2023_01/741320103"/>
    <hyperlink ref="F133" r:id="rId12" display="https://podminky.urs.cz/item/CS_URS_2023_01/741320163"/>
    <hyperlink ref="F136" r:id="rId13" display="https://podminky.urs.cz/item/CS_URS_2023_01/741321002"/>
    <hyperlink ref="F140" r:id="rId14" display="https://podminky.urs.cz/item/CS_URS_2023_01/741330011"/>
    <hyperlink ref="F143" r:id="rId15" display="https://podminky.urs.cz/item/CS_URS_2023_01/741231002"/>
    <hyperlink ref="F146" r:id="rId16" display="https://podminky.urs.cz/item/CS_URS_2023_01/741331051"/>
    <hyperlink ref="F149" r:id="rId17" display="https://podminky.urs.cz/item/CS_URS_2023_01/741330633"/>
    <hyperlink ref="F157" r:id="rId18" display="https://podminky.urs.cz/item/CS_URS_2023_01/741210003"/>
    <hyperlink ref="F160" r:id="rId19" display="https://podminky.urs.cz/item/CS_URS_2023_01/741310561"/>
    <hyperlink ref="F163" r:id="rId20" display="https://podminky.urs.cz/item/CS_URS_2023_01/741322021"/>
    <hyperlink ref="F166" r:id="rId21" display="https://podminky.urs.cz/item/CS_URS_2023_01/741320103"/>
    <hyperlink ref="F169" r:id="rId22" display="https://podminky.urs.cz/item/CS_URS_2023_01/741320163"/>
    <hyperlink ref="F173" r:id="rId23" display="https://podminky.urs.cz/item/CS_URS_2023_01/741321002"/>
    <hyperlink ref="F177" r:id="rId24" display="https://podminky.urs.cz/item/CS_URS_2023_01/741321032"/>
    <hyperlink ref="F180" r:id="rId25" display="https://podminky.urs.cz/item/CS_URS_2023_01/741331051"/>
    <hyperlink ref="F185" r:id="rId26" display="https://podminky.urs.cz/item/CS_URS_2023_01/741330011"/>
    <hyperlink ref="F192" r:id="rId27" display="https://podminky.urs.cz/item/CS_URS_2023_01/741110001"/>
    <hyperlink ref="F200" r:id="rId28" display="https://podminky.urs.cz/item/CS_URS_2023_01/741110002"/>
    <hyperlink ref="F205" r:id="rId29" display="https://podminky.urs.cz/item/CS_URS_2023_01/741110043"/>
    <hyperlink ref="F210" r:id="rId30" display="https://podminky.urs.cz/item/CS_URS_2023_01/741110302"/>
    <hyperlink ref="F215" r:id="rId31" display="https://podminky.urs.cz/item/CS_URS_2023_01/741110304"/>
    <hyperlink ref="F220" r:id="rId32" display="https://podminky.urs.cz/item/CS_URS_2023_01/741110521"/>
    <hyperlink ref="F228" r:id="rId33" display="https://podminky.urs.cz/item/CS_URS_2023_01/741112001"/>
    <hyperlink ref="F232" r:id="rId34" display="https://podminky.urs.cz/item/CS_URS_2023_01/741112021"/>
    <hyperlink ref="F235" r:id="rId35" display="https://podminky.urs.cz/item/CS_URS_2023_01/741112061"/>
    <hyperlink ref="F238" r:id="rId36" display="https://podminky.urs.cz/item/CS_URS_2023_01/741120001"/>
    <hyperlink ref="F240" r:id="rId37" display="https://podminky.urs.cz/item/CS_URS_2023_01/741120001"/>
    <hyperlink ref="F251" r:id="rId38" display="https://podminky.urs.cz/item/CS_URS_2023_01/741120003"/>
    <hyperlink ref="F256" r:id="rId39" display="https://podminky.urs.cz/item/CS_URS_2023_01/741120005"/>
    <hyperlink ref="F261" r:id="rId40" display="https://podminky.urs.cz/item/CS_URS_2023_01/741122005"/>
    <hyperlink ref="F266" r:id="rId41" display="https://podminky.urs.cz/item/CS_URS_2023_01/741122016"/>
    <hyperlink ref="F271" r:id="rId42" display="https://podminky.urs.cz/item/CS_URS_2023_01/741122031"/>
    <hyperlink ref="F276" r:id="rId43" display="https://podminky.urs.cz/item/CS_URS_2023_01/741122032"/>
    <hyperlink ref="F281" r:id="rId44" display="https://podminky.urs.cz/item/CS_URS_2023_01/741122032"/>
    <hyperlink ref="F286" r:id="rId45" display="https://podminky.urs.cz/item/CS_URS_2023_01/741122041"/>
    <hyperlink ref="F291" r:id="rId46" display="https://podminky.urs.cz/item/CS_URS_2023_01/741122122"/>
    <hyperlink ref="F296" r:id="rId47" display="https://podminky.urs.cz/item/CS_URS_2023_01/741122133"/>
    <hyperlink ref="F301" r:id="rId48" display="https://podminky.urs.cz/item/CS_URS_2023_01/741122142"/>
    <hyperlink ref="F306" r:id="rId49" display="https://podminky.urs.cz/item/CS_URS_2023_01/741122142"/>
    <hyperlink ref="F308" r:id="rId50" display="https://podminky.urs.cz/item/CS_URS_2023_01/741123232"/>
    <hyperlink ref="F313" r:id="rId51" display="https://podminky.urs.cz/item/CS_URS_2023_01/741130001"/>
    <hyperlink ref="F315" r:id="rId52" display="https://podminky.urs.cz/item/CS_URS_2023_01/741130006"/>
    <hyperlink ref="F317" r:id="rId53" display="https://podminky.urs.cz/item/CS_URS_2023_01/741136004"/>
    <hyperlink ref="F320" r:id="rId54" display="https://podminky.urs.cz/item/CS_URS_2023_01/741310031"/>
    <hyperlink ref="F323" r:id="rId55" display="https://podminky.urs.cz/item/CS_URS_2023_01/741310101"/>
    <hyperlink ref="F328" r:id="rId56" display="https://podminky.urs.cz/item/CS_URS_2023_01/741310121"/>
    <hyperlink ref="F333" r:id="rId57" display="https://podminky.urs.cz/item/CS_URS_2023_01/741310122"/>
    <hyperlink ref="F338" r:id="rId58" display="https://podminky.urs.cz/item/CS_URS_2023_01/741310124"/>
    <hyperlink ref="F343" r:id="rId59" display="https://podminky.urs.cz/item/CS_URS_2023_01/741310125"/>
    <hyperlink ref="F348" r:id="rId60" display="https://podminky.urs.cz/item/CS_URS_2023_01/741310221"/>
    <hyperlink ref="F352" r:id="rId61" display="https://podminky.urs.cz/item/CS_URS_2023_01/741311002"/>
    <hyperlink ref="F355" r:id="rId62" display="https://podminky.urs.cz/item/CS_URS_2023_01/741311004"/>
    <hyperlink ref="F358" r:id="rId63" display="https://podminky.urs.cz/item/CS_URS_2023_01/741313001"/>
    <hyperlink ref="F362" r:id="rId64" display="https://podminky.urs.cz/item/CS_URS_2023_01/741313003"/>
    <hyperlink ref="F365" r:id="rId65" display="https://podminky.urs.cz/item/CS_URS_2023_01/741313082"/>
    <hyperlink ref="F368" r:id="rId66" display="https://podminky.urs.cz/item/CS_URS_2023_01/741313121"/>
    <hyperlink ref="F371" r:id="rId67" display="https://podminky.urs.cz/item/CS_URS_2023_01/741330031"/>
    <hyperlink ref="F374" r:id="rId68" display="https://podminky.urs.cz/item/CS_URS_2023_01/741370002"/>
    <hyperlink ref="F377" r:id="rId69" display="https://podminky.urs.cz/item/CS_URS_2023_01/741370034"/>
    <hyperlink ref="F382" r:id="rId70" display="https://podminky.urs.cz/item/CS_URS_2023_01/741372021"/>
    <hyperlink ref="F386" r:id="rId71" display="https://podminky.urs.cz/item/CS_URS_2023_01/741372022"/>
    <hyperlink ref="F392" r:id="rId72" display="https://podminky.urs.cz/item/CS_URS_2023_01/741376013"/>
    <hyperlink ref="F395" r:id="rId73" display="https://podminky.urs.cz/item/CS_URS_2023_01/741410001"/>
    <hyperlink ref="F398" r:id="rId74" display="https://podminky.urs.cz/item/CS_URS_2023_01/741810003"/>
    <hyperlink ref="F400" r:id="rId75" display="https://podminky.urs.cz/item/CS_URS_2023_01/741810011"/>
    <hyperlink ref="F404" r:id="rId76" display="https://podminky.urs.cz/item/CS_URS_2023_01/741910411"/>
    <hyperlink ref="F414" r:id="rId77" display="https://podminky.urs.cz/item/CS_URS_2023_01/460010002"/>
    <hyperlink ref="F416" r:id="rId78" display="https://podminky.urs.cz/item/CS_URS_2023_01/460010025"/>
    <hyperlink ref="F418" r:id="rId79" display="https://podminky.urs.cz/item/CS_URS_2023_01/460030011"/>
    <hyperlink ref="F420" r:id="rId80" display="https://podminky.urs.cz/item/CS_URS_2023_01/460131113"/>
    <hyperlink ref="F422" r:id="rId81" display="https://podminky.urs.cz/item/CS_URS_2023_01/460161162"/>
    <hyperlink ref="F424" r:id="rId82" display="https://podminky.urs.cz/item/CS_URS_2023_01/460431172"/>
    <hyperlink ref="F428" r:id="rId83" display="https://podminky.urs.cz/item/CS_URS_2023_01/460641113"/>
    <hyperlink ref="F430" r:id="rId84" display="https://podminky.urs.cz/item/CS_URS_2023_01/460641431"/>
    <hyperlink ref="F432" r:id="rId85" display="https://podminky.urs.cz/item/CS_URS_2023_01/460661213"/>
    <hyperlink ref="F434" r:id="rId86" display="https://podminky.urs.cz/item/CS_URS_2023_01/460671112"/>
    <hyperlink ref="F436" r:id="rId87" display="https://podminky.urs.cz/item/CS_URS_2023_01/460941211"/>
    <hyperlink ref="F438" r:id="rId88" display="https://podminky.urs.cz/item/CS_URS_2023_01/460941231"/>
    <hyperlink ref="F440" r:id="rId89" display="https://podminky.urs.cz/item/CS_URS_2023_01/460941233"/>
    <hyperlink ref="F442" r:id="rId90" display="https://podminky.urs.cz/item/CS_URS_2023_01/468011141"/>
    <hyperlink ref="F444" r:id="rId91" display="https://podminky.urs.cz/item/CS_URS_2023_01/468091212"/>
    <hyperlink ref="F446" r:id="rId92" display="https://podminky.urs.cz/item/CS_URS_2023_01/468101133"/>
    <hyperlink ref="F448" r:id="rId93" display="https://podminky.urs.cz/item/CS_URS_2023_01/468101411"/>
    <hyperlink ref="F450" r:id="rId94" display="https://podminky.urs.cz/item/CS_URS_2023_01/468101431"/>
    <hyperlink ref="F452" r:id="rId95" display="https://podminky.urs.cz/item/CS_URS_2023_01/469973116"/>
    <hyperlink ref="F454" r:id="rId96" display="https://podminky.urs.cz/item/CS_URS_2023_01/469981111"/>
    <hyperlink ref="F458" r:id="rId97" display="https://podminky.urs.cz/item/CS_URS_2023_01/469981211"/>
    <hyperlink ref="F463" r:id="rId98" display="https://podminky.urs.cz/item/CS_URS_2023_01/HZS2232"/>
    <hyperlink ref="F472" r:id="rId99" display="https://podminky.urs.cz/item/CS_URS_2023_01/090001000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07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120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3609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2990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tr">
        <f>IF('Rekapitulace stavby'!AN10="","",'Rekapitulace stavby'!AN10)</f>
        <v>00270211</v>
      </c>
      <c r="L14" s="19"/>
    </row>
    <row r="15" spans="2:12" s="18" customFormat="1" ht="18" customHeight="1">
      <c r="B15" s="19"/>
      <c r="E15" s="10" t="str">
        <f>IF('Rekapitulace stavby'!E11="","",'Rekapitulace stavby'!E11)</f>
        <v>Město Chrudim</v>
      </c>
      <c r="I15" s="12" t="s">
        <v>29</v>
      </c>
      <c r="J15" s="10" t="str">
        <f>IF('Rekapitulace stavby'!AN11="","",'Rekapitulace stavby'!AN11)</f>
        <v>CZ00270211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tr">
        <f>IF('Rekapitulace stavby'!AN16="","",'Rekapitulace stavby'!AN16)</f>
        <v>08350973</v>
      </c>
      <c r="L20" s="19"/>
    </row>
    <row r="21" spans="2:12" s="18" customFormat="1" ht="18" customHeight="1">
      <c r="B21" s="19"/>
      <c r="E21" s="10" t="str">
        <f>IF('Rekapitulace stavby'!E17="","",'Rekapitulace stavby'!E17)</f>
        <v>KLIKS atelier s.r.o.</v>
      </c>
      <c r="I21" s="12" t="s">
        <v>29</v>
      </c>
      <c r="J21" s="10" t="str">
        <f>IF('Rekapitulace stavby'!AN17="","",'Rekapitulace stavby'!AN17)</f>
        <v>CZ08350973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tr">
        <f>IF('Rekapitulace stavby'!AN19="","",'Rekapitulace stavby'!AN19)</f>
        <v>01794833</v>
      </c>
      <c r="L23" s="19"/>
    </row>
    <row r="24" spans="2:12" s="18" customFormat="1" ht="18" customHeight="1">
      <c r="B24" s="19"/>
      <c r="E24" s="10" t="str">
        <f>IF('Rekapitulace stavby'!E20="","",'Rekapitulace stavby'!E20)</f>
        <v>www.stavebnikalkulace.cz</v>
      </c>
      <c r="I24" s="12" t="s">
        <v>29</v>
      </c>
      <c r="J24" s="10" t="str">
        <f>IF('Rekapitulace stavby'!AN20="","",'Rekapitulace stavby'!AN20)</f>
        <v>CZ01794833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ROUND(J85,2)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ROUND((SUM(BE85:BE206)),2)</f>
        <v>0</v>
      </c>
      <c r="I33" s="82">
        <v>0.21</v>
      </c>
      <c r="J33" s="81">
        <f>ROUND(((SUM(BE85:BE206))*I33),2)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ROUND((SUM(BF85:BF206)),2)</f>
        <v>0</v>
      </c>
      <c r="I34" s="82">
        <v>0.15</v>
      </c>
      <c r="J34" s="81">
        <f>ROUND(((SUM(BF85:BF206))*I34),2)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ROUND((SUM(BG85:BG206)),2)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ROUND((SUM(BH85:BH206)),2)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ROUND((SUM(BI85:BI206)),2)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11 - Slaboproud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www.stavebnikalkulace.cz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J85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235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3610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2" customFormat="1" ht="24.95" customHeight="1">
      <c r="B62" s="93"/>
      <c r="D62" s="94" t="s">
        <v>2992</v>
      </c>
      <c r="E62" s="95"/>
      <c r="F62" s="95"/>
      <c r="G62" s="95"/>
      <c r="H62" s="95"/>
      <c r="I62" s="95"/>
      <c r="J62" s="96">
        <f aca="true" t="shared" si="2" ref="J62:J63">J182</f>
        <v>0</v>
      </c>
      <c r="L62" s="93"/>
    </row>
    <row r="63" spans="2:12" s="97" customFormat="1" ht="19.9" customHeight="1">
      <c r="B63" s="98"/>
      <c r="D63" s="99" t="s">
        <v>2995</v>
      </c>
      <c r="E63" s="100"/>
      <c r="F63" s="100"/>
      <c r="G63" s="100"/>
      <c r="H63" s="100"/>
      <c r="I63" s="100"/>
      <c r="J63" s="101">
        <f t="shared" si="2"/>
        <v>0</v>
      </c>
      <c r="L63" s="98"/>
    </row>
    <row r="64" spans="2:12" s="92" customFormat="1" ht="24.95" customHeight="1">
      <c r="B64" s="93"/>
      <c r="D64" s="94" t="s">
        <v>132</v>
      </c>
      <c r="E64" s="95"/>
      <c r="F64" s="95"/>
      <c r="G64" s="95"/>
      <c r="H64" s="95"/>
      <c r="I64" s="95"/>
      <c r="J64" s="96">
        <f aca="true" t="shared" si="3" ref="J64:J65">J202</f>
        <v>0</v>
      </c>
      <c r="L64" s="93"/>
    </row>
    <row r="65" spans="2:12" s="97" customFormat="1" ht="19.9" customHeight="1">
      <c r="B65" s="98"/>
      <c r="D65" s="99" t="s">
        <v>137</v>
      </c>
      <c r="E65" s="100"/>
      <c r="F65" s="100"/>
      <c r="G65" s="100"/>
      <c r="H65" s="100"/>
      <c r="I65" s="100"/>
      <c r="J65" s="101">
        <f t="shared" si="3"/>
        <v>0</v>
      </c>
      <c r="L65" s="98"/>
    </row>
    <row r="66" spans="2:12" s="18" customFormat="1" ht="21.75" customHeight="1">
      <c r="B66" s="19"/>
      <c r="L66" s="19"/>
    </row>
    <row r="67" spans="2:12" s="18" customFormat="1" ht="6.9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19"/>
    </row>
    <row r="71" spans="2:12" s="18" customFormat="1" ht="6.95" customHeight="1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19"/>
    </row>
    <row r="72" spans="2:12" s="18" customFormat="1" ht="24.95" customHeight="1">
      <c r="B72" s="19"/>
      <c r="C72" s="6" t="s">
        <v>138</v>
      </c>
      <c r="L72" s="19"/>
    </row>
    <row r="73" spans="2:12" s="18" customFormat="1" ht="6.95" customHeight="1">
      <c r="B73" s="19"/>
      <c r="L73" s="19"/>
    </row>
    <row r="74" spans="2:12" s="18" customFormat="1" ht="12" customHeight="1">
      <c r="B74" s="19"/>
      <c r="C74" s="12" t="s">
        <v>16</v>
      </c>
      <c r="L74" s="19"/>
    </row>
    <row r="75" spans="2:12" s="18" customFormat="1" ht="16.5" customHeight="1">
      <c r="B75" s="19"/>
      <c r="E75" s="295" t="str">
        <f>E7</f>
        <v>Knihovna v Topolské ulici, Chrudim</v>
      </c>
      <c r="F75" s="296"/>
      <c r="G75" s="296"/>
      <c r="H75" s="296"/>
      <c r="L75" s="19"/>
    </row>
    <row r="76" spans="2:12" s="18" customFormat="1" ht="12" customHeight="1">
      <c r="B76" s="19"/>
      <c r="C76" s="12" t="s">
        <v>125</v>
      </c>
      <c r="L76" s="19"/>
    </row>
    <row r="77" spans="2:12" s="18" customFormat="1" ht="16.5" customHeight="1">
      <c r="B77" s="19"/>
      <c r="E77" s="276" t="str">
        <f>E9</f>
        <v>11 - Slaboproud</v>
      </c>
      <c r="F77" s="297"/>
      <c r="G77" s="297"/>
      <c r="H77" s="297"/>
      <c r="L77" s="19"/>
    </row>
    <row r="78" spans="2:12" s="18" customFormat="1" ht="6.95" customHeight="1">
      <c r="B78" s="19"/>
      <c r="L78" s="19"/>
    </row>
    <row r="79" spans="2:12" s="18" customFormat="1" ht="12" customHeight="1">
      <c r="B79" s="19"/>
      <c r="C79" s="12" t="s">
        <v>21</v>
      </c>
      <c r="F79" s="10" t="str">
        <f>F12</f>
        <v xml:space="preserve"> </v>
      </c>
      <c r="I79" s="12" t="s">
        <v>23</v>
      </c>
      <c r="J79" s="39" t="str">
        <f>IF(J12="","",J12)</f>
        <v>12. 1. 2023</v>
      </c>
      <c r="L79" s="19"/>
    </row>
    <row r="80" spans="2:12" s="18" customFormat="1" ht="6.95" customHeight="1">
      <c r="B80" s="19"/>
      <c r="L80" s="19"/>
    </row>
    <row r="81" spans="2:12" s="18" customFormat="1" ht="15.2" customHeight="1">
      <c r="B81" s="19"/>
      <c r="C81" s="12" t="s">
        <v>25</v>
      </c>
      <c r="F81" s="10" t="str">
        <f>E15</f>
        <v>Město Chrudim</v>
      </c>
      <c r="I81" s="12" t="s">
        <v>33</v>
      </c>
      <c r="J81" s="16" t="str">
        <f>E21</f>
        <v>KLIKS atelier s.r.o.</v>
      </c>
      <c r="L81" s="19"/>
    </row>
    <row r="82" spans="2:12" s="18" customFormat="1" ht="15.2" customHeight="1">
      <c r="B82" s="19"/>
      <c r="C82" s="12" t="s">
        <v>31</v>
      </c>
      <c r="F82" s="10" t="str">
        <f>IF(E18="","",E18)</f>
        <v>Vyplň údaj</v>
      </c>
      <c r="I82" s="12" t="s">
        <v>38</v>
      </c>
      <c r="J82" s="16" t="str">
        <f>E24</f>
        <v>www.stavebnikalkulace.cz</v>
      </c>
      <c r="L82" s="19"/>
    </row>
    <row r="83" spans="2:12" s="18" customFormat="1" ht="10.35" customHeight="1">
      <c r="B83" s="19"/>
      <c r="L83" s="19"/>
    </row>
    <row r="84" spans="2:20" s="102" customFormat="1" ht="29.25" customHeight="1">
      <c r="B84" s="103"/>
      <c r="C84" s="104" t="s">
        <v>139</v>
      </c>
      <c r="D84" s="105" t="s">
        <v>63</v>
      </c>
      <c r="E84" s="105" t="s">
        <v>59</v>
      </c>
      <c r="F84" s="105" t="s">
        <v>60</v>
      </c>
      <c r="G84" s="105" t="s">
        <v>140</v>
      </c>
      <c r="H84" s="105" t="s">
        <v>141</v>
      </c>
      <c r="I84" s="105" t="s">
        <v>142</v>
      </c>
      <c r="J84" s="105" t="s">
        <v>130</v>
      </c>
      <c r="K84" s="106" t="s">
        <v>143</v>
      </c>
      <c r="L84" s="103"/>
      <c r="M84" s="46" t="s">
        <v>19</v>
      </c>
      <c r="N84" s="47" t="s">
        <v>48</v>
      </c>
      <c r="O84" s="47" t="s">
        <v>144</v>
      </c>
      <c r="P84" s="47" t="s">
        <v>145</v>
      </c>
      <c r="Q84" s="47" t="s">
        <v>146</v>
      </c>
      <c r="R84" s="47" t="s">
        <v>147</v>
      </c>
      <c r="S84" s="47" t="s">
        <v>148</v>
      </c>
      <c r="T84" s="48" t="s">
        <v>149</v>
      </c>
    </row>
    <row r="85" spans="2:63" s="18" customFormat="1" ht="22.9" customHeight="1">
      <c r="B85" s="19"/>
      <c r="C85" s="52" t="s">
        <v>150</v>
      </c>
      <c r="J85" s="107">
        <f aca="true" t="shared" si="4" ref="J85:J87">BK85</f>
        <v>0</v>
      </c>
      <c r="L85" s="19"/>
      <c r="M85" s="49"/>
      <c r="N85" s="40"/>
      <c r="O85" s="40"/>
      <c r="P85" s="108">
        <f>P86+P182+P202</f>
        <v>0</v>
      </c>
      <c r="Q85" s="40"/>
      <c r="R85" s="108">
        <f>R86+R182+R202</f>
        <v>0</v>
      </c>
      <c r="S85" s="40"/>
      <c r="T85" s="109">
        <f>T86+T182+T202</f>
        <v>0</v>
      </c>
      <c r="AT85" s="2" t="s">
        <v>77</v>
      </c>
      <c r="AU85" s="2" t="s">
        <v>131</v>
      </c>
      <c r="BK85" s="110">
        <f>BK86+BK182+BK202</f>
        <v>0</v>
      </c>
    </row>
    <row r="86" spans="2:63" s="111" customFormat="1" ht="25.9" customHeight="1">
      <c r="B86" s="112"/>
      <c r="D86" s="113" t="s">
        <v>77</v>
      </c>
      <c r="E86" s="114" t="s">
        <v>1028</v>
      </c>
      <c r="F86" s="114" t="s">
        <v>1029</v>
      </c>
      <c r="J86" s="115">
        <f t="shared" si="4"/>
        <v>0</v>
      </c>
      <c r="L86" s="112"/>
      <c r="M86" s="116"/>
      <c r="P86" s="117">
        <f>P87</f>
        <v>0</v>
      </c>
      <c r="R86" s="117">
        <f>R87</f>
        <v>0</v>
      </c>
      <c r="T86" s="118">
        <f>T87</f>
        <v>0</v>
      </c>
      <c r="AR86" s="113" t="s">
        <v>87</v>
      </c>
      <c r="AT86" s="119" t="s">
        <v>77</v>
      </c>
      <c r="AU86" s="119" t="s">
        <v>78</v>
      </c>
      <c r="AY86" s="113" t="s">
        <v>153</v>
      </c>
      <c r="BK86" s="120">
        <f>BK87</f>
        <v>0</v>
      </c>
    </row>
    <row r="87" spans="2:63" s="111" customFormat="1" ht="22.9" customHeight="1">
      <c r="B87" s="112"/>
      <c r="D87" s="113" t="s">
        <v>77</v>
      </c>
      <c r="E87" s="121" t="s">
        <v>3611</v>
      </c>
      <c r="F87" s="121" t="s">
        <v>3612</v>
      </c>
      <c r="J87" s="122">
        <f t="shared" si="4"/>
        <v>0</v>
      </c>
      <c r="L87" s="112"/>
      <c r="M87" s="116"/>
      <c r="P87" s="117">
        <f>SUM(P88:P181)</f>
        <v>0</v>
      </c>
      <c r="R87" s="117">
        <f>SUM(R88:R181)</f>
        <v>0</v>
      </c>
      <c r="T87" s="118">
        <f>SUM(T88:T181)</f>
        <v>0</v>
      </c>
      <c r="AR87" s="113" t="s">
        <v>87</v>
      </c>
      <c r="AT87" s="119" t="s">
        <v>77</v>
      </c>
      <c r="AU87" s="119" t="s">
        <v>85</v>
      </c>
      <c r="AY87" s="113" t="s">
        <v>153</v>
      </c>
      <c r="BK87" s="120">
        <f>SUM(BK88:BK181)</f>
        <v>0</v>
      </c>
    </row>
    <row r="88" spans="2:65" s="18" customFormat="1" ht="16.5" customHeight="1">
      <c r="B88" s="19"/>
      <c r="C88" s="123" t="s">
        <v>85</v>
      </c>
      <c r="D88" s="123" t="s">
        <v>156</v>
      </c>
      <c r="E88" s="124" t="s">
        <v>3613</v>
      </c>
      <c r="F88" s="125" t="s">
        <v>3614</v>
      </c>
      <c r="G88" s="126" t="s">
        <v>270</v>
      </c>
      <c r="H88" s="127">
        <v>537.855</v>
      </c>
      <c r="I88" s="128"/>
      <c r="J88" s="129">
        <f>ROUND(I88*H88,2)</f>
        <v>0</v>
      </c>
      <c r="K88" s="125" t="s">
        <v>160</v>
      </c>
      <c r="L88" s="19"/>
      <c r="M88" s="130" t="s">
        <v>19</v>
      </c>
      <c r="N88" s="131" t="s">
        <v>49</v>
      </c>
      <c r="P88" s="132">
        <f>O88*H88</f>
        <v>0</v>
      </c>
      <c r="Q88" s="132">
        <v>0</v>
      </c>
      <c r="R88" s="132">
        <f>Q88*H88</f>
        <v>0</v>
      </c>
      <c r="S88" s="132">
        <v>0</v>
      </c>
      <c r="T88" s="133">
        <f>S88*H88</f>
        <v>0</v>
      </c>
      <c r="AR88" s="134" t="s">
        <v>373</v>
      </c>
      <c r="AT88" s="134" t="s">
        <v>156</v>
      </c>
      <c r="AU88" s="134" t="s">
        <v>87</v>
      </c>
      <c r="AY88" s="2" t="s">
        <v>153</v>
      </c>
      <c r="BE88" s="135">
        <f>IF(N88="základní",J88,0)</f>
        <v>0</v>
      </c>
      <c r="BF88" s="135">
        <f>IF(N88="snížená",J88,0)</f>
        <v>0</v>
      </c>
      <c r="BG88" s="135">
        <f>IF(N88="zákl. přenesená",J88,0)</f>
        <v>0</v>
      </c>
      <c r="BH88" s="135">
        <f>IF(N88="sníž. přenesená",J88,0)</f>
        <v>0</v>
      </c>
      <c r="BI88" s="135">
        <f>IF(N88="nulová",J88,0)</f>
        <v>0</v>
      </c>
      <c r="BJ88" s="2" t="s">
        <v>85</v>
      </c>
      <c r="BK88" s="135">
        <f>ROUND(I88*H88,2)</f>
        <v>0</v>
      </c>
      <c r="BL88" s="2" t="s">
        <v>373</v>
      </c>
      <c r="BM88" s="134" t="s">
        <v>87</v>
      </c>
    </row>
    <row r="89" spans="2:47" s="18" customFormat="1" ht="11.25">
      <c r="B89" s="19"/>
      <c r="D89" s="136" t="s">
        <v>163</v>
      </c>
      <c r="F89" s="137" t="s">
        <v>3615</v>
      </c>
      <c r="L89" s="19"/>
      <c r="M89" s="138"/>
      <c r="T89" s="43"/>
      <c r="AT89" s="2" t="s">
        <v>163</v>
      </c>
      <c r="AU89" s="2" t="s">
        <v>87</v>
      </c>
    </row>
    <row r="90" spans="2:65" s="18" customFormat="1" ht="16.5" customHeight="1">
      <c r="B90" s="19"/>
      <c r="C90" s="171" t="s">
        <v>87</v>
      </c>
      <c r="D90" s="171" t="s">
        <v>664</v>
      </c>
      <c r="E90" s="172" t="s">
        <v>3616</v>
      </c>
      <c r="F90" s="173" t="s">
        <v>3617</v>
      </c>
      <c r="G90" s="174" t="s">
        <v>270</v>
      </c>
      <c r="H90" s="175">
        <v>530.093</v>
      </c>
      <c r="I90" s="176"/>
      <c r="J90" s="177">
        <f>ROUND(I90*H90,2)</f>
        <v>0</v>
      </c>
      <c r="K90" s="173" t="s">
        <v>160</v>
      </c>
      <c r="L90" s="178"/>
      <c r="M90" s="179" t="s">
        <v>19</v>
      </c>
      <c r="N90" s="180" t="s">
        <v>49</v>
      </c>
      <c r="P90" s="132">
        <f>O90*H90</f>
        <v>0</v>
      </c>
      <c r="Q90" s="132">
        <v>0</v>
      </c>
      <c r="R90" s="132">
        <f>Q90*H90</f>
        <v>0</v>
      </c>
      <c r="S90" s="132">
        <v>0</v>
      </c>
      <c r="T90" s="133">
        <f>S90*H90</f>
        <v>0</v>
      </c>
      <c r="AR90" s="134" t="s">
        <v>494</v>
      </c>
      <c r="AT90" s="134" t="s">
        <v>664</v>
      </c>
      <c r="AU90" s="134" t="s">
        <v>87</v>
      </c>
      <c r="AY90" s="2" t="s">
        <v>153</v>
      </c>
      <c r="BE90" s="135">
        <f>IF(N90="základní",J90,0)</f>
        <v>0</v>
      </c>
      <c r="BF90" s="135">
        <f>IF(N90="snížená",J90,0)</f>
        <v>0</v>
      </c>
      <c r="BG90" s="135">
        <f>IF(N90="zákl. přenesená",J90,0)</f>
        <v>0</v>
      </c>
      <c r="BH90" s="135">
        <f>IF(N90="sníž. přenesená",J90,0)</f>
        <v>0</v>
      </c>
      <c r="BI90" s="135">
        <f>IF(N90="nulová",J90,0)</f>
        <v>0</v>
      </c>
      <c r="BJ90" s="2" t="s">
        <v>85</v>
      </c>
      <c r="BK90" s="135">
        <f>ROUND(I90*H90,2)</f>
        <v>0</v>
      </c>
      <c r="BL90" s="2" t="s">
        <v>373</v>
      </c>
      <c r="BM90" s="134" t="s">
        <v>174</v>
      </c>
    </row>
    <row r="91" spans="2:51" s="149" customFormat="1" ht="11.25">
      <c r="B91" s="150"/>
      <c r="D91" s="144" t="s">
        <v>261</v>
      </c>
      <c r="E91" s="151" t="s">
        <v>19</v>
      </c>
      <c r="F91" s="152" t="s">
        <v>3618</v>
      </c>
      <c r="H91" s="153">
        <v>530.093</v>
      </c>
      <c r="L91" s="150"/>
      <c r="M91" s="154"/>
      <c r="T91" s="155"/>
      <c r="AT91" s="151" t="s">
        <v>261</v>
      </c>
      <c r="AU91" s="151" t="s">
        <v>87</v>
      </c>
      <c r="AV91" s="149" t="s">
        <v>87</v>
      </c>
      <c r="AW91" s="149" t="s">
        <v>37</v>
      </c>
      <c r="AX91" s="149" t="s">
        <v>78</v>
      </c>
      <c r="AY91" s="151" t="s">
        <v>153</v>
      </c>
    </row>
    <row r="92" spans="2:51" s="156" customFormat="1" ht="11.25">
      <c r="B92" s="157"/>
      <c r="D92" s="144" t="s">
        <v>261</v>
      </c>
      <c r="E92" s="158" t="s">
        <v>19</v>
      </c>
      <c r="F92" s="159" t="s">
        <v>295</v>
      </c>
      <c r="H92" s="160">
        <v>530.093</v>
      </c>
      <c r="L92" s="157"/>
      <c r="M92" s="161"/>
      <c r="T92" s="162"/>
      <c r="AT92" s="158" t="s">
        <v>261</v>
      </c>
      <c r="AU92" s="158" t="s">
        <v>87</v>
      </c>
      <c r="AV92" s="156" t="s">
        <v>174</v>
      </c>
      <c r="AW92" s="156" t="s">
        <v>37</v>
      </c>
      <c r="AX92" s="156" t="s">
        <v>85</v>
      </c>
      <c r="AY92" s="158" t="s">
        <v>153</v>
      </c>
    </row>
    <row r="93" spans="2:65" s="18" customFormat="1" ht="16.5" customHeight="1">
      <c r="B93" s="19"/>
      <c r="C93" s="171" t="s">
        <v>169</v>
      </c>
      <c r="D93" s="171" t="s">
        <v>664</v>
      </c>
      <c r="E93" s="172" t="s">
        <v>3619</v>
      </c>
      <c r="F93" s="173" t="s">
        <v>3620</v>
      </c>
      <c r="G93" s="174" t="s">
        <v>270</v>
      </c>
      <c r="H93" s="175">
        <v>17.75</v>
      </c>
      <c r="I93" s="176"/>
      <c r="J93" s="177">
        <f>ROUND(I93*H93,2)</f>
        <v>0</v>
      </c>
      <c r="K93" s="173" t="s">
        <v>160</v>
      </c>
      <c r="L93" s="178"/>
      <c r="M93" s="179" t="s">
        <v>19</v>
      </c>
      <c r="N93" s="180" t="s">
        <v>49</v>
      </c>
      <c r="P93" s="132">
        <f>O93*H93</f>
        <v>0</v>
      </c>
      <c r="Q93" s="132">
        <v>0</v>
      </c>
      <c r="R93" s="132">
        <f>Q93*H93</f>
        <v>0</v>
      </c>
      <c r="S93" s="132">
        <v>0</v>
      </c>
      <c r="T93" s="133">
        <f>S93*H93</f>
        <v>0</v>
      </c>
      <c r="AR93" s="134" t="s">
        <v>494</v>
      </c>
      <c r="AT93" s="134" t="s">
        <v>664</v>
      </c>
      <c r="AU93" s="134" t="s">
        <v>87</v>
      </c>
      <c r="AY93" s="2" t="s">
        <v>153</v>
      </c>
      <c r="BE93" s="135">
        <f>IF(N93="základní",J93,0)</f>
        <v>0</v>
      </c>
      <c r="BF93" s="135">
        <f>IF(N93="snížená",J93,0)</f>
        <v>0</v>
      </c>
      <c r="BG93" s="135">
        <f>IF(N93="zákl. přenesená",J93,0)</f>
        <v>0</v>
      </c>
      <c r="BH93" s="135">
        <f>IF(N93="sníž. přenesená",J93,0)</f>
        <v>0</v>
      </c>
      <c r="BI93" s="135">
        <f>IF(N93="nulová",J93,0)</f>
        <v>0</v>
      </c>
      <c r="BJ93" s="2" t="s">
        <v>85</v>
      </c>
      <c r="BK93" s="135">
        <f>ROUND(I93*H93,2)</f>
        <v>0</v>
      </c>
      <c r="BL93" s="2" t="s">
        <v>373</v>
      </c>
      <c r="BM93" s="134" t="s">
        <v>183</v>
      </c>
    </row>
    <row r="94" spans="2:51" s="149" customFormat="1" ht="11.25">
      <c r="B94" s="150"/>
      <c r="D94" s="144" t="s">
        <v>261</v>
      </c>
      <c r="E94" s="151" t="s">
        <v>19</v>
      </c>
      <c r="F94" s="152" t="s">
        <v>3621</v>
      </c>
      <c r="H94" s="153">
        <v>17.75</v>
      </c>
      <c r="L94" s="150"/>
      <c r="M94" s="154"/>
      <c r="T94" s="155"/>
      <c r="AT94" s="151" t="s">
        <v>261</v>
      </c>
      <c r="AU94" s="151" t="s">
        <v>87</v>
      </c>
      <c r="AV94" s="149" t="s">
        <v>87</v>
      </c>
      <c r="AW94" s="149" t="s">
        <v>37</v>
      </c>
      <c r="AX94" s="149" t="s">
        <v>78</v>
      </c>
      <c r="AY94" s="151" t="s">
        <v>153</v>
      </c>
    </row>
    <row r="95" spans="2:51" s="156" customFormat="1" ht="11.25">
      <c r="B95" s="157"/>
      <c r="D95" s="144" t="s">
        <v>261</v>
      </c>
      <c r="E95" s="158" t="s">
        <v>19</v>
      </c>
      <c r="F95" s="159" t="s">
        <v>295</v>
      </c>
      <c r="H95" s="160">
        <v>17.75</v>
      </c>
      <c r="L95" s="157"/>
      <c r="M95" s="161"/>
      <c r="T95" s="162"/>
      <c r="AT95" s="158" t="s">
        <v>261</v>
      </c>
      <c r="AU95" s="158" t="s">
        <v>87</v>
      </c>
      <c r="AV95" s="156" t="s">
        <v>174</v>
      </c>
      <c r="AW95" s="156" t="s">
        <v>37</v>
      </c>
      <c r="AX95" s="156" t="s">
        <v>85</v>
      </c>
      <c r="AY95" s="158" t="s">
        <v>153</v>
      </c>
    </row>
    <row r="96" spans="2:65" s="18" customFormat="1" ht="16.5" customHeight="1">
      <c r="B96" s="19"/>
      <c r="C96" s="171" t="s">
        <v>174</v>
      </c>
      <c r="D96" s="171" t="s">
        <v>664</v>
      </c>
      <c r="E96" s="172" t="s">
        <v>3001</v>
      </c>
      <c r="F96" s="173" t="s">
        <v>3002</v>
      </c>
      <c r="G96" s="174" t="s">
        <v>270</v>
      </c>
      <c r="H96" s="175">
        <v>16.905</v>
      </c>
      <c r="I96" s="176"/>
      <c r="J96" s="177">
        <f>ROUND(I96*H96,2)</f>
        <v>0</v>
      </c>
      <c r="K96" s="173" t="s">
        <v>160</v>
      </c>
      <c r="L96" s="178"/>
      <c r="M96" s="179" t="s">
        <v>19</v>
      </c>
      <c r="N96" s="180" t="s">
        <v>49</v>
      </c>
      <c r="P96" s="132">
        <f>O96*H96</f>
        <v>0</v>
      </c>
      <c r="Q96" s="132">
        <v>0</v>
      </c>
      <c r="R96" s="132">
        <f>Q96*H96</f>
        <v>0</v>
      </c>
      <c r="S96" s="132">
        <v>0</v>
      </c>
      <c r="T96" s="133">
        <f>S96*H96</f>
        <v>0</v>
      </c>
      <c r="AR96" s="134" t="s">
        <v>494</v>
      </c>
      <c r="AT96" s="134" t="s">
        <v>664</v>
      </c>
      <c r="AU96" s="134" t="s">
        <v>87</v>
      </c>
      <c r="AY96" s="2" t="s">
        <v>153</v>
      </c>
      <c r="BE96" s="135">
        <f>IF(N96="základní",J96,0)</f>
        <v>0</v>
      </c>
      <c r="BF96" s="135">
        <f>IF(N96="snížená",J96,0)</f>
        <v>0</v>
      </c>
      <c r="BG96" s="135">
        <f>IF(N96="zákl. přenesená",J96,0)</f>
        <v>0</v>
      </c>
      <c r="BH96" s="135">
        <f>IF(N96="sníž. přenesená",J96,0)</f>
        <v>0</v>
      </c>
      <c r="BI96" s="135">
        <f>IF(N96="nulová",J96,0)</f>
        <v>0</v>
      </c>
      <c r="BJ96" s="2" t="s">
        <v>85</v>
      </c>
      <c r="BK96" s="135">
        <f>ROUND(I96*H96,2)</f>
        <v>0</v>
      </c>
      <c r="BL96" s="2" t="s">
        <v>373</v>
      </c>
      <c r="BM96" s="134" t="s">
        <v>192</v>
      </c>
    </row>
    <row r="97" spans="2:51" s="149" customFormat="1" ht="11.25">
      <c r="B97" s="150"/>
      <c r="D97" s="144" t="s">
        <v>261</v>
      </c>
      <c r="E97" s="151" t="s">
        <v>19</v>
      </c>
      <c r="F97" s="152" t="s">
        <v>3622</v>
      </c>
      <c r="H97" s="153">
        <v>16.905</v>
      </c>
      <c r="L97" s="150"/>
      <c r="M97" s="154"/>
      <c r="T97" s="155"/>
      <c r="AT97" s="151" t="s">
        <v>261</v>
      </c>
      <c r="AU97" s="151" t="s">
        <v>87</v>
      </c>
      <c r="AV97" s="149" t="s">
        <v>87</v>
      </c>
      <c r="AW97" s="149" t="s">
        <v>37</v>
      </c>
      <c r="AX97" s="149" t="s">
        <v>78</v>
      </c>
      <c r="AY97" s="151" t="s">
        <v>153</v>
      </c>
    </row>
    <row r="98" spans="2:51" s="156" customFormat="1" ht="11.25">
      <c r="B98" s="157"/>
      <c r="D98" s="144" t="s">
        <v>261</v>
      </c>
      <c r="E98" s="158" t="s">
        <v>19</v>
      </c>
      <c r="F98" s="159" t="s">
        <v>295</v>
      </c>
      <c r="H98" s="160">
        <v>16.905</v>
      </c>
      <c r="L98" s="157"/>
      <c r="M98" s="161"/>
      <c r="T98" s="162"/>
      <c r="AT98" s="158" t="s">
        <v>261</v>
      </c>
      <c r="AU98" s="158" t="s">
        <v>87</v>
      </c>
      <c r="AV98" s="156" t="s">
        <v>174</v>
      </c>
      <c r="AW98" s="156" t="s">
        <v>37</v>
      </c>
      <c r="AX98" s="156" t="s">
        <v>85</v>
      </c>
      <c r="AY98" s="158" t="s">
        <v>153</v>
      </c>
    </row>
    <row r="99" spans="2:65" s="18" customFormat="1" ht="16.5" customHeight="1">
      <c r="B99" s="19"/>
      <c r="C99" s="123" t="s">
        <v>152</v>
      </c>
      <c r="D99" s="123" t="s">
        <v>156</v>
      </c>
      <c r="E99" s="124" t="s">
        <v>3623</v>
      </c>
      <c r="F99" s="125" t="s">
        <v>3624</v>
      </c>
      <c r="G99" s="126" t="s">
        <v>254</v>
      </c>
      <c r="H99" s="127">
        <v>6</v>
      </c>
      <c r="I99" s="128"/>
      <c r="J99" s="129">
        <f>ROUND(I99*H99,2)</f>
        <v>0</v>
      </c>
      <c r="K99" s="125" t="s">
        <v>160</v>
      </c>
      <c r="L99" s="19"/>
      <c r="M99" s="130" t="s">
        <v>19</v>
      </c>
      <c r="N99" s="131" t="s">
        <v>49</v>
      </c>
      <c r="P99" s="132">
        <f>O99*H99</f>
        <v>0</v>
      </c>
      <c r="Q99" s="132">
        <v>0</v>
      </c>
      <c r="R99" s="132">
        <f>Q99*H99</f>
        <v>0</v>
      </c>
      <c r="S99" s="132">
        <v>0</v>
      </c>
      <c r="T99" s="133">
        <f>S99*H99</f>
        <v>0</v>
      </c>
      <c r="AR99" s="134" t="s">
        <v>373</v>
      </c>
      <c r="AT99" s="134" t="s">
        <v>156</v>
      </c>
      <c r="AU99" s="134" t="s">
        <v>87</v>
      </c>
      <c r="AY99" s="2" t="s">
        <v>153</v>
      </c>
      <c r="BE99" s="135">
        <f>IF(N99="základní",J99,0)</f>
        <v>0</v>
      </c>
      <c r="BF99" s="135">
        <f>IF(N99="snížená",J99,0)</f>
        <v>0</v>
      </c>
      <c r="BG99" s="135">
        <f>IF(N99="zákl. přenesená",J99,0)</f>
        <v>0</v>
      </c>
      <c r="BH99" s="135">
        <f>IF(N99="sníž. přenesená",J99,0)</f>
        <v>0</v>
      </c>
      <c r="BI99" s="135">
        <f>IF(N99="nulová",J99,0)</f>
        <v>0</v>
      </c>
      <c r="BJ99" s="2" t="s">
        <v>85</v>
      </c>
      <c r="BK99" s="135">
        <f>ROUND(I99*H99,2)</f>
        <v>0</v>
      </c>
      <c r="BL99" s="2" t="s">
        <v>373</v>
      </c>
      <c r="BM99" s="134" t="s">
        <v>115</v>
      </c>
    </row>
    <row r="100" spans="2:47" s="18" customFormat="1" ht="11.25">
      <c r="B100" s="19"/>
      <c r="D100" s="136" t="s">
        <v>163</v>
      </c>
      <c r="F100" s="137" t="s">
        <v>3625</v>
      </c>
      <c r="L100" s="19"/>
      <c r="M100" s="138"/>
      <c r="T100" s="43"/>
      <c r="AT100" s="2" t="s">
        <v>163</v>
      </c>
      <c r="AU100" s="2" t="s">
        <v>87</v>
      </c>
    </row>
    <row r="101" spans="2:65" s="18" customFormat="1" ht="16.5" customHeight="1">
      <c r="B101" s="19"/>
      <c r="C101" s="171" t="s">
        <v>183</v>
      </c>
      <c r="D101" s="171" t="s">
        <v>664</v>
      </c>
      <c r="E101" s="172" t="s">
        <v>3626</v>
      </c>
      <c r="F101" s="173" t="s">
        <v>3627</v>
      </c>
      <c r="G101" s="174" t="s">
        <v>254</v>
      </c>
      <c r="H101" s="175">
        <v>6</v>
      </c>
      <c r="I101" s="176"/>
      <c r="J101" s="177">
        <f aca="true" t="shared" si="5" ref="J101:J164">ROUND(I101*H101,2)</f>
        <v>0</v>
      </c>
      <c r="K101" s="173" t="s">
        <v>160</v>
      </c>
      <c r="L101" s="178"/>
      <c r="M101" s="179" t="s">
        <v>19</v>
      </c>
      <c r="N101" s="180" t="s">
        <v>49</v>
      </c>
      <c r="P101" s="132">
        <f aca="true" t="shared" si="6" ref="P101:P164">O101*H101</f>
        <v>0</v>
      </c>
      <c r="Q101" s="132">
        <v>0</v>
      </c>
      <c r="R101" s="132">
        <f aca="true" t="shared" si="7" ref="R101:R164">Q101*H101</f>
        <v>0</v>
      </c>
      <c r="S101" s="132">
        <v>0</v>
      </c>
      <c r="T101" s="133">
        <f aca="true" t="shared" si="8" ref="T101:T164">S101*H101</f>
        <v>0</v>
      </c>
      <c r="AR101" s="134" t="s">
        <v>494</v>
      </c>
      <c r="AT101" s="134" t="s">
        <v>664</v>
      </c>
      <c r="AU101" s="134" t="s">
        <v>87</v>
      </c>
      <c r="AY101" s="2" t="s">
        <v>153</v>
      </c>
      <c r="BE101" s="135">
        <f aca="true" t="shared" si="9" ref="BE101:BE164">IF(N101="základní",J101,0)</f>
        <v>0</v>
      </c>
      <c r="BF101" s="135">
        <f aca="true" t="shared" si="10" ref="BF101:BF164">IF(N101="snížená",J101,0)</f>
        <v>0</v>
      </c>
      <c r="BG101" s="135">
        <f aca="true" t="shared" si="11" ref="BG101:BG164">IF(N101="zákl. přenesená",J101,0)</f>
        <v>0</v>
      </c>
      <c r="BH101" s="135">
        <f aca="true" t="shared" si="12" ref="BH101:BH164">IF(N101="sníž. přenesená",J101,0)</f>
        <v>0</v>
      </c>
      <c r="BI101" s="135">
        <f aca="true" t="shared" si="13" ref="BI101:BI164">IF(N101="nulová",J101,0)</f>
        <v>0</v>
      </c>
      <c r="BJ101" s="2" t="s">
        <v>85</v>
      </c>
      <c r="BK101" s="135">
        <f aca="true" t="shared" si="14" ref="BK101:BK164">ROUND(I101*H101,2)</f>
        <v>0</v>
      </c>
      <c r="BL101" s="2" t="s">
        <v>373</v>
      </c>
      <c r="BM101" s="134" t="s">
        <v>121</v>
      </c>
    </row>
    <row r="102" spans="2:65" s="18" customFormat="1" ht="16.5" customHeight="1">
      <c r="B102" s="19"/>
      <c r="C102" s="123" t="s">
        <v>187</v>
      </c>
      <c r="D102" s="123" t="s">
        <v>156</v>
      </c>
      <c r="E102" s="124" t="s">
        <v>3628</v>
      </c>
      <c r="F102" s="125" t="s">
        <v>3629</v>
      </c>
      <c r="G102" s="126" t="s">
        <v>254</v>
      </c>
      <c r="H102" s="127">
        <v>45</v>
      </c>
      <c r="I102" s="128"/>
      <c r="J102" s="129">
        <f t="shared" si="5"/>
        <v>0</v>
      </c>
      <c r="K102" s="125" t="s">
        <v>160</v>
      </c>
      <c r="L102" s="19"/>
      <c r="M102" s="130" t="s">
        <v>19</v>
      </c>
      <c r="N102" s="131" t="s">
        <v>49</v>
      </c>
      <c r="P102" s="132">
        <f t="shared" si="6"/>
        <v>0</v>
      </c>
      <c r="Q102" s="132">
        <v>0</v>
      </c>
      <c r="R102" s="132">
        <f t="shared" si="7"/>
        <v>0</v>
      </c>
      <c r="S102" s="132">
        <v>0</v>
      </c>
      <c r="T102" s="133">
        <f t="shared" si="8"/>
        <v>0</v>
      </c>
      <c r="AR102" s="134" t="s">
        <v>373</v>
      </c>
      <c r="AT102" s="134" t="s">
        <v>156</v>
      </c>
      <c r="AU102" s="134" t="s">
        <v>87</v>
      </c>
      <c r="AY102" s="2" t="s">
        <v>153</v>
      </c>
      <c r="BE102" s="135">
        <f t="shared" si="9"/>
        <v>0</v>
      </c>
      <c r="BF102" s="135">
        <f t="shared" si="10"/>
        <v>0</v>
      </c>
      <c r="BG102" s="135">
        <f t="shared" si="11"/>
        <v>0</v>
      </c>
      <c r="BH102" s="135">
        <f t="shared" si="12"/>
        <v>0</v>
      </c>
      <c r="BI102" s="135">
        <f t="shared" si="13"/>
        <v>0</v>
      </c>
      <c r="BJ102" s="2" t="s">
        <v>85</v>
      </c>
      <c r="BK102" s="135">
        <f t="shared" si="14"/>
        <v>0</v>
      </c>
      <c r="BL102" s="2" t="s">
        <v>373</v>
      </c>
      <c r="BM102" s="134" t="s">
        <v>363</v>
      </c>
    </row>
    <row r="103" spans="2:47" s="18" customFormat="1" ht="11.25">
      <c r="B103" s="19"/>
      <c r="D103" s="136" t="s">
        <v>163</v>
      </c>
      <c r="F103" s="137" t="s">
        <v>3630</v>
      </c>
      <c r="L103" s="19"/>
      <c r="M103" s="138"/>
      <c r="T103" s="43"/>
      <c r="AT103" s="2" t="s">
        <v>163</v>
      </c>
      <c r="AU103" s="2" t="s">
        <v>87</v>
      </c>
    </row>
    <row r="104" spans="2:65" s="18" customFormat="1" ht="16.5" customHeight="1">
      <c r="B104" s="19"/>
      <c r="C104" s="171" t="s">
        <v>192</v>
      </c>
      <c r="D104" s="171" t="s">
        <v>664</v>
      </c>
      <c r="E104" s="172" t="s">
        <v>3631</v>
      </c>
      <c r="F104" s="173" t="s">
        <v>3632</v>
      </c>
      <c r="G104" s="174" t="s">
        <v>254</v>
      </c>
      <c r="H104" s="175">
        <v>45</v>
      </c>
      <c r="I104" s="176"/>
      <c r="J104" s="177">
        <f t="shared" si="5"/>
        <v>0</v>
      </c>
      <c r="K104" s="173" t="s">
        <v>160</v>
      </c>
      <c r="L104" s="178"/>
      <c r="M104" s="179" t="s">
        <v>19</v>
      </c>
      <c r="N104" s="180" t="s">
        <v>49</v>
      </c>
      <c r="P104" s="132">
        <f t="shared" si="6"/>
        <v>0</v>
      </c>
      <c r="Q104" s="132">
        <v>0</v>
      </c>
      <c r="R104" s="132">
        <f t="shared" si="7"/>
        <v>0</v>
      </c>
      <c r="S104" s="132">
        <v>0</v>
      </c>
      <c r="T104" s="133">
        <f t="shared" si="8"/>
        <v>0</v>
      </c>
      <c r="AR104" s="134" t="s">
        <v>494</v>
      </c>
      <c r="AT104" s="134" t="s">
        <v>664</v>
      </c>
      <c r="AU104" s="134" t="s">
        <v>87</v>
      </c>
      <c r="AY104" s="2" t="s">
        <v>153</v>
      </c>
      <c r="BE104" s="135">
        <f t="shared" si="9"/>
        <v>0</v>
      </c>
      <c r="BF104" s="135">
        <f t="shared" si="10"/>
        <v>0</v>
      </c>
      <c r="BG104" s="135">
        <f t="shared" si="11"/>
        <v>0</v>
      </c>
      <c r="BH104" s="135">
        <f t="shared" si="12"/>
        <v>0</v>
      </c>
      <c r="BI104" s="135">
        <f t="shared" si="13"/>
        <v>0</v>
      </c>
      <c r="BJ104" s="2" t="s">
        <v>85</v>
      </c>
      <c r="BK104" s="135">
        <f t="shared" si="14"/>
        <v>0</v>
      </c>
      <c r="BL104" s="2" t="s">
        <v>373</v>
      </c>
      <c r="BM104" s="134" t="s">
        <v>373</v>
      </c>
    </row>
    <row r="105" spans="2:65" s="18" customFormat="1" ht="16.5" customHeight="1">
      <c r="B105" s="19"/>
      <c r="C105" s="123" t="s">
        <v>197</v>
      </c>
      <c r="D105" s="123" t="s">
        <v>156</v>
      </c>
      <c r="E105" s="124" t="s">
        <v>3633</v>
      </c>
      <c r="F105" s="125" t="s">
        <v>3634</v>
      </c>
      <c r="G105" s="126" t="s">
        <v>254</v>
      </c>
      <c r="H105" s="127">
        <v>17</v>
      </c>
      <c r="I105" s="128"/>
      <c r="J105" s="129">
        <f t="shared" si="5"/>
        <v>0</v>
      </c>
      <c r="K105" s="125" t="s">
        <v>160</v>
      </c>
      <c r="L105" s="19"/>
      <c r="M105" s="130" t="s">
        <v>19</v>
      </c>
      <c r="N105" s="131" t="s">
        <v>49</v>
      </c>
      <c r="P105" s="132">
        <f t="shared" si="6"/>
        <v>0</v>
      </c>
      <c r="Q105" s="132">
        <v>0</v>
      </c>
      <c r="R105" s="132">
        <f t="shared" si="7"/>
        <v>0</v>
      </c>
      <c r="S105" s="132">
        <v>0</v>
      </c>
      <c r="T105" s="133">
        <f t="shared" si="8"/>
        <v>0</v>
      </c>
      <c r="AR105" s="134" t="s">
        <v>373</v>
      </c>
      <c r="AT105" s="134" t="s">
        <v>156</v>
      </c>
      <c r="AU105" s="134" t="s">
        <v>87</v>
      </c>
      <c r="AY105" s="2" t="s">
        <v>153</v>
      </c>
      <c r="BE105" s="135">
        <f t="shared" si="9"/>
        <v>0</v>
      </c>
      <c r="BF105" s="135">
        <f t="shared" si="10"/>
        <v>0</v>
      </c>
      <c r="BG105" s="135">
        <f t="shared" si="11"/>
        <v>0</v>
      </c>
      <c r="BH105" s="135">
        <f t="shared" si="12"/>
        <v>0</v>
      </c>
      <c r="BI105" s="135">
        <f t="shared" si="13"/>
        <v>0</v>
      </c>
      <c r="BJ105" s="2" t="s">
        <v>85</v>
      </c>
      <c r="BK105" s="135">
        <f t="shared" si="14"/>
        <v>0</v>
      </c>
      <c r="BL105" s="2" t="s">
        <v>373</v>
      </c>
      <c r="BM105" s="134" t="s">
        <v>361</v>
      </c>
    </row>
    <row r="106" spans="2:47" s="18" customFormat="1" ht="11.25">
      <c r="B106" s="19"/>
      <c r="D106" s="136" t="s">
        <v>163</v>
      </c>
      <c r="F106" s="137" t="s">
        <v>3635</v>
      </c>
      <c r="L106" s="19"/>
      <c r="M106" s="138"/>
      <c r="T106" s="43"/>
      <c r="AT106" s="2" t="s">
        <v>163</v>
      </c>
      <c r="AU106" s="2" t="s">
        <v>87</v>
      </c>
    </row>
    <row r="107" spans="2:65" s="18" customFormat="1" ht="16.5" customHeight="1">
      <c r="B107" s="19"/>
      <c r="C107" s="171" t="s">
        <v>115</v>
      </c>
      <c r="D107" s="171" t="s">
        <v>664</v>
      </c>
      <c r="E107" s="172" t="s">
        <v>3631</v>
      </c>
      <c r="F107" s="173" t="s">
        <v>3632</v>
      </c>
      <c r="G107" s="174" t="s">
        <v>254</v>
      </c>
      <c r="H107" s="175">
        <v>17</v>
      </c>
      <c r="I107" s="176"/>
      <c r="J107" s="177">
        <f t="shared" si="5"/>
        <v>0</v>
      </c>
      <c r="K107" s="173" t="s">
        <v>160</v>
      </c>
      <c r="L107" s="178"/>
      <c r="M107" s="179" t="s">
        <v>19</v>
      </c>
      <c r="N107" s="180" t="s">
        <v>49</v>
      </c>
      <c r="P107" s="132">
        <f t="shared" si="6"/>
        <v>0</v>
      </c>
      <c r="Q107" s="132">
        <v>0</v>
      </c>
      <c r="R107" s="132">
        <f t="shared" si="7"/>
        <v>0</v>
      </c>
      <c r="S107" s="132">
        <v>0</v>
      </c>
      <c r="T107" s="133">
        <f t="shared" si="8"/>
        <v>0</v>
      </c>
      <c r="AR107" s="134" t="s">
        <v>494</v>
      </c>
      <c r="AT107" s="134" t="s">
        <v>664</v>
      </c>
      <c r="AU107" s="134" t="s">
        <v>87</v>
      </c>
      <c r="AY107" s="2" t="s">
        <v>153</v>
      </c>
      <c r="BE107" s="135">
        <f t="shared" si="9"/>
        <v>0</v>
      </c>
      <c r="BF107" s="135">
        <f t="shared" si="10"/>
        <v>0</v>
      </c>
      <c r="BG107" s="135">
        <f t="shared" si="11"/>
        <v>0</v>
      </c>
      <c r="BH107" s="135">
        <f t="shared" si="12"/>
        <v>0</v>
      </c>
      <c r="BI107" s="135">
        <f t="shared" si="13"/>
        <v>0</v>
      </c>
      <c r="BJ107" s="2" t="s">
        <v>85</v>
      </c>
      <c r="BK107" s="135">
        <f t="shared" si="14"/>
        <v>0</v>
      </c>
      <c r="BL107" s="2" t="s">
        <v>373</v>
      </c>
      <c r="BM107" s="134" t="s">
        <v>396</v>
      </c>
    </row>
    <row r="108" spans="2:65" s="18" customFormat="1" ht="16.5" customHeight="1">
      <c r="B108" s="19"/>
      <c r="C108" s="123" t="s">
        <v>118</v>
      </c>
      <c r="D108" s="123" t="s">
        <v>156</v>
      </c>
      <c r="E108" s="124" t="s">
        <v>3636</v>
      </c>
      <c r="F108" s="125" t="s">
        <v>3637</v>
      </c>
      <c r="G108" s="126" t="s">
        <v>270</v>
      </c>
      <c r="H108" s="127">
        <v>763.6</v>
      </c>
      <c r="I108" s="128"/>
      <c r="J108" s="129">
        <f t="shared" si="5"/>
        <v>0</v>
      </c>
      <c r="K108" s="125" t="s">
        <v>160</v>
      </c>
      <c r="L108" s="19"/>
      <c r="M108" s="130" t="s">
        <v>19</v>
      </c>
      <c r="N108" s="131" t="s">
        <v>49</v>
      </c>
      <c r="P108" s="132">
        <f t="shared" si="6"/>
        <v>0</v>
      </c>
      <c r="Q108" s="132">
        <v>0</v>
      </c>
      <c r="R108" s="132">
        <f t="shared" si="7"/>
        <v>0</v>
      </c>
      <c r="S108" s="132">
        <v>0</v>
      </c>
      <c r="T108" s="133">
        <f t="shared" si="8"/>
        <v>0</v>
      </c>
      <c r="AR108" s="134" t="s">
        <v>373</v>
      </c>
      <c r="AT108" s="134" t="s">
        <v>156</v>
      </c>
      <c r="AU108" s="134" t="s">
        <v>87</v>
      </c>
      <c r="AY108" s="2" t="s">
        <v>153</v>
      </c>
      <c r="BE108" s="135">
        <f t="shared" si="9"/>
        <v>0</v>
      </c>
      <c r="BF108" s="135">
        <f t="shared" si="10"/>
        <v>0</v>
      </c>
      <c r="BG108" s="135">
        <f t="shared" si="11"/>
        <v>0</v>
      </c>
      <c r="BH108" s="135">
        <f t="shared" si="12"/>
        <v>0</v>
      </c>
      <c r="BI108" s="135">
        <f t="shared" si="13"/>
        <v>0</v>
      </c>
      <c r="BJ108" s="2" t="s">
        <v>85</v>
      </c>
      <c r="BK108" s="135">
        <f t="shared" si="14"/>
        <v>0</v>
      </c>
      <c r="BL108" s="2" t="s">
        <v>373</v>
      </c>
      <c r="BM108" s="134" t="s">
        <v>411</v>
      </c>
    </row>
    <row r="109" spans="2:47" s="18" customFormat="1" ht="11.25">
      <c r="B109" s="19"/>
      <c r="D109" s="136" t="s">
        <v>163</v>
      </c>
      <c r="F109" s="137" t="s">
        <v>3638</v>
      </c>
      <c r="L109" s="19"/>
      <c r="M109" s="138"/>
      <c r="T109" s="43"/>
      <c r="AT109" s="2" t="s">
        <v>163</v>
      </c>
      <c r="AU109" s="2" t="s">
        <v>87</v>
      </c>
    </row>
    <row r="110" spans="2:51" s="149" customFormat="1" ht="11.25">
      <c r="B110" s="150"/>
      <c r="D110" s="144" t="s">
        <v>261</v>
      </c>
      <c r="E110" s="151" t="s">
        <v>19</v>
      </c>
      <c r="F110" s="152" t="s">
        <v>3639</v>
      </c>
      <c r="H110" s="153">
        <v>517.5</v>
      </c>
      <c r="L110" s="150"/>
      <c r="M110" s="154"/>
      <c r="T110" s="155"/>
      <c r="AT110" s="151" t="s">
        <v>261</v>
      </c>
      <c r="AU110" s="151" t="s">
        <v>87</v>
      </c>
      <c r="AV110" s="149" t="s">
        <v>87</v>
      </c>
      <c r="AW110" s="149" t="s">
        <v>37</v>
      </c>
      <c r="AX110" s="149" t="s">
        <v>78</v>
      </c>
      <c r="AY110" s="151" t="s">
        <v>153</v>
      </c>
    </row>
    <row r="111" spans="2:51" s="149" customFormat="1" ht="11.25">
      <c r="B111" s="150"/>
      <c r="D111" s="144" t="s">
        <v>261</v>
      </c>
      <c r="E111" s="151" t="s">
        <v>19</v>
      </c>
      <c r="F111" s="152" t="s">
        <v>3640</v>
      </c>
      <c r="H111" s="153">
        <v>246.1</v>
      </c>
      <c r="L111" s="150"/>
      <c r="M111" s="154"/>
      <c r="T111" s="155"/>
      <c r="AT111" s="151" t="s">
        <v>261</v>
      </c>
      <c r="AU111" s="151" t="s">
        <v>87</v>
      </c>
      <c r="AV111" s="149" t="s">
        <v>87</v>
      </c>
      <c r="AW111" s="149" t="s">
        <v>37</v>
      </c>
      <c r="AX111" s="149" t="s">
        <v>78</v>
      </c>
      <c r="AY111" s="151" t="s">
        <v>153</v>
      </c>
    </row>
    <row r="112" spans="2:51" s="156" customFormat="1" ht="11.25">
      <c r="B112" s="157"/>
      <c r="D112" s="144" t="s">
        <v>261</v>
      </c>
      <c r="E112" s="158" t="s">
        <v>19</v>
      </c>
      <c r="F112" s="159" t="s">
        <v>295</v>
      </c>
      <c r="H112" s="160">
        <v>763.6</v>
      </c>
      <c r="L112" s="157"/>
      <c r="M112" s="161"/>
      <c r="T112" s="162"/>
      <c r="AT112" s="158" t="s">
        <v>261</v>
      </c>
      <c r="AU112" s="158" t="s">
        <v>87</v>
      </c>
      <c r="AV112" s="156" t="s">
        <v>174</v>
      </c>
      <c r="AW112" s="156" t="s">
        <v>37</v>
      </c>
      <c r="AX112" s="156" t="s">
        <v>85</v>
      </c>
      <c r="AY112" s="158" t="s">
        <v>153</v>
      </c>
    </row>
    <row r="113" spans="2:65" s="18" customFormat="1" ht="16.5" customHeight="1">
      <c r="B113" s="19"/>
      <c r="C113" s="171" t="s">
        <v>121</v>
      </c>
      <c r="D113" s="171" t="s">
        <v>664</v>
      </c>
      <c r="E113" s="172" t="s">
        <v>3641</v>
      </c>
      <c r="F113" s="173" t="s">
        <v>3642</v>
      </c>
      <c r="G113" s="174" t="s">
        <v>270</v>
      </c>
      <c r="H113" s="175">
        <v>621</v>
      </c>
      <c r="I113" s="176"/>
      <c r="J113" s="177">
        <f t="shared" si="5"/>
        <v>0</v>
      </c>
      <c r="K113" s="173" t="s">
        <v>160</v>
      </c>
      <c r="L113" s="178"/>
      <c r="M113" s="179" t="s">
        <v>19</v>
      </c>
      <c r="N113" s="180" t="s">
        <v>49</v>
      </c>
      <c r="P113" s="132">
        <f t="shared" si="6"/>
        <v>0</v>
      </c>
      <c r="Q113" s="132">
        <v>0</v>
      </c>
      <c r="R113" s="132">
        <f t="shared" si="7"/>
        <v>0</v>
      </c>
      <c r="S113" s="132">
        <v>0</v>
      </c>
      <c r="T113" s="133">
        <f t="shared" si="8"/>
        <v>0</v>
      </c>
      <c r="AR113" s="134" t="s">
        <v>494</v>
      </c>
      <c r="AT113" s="134" t="s">
        <v>664</v>
      </c>
      <c r="AU113" s="134" t="s">
        <v>87</v>
      </c>
      <c r="AY113" s="2" t="s">
        <v>153</v>
      </c>
      <c r="BE113" s="135">
        <f t="shared" si="9"/>
        <v>0</v>
      </c>
      <c r="BF113" s="135">
        <f t="shared" si="10"/>
        <v>0</v>
      </c>
      <c r="BG113" s="135">
        <f t="shared" si="11"/>
        <v>0</v>
      </c>
      <c r="BH113" s="135">
        <f t="shared" si="12"/>
        <v>0</v>
      </c>
      <c r="BI113" s="135">
        <f t="shared" si="13"/>
        <v>0</v>
      </c>
      <c r="BJ113" s="2" t="s">
        <v>85</v>
      </c>
      <c r="BK113" s="135">
        <f t="shared" si="14"/>
        <v>0</v>
      </c>
      <c r="BL113" s="2" t="s">
        <v>373</v>
      </c>
      <c r="BM113" s="134" t="s">
        <v>428</v>
      </c>
    </row>
    <row r="114" spans="2:51" s="149" customFormat="1" ht="11.25">
      <c r="B114" s="150"/>
      <c r="D114" s="144" t="s">
        <v>261</v>
      </c>
      <c r="E114" s="151" t="s">
        <v>19</v>
      </c>
      <c r="F114" s="152" t="s">
        <v>3643</v>
      </c>
      <c r="H114" s="153">
        <v>621</v>
      </c>
      <c r="L114" s="150"/>
      <c r="M114" s="154"/>
      <c r="T114" s="155"/>
      <c r="AT114" s="151" t="s">
        <v>261</v>
      </c>
      <c r="AU114" s="151" t="s">
        <v>87</v>
      </c>
      <c r="AV114" s="149" t="s">
        <v>87</v>
      </c>
      <c r="AW114" s="149" t="s">
        <v>37</v>
      </c>
      <c r="AX114" s="149" t="s">
        <v>78</v>
      </c>
      <c r="AY114" s="151" t="s">
        <v>153</v>
      </c>
    </row>
    <row r="115" spans="2:51" s="156" customFormat="1" ht="11.25">
      <c r="B115" s="157"/>
      <c r="D115" s="144" t="s">
        <v>261</v>
      </c>
      <c r="E115" s="158" t="s">
        <v>19</v>
      </c>
      <c r="F115" s="159" t="s">
        <v>295</v>
      </c>
      <c r="H115" s="160">
        <v>621</v>
      </c>
      <c r="L115" s="157"/>
      <c r="M115" s="161"/>
      <c r="T115" s="162"/>
      <c r="AT115" s="158" t="s">
        <v>261</v>
      </c>
      <c r="AU115" s="158" t="s">
        <v>87</v>
      </c>
      <c r="AV115" s="156" t="s">
        <v>174</v>
      </c>
      <c r="AW115" s="156" t="s">
        <v>37</v>
      </c>
      <c r="AX115" s="156" t="s">
        <v>85</v>
      </c>
      <c r="AY115" s="158" t="s">
        <v>153</v>
      </c>
    </row>
    <row r="116" spans="2:65" s="18" customFormat="1" ht="16.5" customHeight="1">
      <c r="B116" s="19"/>
      <c r="C116" s="171" t="s">
        <v>219</v>
      </c>
      <c r="D116" s="171" t="s">
        <v>664</v>
      </c>
      <c r="E116" s="172" t="s">
        <v>3644</v>
      </c>
      <c r="F116" s="173" t="s">
        <v>3645</v>
      </c>
      <c r="G116" s="174" t="s">
        <v>270</v>
      </c>
      <c r="H116" s="175">
        <v>246.1</v>
      </c>
      <c r="I116" s="176"/>
      <c r="J116" s="177">
        <f t="shared" si="5"/>
        <v>0</v>
      </c>
      <c r="K116" s="173" t="s">
        <v>160</v>
      </c>
      <c r="L116" s="178"/>
      <c r="M116" s="179" t="s">
        <v>19</v>
      </c>
      <c r="N116" s="180" t="s">
        <v>49</v>
      </c>
      <c r="P116" s="132">
        <f t="shared" si="6"/>
        <v>0</v>
      </c>
      <c r="Q116" s="132">
        <v>0</v>
      </c>
      <c r="R116" s="132">
        <f t="shared" si="7"/>
        <v>0</v>
      </c>
      <c r="S116" s="132">
        <v>0</v>
      </c>
      <c r="T116" s="133">
        <f t="shared" si="8"/>
        <v>0</v>
      </c>
      <c r="AR116" s="134" t="s">
        <v>494</v>
      </c>
      <c r="AT116" s="134" t="s">
        <v>664</v>
      </c>
      <c r="AU116" s="134" t="s">
        <v>87</v>
      </c>
      <c r="AY116" s="2" t="s">
        <v>153</v>
      </c>
      <c r="BE116" s="135">
        <f t="shared" si="9"/>
        <v>0</v>
      </c>
      <c r="BF116" s="135">
        <f t="shared" si="10"/>
        <v>0</v>
      </c>
      <c r="BG116" s="135">
        <f t="shared" si="11"/>
        <v>0</v>
      </c>
      <c r="BH116" s="135">
        <f t="shared" si="12"/>
        <v>0</v>
      </c>
      <c r="BI116" s="135">
        <f t="shared" si="13"/>
        <v>0</v>
      </c>
      <c r="BJ116" s="2" t="s">
        <v>85</v>
      </c>
      <c r="BK116" s="135">
        <f t="shared" si="14"/>
        <v>0</v>
      </c>
      <c r="BL116" s="2" t="s">
        <v>373</v>
      </c>
      <c r="BM116" s="134" t="s">
        <v>446</v>
      </c>
    </row>
    <row r="117" spans="2:65" s="18" customFormat="1" ht="16.5" customHeight="1">
      <c r="B117" s="19"/>
      <c r="C117" s="123" t="s">
        <v>363</v>
      </c>
      <c r="D117" s="123" t="s">
        <v>156</v>
      </c>
      <c r="E117" s="124" t="s">
        <v>3646</v>
      </c>
      <c r="F117" s="125" t="s">
        <v>3647</v>
      </c>
      <c r="G117" s="126" t="s">
        <v>270</v>
      </c>
      <c r="H117" s="127">
        <v>16.1</v>
      </c>
      <c r="I117" s="128"/>
      <c r="J117" s="129">
        <f t="shared" si="5"/>
        <v>0</v>
      </c>
      <c r="K117" s="125" t="s">
        <v>160</v>
      </c>
      <c r="L117" s="19"/>
      <c r="M117" s="130" t="s">
        <v>19</v>
      </c>
      <c r="N117" s="131" t="s">
        <v>49</v>
      </c>
      <c r="P117" s="132">
        <f t="shared" si="6"/>
        <v>0</v>
      </c>
      <c r="Q117" s="132">
        <v>0</v>
      </c>
      <c r="R117" s="132">
        <f t="shared" si="7"/>
        <v>0</v>
      </c>
      <c r="S117" s="132">
        <v>0</v>
      </c>
      <c r="T117" s="133">
        <f t="shared" si="8"/>
        <v>0</v>
      </c>
      <c r="AR117" s="134" t="s">
        <v>373</v>
      </c>
      <c r="AT117" s="134" t="s">
        <v>156</v>
      </c>
      <c r="AU117" s="134" t="s">
        <v>87</v>
      </c>
      <c r="AY117" s="2" t="s">
        <v>153</v>
      </c>
      <c r="BE117" s="135">
        <f t="shared" si="9"/>
        <v>0</v>
      </c>
      <c r="BF117" s="135">
        <f t="shared" si="10"/>
        <v>0</v>
      </c>
      <c r="BG117" s="135">
        <f t="shared" si="11"/>
        <v>0</v>
      </c>
      <c r="BH117" s="135">
        <f t="shared" si="12"/>
        <v>0</v>
      </c>
      <c r="BI117" s="135">
        <f t="shared" si="13"/>
        <v>0</v>
      </c>
      <c r="BJ117" s="2" t="s">
        <v>85</v>
      </c>
      <c r="BK117" s="135">
        <f t="shared" si="14"/>
        <v>0</v>
      </c>
      <c r="BL117" s="2" t="s">
        <v>373</v>
      </c>
      <c r="BM117" s="134" t="s">
        <v>458</v>
      </c>
    </row>
    <row r="118" spans="2:47" s="18" customFormat="1" ht="11.25">
      <c r="B118" s="19"/>
      <c r="D118" s="136" t="s">
        <v>163</v>
      </c>
      <c r="F118" s="137" t="s">
        <v>3648</v>
      </c>
      <c r="L118" s="19"/>
      <c r="M118" s="138"/>
      <c r="T118" s="43"/>
      <c r="AT118" s="2" t="s">
        <v>163</v>
      </c>
      <c r="AU118" s="2" t="s">
        <v>87</v>
      </c>
    </row>
    <row r="119" spans="2:65" s="18" customFormat="1" ht="24.2" customHeight="1">
      <c r="B119" s="19"/>
      <c r="C119" s="171" t="s">
        <v>8</v>
      </c>
      <c r="D119" s="171" t="s">
        <v>664</v>
      </c>
      <c r="E119" s="172" t="s">
        <v>3649</v>
      </c>
      <c r="F119" s="173" t="s">
        <v>3650</v>
      </c>
      <c r="G119" s="174" t="s">
        <v>270</v>
      </c>
      <c r="H119" s="175">
        <v>19.32</v>
      </c>
      <c r="I119" s="176"/>
      <c r="J119" s="177">
        <f t="shared" si="5"/>
        <v>0</v>
      </c>
      <c r="K119" s="173" t="s">
        <v>160</v>
      </c>
      <c r="L119" s="178"/>
      <c r="M119" s="179" t="s">
        <v>19</v>
      </c>
      <c r="N119" s="180" t="s">
        <v>49</v>
      </c>
      <c r="P119" s="132">
        <f t="shared" si="6"/>
        <v>0</v>
      </c>
      <c r="Q119" s="132">
        <v>0</v>
      </c>
      <c r="R119" s="132">
        <f t="shared" si="7"/>
        <v>0</v>
      </c>
      <c r="S119" s="132">
        <v>0</v>
      </c>
      <c r="T119" s="133">
        <f t="shared" si="8"/>
        <v>0</v>
      </c>
      <c r="AR119" s="134" t="s">
        <v>494</v>
      </c>
      <c r="AT119" s="134" t="s">
        <v>664</v>
      </c>
      <c r="AU119" s="134" t="s">
        <v>87</v>
      </c>
      <c r="AY119" s="2" t="s">
        <v>153</v>
      </c>
      <c r="BE119" s="135">
        <f t="shared" si="9"/>
        <v>0</v>
      </c>
      <c r="BF119" s="135">
        <f t="shared" si="10"/>
        <v>0</v>
      </c>
      <c r="BG119" s="135">
        <f t="shared" si="11"/>
        <v>0</v>
      </c>
      <c r="BH119" s="135">
        <f t="shared" si="12"/>
        <v>0</v>
      </c>
      <c r="BI119" s="135">
        <f t="shared" si="13"/>
        <v>0</v>
      </c>
      <c r="BJ119" s="2" t="s">
        <v>85</v>
      </c>
      <c r="BK119" s="135">
        <f t="shared" si="14"/>
        <v>0</v>
      </c>
      <c r="BL119" s="2" t="s">
        <v>373</v>
      </c>
      <c r="BM119" s="134" t="s">
        <v>469</v>
      </c>
    </row>
    <row r="120" spans="2:51" s="149" customFormat="1" ht="11.25">
      <c r="B120" s="150"/>
      <c r="D120" s="144" t="s">
        <v>261</v>
      </c>
      <c r="E120" s="151" t="s">
        <v>19</v>
      </c>
      <c r="F120" s="152" t="s">
        <v>3651</v>
      </c>
      <c r="H120" s="153">
        <v>19.32</v>
      </c>
      <c r="L120" s="150"/>
      <c r="M120" s="154"/>
      <c r="T120" s="155"/>
      <c r="AT120" s="151" t="s">
        <v>261</v>
      </c>
      <c r="AU120" s="151" t="s">
        <v>87</v>
      </c>
      <c r="AV120" s="149" t="s">
        <v>87</v>
      </c>
      <c r="AW120" s="149" t="s">
        <v>37</v>
      </c>
      <c r="AX120" s="149" t="s">
        <v>78</v>
      </c>
      <c r="AY120" s="151" t="s">
        <v>153</v>
      </c>
    </row>
    <row r="121" spans="2:51" s="156" customFormat="1" ht="11.25">
      <c r="B121" s="157"/>
      <c r="D121" s="144" t="s">
        <v>261</v>
      </c>
      <c r="E121" s="158" t="s">
        <v>19</v>
      </c>
      <c r="F121" s="159" t="s">
        <v>295</v>
      </c>
      <c r="H121" s="160">
        <v>19.32</v>
      </c>
      <c r="L121" s="157"/>
      <c r="M121" s="161"/>
      <c r="T121" s="162"/>
      <c r="AT121" s="158" t="s">
        <v>261</v>
      </c>
      <c r="AU121" s="158" t="s">
        <v>87</v>
      </c>
      <c r="AV121" s="156" t="s">
        <v>174</v>
      </c>
      <c r="AW121" s="156" t="s">
        <v>37</v>
      </c>
      <c r="AX121" s="156" t="s">
        <v>85</v>
      </c>
      <c r="AY121" s="158" t="s">
        <v>153</v>
      </c>
    </row>
    <row r="122" spans="2:65" s="18" customFormat="1" ht="16.5" customHeight="1">
      <c r="B122" s="19"/>
      <c r="C122" s="123" t="s">
        <v>373</v>
      </c>
      <c r="D122" s="123" t="s">
        <v>156</v>
      </c>
      <c r="E122" s="124" t="s">
        <v>3652</v>
      </c>
      <c r="F122" s="125" t="s">
        <v>3653</v>
      </c>
      <c r="G122" s="126" t="s">
        <v>254</v>
      </c>
      <c r="H122" s="127">
        <v>5</v>
      </c>
      <c r="I122" s="128"/>
      <c r="J122" s="129">
        <f t="shared" si="5"/>
        <v>0</v>
      </c>
      <c r="K122" s="125" t="s">
        <v>160</v>
      </c>
      <c r="L122" s="19"/>
      <c r="M122" s="130" t="s">
        <v>19</v>
      </c>
      <c r="N122" s="131" t="s">
        <v>49</v>
      </c>
      <c r="P122" s="132">
        <f t="shared" si="6"/>
        <v>0</v>
      </c>
      <c r="Q122" s="132">
        <v>0</v>
      </c>
      <c r="R122" s="132">
        <f t="shared" si="7"/>
        <v>0</v>
      </c>
      <c r="S122" s="132">
        <v>0</v>
      </c>
      <c r="T122" s="133">
        <f t="shared" si="8"/>
        <v>0</v>
      </c>
      <c r="AR122" s="134" t="s">
        <v>373</v>
      </c>
      <c r="AT122" s="134" t="s">
        <v>156</v>
      </c>
      <c r="AU122" s="134" t="s">
        <v>87</v>
      </c>
      <c r="AY122" s="2" t="s">
        <v>153</v>
      </c>
      <c r="BE122" s="135">
        <f t="shared" si="9"/>
        <v>0</v>
      </c>
      <c r="BF122" s="135">
        <f t="shared" si="10"/>
        <v>0</v>
      </c>
      <c r="BG122" s="135">
        <f t="shared" si="11"/>
        <v>0</v>
      </c>
      <c r="BH122" s="135">
        <f t="shared" si="12"/>
        <v>0</v>
      </c>
      <c r="BI122" s="135">
        <f t="shared" si="13"/>
        <v>0</v>
      </c>
      <c r="BJ122" s="2" t="s">
        <v>85</v>
      </c>
      <c r="BK122" s="135">
        <f t="shared" si="14"/>
        <v>0</v>
      </c>
      <c r="BL122" s="2" t="s">
        <v>373</v>
      </c>
      <c r="BM122" s="134" t="s">
        <v>494</v>
      </c>
    </row>
    <row r="123" spans="2:47" s="18" customFormat="1" ht="11.25">
      <c r="B123" s="19"/>
      <c r="D123" s="136" t="s">
        <v>163</v>
      </c>
      <c r="F123" s="137" t="s">
        <v>3654</v>
      </c>
      <c r="L123" s="19"/>
      <c r="M123" s="138"/>
      <c r="T123" s="43"/>
      <c r="AT123" s="2" t="s">
        <v>163</v>
      </c>
      <c r="AU123" s="2" t="s">
        <v>87</v>
      </c>
    </row>
    <row r="124" spans="2:65" s="18" customFormat="1" ht="16.5" customHeight="1">
      <c r="B124" s="19"/>
      <c r="C124" s="171" t="s">
        <v>380</v>
      </c>
      <c r="D124" s="171" t="s">
        <v>664</v>
      </c>
      <c r="E124" s="172" t="s">
        <v>3655</v>
      </c>
      <c r="F124" s="173" t="s">
        <v>3656</v>
      </c>
      <c r="G124" s="174" t="s">
        <v>254</v>
      </c>
      <c r="H124" s="175">
        <v>5</v>
      </c>
      <c r="I124" s="176"/>
      <c r="J124" s="177">
        <f t="shared" si="5"/>
        <v>0</v>
      </c>
      <c r="K124" s="173" t="s">
        <v>19</v>
      </c>
      <c r="L124" s="178"/>
      <c r="M124" s="179" t="s">
        <v>19</v>
      </c>
      <c r="N124" s="180" t="s">
        <v>49</v>
      </c>
      <c r="P124" s="132">
        <f t="shared" si="6"/>
        <v>0</v>
      </c>
      <c r="Q124" s="132">
        <v>0</v>
      </c>
      <c r="R124" s="132">
        <f t="shared" si="7"/>
        <v>0</v>
      </c>
      <c r="S124" s="132">
        <v>0</v>
      </c>
      <c r="T124" s="133">
        <f t="shared" si="8"/>
        <v>0</v>
      </c>
      <c r="AR124" s="134" t="s">
        <v>494</v>
      </c>
      <c r="AT124" s="134" t="s">
        <v>664</v>
      </c>
      <c r="AU124" s="134" t="s">
        <v>87</v>
      </c>
      <c r="AY124" s="2" t="s">
        <v>153</v>
      </c>
      <c r="BE124" s="135">
        <f t="shared" si="9"/>
        <v>0</v>
      </c>
      <c r="BF124" s="135">
        <f t="shared" si="10"/>
        <v>0</v>
      </c>
      <c r="BG124" s="135">
        <f t="shared" si="11"/>
        <v>0</v>
      </c>
      <c r="BH124" s="135">
        <f t="shared" si="12"/>
        <v>0</v>
      </c>
      <c r="BI124" s="135">
        <f t="shared" si="13"/>
        <v>0</v>
      </c>
      <c r="BJ124" s="2" t="s">
        <v>85</v>
      </c>
      <c r="BK124" s="135">
        <f t="shared" si="14"/>
        <v>0</v>
      </c>
      <c r="BL124" s="2" t="s">
        <v>373</v>
      </c>
      <c r="BM124" s="134" t="s">
        <v>513</v>
      </c>
    </row>
    <row r="125" spans="2:65" s="18" customFormat="1" ht="16.5" customHeight="1">
      <c r="B125" s="19"/>
      <c r="C125" s="123" t="s">
        <v>361</v>
      </c>
      <c r="D125" s="123" t="s">
        <v>156</v>
      </c>
      <c r="E125" s="124" t="s">
        <v>3657</v>
      </c>
      <c r="F125" s="125" t="s">
        <v>3658</v>
      </c>
      <c r="G125" s="126" t="s">
        <v>254</v>
      </c>
      <c r="H125" s="127">
        <v>1</v>
      </c>
      <c r="I125" s="128"/>
      <c r="J125" s="129">
        <f t="shared" si="5"/>
        <v>0</v>
      </c>
      <c r="K125" s="125" t="s">
        <v>160</v>
      </c>
      <c r="L125" s="19"/>
      <c r="M125" s="130" t="s">
        <v>19</v>
      </c>
      <c r="N125" s="131" t="s">
        <v>49</v>
      </c>
      <c r="P125" s="132">
        <f t="shared" si="6"/>
        <v>0</v>
      </c>
      <c r="Q125" s="132">
        <v>0</v>
      </c>
      <c r="R125" s="132">
        <f t="shared" si="7"/>
        <v>0</v>
      </c>
      <c r="S125" s="132">
        <v>0</v>
      </c>
      <c r="T125" s="133">
        <f t="shared" si="8"/>
        <v>0</v>
      </c>
      <c r="AR125" s="134" t="s">
        <v>373</v>
      </c>
      <c r="AT125" s="134" t="s">
        <v>156</v>
      </c>
      <c r="AU125" s="134" t="s">
        <v>87</v>
      </c>
      <c r="AY125" s="2" t="s">
        <v>153</v>
      </c>
      <c r="BE125" s="135">
        <f t="shared" si="9"/>
        <v>0</v>
      </c>
      <c r="BF125" s="135">
        <f t="shared" si="10"/>
        <v>0</v>
      </c>
      <c r="BG125" s="135">
        <f t="shared" si="11"/>
        <v>0</v>
      </c>
      <c r="BH125" s="135">
        <f t="shared" si="12"/>
        <v>0</v>
      </c>
      <c r="BI125" s="135">
        <f t="shared" si="13"/>
        <v>0</v>
      </c>
      <c r="BJ125" s="2" t="s">
        <v>85</v>
      </c>
      <c r="BK125" s="135">
        <f t="shared" si="14"/>
        <v>0</v>
      </c>
      <c r="BL125" s="2" t="s">
        <v>373</v>
      </c>
      <c r="BM125" s="134" t="s">
        <v>523</v>
      </c>
    </row>
    <row r="126" spans="2:47" s="18" customFormat="1" ht="11.25">
      <c r="B126" s="19"/>
      <c r="D126" s="136" t="s">
        <v>163</v>
      </c>
      <c r="F126" s="137" t="s">
        <v>3659</v>
      </c>
      <c r="L126" s="19"/>
      <c r="M126" s="138"/>
      <c r="T126" s="43"/>
      <c r="AT126" s="2" t="s">
        <v>163</v>
      </c>
      <c r="AU126" s="2" t="s">
        <v>87</v>
      </c>
    </row>
    <row r="127" spans="2:65" s="18" customFormat="1" ht="16.5" customHeight="1">
      <c r="B127" s="19"/>
      <c r="C127" s="171" t="s">
        <v>390</v>
      </c>
      <c r="D127" s="171" t="s">
        <v>664</v>
      </c>
      <c r="E127" s="172" t="s">
        <v>3660</v>
      </c>
      <c r="F127" s="173" t="s">
        <v>3661</v>
      </c>
      <c r="G127" s="174" t="s">
        <v>254</v>
      </c>
      <c r="H127" s="175">
        <v>1</v>
      </c>
      <c r="I127" s="176"/>
      <c r="J127" s="177">
        <f t="shared" si="5"/>
        <v>0</v>
      </c>
      <c r="K127" s="173" t="s">
        <v>160</v>
      </c>
      <c r="L127" s="178"/>
      <c r="M127" s="179" t="s">
        <v>19</v>
      </c>
      <c r="N127" s="180" t="s">
        <v>49</v>
      </c>
      <c r="P127" s="132">
        <f t="shared" si="6"/>
        <v>0</v>
      </c>
      <c r="Q127" s="132">
        <v>0</v>
      </c>
      <c r="R127" s="132">
        <f t="shared" si="7"/>
        <v>0</v>
      </c>
      <c r="S127" s="132">
        <v>0</v>
      </c>
      <c r="T127" s="133">
        <f t="shared" si="8"/>
        <v>0</v>
      </c>
      <c r="AR127" s="134" t="s">
        <v>494</v>
      </c>
      <c r="AT127" s="134" t="s">
        <v>664</v>
      </c>
      <c r="AU127" s="134" t="s">
        <v>87</v>
      </c>
      <c r="AY127" s="2" t="s">
        <v>153</v>
      </c>
      <c r="BE127" s="135">
        <f t="shared" si="9"/>
        <v>0</v>
      </c>
      <c r="BF127" s="135">
        <f t="shared" si="10"/>
        <v>0</v>
      </c>
      <c r="BG127" s="135">
        <f t="shared" si="11"/>
        <v>0</v>
      </c>
      <c r="BH127" s="135">
        <f t="shared" si="12"/>
        <v>0</v>
      </c>
      <c r="BI127" s="135">
        <f t="shared" si="13"/>
        <v>0</v>
      </c>
      <c r="BJ127" s="2" t="s">
        <v>85</v>
      </c>
      <c r="BK127" s="135">
        <f t="shared" si="14"/>
        <v>0</v>
      </c>
      <c r="BL127" s="2" t="s">
        <v>373</v>
      </c>
      <c r="BM127" s="134" t="s">
        <v>533</v>
      </c>
    </row>
    <row r="128" spans="2:65" s="18" customFormat="1" ht="16.5" customHeight="1">
      <c r="B128" s="19"/>
      <c r="C128" s="123" t="s">
        <v>396</v>
      </c>
      <c r="D128" s="123" t="s">
        <v>156</v>
      </c>
      <c r="E128" s="124" t="s">
        <v>3662</v>
      </c>
      <c r="F128" s="125" t="s">
        <v>3663</v>
      </c>
      <c r="G128" s="126" t="s">
        <v>254</v>
      </c>
      <c r="H128" s="127">
        <v>1</v>
      </c>
      <c r="I128" s="128"/>
      <c r="J128" s="129">
        <f t="shared" si="5"/>
        <v>0</v>
      </c>
      <c r="K128" s="125" t="s">
        <v>160</v>
      </c>
      <c r="L128" s="19"/>
      <c r="M128" s="130" t="s">
        <v>19</v>
      </c>
      <c r="N128" s="131" t="s">
        <v>49</v>
      </c>
      <c r="P128" s="132">
        <f t="shared" si="6"/>
        <v>0</v>
      </c>
      <c r="Q128" s="132">
        <v>0</v>
      </c>
      <c r="R128" s="132">
        <f t="shared" si="7"/>
        <v>0</v>
      </c>
      <c r="S128" s="132">
        <v>0</v>
      </c>
      <c r="T128" s="133">
        <f t="shared" si="8"/>
        <v>0</v>
      </c>
      <c r="AR128" s="134" t="s">
        <v>373</v>
      </c>
      <c r="AT128" s="134" t="s">
        <v>156</v>
      </c>
      <c r="AU128" s="134" t="s">
        <v>87</v>
      </c>
      <c r="AY128" s="2" t="s">
        <v>153</v>
      </c>
      <c r="BE128" s="135">
        <f t="shared" si="9"/>
        <v>0</v>
      </c>
      <c r="BF128" s="135">
        <f t="shared" si="10"/>
        <v>0</v>
      </c>
      <c r="BG128" s="135">
        <f t="shared" si="11"/>
        <v>0</v>
      </c>
      <c r="BH128" s="135">
        <f t="shared" si="12"/>
        <v>0</v>
      </c>
      <c r="BI128" s="135">
        <f t="shared" si="13"/>
        <v>0</v>
      </c>
      <c r="BJ128" s="2" t="s">
        <v>85</v>
      </c>
      <c r="BK128" s="135">
        <f t="shared" si="14"/>
        <v>0</v>
      </c>
      <c r="BL128" s="2" t="s">
        <v>373</v>
      </c>
      <c r="BM128" s="134" t="s">
        <v>548</v>
      </c>
    </row>
    <row r="129" spans="2:47" s="18" customFormat="1" ht="11.25">
      <c r="B129" s="19"/>
      <c r="D129" s="136" t="s">
        <v>163</v>
      </c>
      <c r="F129" s="137" t="s">
        <v>3664</v>
      </c>
      <c r="L129" s="19"/>
      <c r="M129" s="138"/>
      <c r="T129" s="43"/>
      <c r="AT129" s="2" t="s">
        <v>163</v>
      </c>
      <c r="AU129" s="2" t="s">
        <v>87</v>
      </c>
    </row>
    <row r="130" spans="2:65" s="18" customFormat="1" ht="16.5" customHeight="1">
      <c r="B130" s="19"/>
      <c r="C130" s="171" t="s">
        <v>7</v>
      </c>
      <c r="D130" s="171" t="s">
        <v>664</v>
      </c>
      <c r="E130" s="172" t="s">
        <v>3665</v>
      </c>
      <c r="F130" s="173" t="s">
        <v>3666</v>
      </c>
      <c r="G130" s="174" t="s">
        <v>254</v>
      </c>
      <c r="H130" s="175">
        <v>1</v>
      </c>
      <c r="I130" s="176"/>
      <c r="J130" s="177">
        <f t="shared" si="5"/>
        <v>0</v>
      </c>
      <c r="K130" s="173" t="s">
        <v>160</v>
      </c>
      <c r="L130" s="178"/>
      <c r="M130" s="179" t="s">
        <v>19</v>
      </c>
      <c r="N130" s="180" t="s">
        <v>49</v>
      </c>
      <c r="P130" s="132">
        <f t="shared" si="6"/>
        <v>0</v>
      </c>
      <c r="Q130" s="132">
        <v>0</v>
      </c>
      <c r="R130" s="132">
        <f t="shared" si="7"/>
        <v>0</v>
      </c>
      <c r="S130" s="132">
        <v>0</v>
      </c>
      <c r="T130" s="133">
        <f t="shared" si="8"/>
        <v>0</v>
      </c>
      <c r="AR130" s="134" t="s">
        <v>494</v>
      </c>
      <c r="AT130" s="134" t="s">
        <v>664</v>
      </c>
      <c r="AU130" s="134" t="s">
        <v>87</v>
      </c>
      <c r="AY130" s="2" t="s">
        <v>153</v>
      </c>
      <c r="BE130" s="135">
        <f t="shared" si="9"/>
        <v>0</v>
      </c>
      <c r="BF130" s="135">
        <f t="shared" si="10"/>
        <v>0</v>
      </c>
      <c r="BG130" s="135">
        <f t="shared" si="11"/>
        <v>0</v>
      </c>
      <c r="BH130" s="135">
        <f t="shared" si="12"/>
        <v>0</v>
      </c>
      <c r="BI130" s="135">
        <f t="shared" si="13"/>
        <v>0</v>
      </c>
      <c r="BJ130" s="2" t="s">
        <v>85</v>
      </c>
      <c r="BK130" s="135">
        <f t="shared" si="14"/>
        <v>0</v>
      </c>
      <c r="BL130" s="2" t="s">
        <v>373</v>
      </c>
      <c r="BM130" s="134" t="s">
        <v>561</v>
      </c>
    </row>
    <row r="131" spans="2:65" s="18" customFormat="1" ht="16.5" customHeight="1">
      <c r="B131" s="19"/>
      <c r="C131" s="123" t="s">
        <v>411</v>
      </c>
      <c r="D131" s="123" t="s">
        <v>156</v>
      </c>
      <c r="E131" s="124" t="s">
        <v>3667</v>
      </c>
      <c r="F131" s="125" t="s">
        <v>3668</v>
      </c>
      <c r="G131" s="126" t="s">
        <v>254</v>
      </c>
      <c r="H131" s="127">
        <v>1</v>
      </c>
      <c r="I131" s="128"/>
      <c r="J131" s="129">
        <f t="shared" si="5"/>
        <v>0</v>
      </c>
      <c r="K131" s="125" t="s">
        <v>160</v>
      </c>
      <c r="L131" s="19"/>
      <c r="M131" s="130" t="s">
        <v>19</v>
      </c>
      <c r="N131" s="131" t="s">
        <v>49</v>
      </c>
      <c r="P131" s="132">
        <f t="shared" si="6"/>
        <v>0</v>
      </c>
      <c r="Q131" s="132">
        <v>0</v>
      </c>
      <c r="R131" s="132">
        <f t="shared" si="7"/>
        <v>0</v>
      </c>
      <c r="S131" s="132">
        <v>0</v>
      </c>
      <c r="T131" s="133">
        <f t="shared" si="8"/>
        <v>0</v>
      </c>
      <c r="AR131" s="134" t="s">
        <v>373</v>
      </c>
      <c r="AT131" s="134" t="s">
        <v>156</v>
      </c>
      <c r="AU131" s="134" t="s">
        <v>87</v>
      </c>
      <c r="AY131" s="2" t="s">
        <v>153</v>
      </c>
      <c r="BE131" s="135">
        <f t="shared" si="9"/>
        <v>0</v>
      </c>
      <c r="BF131" s="135">
        <f t="shared" si="10"/>
        <v>0</v>
      </c>
      <c r="BG131" s="135">
        <f t="shared" si="11"/>
        <v>0</v>
      </c>
      <c r="BH131" s="135">
        <f t="shared" si="12"/>
        <v>0</v>
      </c>
      <c r="BI131" s="135">
        <f t="shared" si="13"/>
        <v>0</v>
      </c>
      <c r="BJ131" s="2" t="s">
        <v>85</v>
      </c>
      <c r="BK131" s="135">
        <f t="shared" si="14"/>
        <v>0</v>
      </c>
      <c r="BL131" s="2" t="s">
        <v>373</v>
      </c>
      <c r="BM131" s="134" t="s">
        <v>571</v>
      </c>
    </row>
    <row r="132" spans="2:47" s="18" customFormat="1" ht="11.25">
      <c r="B132" s="19"/>
      <c r="D132" s="136" t="s">
        <v>163</v>
      </c>
      <c r="F132" s="137" t="s">
        <v>3669</v>
      </c>
      <c r="L132" s="19"/>
      <c r="M132" s="138"/>
      <c r="T132" s="43"/>
      <c r="AT132" s="2" t="s">
        <v>163</v>
      </c>
      <c r="AU132" s="2" t="s">
        <v>87</v>
      </c>
    </row>
    <row r="133" spans="2:65" s="18" customFormat="1" ht="16.5" customHeight="1">
      <c r="B133" s="19"/>
      <c r="C133" s="123" t="s">
        <v>420</v>
      </c>
      <c r="D133" s="123" t="s">
        <v>156</v>
      </c>
      <c r="E133" s="124" t="s">
        <v>3670</v>
      </c>
      <c r="F133" s="125" t="s">
        <v>3671</v>
      </c>
      <c r="G133" s="126" t="s">
        <v>254</v>
      </c>
      <c r="H133" s="127">
        <v>1</v>
      </c>
      <c r="I133" s="128"/>
      <c r="J133" s="129">
        <f t="shared" si="5"/>
        <v>0</v>
      </c>
      <c r="K133" s="125" t="s">
        <v>160</v>
      </c>
      <c r="L133" s="19"/>
      <c r="M133" s="130" t="s">
        <v>19</v>
      </c>
      <c r="N133" s="131" t="s">
        <v>49</v>
      </c>
      <c r="P133" s="132">
        <f t="shared" si="6"/>
        <v>0</v>
      </c>
      <c r="Q133" s="132">
        <v>0</v>
      </c>
      <c r="R133" s="132">
        <f t="shared" si="7"/>
        <v>0</v>
      </c>
      <c r="S133" s="132">
        <v>0</v>
      </c>
      <c r="T133" s="133">
        <f t="shared" si="8"/>
        <v>0</v>
      </c>
      <c r="AR133" s="134" t="s">
        <v>373</v>
      </c>
      <c r="AT133" s="134" t="s">
        <v>156</v>
      </c>
      <c r="AU133" s="134" t="s">
        <v>87</v>
      </c>
      <c r="AY133" s="2" t="s">
        <v>153</v>
      </c>
      <c r="BE133" s="135">
        <f t="shared" si="9"/>
        <v>0</v>
      </c>
      <c r="BF133" s="135">
        <f t="shared" si="10"/>
        <v>0</v>
      </c>
      <c r="BG133" s="135">
        <f t="shared" si="11"/>
        <v>0</v>
      </c>
      <c r="BH133" s="135">
        <f t="shared" si="12"/>
        <v>0</v>
      </c>
      <c r="BI133" s="135">
        <f t="shared" si="13"/>
        <v>0</v>
      </c>
      <c r="BJ133" s="2" t="s">
        <v>85</v>
      </c>
      <c r="BK133" s="135">
        <f t="shared" si="14"/>
        <v>0</v>
      </c>
      <c r="BL133" s="2" t="s">
        <v>373</v>
      </c>
      <c r="BM133" s="134" t="s">
        <v>586</v>
      </c>
    </row>
    <row r="134" spans="2:47" s="18" customFormat="1" ht="11.25">
      <c r="B134" s="19"/>
      <c r="D134" s="136" t="s">
        <v>163</v>
      </c>
      <c r="F134" s="137" t="s">
        <v>3672</v>
      </c>
      <c r="L134" s="19"/>
      <c r="M134" s="138"/>
      <c r="T134" s="43"/>
      <c r="AT134" s="2" t="s">
        <v>163</v>
      </c>
      <c r="AU134" s="2" t="s">
        <v>87</v>
      </c>
    </row>
    <row r="135" spans="2:65" s="18" customFormat="1" ht="16.5" customHeight="1">
      <c r="B135" s="19"/>
      <c r="C135" s="123" t="s">
        <v>428</v>
      </c>
      <c r="D135" s="123" t="s">
        <v>156</v>
      </c>
      <c r="E135" s="124" t="s">
        <v>3673</v>
      </c>
      <c r="F135" s="125" t="s">
        <v>3674</v>
      </c>
      <c r="G135" s="126" t="s">
        <v>254</v>
      </c>
      <c r="H135" s="127">
        <v>4</v>
      </c>
      <c r="I135" s="128"/>
      <c r="J135" s="129">
        <f t="shared" si="5"/>
        <v>0</v>
      </c>
      <c r="K135" s="125" t="s">
        <v>160</v>
      </c>
      <c r="L135" s="19"/>
      <c r="M135" s="130" t="s">
        <v>19</v>
      </c>
      <c r="N135" s="131" t="s">
        <v>49</v>
      </c>
      <c r="P135" s="132">
        <f t="shared" si="6"/>
        <v>0</v>
      </c>
      <c r="Q135" s="132">
        <v>0</v>
      </c>
      <c r="R135" s="132">
        <f t="shared" si="7"/>
        <v>0</v>
      </c>
      <c r="S135" s="132">
        <v>0</v>
      </c>
      <c r="T135" s="133">
        <f t="shared" si="8"/>
        <v>0</v>
      </c>
      <c r="AR135" s="134" t="s">
        <v>373</v>
      </c>
      <c r="AT135" s="134" t="s">
        <v>156</v>
      </c>
      <c r="AU135" s="134" t="s">
        <v>87</v>
      </c>
      <c r="AY135" s="2" t="s">
        <v>153</v>
      </c>
      <c r="BE135" s="135">
        <f t="shared" si="9"/>
        <v>0</v>
      </c>
      <c r="BF135" s="135">
        <f t="shared" si="10"/>
        <v>0</v>
      </c>
      <c r="BG135" s="135">
        <f t="shared" si="11"/>
        <v>0</v>
      </c>
      <c r="BH135" s="135">
        <f t="shared" si="12"/>
        <v>0</v>
      </c>
      <c r="BI135" s="135">
        <f t="shared" si="13"/>
        <v>0</v>
      </c>
      <c r="BJ135" s="2" t="s">
        <v>85</v>
      </c>
      <c r="BK135" s="135">
        <f t="shared" si="14"/>
        <v>0</v>
      </c>
      <c r="BL135" s="2" t="s">
        <v>373</v>
      </c>
      <c r="BM135" s="134" t="s">
        <v>599</v>
      </c>
    </row>
    <row r="136" spans="2:47" s="18" customFormat="1" ht="11.25">
      <c r="B136" s="19"/>
      <c r="D136" s="136" t="s">
        <v>163</v>
      </c>
      <c r="F136" s="137" t="s">
        <v>3675</v>
      </c>
      <c r="L136" s="19"/>
      <c r="M136" s="138"/>
      <c r="T136" s="43"/>
      <c r="AT136" s="2" t="s">
        <v>163</v>
      </c>
      <c r="AU136" s="2" t="s">
        <v>87</v>
      </c>
    </row>
    <row r="137" spans="2:65" s="18" customFormat="1" ht="16.5" customHeight="1">
      <c r="B137" s="19"/>
      <c r="C137" s="171" t="s">
        <v>440</v>
      </c>
      <c r="D137" s="171" t="s">
        <v>664</v>
      </c>
      <c r="E137" s="172" t="s">
        <v>3676</v>
      </c>
      <c r="F137" s="173" t="s">
        <v>3677</v>
      </c>
      <c r="G137" s="174" t="s">
        <v>254</v>
      </c>
      <c r="H137" s="175">
        <v>4</v>
      </c>
      <c r="I137" s="176"/>
      <c r="J137" s="177">
        <f t="shared" si="5"/>
        <v>0</v>
      </c>
      <c r="K137" s="173" t="s">
        <v>160</v>
      </c>
      <c r="L137" s="178"/>
      <c r="M137" s="179" t="s">
        <v>19</v>
      </c>
      <c r="N137" s="180" t="s">
        <v>49</v>
      </c>
      <c r="P137" s="132">
        <f t="shared" si="6"/>
        <v>0</v>
      </c>
      <c r="Q137" s="132">
        <v>0</v>
      </c>
      <c r="R137" s="132">
        <f t="shared" si="7"/>
        <v>0</v>
      </c>
      <c r="S137" s="132">
        <v>0</v>
      </c>
      <c r="T137" s="133">
        <f t="shared" si="8"/>
        <v>0</v>
      </c>
      <c r="AR137" s="134" t="s">
        <v>494</v>
      </c>
      <c r="AT137" s="134" t="s">
        <v>664</v>
      </c>
      <c r="AU137" s="134" t="s">
        <v>87</v>
      </c>
      <c r="AY137" s="2" t="s">
        <v>153</v>
      </c>
      <c r="BE137" s="135">
        <f t="shared" si="9"/>
        <v>0</v>
      </c>
      <c r="BF137" s="135">
        <f t="shared" si="10"/>
        <v>0</v>
      </c>
      <c r="BG137" s="135">
        <f t="shared" si="11"/>
        <v>0</v>
      </c>
      <c r="BH137" s="135">
        <f t="shared" si="12"/>
        <v>0</v>
      </c>
      <c r="BI137" s="135">
        <f t="shared" si="13"/>
        <v>0</v>
      </c>
      <c r="BJ137" s="2" t="s">
        <v>85</v>
      </c>
      <c r="BK137" s="135">
        <f t="shared" si="14"/>
        <v>0</v>
      </c>
      <c r="BL137" s="2" t="s">
        <v>373</v>
      </c>
      <c r="BM137" s="134" t="s">
        <v>439</v>
      </c>
    </row>
    <row r="138" spans="2:65" s="18" customFormat="1" ht="16.5" customHeight="1">
      <c r="B138" s="19"/>
      <c r="C138" s="123" t="s">
        <v>446</v>
      </c>
      <c r="D138" s="123" t="s">
        <v>156</v>
      </c>
      <c r="E138" s="124" t="s">
        <v>3678</v>
      </c>
      <c r="F138" s="125" t="s">
        <v>3679</v>
      </c>
      <c r="G138" s="126" t="s">
        <v>254</v>
      </c>
      <c r="H138" s="127">
        <v>1</v>
      </c>
      <c r="I138" s="128"/>
      <c r="J138" s="129">
        <f t="shared" si="5"/>
        <v>0</v>
      </c>
      <c r="K138" s="125" t="s">
        <v>19</v>
      </c>
      <c r="L138" s="19"/>
      <c r="M138" s="130" t="s">
        <v>19</v>
      </c>
      <c r="N138" s="131" t="s">
        <v>49</v>
      </c>
      <c r="P138" s="132">
        <f t="shared" si="6"/>
        <v>0</v>
      </c>
      <c r="Q138" s="132">
        <v>0</v>
      </c>
      <c r="R138" s="132">
        <f t="shared" si="7"/>
        <v>0</v>
      </c>
      <c r="S138" s="132">
        <v>0</v>
      </c>
      <c r="T138" s="133">
        <f t="shared" si="8"/>
        <v>0</v>
      </c>
      <c r="AR138" s="134" t="s">
        <v>373</v>
      </c>
      <c r="AT138" s="134" t="s">
        <v>156</v>
      </c>
      <c r="AU138" s="134" t="s">
        <v>87</v>
      </c>
      <c r="AY138" s="2" t="s">
        <v>153</v>
      </c>
      <c r="BE138" s="135">
        <f t="shared" si="9"/>
        <v>0</v>
      </c>
      <c r="BF138" s="135">
        <f t="shared" si="10"/>
        <v>0</v>
      </c>
      <c r="BG138" s="135">
        <f t="shared" si="11"/>
        <v>0</v>
      </c>
      <c r="BH138" s="135">
        <f t="shared" si="12"/>
        <v>0</v>
      </c>
      <c r="BI138" s="135">
        <f t="shared" si="13"/>
        <v>0</v>
      </c>
      <c r="BJ138" s="2" t="s">
        <v>85</v>
      </c>
      <c r="BK138" s="135">
        <f t="shared" si="14"/>
        <v>0</v>
      </c>
      <c r="BL138" s="2" t="s">
        <v>373</v>
      </c>
      <c r="BM138" s="134" t="s">
        <v>629</v>
      </c>
    </row>
    <row r="139" spans="2:65" s="18" customFormat="1" ht="16.5" customHeight="1">
      <c r="B139" s="19"/>
      <c r="C139" s="123" t="s">
        <v>451</v>
      </c>
      <c r="D139" s="123" t="s">
        <v>156</v>
      </c>
      <c r="E139" s="124" t="s">
        <v>3680</v>
      </c>
      <c r="F139" s="125" t="s">
        <v>3681</v>
      </c>
      <c r="G139" s="126" t="s">
        <v>254</v>
      </c>
      <c r="H139" s="127">
        <v>1</v>
      </c>
      <c r="I139" s="128"/>
      <c r="J139" s="129">
        <f t="shared" si="5"/>
        <v>0</v>
      </c>
      <c r="K139" s="125" t="s">
        <v>160</v>
      </c>
      <c r="L139" s="19"/>
      <c r="M139" s="130" t="s">
        <v>19</v>
      </c>
      <c r="N139" s="131" t="s">
        <v>49</v>
      </c>
      <c r="P139" s="132">
        <f t="shared" si="6"/>
        <v>0</v>
      </c>
      <c r="Q139" s="132">
        <v>0</v>
      </c>
      <c r="R139" s="132">
        <f t="shared" si="7"/>
        <v>0</v>
      </c>
      <c r="S139" s="132">
        <v>0</v>
      </c>
      <c r="T139" s="133">
        <f t="shared" si="8"/>
        <v>0</v>
      </c>
      <c r="AR139" s="134" t="s">
        <v>373</v>
      </c>
      <c r="AT139" s="134" t="s">
        <v>156</v>
      </c>
      <c r="AU139" s="134" t="s">
        <v>87</v>
      </c>
      <c r="AY139" s="2" t="s">
        <v>153</v>
      </c>
      <c r="BE139" s="135">
        <f t="shared" si="9"/>
        <v>0</v>
      </c>
      <c r="BF139" s="135">
        <f t="shared" si="10"/>
        <v>0</v>
      </c>
      <c r="BG139" s="135">
        <f t="shared" si="11"/>
        <v>0</v>
      </c>
      <c r="BH139" s="135">
        <f t="shared" si="12"/>
        <v>0</v>
      </c>
      <c r="BI139" s="135">
        <f t="shared" si="13"/>
        <v>0</v>
      </c>
      <c r="BJ139" s="2" t="s">
        <v>85</v>
      </c>
      <c r="BK139" s="135">
        <f t="shared" si="14"/>
        <v>0</v>
      </c>
      <c r="BL139" s="2" t="s">
        <v>373</v>
      </c>
      <c r="BM139" s="134" t="s">
        <v>641</v>
      </c>
    </row>
    <row r="140" spans="2:47" s="18" customFormat="1" ht="11.25">
      <c r="B140" s="19"/>
      <c r="D140" s="136" t="s">
        <v>163</v>
      </c>
      <c r="F140" s="137" t="s">
        <v>3682</v>
      </c>
      <c r="L140" s="19"/>
      <c r="M140" s="138"/>
      <c r="T140" s="43"/>
      <c r="AT140" s="2" t="s">
        <v>163</v>
      </c>
      <c r="AU140" s="2" t="s">
        <v>87</v>
      </c>
    </row>
    <row r="141" spans="2:65" s="18" customFormat="1" ht="16.5" customHeight="1">
      <c r="B141" s="19"/>
      <c r="C141" s="171" t="s">
        <v>458</v>
      </c>
      <c r="D141" s="171" t="s">
        <v>664</v>
      </c>
      <c r="E141" s="172" t="s">
        <v>3683</v>
      </c>
      <c r="F141" s="173" t="s">
        <v>3684</v>
      </c>
      <c r="G141" s="174" t="s">
        <v>254</v>
      </c>
      <c r="H141" s="175">
        <v>1</v>
      </c>
      <c r="I141" s="176"/>
      <c r="J141" s="177">
        <f t="shared" si="5"/>
        <v>0</v>
      </c>
      <c r="K141" s="173" t="s">
        <v>160</v>
      </c>
      <c r="L141" s="178"/>
      <c r="M141" s="179" t="s">
        <v>19</v>
      </c>
      <c r="N141" s="180" t="s">
        <v>49</v>
      </c>
      <c r="P141" s="132">
        <f t="shared" si="6"/>
        <v>0</v>
      </c>
      <c r="Q141" s="132">
        <v>0</v>
      </c>
      <c r="R141" s="132">
        <f t="shared" si="7"/>
        <v>0</v>
      </c>
      <c r="S141" s="132">
        <v>0</v>
      </c>
      <c r="T141" s="133">
        <f t="shared" si="8"/>
        <v>0</v>
      </c>
      <c r="AR141" s="134" t="s">
        <v>494</v>
      </c>
      <c r="AT141" s="134" t="s">
        <v>664</v>
      </c>
      <c r="AU141" s="134" t="s">
        <v>87</v>
      </c>
      <c r="AY141" s="2" t="s">
        <v>153</v>
      </c>
      <c r="BE141" s="135">
        <f t="shared" si="9"/>
        <v>0</v>
      </c>
      <c r="BF141" s="135">
        <f t="shared" si="10"/>
        <v>0</v>
      </c>
      <c r="BG141" s="135">
        <f t="shared" si="11"/>
        <v>0</v>
      </c>
      <c r="BH141" s="135">
        <f t="shared" si="12"/>
        <v>0</v>
      </c>
      <c r="BI141" s="135">
        <f t="shared" si="13"/>
        <v>0</v>
      </c>
      <c r="BJ141" s="2" t="s">
        <v>85</v>
      </c>
      <c r="BK141" s="135">
        <f t="shared" si="14"/>
        <v>0</v>
      </c>
      <c r="BL141" s="2" t="s">
        <v>373</v>
      </c>
      <c r="BM141" s="134" t="s">
        <v>651</v>
      </c>
    </row>
    <row r="142" spans="2:65" s="18" customFormat="1" ht="16.5" customHeight="1">
      <c r="B142" s="19"/>
      <c r="C142" s="123" t="s">
        <v>464</v>
      </c>
      <c r="D142" s="123" t="s">
        <v>156</v>
      </c>
      <c r="E142" s="124" t="s">
        <v>3685</v>
      </c>
      <c r="F142" s="125" t="s">
        <v>3686</v>
      </c>
      <c r="G142" s="126" t="s">
        <v>254</v>
      </c>
      <c r="H142" s="127">
        <v>1</v>
      </c>
      <c r="I142" s="128"/>
      <c r="J142" s="129">
        <f t="shared" si="5"/>
        <v>0</v>
      </c>
      <c r="K142" s="125" t="s">
        <v>160</v>
      </c>
      <c r="L142" s="19"/>
      <c r="M142" s="130" t="s">
        <v>19</v>
      </c>
      <c r="N142" s="131" t="s">
        <v>49</v>
      </c>
      <c r="P142" s="132">
        <f t="shared" si="6"/>
        <v>0</v>
      </c>
      <c r="Q142" s="132">
        <v>0</v>
      </c>
      <c r="R142" s="132">
        <f t="shared" si="7"/>
        <v>0</v>
      </c>
      <c r="S142" s="132">
        <v>0</v>
      </c>
      <c r="T142" s="133">
        <f t="shared" si="8"/>
        <v>0</v>
      </c>
      <c r="AR142" s="134" t="s">
        <v>373</v>
      </c>
      <c r="AT142" s="134" t="s">
        <v>156</v>
      </c>
      <c r="AU142" s="134" t="s">
        <v>87</v>
      </c>
      <c r="AY142" s="2" t="s">
        <v>153</v>
      </c>
      <c r="BE142" s="135">
        <f t="shared" si="9"/>
        <v>0</v>
      </c>
      <c r="BF142" s="135">
        <f t="shared" si="10"/>
        <v>0</v>
      </c>
      <c r="BG142" s="135">
        <f t="shared" si="11"/>
        <v>0</v>
      </c>
      <c r="BH142" s="135">
        <f t="shared" si="12"/>
        <v>0</v>
      </c>
      <c r="BI142" s="135">
        <f t="shared" si="13"/>
        <v>0</v>
      </c>
      <c r="BJ142" s="2" t="s">
        <v>85</v>
      </c>
      <c r="BK142" s="135">
        <f t="shared" si="14"/>
        <v>0</v>
      </c>
      <c r="BL142" s="2" t="s">
        <v>373</v>
      </c>
      <c r="BM142" s="134" t="s">
        <v>663</v>
      </c>
    </row>
    <row r="143" spans="2:47" s="18" customFormat="1" ht="11.25">
      <c r="B143" s="19"/>
      <c r="D143" s="136" t="s">
        <v>163</v>
      </c>
      <c r="F143" s="137" t="s">
        <v>3687</v>
      </c>
      <c r="L143" s="19"/>
      <c r="M143" s="138"/>
      <c r="T143" s="43"/>
      <c r="AT143" s="2" t="s">
        <v>163</v>
      </c>
      <c r="AU143" s="2" t="s">
        <v>87</v>
      </c>
    </row>
    <row r="144" spans="2:65" s="18" customFormat="1" ht="16.5" customHeight="1">
      <c r="B144" s="19"/>
      <c r="C144" s="171" t="s">
        <v>469</v>
      </c>
      <c r="D144" s="171" t="s">
        <v>664</v>
      </c>
      <c r="E144" s="172" t="s">
        <v>3688</v>
      </c>
      <c r="F144" s="173" t="s">
        <v>3689</v>
      </c>
      <c r="G144" s="174" t="s">
        <v>254</v>
      </c>
      <c r="H144" s="175">
        <v>1</v>
      </c>
      <c r="I144" s="176"/>
      <c r="J144" s="177">
        <f t="shared" si="5"/>
        <v>0</v>
      </c>
      <c r="K144" s="173" t="s">
        <v>160</v>
      </c>
      <c r="L144" s="178"/>
      <c r="M144" s="179" t="s">
        <v>19</v>
      </c>
      <c r="N144" s="180" t="s">
        <v>49</v>
      </c>
      <c r="P144" s="132">
        <f t="shared" si="6"/>
        <v>0</v>
      </c>
      <c r="Q144" s="132">
        <v>0</v>
      </c>
      <c r="R144" s="132">
        <f t="shared" si="7"/>
        <v>0</v>
      </c>
      <c r="S144" s="132">
        <v>0</v>
      </c>
      <c r="T144" s="133">
        <f t="shared" si="8"/>
        <v>0</v>
      </c>
      <c r="AR144" s="134" t="s">
        <v>494</v>
      </c>
      <c r="AT144" s="134" t="s">
        <v>664</v>
      </c>
      <c r="AU144" s="134" t="s">
        <v>87</v>
      </c>
      <c r="AY144" s="2" t="s">
        <v>153</v>
      </c>
      <c r="BE144" s="135">
        <f t="shared" si="9"/>
        <v>0</v>
      </c>
      <c r="BF144" s="135">
        <f t="shared" si="10"/>
        <v>0</v>
      </c>
      <c r="BG144" s="135">
        <f t="shared" si="11"/>
        <v>0</v>
      </c>
      <c r="BH144" s="135">
        <f t="shared" si="12"/>
        <v>0</v>
      </c>
      <c r="BI144" s="135">
        <f t="shared" si="13"/>
        <v>0</v>
      </c>
      <c r="BJ144" s="2" t="s">
        <v>85</v>
      </c>
      <c r="BK144" s="135">
        <f t="shared" si="14"/>
        <v>0</v>
      </c>
      <c r="BL144" s="2" t="s">
        <v>373</v>
      </c>
      <c r="BM144" s="134" t="s">
        <v>674</v>
      </c>
    </row>
    <row r="145" spans="2:65" s="18" customFormat="1" ht="16.5" customHeight="1">
      <c r="B145" s="19"/>
      <c r="C145" s="123" t="s">
        <v>477</v>
      </c>
      <c r="D145" s="123" t="s">
        <v>156</v>
      </c>
      <c r="E145" s="124" t="s">
        <v>3690</v>
      </c>
      <c r="F145" s="125" t="s">
        <v>3691</v>
      </c>
      <c r="G145" s="126" t="s">
        <v>254</v>
      </c>
      <c r="H145" s="127">
        <v>1</v>
      </c>
      <c r="I145" s="128"/>
      <c r="J145" s="129">
        <f t="shared" si="5"/>
        <v>0</v>
      </c>
      <c r="K145" s="125" t="s">
        <v>160</v>
      </c>
      <c r="L145" s="19"/>
      <c r="M145" s="130" t="s">
        <v>19</v>
      </c>
      <c r="N145" s="131" t="s">
        <v>49</v>
      </c>
      <c r="P145" s="132">
        <f t="shared" si="6"/>
        <v>0</v>
      </c>
      <c r="Q145" s="132">
        <v>0</v>
      </c>
      <c r="R145" s="132">
        <f t="shared" si="7"/>
        <v>0</v>
      </c>
      <c r="S145" s="132">
        <v>0</v>
      </c>
      <c r="T145" s="133">
        <f t="shared" si="8"/>
        <v>0</v>
      </c>
      <c r="AR145" s="134" t="s">
        <v>373</v>
      </c>
      <c r="AT145" s="134" t="s">
        <v>156</v>
      </c>
      <c r="AU145" s="134" t="s">
        <v>87</v>
      </c>
      <c r="AY145" s="2" t="s">
        <v>153</v>
      </c>
      <c r="BE145" s="135">
        <f t="shared" si="9"/>
        <v>0</v>
      </c>
      <c r="BF145" s="135">
        <f t="shared" si="10"/>
        <v>0</v>
      </c>
      <c r="BG145" s="135">
        <f t="shared" si="11"/>
        <v>0</v>
      </c>
      <c r="BH145" s="135">
        <f t="shared" si="12"/>
        <v>0</v>
      </c>
      <c r="BI145" s="135">
        <f t="shared" si="13"/>
        <v>0</v>
      </c>
      <c r="BJ145" s="2" t="s">
        <v>85</v>
      </c>
      <c r="BK145" s="135">
        <f t="shared" si="14"/>
        <v>0</v>
      </c>
      <c r="BL145" s="2" t="s">
        <v>373</v>
      </c>
      <c r="BM145" s="134" t="s">
        <v>691</v>
      </c>
    </row>
    <row r="146" spans="2:47" s="18" customFormat="1" ht="11.25">
      <c r="B146" s="19"/>
      <c r="D146" s="136" t="s">
        <v>163</v>
      </c>
      <c r="F146" s="137" t="s">
        <v>3692</v>
      </c>
      <c r="L146" s="19"/>
      <c r="M146" s="138"/>
      <c r="T146" s="43"/>
      <c r="AT146" s="2" t="s">
        <v>163</v>
      </c>
      <c r="AU146" s="2" t="s">
        <v>87</v>
      </c>
    </row>
    <row r="147" spans="2:65" s="18" customFormat="1" ht="16.5" customHeight="1">
      <c r="B147" s="19"/>
      <c r="C147" s="171" t="s">
        <v>494</v>
      </c>
      <c r="D147" s="171" t="s">
        <v>664</v>
      </c>
      <c r="E147" s="172" t="s">
        <v>3693</v>
      </c>
      <c r="F147" s="173" t="s">
        <v>3694</v>
      </c>
      <c r="G147" s="174" t="s">
        <v>254</v>
      </c>
      <c r="H147" s="175">
        <v>1</v>
      </c>
      <c r="I147" s="176"/>
      <c r="J147" s="177">
        <f t="shared" si="5"/>
        <v>0</v>
      </c>
      <c r="K147" s="173" t="s">
        <v>160</v>
      </c>
      <c r="L147" s="178"/>
      <c r="M147" s="179" t="s">
        <v>19</v>
      </c>
      <c r="N147" s="180" t="s">
        <v>49</v>
      </c>
      <c r="P147" s="132">
        <f t="shared" si="6"/>
        <v>0</v>
      </c>
      <c r="Q147" s="132">
        <v>0</v>
      </c>
      <c r="R147" s="132">
        <f t="shared" si="7"/>
        <v>0</v>
      </c>
      <c r="S147" s="132">
        <v>0</v>
      </c>
      <c r="T147" s="133">
        <f t="shared" si="8"/>
        <v>0</v>
      </c>
      <c r="AR147" s="134" t="s">
        <v>494</v>
      </c>
      <c r="AT147" s="134" t="s">
        <v>664</v>
      </c>
      <c r="AU147" s="134" t="s">
        <v>87</v>
      </c>
      <c r="AY147" s="2" t="s">
        <v>153</v>
      </c>
      <c r="BE147" s="135">
        <f t="shared" si="9"/>
        <v>0</v>
      </c>
      <c r="BF147" s="135">
        <f t="shared" si="10"/>
        <v>0</v>
      </c>
      <c r="BG147" s="135">
        <f t="shared" si="11"/>
        <v>0</v>
      </c>
      <c r="BH147" s="135">
        <f t="shared" si="12"/>
        <v>0</v>
      </c>
      <c r="BI147" s="135">
        <f t="shared" si="13"/>
        <v>0</v>
      </c>
      <c r="BJ147" s="2" t="s">
        <v>85</v>
      </c>
      <c r="BK147" s="135">
        <f t="shared" si="14"/>
        <v>0</v>
      </c>
      <c r="BL147" s="2" t="s">
        <v>373</v>
      </c>
      <c r="BM147" s="134" t="s">
        <v>708</v>
      </c>
    </row>
    <row r="148" spans="2:65" s="18" customFormat="1" ht="21.75" customHeight="1">
      <c r="B148" s="19"/>
      <c r="C148" s="123" t="s">
        <v>501</v>
      </c>
      <c r="D148" s="123" t="s">
        <v>156</v>
      </c>
      <c r="E148" s="124" t="s">
        <v>3695</v>
      </c>
      <c r="F148" s="125" t="s">
        <v>3696</v>
      </c>
      <c r="G148" s="126" t="s">
        <v>254</v>
      </c>
      <c r="H148" s="127">
        <v>3</v>
      </c>
      <c r="I148" s="128"/>
      <c r="J148" s="129">
        <f t="shared" si="5"/>
        <v>0</v>
      </c>
      <c r="K148" s="125" t="s">
        <v>160</v>
      </c>
      <c r="L148" s="19"/>
      <c r="M148" s="130" t="s">
        <v>19</v>
      </c>
      <c r="N148" s="131" t="s">
        <v>49</v>
      </c>
      <c r="P148" s="132">
        <f t="shared" si="6"/>
        <v>0</v>
      </c>
      <c r="Q148" s="132">
        <v>0</v>
      </c>
      <c r="R148" s="132">
        <f t="shared" si="7"/>
        <v>0</v>
      </c>
      <c r="S148" s="132">
        <v>0</v>
      </c>
      <c r="T148" s="133">
        <f t="shared" si="8"/>
        <v>0</v>
      </c>
      <c r="AR148" s="134" t="s">
        <v>373</v>
      </c>
      <c r="AT148" s="134" t="s">
        <v>156</v>
      </c>
      <c r="AU148" s="134" t="s">
        <v>87</v>
      </c>
      <c r="AY148" s="2" t="s">
        <v>153</v>
      </c>
      <c r="BE148" s="135">
        <f t="shared" si="9"/>
        <v>0</v>
      </c>
      <c r="BF148" s="135">
        <f t="shared" si="10"/>
        <v>0</v>
      </c>
      <c r="BG148" s="135">
        <f t="shared" si="11"/>
        <v>0</v>
      </c>
      <c r="BH148" s="135">
        <f t="shared" si="12"/>
        <v>0</v>
      </c>
      <c r="BI148" s="135">
        <f t="shared" si="13"/>
        <v>0</v>
      </c>
      <c r="BJ148" s="2" t="s">
        <v>85</v>
      </c>
      <c r="BK148" s="135">
        <f t="shared" si="14"/>
        <v>0</v>
      </c>
      <c r="BL148" s="2" t="s">
        <v>373</v>
      </c>
      <c r="BM148" s="134" t="s">
        <v>720</v>
      </c>
    </row>
    <row r="149" spans="2:47" s="18" customFormat="1" ht="11.25">
      <c r="B149" s="19"/>
      <c r="D149" s="136" t="s">
        <v>163</v>
      </c>
      <c r="F149" s="137" t="s">
        <v>3697</v>
      </c>
      <c r="L149" s="19"/>
      <c r="M149" s="138"/>
      <c r="T149" s="43"/>
      <c r="AT149" s="2" t="s">
        <v>163</v>
      </c>
      <c r="AU149" s="2" t="s">
        <v>87</v>
      </c>
    </row>
    <row r="150" spans="2:65" s="18" customFormat="1" ht="16.5" customHeight="1">
      <c r="B150" s="19"/>
      <c r="C150" s="171" t="s">
        <v>513</v>
      </c>
      <c r="D150" s="171" t="s">
        <v>664</v>
      </c>
      <c r="E150" s="172" t="s">
        <v>3698</v>
      </c>
      <c r="F150" s="173" t="s">
        <v>3699</v>
      </c>
      <c r="G150" s="174" t="s">
        <v>254</v>
      </c>
      <c r="H150" s="175">
        <v>3</v>
      </c>
      <c r="I150" s="176"/>
      <c r="J150" s="177">
        <f t="shared" si="5"/>
        <v>0</v>
      </c>
      <c r="K150" s="173" t="s">
        <v>160</v>
      </c>
      <c r="L150" s="178"/>
      <c r="M150" s="179" t="s">
        <v>19</v>
      </c>
      <c r="N150" s="180" t="s">
        <v>49</v>
      </c>
      <c r="P150" s="132">
        <f t="shared" si="6"/>
        <v>0</v>
      </c>
      <c r="Q150" s="132">
        <v>0</v>
      </c>
      <c r="R150" s="132">
        <f t="shared" si="7"/>
        <v>0</v>
      </c>
      <c r="S150" s="132">
        <v>0</v>
      </c>
      <c r="T150" s="133">
        <f t="shared" si="8"/>
        <v>0</v>
      </c>
      <c r="AR150" s="134" t="s">
        <v>494</v>
      </c>
      <c r="AT150" s="134" t="s">
        <v>664</v>
      </c>
      <c r="AU150" s="134" t="s">
        <v>87</v>
      </c>
      <c r="AY150" s="2" t="s">
        <v>153</v>
      </c>
      <c r="BE150" s="135">
        <f t="shared" si="9"/>
        <v>0</v>
      </c>
      <c r="BF150" s="135">
        <f t="shared" si="10"/>
        <v>0</v>
      </c>
      <c r="BG150" s="135">
        <f t="shared" si="11"/>
        <v>0</v>
      </c>
      <c r="BH150" s="135">
        <f t="shared" si="12"/>
        <v>0</v>
      </c>
      <c r="BI150" s="135">
        <f t="shared" si="13"/>
        <v>0</v>
      </c>
      <c r="BJ150" s="2" t="s">
        <v>85</v>
      </c>
      <c r="BK150" s="135">
        <f t="shared" si="14"/>
        <v>0</v>
      </c>
      <c r="BL150" s="2" t="s">
        <v>373</v>
      </c>
      <c r="BM150" s="134" t="s">
        <v>767</v>
      </c>
    </row>
    <row r="151" spans="2:65" s="18" customFormat="1" ht="16.5" customHeight="1">
      <c r="B151" s="19"/>
      <c r="C151" s="123" t="s">
        <v>518</v>
      </c>
      <c r="D151" s="123" t="s">
        <v>156</v>
      </c>
      <c r="E151" s="124" t="s">
        <v>3700</v>
      </c>
      <c r="F151" s="125" t="s">
        <v>3701</v>
      </c>
      <c r="G151" s="126" t="s">
        <v>254</v>
      </c>
      <c r="H151" s="127">
        <v>1</v>
      </c>
      <c r="I151" s="128"/>
      <c r="J151" s="129">
        <f t="shared" si="5"/>
        <v>0</v>
      </c>
      <c r="K151" s="125" t="s">
        <v>160</v>
      </c>
      <c r="L151" s="19"/>
      <c r="M151" s="130" t="s">
        <v>19</v>
      </c>
      <c r="N151" s="131" t="s">
        <v>49</v>
      </c>
      <c r="P151" s="132">
        <f t="shared" si="6"/>
        <v>0</v>
      </c>
      <c r="Q151" s="132">
        <v>0</v>
      </c>
      <c r="R151" s="132">
        <f t="shared" si="7"/>
        <v>0</v>
      </c>
      <c r="S151" s="132">
        <v>0</v>
      </c>
      <c r="T151" s="133">
        <f t="shared" si="8"/>
        <v>0</v>
      </c>
      <c r="AR151" s="134" t="s">
        <v>373</v>
      </c>
      <c r="AT151" s="134" t="s">
        <v>156</v>
      </c>
      <c r="AU151" s="134" t="s">
        <v>87</v>
      </c>
      <c r="AY151" s="2" t="s">
        <v>153</v>
      </c>
      <c r="BE151" s="135">
        <f t="shared" si="9"/>
        <v>0</v>
      </c>
      <c r="BF151" s="135">
        <f t="shared" si="10"/>
        <v>0</v>
      </c>
      <c r="BG151" s="135">
        <f t="shared" si="11"/>
        <v>0</v>
      </c>
      <c r="BH151" s="135">
        <f t="shared" si="12"/>
        <v>0</v>
      </c>
      <c r="BI151" s="135">
        <f t="shared" si="13"/>
        <v>0</v>
      </c>
      <c r="BJ151" s="2" t="s">
        <v>85</v>
      </c>
      <c r="BK151" s="135">
        <f t="shared" si="14"/>
        <v>0</v>
      </c>
      <c r="BL151" s="2" t="s">
        <v>373</v>
      </c>
      <c r="BM151" s="134" t="s">
        <v>778</v>
      </c>
    </row>
    <row r="152" spans="2:47" s="18" customFormat="1" ht="11.25">
      <c r="B152" s="19"/>
      <c r="D152" s="136" t="s">
        <v>163</v>
      </c>
      <c r="F152" s="137" t="s">
        <v>3702</v>
      </c>
      <c r="L152" s="19"/>
      <c r="M152" s="138"/>
      <c r="T152" s="43"/>
      <c r="AT152" s="2" t="s">
        <v>163</v>
      </c>
      <c r="AU152" s="2" t="s">
        <v>87</v>
      </c>
    </row>
    <row r="153" spans="2:65" s="18" customFormat="1" ht="16.5" customHeight="1">
      <c r="B153" s="19"/>
      <c r="C153" s="171" t="s">
        <v>523</v>
      </c>
      <c r="D153" s="171" t="s">
        <v>664</v>
      </c>
      <c r="E153" s="172" t="s">
        <v>3703</v>
      </c>
      <c r="F153" s="173" t="s">
        <v>3704</v>
      </c>
      <c r="G153" s="174" t="s">
        <v>254</v>
      </c>
      <c r="H153" s="175">
        <v>1</v>
      </c>
      <c r="I153" s="176"/>
      <c r="J153" s="177">
        <f t="shared" si="5"/>
        <v>0</v>
      </c>
      <c r="K153" s="173" t="s">
        <v>160</v>
      </c>
      <c r="L153" s="178"/>
      <c r="M153" s="179" t="s">
        <v>19</v>
      </c>
      <c r="N153" s="180" t="s">
        <v>49</v>
      </c>
      <c r="P153" s="132">
        <f t="shared" si="6"/>
        <v>0</v>
      </c>
      <c r="Q153" s="132">
        <v>0</v>
      </c>
      <c r="R153" s="132">
        <f t="shared" si="7"/>
        <v>0</v>
      </c>
      <c r="S153" s="132">
        <v>0</v>
      </c>
      <c r="T153" s="133">
        <f t="shared" si="8"/>
        <v>0</v>
      </c>
      <c r="AR153" s="134" t="s">
        <v>494</v>
      </c>
      <c r="AT153" s="134" t="s">
        <v>664</v>
      </c>
      <c r="AU153" s="134" t="s">
        <v>87</v>
      </c>
      <c r="AY153" s="2" t="s">
        <v>153</v>
      </c>
      <c r="BE153" s="135">
        <f t="shared" si="9"/>
        <v>0</v>
      </c>
      <c r="BF153" s="135">
        <f t="shared" si="10"/>
        <v>0</v>
      </c>
      <c r="BG153" s="135">
        <f t="shared" si="11"/>
        <v>0</v>
      </c>
      <c r="BH153" s="135">
        <f t="shared" si="12"/>
        <v>0</v>
      </c>
      <c r="BI153" s="135">
        <f t="shared" si="13"/>
        <v>0</v>
      </c>
      <c r="BJ153" s="2" t="s">
        <v>85</v>
      </c>
      <c r="BK153" s="135">
        <f t="shared" si="14"/>
        <v>0</v>
      </c>
      <c r="BL153" s="2" t="s">
        <v>373</v>
      </c>
      <c r="BM153" s="134" t="s">
        <v>788</v>
      </c>
    </row>
    <row r="154" spans="2:65" s="18" customFormat="1" ht="16.5" customHeight="1">
      <c r="B154" s="19"/>
      <c r="C154" s="123" t="s">
        <v>528</v>
      </c>
      <c r="D154" s="123" t="s">
        <v>156</v>
      </c>
      <c r="E154" s="124" t="s">
        <v>3705</v>
      </c>
      <c r="F154" s="125" t="s">
        <v>3706</v>
      </c>
      <c r="G154" s="126" t="s">
        <v>254</v>
      </c>
      <c r="H154" s="127">
        <v>4</v>
      </c>
      <c r="I154" s="128"/>
      <c r="J154" s="129">
        <f t="shared" si="5"/>
        <v>0</v>
      </c>
      <c r="K154" s="125" t="s">
        <v>160</v>
      </c>
      <c r="L154" s="19"/>
      <c r="M154" s="130" t="s">
        <v>19</v>
      </c>
      <c r="N154" s="131" t="s">
        <v>49</v>
      </c>
      <c r="P154" s="132">
        <f t="shared" si="6"/>
        <v>0</v>
      </c>
      <c r="Q154" s="132">
        <v>0</v>
      </c>
      <c r="R154" s="132">
        <f t="shared" si="7"/>
        <v>0</v>
      </c>
      <c r="S154" s="132">
        <v>0</v>
      </c>
      <c r="T154" s="133">
        <f t="shared" si="8"/>
        <v>0</v>
      </c>
      <c r="AR154" s="134" t="s">
        <v>373</v>
      </c>
      <c r="AT154" s="134" t="s">
        <v>156</v>
      </c>
      <c r="AU154" s="134" t="s">
        <v>87</v>
      </c>
      <c r="AY154" s="2" t="s">
        <v>153</v>
      </c>
      <c r="BE154" s="135">
        <f t="shared" si="9"/>
        <v>0</v>
      </c>
      <c r="BF154" s="135">
        <f t="shared" si="10"/>
        <v>0</v>
      </c>
      <c r="BG154" s="135">
        <f t="shared" si="11"/>
        <v>0</v>
      </c>
      <c r="BH154" s="135">
        <f t="shared" si="12"/>
        <v>0</v>
      </c>
      <c r="BI154" s="135">
        <f t="shared" si="13"/>
        <v>0</v>
      </c>
      <c r="BJ154" s="2" t="s">
        <v>85</v>
      </c>
      <c r="BK154" s="135">
        <f t="shared" si="14"/>
        <v>0</v>
      </c>
      <c r="BL154" s="2" t="s">
        <v>373</v>
      </c>
      <c r="BM154" s="134" t="s">
        <v>798</v>
      </c>
    </row>
    <row r="155" spans="2:47" s="18" customFormat="1" ht="11.25">
      <c r="B155" s="19"/>
      <c r="D155" s="136" t="s">
        <v>163</v>
      </c>
      <c r="F155" s="137" t="s">
        <v>3707</v>
      </c>
      <c r="L155" s="19"/>
      <c r="M155" s="138"/>
      <c r="T155" s="43"/>
      <c r="AT155" s="2" t="s">
        <v>163</v>
      </c>
      <c r="AU155" s="2" t="s">
        <v>87</v>
      </c>
    </row>
    <row r="156" spans="2:65" s="18" customFormat="1" ht="16.5" customHeight="1">
      <c r="B156" s="19"/>
      <c r="C156" s="171" t="s">
        <v>533</v>
      </c>
      <c r="D156" s="171" t="s">
        <v>664</v>
      </c>
      <c r="E156" s="172" t="s">
        <v>3708</v>
      </c>
      <c r="F156" s="173" t="s">
        <v>3709</v>
      </c>
      <c r="G156" s="174" t="s">
        <v>254</v>
      </c>
      <c r="H156" s="175">
        <v>4</v>
      </c>
      <c r="I156" s="176"/>
      <c r="J156" s="177">
        <f t="shared" si="5"/>
        <v>0</v>
      </c>
      <c r="K156" s="173" t="s">
        <v>160</v>
      </c>
      <c r="L156" s="178"/>
      <c r="M156" s="179" t="s">
        <v>19</v>
      </c>
      <c r="N156" s="180" t="s">
        <v>49</v>
      </c>
      <c r="P156" s="132">
        <f t="shared" si="6"/>
        <v>0</v>
      </c>
      <c r="Q156" s="132">
        <v>0</v>
      </c>
      <c r="R156" s="132">
        <f t="shared" si="7"/>
        <v>0</v>
      </c>
      <c r="S156" s="132">
        <v>0</v>
      </c>
      <c r="T156" s="133">
        <f t="shared" si="8"/>
        <v>0</v>
      </c>
      <c r="AR156" s="134" t="s">
        <v>494</v>
      </c>
      <c r="AT156" s="134" t="s">
        <v>664</v>
      </c>
      <c r="AU156" s="134" t="s">
        <v>87</v>
      </c>
      <c r="AY156" s="2" t="s">
        <v>153</v>
      </c>
      <c r="BE156" s="135">
        <f t="shared" si="9"/>
        <v>0</v>
      </c>
      <c r="BF156" s="135">
        <f t="shared" si="10"/>
        <v>0</v>
      </c>
      <c r="BG156" s="135">
        <f t="shared" si="11"/>
        <v>0</v>
      </c>
      <c r="BH156" s="135">
        <f t="shared" si="12"/>
        <v>0</v>
      </c>
      <c r="BI156" s="135">
        <f t="shared" si="13"/>
        <v>0</v>
      </c>
      <c r="BJ156" s="2" t="s">
        <v>85</v>
      </c>
      <c r="BK156" s="135">
        <f t="shared" si="14"/>
        <v>0</v>
      </c>
      <c r="BL156" s="2" t="s">
        <v>373</v>
      </c>
      <c r="BM156" s="134" t="s">
        <v>807</v>
      </c>
    </row>
    <row r="157" spans="2:65" s="18" customFormat="1" ht="24.2" customHeight="1">
      <c r="B157" s="19"/>
      <c r="C157" s="123" t="s">
        <v>541</v>
      </c>
      <c r="D157" s="123" t="s">
        <v>156</v>
      </c>
      <c r="E157" s="124" t="s">
        <v>3710</v>
      </c>
      <c r="F157" s="125" t="s">
        <v>3711</v>
      </c>
      <c r="G157" s="126" t="s">
        <v>254</v>
      </c>
      <c r="H157" s="127">
        <v>9</v>
      </c>
      <c r="I157" s="128"/>
      <c r="J157" s="129">
        <f t="shared" si="5"/>
        <v>0</v>
      </c>
      <c r="K157" s="125" t="s">
        <v>160</v>
      </c>
      <c r="L157" s="19"/>
      <c r="M157" s="130" t="s">
        <v>19</v>
      </c>
      <c r="N157" s="131" t="s">
        <v>49</v>
      </c>
      <c r="P157" s="132">
        <f t="shared" si="6"/>
        <v>0</v>
      </c>
      <c r="Q157" s="132">
        <v>0</v>
      </c>
      <c r="R157" s="132">
        <f t="shared" si="7"/>
        <v>0</v>
      </c>
      <c r="S157" s="132">
        <v>0</v>
      </c>
      <c r="T157" s="133">
        <f t="shared" si="8"/>
        <v>0</v>
      </c>
      <c r="AR157" s="134" t="s">
        <v>373</v>
      </c>
      <c r="AT157" s="134" t="s">
        <v>156</v>
      </c>
      <c r="AU157" s="134" t="s">
        <v>87</v>
      </c>
      <c r="AY157" s="2" t="s">
        <v>153</v>
      </c>
      <c r="BE157" s="135">
        <f t="shared" si="9"/>
        <v>0</v>
      </c>
      <c r="BF157" s="135">
        <f t="shared" si="10"/>
        <v>0</v>
      </c>
      <c r="BG157" s="135">
        <f t="shared" si="11"/>
        <v>0</v>
      </c>
      <c r="BH157" s="135">
        <f t="shared" si="12"/>
        <v>0</v>
      </c>
      <c r="BI157" s="135">
        <f t="shared" si="13"/>
        <v>0</v>
      </c>
      <c r="BJ157" s="2" t="s">
        <v>85</v>
      </c>
      <c r="BK157" s="135">
        <f t="shared" si="14"/>
        <v>0</v>
      </c>
      <c r="BL157" s="2" t="s">
        <v>373</v>
      </c>
      <c r="BM157" s="134" t="s">
        <v>817</v>
      </c>
    </row>
    <row r="158" spans="2:47" s="18" customFormat="1" ht="11.25">
      <c r="B158" s="19"/>
      <c r="D158" s="136" t="s">
        <v>163</v>
      </c>
      <c r="F158" s="137" t="s">
        <v>3712</v>
      </c>
      <c r="L158" s="19"/>
      <c r="M158" s="138"/>
      <c r="T158" s="43"/>
      <c r="AT158" s="2" t="s">
        <v>163</v>
      </c>
      <c r="AU158" s="2" t="s">
        <v>87</v>
      </c>
    </row>
    <row r="159" spans="2:65" s="18" customFormat="1" ht="16.5" customHeight="1">
      <c r="B159" s="19"/>
      <c r="C159" s="171" t="s">
        <v>548</v>
      </c>
      <c r="D159" s="171" t="s">
        <v>664</v>
      </c>
      <c r="E159" s="172" t="s">
        <v>3713</v>
      </c>
      <c r="F159" s="173" t="s">
        <v>3714</v>
      </c>
      <c r="G159" s="174" t="s">
        <v>254</v>
      </c>
      <c r="H159" s="175">
        <v>9</v>
      </c>
      <c r="I159" s="176"/>
      <c r="J159" s="177">
        <f t="shared" si="5"/>
        <v>0</v>
      </c>
      <c r="K159" s="173" t="s">
        <v>160</v>
      </c>
      <c r="L159" s="178"/>
      <c r="M159" s="179" t="s">
        <v>19</v>
      </c>
      <c r="N159" s="180" t="s">
        <v>49</v>
      </c>
      <c r="P159" s="132">
        <f t="shared" si="6"/>
        <v>0</v>
      </c>
      <c r="Q159" s="132">
        <v>0</v>
      </c>
      <c r="R159" s="132">
        <f t="shared" si="7"/>
        <v>0</v>
      </c>
      <c r="S159" s="132">
        <v>0</v>
      </c>
      <c r="T159" s="133">
        <f t="shared" si="8"/>
        <v>0</v>
      </c>
      <c r="AR159" s="134" t="s">
        <v>494</v>
      </c>
      <c r="AT159" s="134" t="s">
        <v>664</v>
      </c>
      <c r="AU159" s="134" t="s">
        <v>87</v>
      </c>
      <c r="AY159" s="2" t="s">
        <v>153</v>
      </c>
      <c r="BE159" s="135">
        <f t="shared" si="9"/>
        <v>0</v>
      </c>
      <c r="BF159" s="135">
        <f t="shared" si="10"/>
        <v>0</v>
      </c>
      <c r="BG159" s="135">
        <f t="shared" si="11"/>
        <v>0</v>
      </c>
      <c r="BH159" s="135">
        <f t="shared" si="12"/>
        <v>0</v>
      </c>
      <c r="BI159" s="135">
        <f t="shared" si="13"/>
        <v>0</v>
      </c>
      <c r="BJ159" s="2" t="s">
        <v>85</v>
      </c>
      <c r="BK159" s="135">
        <f t="shared" si="14"/>
        <v>0</v>
      </c>
      <c r="BL159" s="2" t="s">
        <v>373</v>
      </c>
      <c r="BM159" s="134" t="s">
        <v>849</v>
      </c>
    </row>
    <row r="160" spans="2:65" s="18" customFormat="1" ht="16.5" customHeight="1">
      <c r="B160" s="19"/>
      <c r="C160" s="171" t="s">
        <v>556</v>
      </c>
      <c r="D160" s="171" t="s">
        <v>664</v>
      </c>
      <c r="E160" s="172" t="s">
        <v>3715</v>
      </c>
      <c r="F160" s="173" t="s">
        <v>3716</v>
      </c>
      <c r="G160" s="174" t="s">
        <v>254</v>
      </c>
      <c r="H160" s="175">
        <v>9</v>
      </c>
      <c r="I160" s="176"/>
      <c r="J160" s="177">
        <f t="shared" si="5"/>
        <v>0</v>
      </c>
      <c r="K160" s="173" t="s">
        <v>160</v>
      </c>
      <c r="L160" s="178"/>
      <c r="M160" s="179" t="s">
        <v>19</v>
      </c>
      <c r="N160" s="180" t="s">
        <v>49</v>
      </c>
      <c r="P160" s="132">
        <f t="shared" si="6"/>
        <v>0</v>
      </c>
      <c r="Q160" s="132">
        <v>0</v>
      </c>
      <c r="R160" s="132">
        <f t="shared" si="7"/>
        <v>0</v>
      </c>
      <c r="S160" s="132">
        <v>0</v>
      </c>
      <c r="T160" s="133">
        <f t="shared" si="8"/>
        <v>0</v>
      </c>
      <c r="AR160" s="134" t="s">
        <v>494</v>
      </c>
      <c r="AT160" s="134" t="s">
        <v>664</v>
      </c>
      <c r="AU160" s="134" t="s">
        <v>87</v>
      </c>
      <c r="AY160" s="2" t="s">
        <v>153</v>
      </c>
      <c r="BE160" s="135">
        <f t="shared" si="9"/>
        <v>0</v>
      </c>
      <c r="BF160" s="135">
        <f t="shared" si="10"/>
        <v>0</v>
      </c>
      <c r="BG160" s="135">
        <f t="shared" si="11"/>
        <v>0</v>
      </c>
      <c r="BH160" s="135">
        <f t="shared" si="12"/>
        <v>0</v>
      </c>
      <c r="BI160" s="135">
        <f t="shared" si="13"/>
        <v>0</v>
      </c>
      <c r="BJ160" s="2" t="s">
        <v>85</v>
      </c>
      <c r="BK160" s="135">
        <f t="shared" si="14"/>
        <v>0</v>
      </c>
      <c r="BL160" s="2" t="s">
        <v>373</v>
      </c>
      <c r="BM160" s="134" t="s">
        <v>861</v>
      </c>
    </row>
    <row r="161" spans="2:65" s="18" customFormat="1" ht="16.5" customHeight="1">
      <c r="B161" s="19"/>
      <c r="C161" s="123" t="s">
        <v>561</v>
      </c>
      <c r="D161" s="123" t="s">
        <v>156</v>
      </c>
      <c r="E161" s="124" t="s">
        <v>3717</v>
      </c>
      <c r="F161" s="125" t="s">
        <v>3718</v>
      </c>
      <c r="G161" s="126" t="s">
        <v>254</v>
      </c>
      <c r="H161" s="127">
        <v>2</v>
      </c>
      <c r="I161" s="128"/>
      <c r="J161" s="129">
        <f t="shared" si="5"/>
        <v>0</v>
      </c>
      <c r="K161" s="125" t="s">
        <v>160</v>
      </c>
      <c r="L161" s="19"/>
      <c r="M161" s="130" t="s">
        <v>19</v>
      </c>
      <c r="N161" s="131" t="s">
        <v>49</v>
      </c>
      <c r="P161" s="132">
        <f t="shared" si="6"/>
        <v>0</v>
      </c>
      <c r="Q161" s="132">
        <v>0</v>
      </c>
      <c r="R161" s="132">
        <f t="shared" si="7"/>
        <v>0</v>
      </c>
      <c r="S161" s="132">
        <v>0</v>
      </c>
      <c r="T161" s="133">
        <f t="shared" si="8"/>
        <v>0</v>
      </c>
      <c r="AR161" s="134" t="s">
        <v>373</v>
      </c>
      <c r="AT161" s="134" t="s">
        <v>156</v>
      </c>
      <c r="AU161" s="134" t="s">
        <v>87</v>
      </c>
      <c r="AY161" s="2" t="s">
        <v>153</v>
      </c>
      <c r="BE161" s="135">
        <f t="shared" si="9"/>
        <v>0</v>
      </c>
      <c r="BF161" s="135">
        <f t="shared" si="10"/>
        <v>0</v>
      </c>
      <c r="BG161" s="135">
        <f t="shared" si="11"/>
        <v>0</v>
      </c>
      <c r="BH161" s="135">
        <f t="shared" si="12"/>
        <v>0</v>
      </c>
      <c r="BI161" s="135">
        <f t="shared" si="13"/>
        <v>0</v>
      </c>
      <c r="BJ161" s="2" t="s">
        <v>85</v>
      </c>
      <c r="BK161" s="135">
        <f t="shared" si="14"/>
        <v>0</v>
      </c>
      <c r="BL161" s="2" t="s">
        <v>373</v>
      </c>
      <c r="BM161" s="134" t="s">
        <v>873</v>
      </c>
    </row>
    <row r="162" spans="2:47" s="18" customFormat="1" ht="11.25">
      <c r="B162" s="19"/>
      <c r="D162" s="136" t="s">
        <v>163</v>
      </c>
      <c r="F162" s="137" t="s">
        <v>3719</v>
      </c>
      <c r="L162" s="19"/>
      <c r="M162" s="138"/>
      <c r="T162" s="43"/>
      <c r="AT162" s="2" t="s">
        <v>163</v>
      </c>
      <c r="AU162" s="2" t="s">
        <v>87</v>
      </c>
    </row>
    <row r="163" spans="2:65" s="18" customFormat="1" ht="16.5" customHeight="1">
      <c r="B163" s="19"/>
      <c r="C163" s="171" t="s">
        <v>566</v>
      </c>
      <c r="D163" s="171" t="s">
        <v>664</v>
      </c>
      <c r="E163" s="172" t="s">
        <v>3720</v>
      </c>
      <c r="F163" s="173" t="s">
        <v>3721</v>
      </c>
      <c r="G163" s="174" t="s">
        <v>254</v>
      </c>
      <c r="H163" s="175">
        <v>1</v>
      </c>
      <c r="I163" s="176"/>
      <c r="J163" s="177">
        <f t="shared" si="5"/>
        <v>0</v>
      </c>
      <c r="K163" s="173" t="s">
        <v>160</v>
      </c>
      <c r="L163" s="178"/>
      <c r="M163" s="179" t="s">
        <v>19</v>
      </c>
      <c r="N163" s="180" t="s">
        <v>49</v>
      </c>
      <c r="P163" s="132">
        <f t="shared" si="6"/>
        <v>0</v>
      </c>
      <c r="Q163" s="132">
        <v>0</v>
      </c>
      <c r="R163" s="132">
        <f t="shared" si="7"/>
        <v>0</v>
      </c>
      <c r="S163" s="132">
        <v>0</v>
      </c>
      <c r="T163" s="133">
        <f t="shared" si="8"/>
        <v>0</v>
      </c>
      <c r="AR163" s="134" t="s">
        <v>494</v>
      </c>
      <c r="AT163" s="134" t="s">
        <v>664</v>
      </c>
      <c r="AU163" s="134" t="s">
        <v>87</v>
      </c>
      <c r="AY163" s="2" t="s">
        <v>153</v>
      </c>
      <c r="BE163" s="135">
        <f t="shared" si="9"/>
        <v>0</v>
      </c>
      <c r="BF163" s="135">
        <f t="shared" si="10"/>
        <v>0</v>
      </c>
      <c r="BG163" s="135">
        <f t="shared" si="11"/>
        <v>0</v>
      </c>
      <c r="BH163" s="135">
        <f t="shared" si="12"/>
        <v>0</v>
      </c>
      <c r="BI163" s="135">
        <f t="shared" si="13"/>
        <v>0</v>
      </c>
      <c r="BJ163" s="2" t="s">
        <v>85</v>
      </c>
      <c r="BK163" s="135">
        <f t="shared" si="14"/>
        <v>0</v>
      </c>
      <c r="BL163" s="2" t="s">
        <v>373</v>
      </c>
      <c r="BM163" s="134" t="s">
        <v>881</v>
      </c>
    </row>
    <row r="164" spans="2:65" s="18" customFormat="1" ht="16.5" customHeight="1">
      <c r="B164" s="19"/>
      <c r="C164" s="171" t="s">
        <v>571</v>
      </c>
      <c r="D164" s="171" t="s">
        <v>664</v>
      </c>
      <c r="E164" s="172" t="s">
        <v>3722</v>
      </c>
      <c r="F164" s="173" t="s">
        <v>3723</v>
      </c>
      <c r="G164" s="174" t="s">
        <v>254</v>
      </c>
      <c r="H164" s="175">
        <v>1</v>
      </c>
      <c r="I164" s="176"/>
      <c r="J164" s="177">
        <f t="shared" si="5"/>
        <v>0</v>
      </c>
      <c r="K164" s="173" t="s">
        <v>19</v>
      </c>
      <c r="L164" s="178"/>
      <c r="M164" s="179" t="s">
        <v>19</v>
      </c>
      <c r="N164" s="180" t="s">
        <v>49</v>
      </c>
      <c r="P164" s="132">
        <f t="shared" si="6"/>
        <v>0</v>
      </c>
      <c r="Q164" s="132">
        <v>0</v>
      </c>
      <c r="R164" s="132">
        <f t="shared" si="7"/>
        <v>0</v>
      </c>
      <c r="S164" s="132">
        <v>0</v>
      </c>
      <c r="T164" s="133">
        <f t="shared" si="8"/>
        <v>0</v>
      </c>
      <c r="AR164" s="134" t="s">
        <v>494</v>
      </c>
      <c r="AT164" s="134" t="s">
        <v>664</v>
      </c>
      <c r="AU164" s="134" t="s">
        <v>87</v>
      </c>
      <c r="AY164" s="2" t="s">
        <v>153</v>
      </c>
      <c r="BE164" s="135">
        <f t="shared" si="9"/>
        <v>0</v>
      </c>
      <c r="BF164" s="135">
        <f t="shared" si="10"/>
        <v>0</v>
      </c>
      <c r="BG164" s="135">
        <f t="shared" si="11"/>
        <v>0</v>
      </c>
      <c r="BH164" s="135">
        <f t="shared" si="12"/>
        <v>0</v>
      </c>
      <c r="BI164" s="135">
        <f t="shared" si="13"/>
        <v>0</v>
      </c>
      <c r="BJ164" s="2" t="s">
        <v>85</v>
      </c>
      <c r="BK164" s="135">
        <f t="shared" si="14"/>
        <v>0</v>
      </c>
      <c r="BL164" s="2" t="s">
        <v>373</v>
      </c>
      <c r="BM164" s="134" t="s">
        <v>895</v>
      </c>
    </row>
    <row r="165" spans="2:65" s="18" customFormat="1" ht="16.5" customHeight="1">
      <c r="B165" s="19"/>
      <c r="C165" s="123" t="s">
        <v>577</v>
      </c>
      <c r="D165" s="123" t="s">
        <v>156</v>
      </c>
      <c r="E165" s="124" t="s">
        <v>3724</v>
      </c>
      <c r="F165" s="125" t="s">
        <v>3725</v>
      </c>
      <c r="G165" s="126" t="s">
        <v>254</v>
      </c>
      <c r="H165" s="127">
        <v>1</v>
      </c>
      <c r="I165" s="128"/>
      <c r="J165" s="129">
        <f aca="true" t="shared" si="15" ref="J165:J181">ROUND(I165*H165,2)</f>
        <v>0</v>
      </c>
      <c r="K165" s="125" t="s">
        <v>160</v>
      </c>
      <c r="L165" s="19"/>
      <c r="M165" s="130" t="s">
        <v>19</v>
      </c>
      <c r="N165" s="131" t="s">
        <v>49</v>
      </c>
      <c r="P165" s="132">
        <f aca="true" t="shared" si="16" ref="P165:P181">O165*H165</f>
        <v>0</v>
      </c>
      <c r="Q165" s="132">
        <v>0</v>
      </c>
      <c r="R165" s="132">
        <f aca="true" t="shared" si="17" ref="R165:R181">Q165*H165</f>
        <v>0</v>
      </c>
      <c r="S165" s="132">
        <v>0</v>
      </c>
      <c r="T165" s="133">
        <f aca="true" t="shared" si="18" ref="T165:T181">S165*H165</f>
        <v>0</v>
      </c>
      <c r="AR165" s="134" t="s">
        <v>373</v>
      </c>
      <c r="AT165" s="134" t="s">
        <v>156</v>
      </c>
      <c r="AU165" s="134" t="s">
        <v>87</v>
      </c>
      <c r="AY165" s="2" t="s">
        <v>153</v>
      </c>
      <c r="BE165" s="135">
        <f aca="true" t="shared" si="19" ref="BE165:BE206">IF(N165="základní",J165,0)</f>
        <v>0</v>
      </c>
      <c r="BF165" s="135">
        <f aca="true" t="shared" si="20" ref="BF165:BF206">IF(N165="snížená",J165,0)</f>
        <v>0</v>
      </c>
      <c r="BG165" s="135">
        <f aca="true" t="shared" si="21" ref="BG165:BG206">IF(N165="zákl. přenesená",J165,0)</f>
        <v>0</v>
      </c>
      <c r="BH165" s="135">
        <f aca="true" t="shared" si="22" ref="BH165:BH206">IF(N165="sníž. přenesená",J165,0)</f>
        <v>0</v>
      </c>
      <c r="BI165" s="135">
        <f aca="true" t="shared" si="23" ref="BI165:BI206">IF(N165="nulová",J165,0)</f>
        <v>0</v>
      </c>
      <c r="BJ165" s="2" t="s">
        <v>85</v>
      </c>
      <c r="BK165" s="135">
        <f aca="true" t="shared" si="24" ref="BK165:BK181">ROUND(I165*H165,2)</f>
        <v>0</v>
      </c>
      <c r="BL165" s="2" t="s">
        <v>373</v>
      </c>
      <c r="BM165" s="134" t="s">
        <v>907</v>
      </c>
    </row>
    <row r="166" spans="2:47" s="18" customFormat="1" ht="11.25">
      <c r="B166" s="19"/>
      <c r="D166" s="136" t="s">
        <v>163</v>
      </c>
      <c r="F166" s="137" t="s">
        <v>3726</v>
      </c>
      <c r="L166" s="19"/>
      <c r="M166" s="138"/>
      <c r="T166" s="43"/>
      <c r="AT166" s="2" t="s">
        <v>163</v>
      </c>
      <c r="AU166" s="2" t="s">
        <v>87</v>
      </c>
    </row>
    <row r="167" spans="2:65" s="18" customFormat="1" ht="16.5" customHeight="1">
      <c r="B167" s="19"/>
      <c r="C167" s="171" t="s">
        <v>586</v>
      </c>
      <c r="D167" s="171" t="s">
        <v>664</v>
      </c>
      <c r="E167" s="172" t="s">
        <v>3727</v>
      </c>
      <c r="F167" s="173" t="s">
        <v>3728</v>
      </c>
      <c r="G167" s="174" t="s">
        <v>254</v>
      </c>
      <c r="H167" s="175">
        <v>1</v>
      </c>
      <c r="I167" s="176"/>
      <c r="J167" s="177">
        <f t="shared" si="15"/>
        <v>0</v>
      </c>
      <c r="K167" s="173" t="s">
        <v>160</v>
      </c>
      <c r="L167" s="178"/>
      <c r="M167" s="179" t="s">
        <v>19</v>
      </c>
      <c r="N167" s="180" t="s">
        <v>49</v>
      </c>
      <c r="P167" s="132">
        <f t="shared" si="16"/>
        <v>0</v>
      </c>
      <c r="Q167" s="132">
        <v>0</v>
      </c>
      <c r="R167" s="132">
        <f t="shared" si="17"/>
        <v>0</v>
      </c>
      <c r="S167" s="132">
        <v>0</v>
      </c>
      <c r="T167" s="133">
        <f t="shared" si="18"/>
        <v>0</v>
      </c>
      <c r="AR167" s="134" t="s">
        <v>494</v>
      </c>
      <c r="AT167" s="134" t="s">
        <v>664</v>
      </c>
      <c r="AU167" s="134" t="s">
        <v>87</v>
      </c>
      <c r="AY167" s="2" t="s">
        <v>153</v>
      </c>
      <c r="BE167" s="135">
        <f t="shared" si="19"/>
        <v>0</v>
      </c>
      <c r="BF167" s="135">
        <f t="shared" si="20"/>
        <v>0</v>
      </c>
      <c r="BG167" s="135">
        <f t="shared" si="21"/>
        <v>0</v>
      </c>
      <c r="BH167" s="135">
        <f t="shared" si="22"/>
        <v>0</v>
      </c>
      <c r="BI167" s="135">
        <f t="shared" si="23"/>
        <v>0</v>
      </c>
      <c r="BJ167" s="2" t="s">
        <v>85</v>
      </c>
      <c r="BK167" s="135">
        <f t="shared" si="24"/>
        <v>0</v>
      </c>
      <c r="BL167" s="2" t="s">
        <v>373</v>
      </c>
      <c r="BM167" s="134" t="s">
        <v>919</v>
      </c>
    </row>
    <row r="168" spans="2:65" s="18" customFormat="1" ht="16.5" customHeight="1">
      <c r="B168" s="19"/>
      <c r="C168" s="123" t="s">
        <v>591</v>
      </c>
      <c r="D168" s="123" t="s">
        <v>156</v>
      </c>
      <c r="E168" s="124" t="s">
        <v>3729</v>
      </c>
      <c r="F168" s="125" t="s">
        <v>3730</v>
      </c>
      <c r="G168" s="126" t="s">
        <v>254</v>
      </c>
      <c r="H168" s="127">
        <v>1</v>
      </c>
      <c r="I168" s="128"/>
      <c r="J168" s="129">
        <f t="shared" si="15"/>
        <v>0</v>
      </c>
      <c r="K168" s="125" t="s">
        <v>160</v>
      </c>
      <c r="L168" s="19"/>
      <c r="M168" s="130" t="s">
        <v>19</v>
      </c>
      <c r="N168" s="131" t="s">
        <v>49</v>
      </c>
      <c r="P168" s="132">
        <f t="shared" si="16"/>
        <v>0</v>
      </c>
      <c r="Q168" s="132">
        <v>0</v>
      </c>
      <c r="R168" s="132">
        <f t="shared" si="17"/>
        <v>0</v>
      </c>
      <c r="S168" s="132">
        <v>0</v>
      </c>
      <c r="T168" s="133">
        <f t="shared" si="18"/>
        <v>0</v>
      </c>
      <c r="AR168" s="134" t="s">
        <v>373</v>
      </c>
      <c r="AT168" s="134" t="s">
        <v>156</v>
      </c>
      <c r="AU168" s="134" t="s">
        <v>87</v>
      </c>
      <c r="AY168" s="2" t="s">
        <v>153</v>
      </c>
      <c r="BE168" s="135">
        <f t="shared" si="19"/>
        <v>0</v>
      </c>
      <c r="BF168" s="135">
        <f t="shared" si="20"/>
        <v>0</v>
      </c>
      <c r="BG168" s="135">
        <f t="shared" si="21"/>
        <v>0</v>
      </c>
      <c r="BH168" s="135">
        <f t="shared" si="22"/>
        <v>0</v>
      </c>
      <c r="BI168" s="135">
        <f t="shared" si="23"/>
        <v>0</v>
      </c>
      <c r="BJ168" s="2" t="s">
        <v>85</v>
      </c>
      <c r="BK168" s="135">
        <f t="shared" si="24"/>
        <v>0</v>
      </c>
      <c r="BL168" s="2" t="s">
        <v>373</v>
      </c>
      <c r="BM168" s="134" t="s">
        <v>929</v>
      </c>
    </row>
    <row r="169" spans="2:47" s="18" customFormat="1" ht="11.25">
      <c r="B169" s="19"/>
      <c r="D169" s="136" t="s">
        <v>163</v>
      </c>
      <c r="F169" s="137" t="s">
        <v>3731</v>
      </c>
      <c r="L169" s="19"/>
      <c r="M169" s="138"/>
      <c r="T169" s="43"/>
      <c r="AT169" s="2" t="s">
        <v>163</v>
      </c>
      <c r="AU169" s="2" t="s">
        <v>87</v>
      </c>
    </row>
    <row r="170" spans="2:65" s="18" customFormat="1" ht="16.5" customHeight="1">
      <c r="B170" s="19"/>
      <c r="C170" s="171" t="s">
        <v>599</v>
      </c>
      <c r="D170" s="171" t="s">
        <v>664</v>
      </c>
      <c r="E170" s="172" t="s">
        <v>3732</v>
      </c>
      <c r="F170" s="173" t="s">
        <v>3733</v>
      </c>
      <c r="G170" s="174" t="s">
        <v>254</v>
      </c>
      <c r="H170" s="175">
        <v>1</v>
      </c>
      <c r="I170" s="176"/>
      <c r="J170" s="177">
        <f t="shared" si="15"/>
        <v>0</v>
      </c>
      <c r="K170" s="173" t="s">
        <v>160</v>
      </c>
      <c r="L170" s="178"/>
      <c r="M170" s="179" t="s">
        <v>19</v>
      </c>
      <c r="N170" s="180" t="s">
        <v>49</v>
      </c>
      <c r="P170" s="132">
        <f t="shared" si="16"/>
        <v>0</v>
      </c>
      <c r="Q170" s="132">
        <v>0</v>
      </c>
      <c r="R170" s="132">
        <f t="shared" si="17"/>
        <v>0</v>
      </c>
      <c r="S170" s="132">
        <v>0</v>
      </c>
      <c r="T170" s="133">
        <f t="shared" si="18"/>
        <v>0</v>
      </c>
      <c r="AR170" s="134" t="s">
        <v>494</v>
      </c>
      <c r="AT170" s="134" t="s">
        <v>664</v>
      </c>
      <c r="AU170" s="134" t="s">
        <v>87</v>
      </c>
      <c r="AY170" s="2" t="s">
        <v>153</v>
      </c>
      <c r="BE170" s="135">
        <f t="shared" si="19"/>
        <v>0</v>
      </c>
      <c r="BF170" s="135">
        <f t="shared" si="20"/>
        <v>0</v>
      </c>
      <c r="BG170" s="135">
        <f t="shared" si="21"/>
        <v>0</v>
      </c>
      <c r="BH170" s="135">
        <f t="shared" si="22"/>
        <v>0</v>
      </c>
      <c r="BI170" s="135">
        <f t="shared" si="23"/>
        <v>0</v>
      </c>
      <c r="BJ170" s="2" t="s">
        <v>85</v>
      </c>
      <c r="BK170" s="135">
        <f t="shared" si="24"/>
        <v>0</v>
      </c>
      <c r="BL170" s="2" t="s">
        <v>373</v>
      </c>
      <c r="BM170" s="134" t="s">
        <v>941</v>
      </c>
    </row>
    <row r="171" spans="2:65" s="18" customFormat="1" ht="16.5" customHeight="1">
      <c r="B171" s="19"/>
      <c r="C171" s="123" t="s">
        <v>606</v>
      </c>
      <c r="D171" s="123" t="s">
        <v>156</v>
      </c>
      <c r="E171" s="124" t="s">
        <v>3734</v>
      </c>
      <c r="F171" s="125" t="s">
        <v>3735</v>
      </c>
      <c r="G171" s="126" t="s">
        <v>254</v>
      </c>
      <c r="H171" s="127">
        <v>1</v>
      </c>
      <c r="I171" s="128"/>
      <c r="J171" s="129">
        <f t="shared" si="15"/>
        <v>0</v>
      </c>
      <c r="K171" s="125" t="s">
        <v>160</v>
      </c>
      <c r="L171" s="19"/>
      <c r="M171" s="130" t="s">
        <v>19</v>
      </c>
      <c r="N171" s="131" t="s">
        <v>49</v>
      </c>
      <c r="P171" s="132">
        <f t="shared" si="16"/>
        <v>0</v>
      </c>
      <c r="Q171" s="132">
        <v>0</v>
      </c>
      <c r="R171" s="132">
        <f t="shared" si="17"/>
        <v>0</v>
      </c>
      <c r="S171" s="132">
        <v>0</v>
      </c>
      <c r="T171" s="133">
        <f t="shared" si="18"/>
        <v>0</v>
      </c>
      <c r="AR171" s="134" t="s">
        <v>373</v>
      </c>
      <c r="AT171" s="134" t="s">
        <v>156</v>
      </c>
      <c r="AU171" s="134" t="s">
        <v>87</v>
      </c>
      <c r="AY171" s="2" t="s">
        <v>153</v>
      </c>
      <c r="BE171" s="135">
        <f t="shared" si="19"/>
        <v>0</v>
      </c>
      <c r="BF171" s="135">
        <f t="shared" si="20"/>
        <v>0</v>
      </c>
      <c r="BG171" s="135">
        <f t="shared" si="21"/>
        <v>0</v>
      </c>
      <c r="BH171" s="135">
        <f t="shared" si="22"/>
        <v>0</v>
      </c>
      <c r="BI171" s="135">
        <f t="shared" si="23"/>
        <v>0</v>
      </c>
      <c r="BJ171" s="2" t="s">
        <v>85</v>
      </c>
      <c r="BK171" s="135">
        <f t="shared" si="24"/>
        <v>0</v>
      </c>
      <c r="BL171" s="2" t="s">
        <v>373</v>
      </c>
      <c r="BM171" s="134" t="s">
        <v>951</v>
      </c>
    </row>
    <row r="172" spans="2:47" s="18" customFormat="1" ht="11.25">
      <c r="B172" s="19"/>
      <c r="D172" s="136" t="s">
        <v>163</v>
      </c>
      <c r="F172" s="137" t="s">
        <v>3736</v>
      </c>
      <c r="L172" s="19"/>
      <c r="M172" s="138"/>
      <c r="T172" s="43"/>
      <c r="AT172" s="2" t="s">
        <v>163</v>
      </c>
      <c r="AU172" s="2" t="s">
        <v>87</v>
      </c>
    </row>
    <row r="173" spans="2:65" s="18" customFormat="1" ht="16.5" customHeight="1">
      <c r="B173" s="19"/>
      <c r="C173" s="171" t="s">
        <v>439</v>
      </c>
      <c r="D173" s="171" t="s">
        <v>664</v>
      </c>
      <c r="E173" s="172" t="s">
        <v>3737</v>
      </c>
      <c r="F173" s="173" t="s">
        <v>3738</v>
      </c>
      <c r="G173" s="174" t="s">
        <v>254</v>
      </c>
      <c r="H173" s="175">
        <v>1</v>
      </c>
      <c r="I173" s="176"/>
      <c r="J173" s="177">
        <f t="shared" si="15"/>
        <v>0</v>
      </c>
      <c r="K173" s="173" t="s">
        <v>160</v>
      </c>
      <c r="L173" s="178"/>
      <c r="M173" s="179" t="s">
        <v>19</v>
      </c>
      <c r="N173" s="180" t="s">
        <v>49</v>
      </c>
      <c r="P173" s="132">
        <f t="shared" si="16"/>
        <v>0</v>
      </c>
      <c r="Q173" s="132">
        <v>0</v>
      </c>
      <c r="R173" s="132">
        <f t="shared" si="17"/>
        <v>0</v>
      </c>
      <c r="S173" s="132">
        <v>0</v>
      </c>
      <c r="T173" s="133">
        <f t="shared" si="18"/>
        <v>0</v>
      </c>
      <c r="AR173" s="134" t="s">
        <v>494</v>
      </c>
      <c r="AT173" s="134" t="s">
        <v>664</v>
      </c>
      <c r="AU173" s="134" t="s">
        <v>87</v>
      </c>
      <c r="AY173" s="2" t="s">
        <v>153</v>
      </c>
      <c r="BE173" s="135">
        <f t="shared" si="19"/>
        <v>0</v>
      </c>
      <c r="BF173" s="135">
        <f t="shared" si="20"/>
        <v>0</v>
      </c>
      <c r="BG173" s="135">
        <f t="shared" si="21"/>
        <v>0</v>
      </c>
      <c r="BH173" s="135">
        <f t="shared" si="22"/>
        <v>0</v>
      </c>
      <c r="BI173" s="135">
        <f t="shared" si="23"/>
        <v>0</v>
      </c>
      <c r="BJ173" s="2" t="s">
        <v>85</v>
      </c>
      <c r="BK173" s="135">
        <f t="shared" si="24"/>
        <v>0</v>
      </c>
      <c r="BL173" s="2" t="s">
        <v>373</v>
      </c>
      <c r="BM173" s="134" t="s">
        <v>959</v>
      </c>
    </row>
    <row r="174" spans="2:65" s="18" customFormat="1" ht="16.5" customHeight="1">
      <c r="B174" s="19"/>
      <c r="C174" s="123" t="s">
        <v>623</v>
      </c>
      <c r="D174" s="123" t="s">
        <v>156</v>
      </c>
      <c r="E174" s="124" t="s">
        <v>3739</v>
      </c>
      <c r="F174" s="125" t="s">
        <v>3740</v>
      </c>
      <c r="G174" s="126" t="s">
        <v>254</v>
      </c>
      <c r="H174" s="127">
        <v>8</v>
      </c>
      <c r="I174" s="128"/>
      <c r="J174" s="129">
        <f t="shared" si="15"/>
        <v>0</v>
      </c>
      <c r="K174" s="125" t="s">
        <v>160</v>
      </c>
      <c r="L174" s="19"/>
      <c r="M174" s="130" t="s">
        <v>19</v>
      </c>
      <c r="N174" s="131" t="s">
        <v>49</v>
      </c>
      <c r="P174" s="132">
        <f t="shared" si="16"/>
        <v>0</v>
      </c>
      <c r="Q174" s="132">
        <v>0</v>
      </c>
      <c r="R174" s="132">
        <f t="shared" si="17"/>
        <v>0</v>
      </c>
      <c r="S174" s="132">
        <v>0</v>
      </c>
      <c r="T174" s="133">
        <f t="shared" si="18"/>
        <v>0</v>
      </c>
      <c r="AR174" s="134" t="s">
        <v>373</v>
      </c>
      <c r="AT174" s="134" t="s">
        <v>156</v>
      </c>
      <c r="AU174" s="134" t="s">
        <v>87</v>
      </c>
      <c r="AY174" s="2" t="s">
        <v>153</v>
      </c>
      <c r="BE174" s="135">
        <f t="shared" si="19"/>
        <v>0</v>
      </c>
      <c r="BF174" s="135">
        <f t="shared" si="20"/>
        <v>0</v>
      </c>
      <c r="BG174" s="135">
        <f t="shared" si="21"/>
        <v>0</v>
      </c>
      <c r="BH174" s="135">
        <f t="shared" si="22"/>
        <v>0</v>
      </c>
      <c r="BI174" s="135">
        <f t="shared" si="23"/>
        <v>0</v>
      </c>
      <c r="BJ174" s="2" t="s">
        <v>85</v>
      </c>
      <c r="BK174" s="135">
        <f t="shared" si="24"/>
        <v>0</v>
      </c>
      <c r="BL174" s="2" t="s">
        <v>373</v>
      </c>
      <c r="BM174" s="134" t="s">
        <v>971</v>
      </c>
    </row>
    <row r="175" spans="2:47" s="18" customFormat="1" ht="11.25">
      <c r="B175" s="19"/>
      <c r="D175" s="136" t="s">
        <v>163</v>
      </c>
      <c r="F175" s="137" t="s">
        <v>3741</v>
      </c>
      <c r="L175" s="19"/>
      <c r="M175" s="138"/>
      <c r="T175" s="43"/>
      <c r="AT175" s="2" t="s">
        <v>163</v>
      </c>
      <c r="AU175" s="2" t="s">
        <v>87</v>
      </c>
    </row>
    <row r="176" spans="2:65" s="18" customFormat="1" ht="16.5" customHeight="1">
      <c r="B176" s="19"/>
      <c r="C176" s="171" t="s">
        <v>629</v>
      </c>
      <c r="D176" s="171" t="s">
        <v>664</v>
      </c>
      <c r="E176" s="172" t="s">
        <v>3742</v>
      </c>
      <c r="F176" s="173" t="s">
        <v>3743</v>
      </c>
      <c r="G176" s="174" t="s">
        <v>254</v>
      </c>
      <c r="H176" s="175">
        <v>8</v>
      </c>
      <c r="I176" s="176"/>
      <c r="J176" s="177">
        <f t="shared" si="15"/>
        <v>0</v>
      </c>
      <c r="K176" s="173" t="s">
        <v>160</v>
      </c>
      <c r="L176" s="178"/>
      <c r="M176" s="179" t="s">
        <v>19</v>
      </c>
      <c r="N176" s="180" t="s">
        <v>49</v>
      </c>
      <c r="P176" s="132">
        <f t="shared" si="16"/>
        <v>0</v>
      </c>
      <c r="Q176" s="132">
        <v>0</v>
      </c>
      <c r="R176" s="132">
        <f t="shared" si="17"/>
        <v>0</v>
      </c>
      <c r="S176" s="132">
        <v>0</v>
      </c>
      <c r="T176" s="133">
        <f t="shared" si="18"/>
        <v>0</v>
      </c>
      <c r="AR176" s="134" t="s">
        <v>494</v>
      </c>
      <c r="AT176" s="134" t="s">
        <v>664</v>
      </c>
      <c r="AU176" s="134" t="s">
        <v>87</v>
      </c>
      <c r="AY176" s="2" t="s">
        <v>153</v>
      </c>
      <c r="BE176" s="135">
        <f t="shared" si="19"/>
        <v>0</v>
      </c>
      <c r="BF176" s="135">
        <f t="shared" si="20"/>
        <v>0</v>
      </c>
      <c r="BG176" s="135">
        <f t="shared" si="21"/>
        <v>0</v>
      </c>
      <c r="BH176" s="135">
        <f t="shared" si="22"/>
        <v>0</v>
      </c>
      <c r="BI176" s="135">
        <f t="shared" si="23"/>
        <v>0</v>
      </c>
      <c r="BJ176" s="2" t="s">
        <v>85</v>
      </c>
      <c r="BK176" s="135">
        <f t="shared" si="24"/>
        <v>0</v>
      </c>
      <c r="BL176" s="2" t="s">
        <v>373</v>
      </c>
      <c r="BM176" s="134" t="s">
        <v>981</v>
      </c>
    </row>
    <row r="177" spans="2:65" s="18" customFormat="1" ht="16.5" customHeight="1">
      <c r="B177" s="19"/>
      <c r="C177" s="123" t="s">
        <v>636</v>
      </c>
      <c r="D177" s="123" t="s">
        <v>156</v>
      </c>
      <c r="E177" s="124" t="s">
        <v>3744</v>
      </c>
      <c r="F177" s="125" t="s">
        <v>3745</v>
      </c>
      <c r="G177" s="126" t="s">
        <v>254</v>
      </c>
      <c r="H177" s="127">
        <v>8</v>
      </c>
      <c r="I177" s="128"/>
      <c r="J177" s="129">
        <f t="shared" si="15"/>
        <v>0</v>
      </c>
      <c r="K177" s="125" t="s">
        <v>160</v>
      </c>
      <c r="L177" s="19"/>
      <c r="M177" s="130" t="s">
        <v>19</v>
      </c>
      <c r="N177" s="131" t="s">
        <v>49</v>
      </c>
      <c r="P177" s="132">
        <f t="shared" si="16"/>
        <v>0</v>
      </c>
      <c r="Q177" s="132">
        <v>0</v>
      </c>
      <c r="R177" s="132">
        <f t="shared" si="17"/>
        <v>0</v>
      </c>
      <c r="S177" s="132">
        <v>0</v>
      </c>
      <c r="T177" s="133">
        <f t="shared" si="18"/>
        <v>0</v>
      </c>
      <c r="AR177" s="134" t="s">
        <v>373</v>
      </c>
      <c r="AT177" s="134" t="s">
        <v>156</v>
      </c>
      <c r="AU177" s="134" t="s">
        <v>87</v>
      </c>
      <c r="AY177" s="2" t="s">
        <v>153</v>
      </c>
      <c r="BE177" s="135">
        <f t="shared" si="19"/>
        <v>0</v>
      </c>
      <c r="BF177" s="135">
        <f t="shared" si="20"/>
        <v>0</v>
      </c>
      <c r="BG177" s="135">
        <f t="shared" si="21"/>
        <v>0</v>
      </c>
      <c r="BH177" s="135">
        <f t="shared" si="22"/>
        <v>0</v>
      </c>
      <c r="BI177" s="135">
        <f t="shared" si="23"/>
        <v>0</v>
      </c>
      <c r="BJ177" s="2" t="s">
        <v>85</v>
      </c>
      <c r="BK177" s="135">
        <f t="shared" si="24"/>
        <v>0</v>
      </c>
      <c r="BL177" s="2" t="s">
        <v>373</v>
      </c>
      <c r="BM177" s="134" t="s">
        <v>990</v>
      </c>
    </row>
    <row r="178" spans="2:47" s="18" customFormat="1" ht="11.25">
      <c r="B178" s="19"/>
      <c r="D178" s="136" t="s">
        <v>163</v>
      </c>
      <c r="F178" s="137" t="s">
        <v>3746</v>
      </c>
      <c r="L178" s="19"/>
      <c r="M178" s="138"/>
      <c r="T178" s="43"/>
      <c r="AT178" s="2" t="s">
        <v>163</v>
      </c>
      <c r="AU178" s="2" t="s">
        <v>87</v>
      </c>
    </row>
    <row r="179" spans="2:65" s="18" customFormat="1" ht="16.5" customHeight="1">
      <c r="B179" s="19"/>
      <c r="C179" s="123" t="s">
        <v>641</v>
      </c>
      <c r="D179" s="123" t="s">
        <v>156</v>
      </c>
      <c r="E179" s="124" t="s">
        <v>3747</v>
      </c>
      <c r="F179" s="125" t="s">
        <v>3748</v>
      </c>
      <c r="G179" s="126" t="s">
        <v>254</v>
      </c>
      <c r="H179" s="127">
        <v>1</v>
      </c>
      <c r="I179" s="128"/>
      <c r="J179" s="129">
        <f t="shared" si="15"/>
        <v>0</v>
      </c>
      <c r="K179" s="125" t="s">
        <v>160</v>
      </c>
      <c r="L179" s="19"/>
      <c r="M179" s="130" t="s">
        <v>19</v>
      </c>
      <c r="N179" s="131" t="s">
        <v>49</v>
      </c>
      <c r="P179" s="132">
        <f t="shared" si="16"/>
        <v>0</v>
      </c>
      <c r="Q179" s="132">
        <v>0</v>
      </c>
      <c r="R179" s="132">
        <f t="shared" si="17"/>
        <v>0</v>
      </c>
      <c r="S179" s="132">
        <v>0</v>
      </c>
      <c r="T179" s="133">
        <f t="shared" si="18"/>
        <v>0</v>
      </c>
      <c r="AR179" s="134" t="s">
        <v>373</v>
      </c>
      <c r="AT179" s="134" t="s">
        <v>156</v>
      </c>
      <c r="AU179" s="134" t="s">
        <v>87</v>
      </c>
      <c r="AY179" s="2" t="s">
        <v>153</v>
      </c>
      <c r="BE179" s="135">
        <f t="shared" si="19"/>
        <v>0</v>
      </c>
      <c r="BF179" s="135">
        <f t="shared" si="20"/>
        <v>0</v>
      </c>
      <c r="BG179" s="135">
        <f t="shared" si="21"/>
        <v>0</v>
      </c>
      <c r="BH179" s="135">
        <f t="shared" si="22"/>
        <v>0</v>
      </c>
      <c r="BI179" s="135">
        <f t="shared" si="23"/>
        <v>0</v>
      </c>
      <c r="BJ179" s="2" t="s">
        <v>85</v>
      </c>
      <c r="BK179" s="135">
        <f t="shared" si="24"/>
        <v>0</v>
      </c>
      <c r="BL179" s="2" t="s">
        <v>373</v>
      </c>
      <c r="BM179" s="134" t="s">
        <v>1001</v>
      </c>
    </row>
    <row r="180" spans="2:47" s="18" customFormat="1" ht="11.25">
      <c r="B180" s="19"/>
      <c r="D180" s="136" t="s">
        <v>163</v>
      </c>
      <c r="F180" s="137" t="s">
        <v>3749</v>
      </c>
      <c r="L180" s="19"/>
      <c r="M180" s="138"/>
      <c r="T180" s="43"/>
      <c r="AT180" s="2" t="s">
        <v>163</v>
      </c>
      <c r="AU180" s="2" t="s">
        <v>87</v>
      </c>
    </row>
    <row r="181" spans="2:65" s="18" customFormat="1" ht="16.5" customHeight="1">
      <c r="B181" s="19"/>
      <c r="C181" s="171" t="s">
        <v>646</v>
      </c>
      <c r="D181" s="171" t="s">
        <v>664</v>
      </c>
      <c r="E181" s="172" t="s">
        <v>3750</v>
      </c>
      <c r="F181" s="173" t="s">
        <v>3751</v>
      </c>
      <c r="G181" s="174" t="s">
        <v>254</v>
      </c>
      <c r="H181" s="175">
        <v>1</v>
      </c>
      <c r="I181" s="176"/>
      <c r="J181" s="177">
        <f t="shared" si="15"/>
        <v>0</v>
      </c>
      <c r="K181" s="173" t="s">
        <v>160</v>
      </c>
      <c r="L181" s="178"/>
      <c r="M181" s="179" t="s">
        <v>19</v>
      </c>
      <c r="N181" s="180" t="s">
        <v>49</v>
      </c>
      <c r="P181" s="132">
        <f t="shared" si="16"/>
        <v>0</v>
      </c>
      <c r="Q181" s="132">
        <v>0</v>
      </c>
      <c r="R181" s="132">
        <f t="shared" si="17"/>
        <v>0</v>
      </c>
      <c r="S181" s="132">
        <v>0</v>
      </c>
      <c r="T181" s="133">
        <f t="shared" si="18"/>
        <v>0</v>
      </c>
      <c r="AR181" s="134" t="s">
        <v>494</v>
      </c>
      <c r="AT181" s="134" t="s">
        <v>664</v>
      </c>
      <c r="AU181" s="134" t="s">
        <v>87</v>
      </c>
      <c r="AY181" s="2" t="s">
        <v>153</v>
      </c>
      <c r="BE181" s="135">
        <f t="shared" si="19"/>
        <v>0</v>
      </c>
      <c r="BF181" s="135">
        <f t="shared" si="20"/>
        <v>0</v>
      </c>
      <c r="BG181" s="135">
        <f t="shared" si="21"/>
        <v>0</v>
      </c>
      <c r="BH181" s="135">
        <f t="shared" si="22"/>
        <v>0</v>
      </c>
      <c r="BI181" s="135">
        <f t="shared" si="23"/>
        <v>0</v>
      </c>
      <c r="BJ181" s="2" t="s">
        <v>85</v>
      </c>
      <c r="BK181" s="135">
        <f t="shared" si="24"/>
        <v>0</v>
      </c>
      <c r="BL181" s="2" t="s">
        <v>373</v>
      </c>
      <c r="BM181" s="134" t="s">
        <v>1012</v>
      </c>
    </row>
    <row r="182" spans="2:63" s="111" customFormat="1" ht="25.9" customHeight="1">
      <c r="B182" s="112"/>
      <c r="D182" s="113" t="s">
        <v>77</v>
      </c>
      <c r="E182" s="114" t="s">
        <v>664</v>
      </c>
      <c r="F182" s="114" t="s">
        <v>3015</v>
      </c>
      <c r="J182" s="115">
        <f aca="true" t="shared" si="25" ref="J182:J183">BK182</f>
        <v>0</v>
      </c>
      <c r="L182" s="112"/>
      <c r="M182" s="116"/>
      <c r="P182" s="117">
        <f>P183</f>
        <v>0</v>
      </c>
      <c r="R182" s="117">
        <f>R183</f>
        <v>0</v>
      </c>
      <c r="T182" s="118">
        <f>T183</f>
        <v>0</v>
      </c>
      <c r="AR182" s="113" t="s">
        <v>169</v>
      </c>
      <c r="AT182" s="119" t="s">
        <v>77</v>
      </c>
      <c r="AU182" s="119" t="s">
        <v>78</v>
      </c>
      <c r="AY182" s="113" t="s">
        <v>153</v>
      </c>
      <c r="BK182" s="120">
        <f>BK183</f>
        <v>0</v>
      </c>
    </row>
    <row r="183" spans="2:63" s="111" customFormat="1" ht="22.9" customHeight="1">
      <c r="B183" s="112"/>
      <c r="D183" s="113" t="s">
        <v>77</v>
      </c>
      <c r="E183" s="121" t="s">
        <v>3056</v>
      </c>
      <c r="F183" s="121" t="s">
        <v>3057</v>
      </c>
      <c r="J183" s="122">
        <f t="shared" si="25"/>
        <v>0</v>
      </c>
      <c r="L183" s="112"/>
      <c r="M183" s="116"/>
      <c r="P183" s="117">
        <f>SUM(P184:P201)</f>
        <v>0</v>
      </c>
      <c r="R183" s="117">
        <f>SUM(R184:R201)</f>
        <v>0</v>
      </c>
      <c r="T183" s="118">
        <f>SUM(T184:T201)</f>
        <v>0</v>
      </c>
      <c r="AR183" s="113" t="s">
        <v>169</v>
      </c>
      <c r="AT183" s="119" t="s">
        <v>77</v>
      </c>
      <c r="AU183" s="119" t="s">
        <v>85</v>
      </c>
      <c r="AY183" s="113" t="s">
        <v>153</v>
      </c>
      <c r="BK183" s="120">
        <f>SUM(BK184:BK201)</f>
        <v>0</v>
      </c>
    </row>
    <row r="184" spans="2:65" s="18" customFormat="1" ht="16.5" customHeight="1">
      <c r="B184" s="19"/>
      <c r="C184" s="123" t="s">
        <v>651</v>
      </c>
      <c r="D184" s="123" t="s">
        <v>156</v>
      </c>
      <c r="E184" s="124" t="s">
        <v>3559</v>
      </c>
      <c r="F184" s="125" t="s">
        <v>3560</v>
      </c>
      <c r="G184" s="126" t="s">
        <v>270</v>
      </c>
      <c r="H184" s="127">
        <v>180</v>
      </c>
      <c r="I184" s="128"/>
      <c r="J184" s="129">
        <f>ROUND(I184*H184,2)</f>
        <v>0</v>
      </c>
      <c r="K184" s="125" t="s">
        <v>160</v>
      </c>
      <c r="L184" s="19"/>
      <c r="M184" s="130" t="s">
        <v>19</v>
      </c>
      <c r="N184" s="131" t="s">
        <v>49</v>
      </c>
      <c r="P184" s="132">
        <f>O184*H184</f>
        <v>0</v>
      </c>
      <c r="Q184" s="132">
        <v>0</v>
      </c>
      <c r="R184" s="132">
        <f>Q184*H184</f>
        <v>0</v>
      </c>
      <c r="S184" s="132">
        <v>0</v>
      </c>
      <c r="T184" s="133">
        <f>S184*H184</f>
        <v>0</v>
      </c>
      <c r="AR184" s="134" t="s">
        <v>708</v>
      </c>
      <c r="AT184" s="134" t="s">
        <v>156</v>
      </c>
      <c r="AU184" s="134" t="s">
        <v>87</v>
      </c>
      <c r="AY184" s="2" t="s">
        <v>153</v>
      </c>
      <c r="BE184" s="135">
        <f t="shared" si="19"/>
        <v>0</v>
      </c>
      <c r="BF184" s="135">
        <f t="shared" si="20"/>
        <v>0</v>
      </c>
      <c r="BG184" s="135">
        <f t="shared" si="21"/>
        <v>0</v>
      </c>
      <c r="BH184" s="135">
        <f t="shared" si="22"/>
        <v>0</v>
      </c>
      <c r="BI184" s="135">
        <f t="shared" si="23"/>
        <v>0</v>
      </c>
      <c r="BJ184" s="2" t="s">
        <v>85</v>
      </c>
      <c r="BK184" s="135">
        <f>ROUND(I184*H184,2)</f>
        <v>0</v>
      </c>
      <c r="BL184" s="2" t="s">
        <v>708</v>
      </c>
      <c r="BM184" s="134" t="s">
        <v>1023</v>
      </c>
    </row>
    <row r="185" spans="2:47" s="18" customFormat="1" ht="11.25">
      <c r="B185" s="19"/>
      <c r="D185" s="136" t="s">
        <v>163</v>
      </c>
      <c r="F185" s="137" t="s">
        <v>3562</v>
      </c>
      <c r="L185" s="19"/>
      <c r="M185" s="138"/>
      <c r="T185" s="43"/>
      <c r="AT185" s="2" t="s">
        <v>163</v>
      </c>
      <c r="AU185" s="2" t="s">
        <v>87</v>
      </c>
    </row>
    <row r="186" spans="2:65" s="18" customFormat="1" ht="16.5" customHeight="1">
      <c r="B186" s="19"/>
      <c r="C186" s="123" t="s">
        <v>658</v>
      </c>
      <c r="D186" s="123" t="s">
        <v>156</v>
      </c>
      <c r="E186" s="124" t="s">
        <v>3563</v>
      </c>
      <c r="F186" s="125" t="s">
        <v>3564</v>
      </c>
      <c r="G186" s="126" t="s">
        <v>270</v>
      </c>
      <c r="H186" s="127">
        <v>60</v>
      </c>
      <c r="I186" s="128"/>
      <c r="J186" s="129">
        <f>ROUND(I186*H186,2)</f>
        <v>0</v>
      </c>
      <c r="K186" s="125" t="s">
        <v>160</v>
      </c>
      <c r="L186" s="19"/>
      <c r="M186" s="130" t="s">
        <v>19</v>
      </c>
      <c r="N186" s="131" t="s">
        <v>49</v>
      </c>
      <c r="P186" s="132">
        <f>O186*H186</f>
        <v>0</v>
      </c>
      <c r="Q186" s="132">
        <v>0</v>
      </c>
      <c r="R186" s="132">
        <f>Q186*H186</f>
        <v>0</v>
      </c>
      <c r="S186" s="132">
        <v>0</v>
      </c>
      <c r="T186" s="133">
        <f>S186*H186</f>
        <v>0</v>
      </c>
      <c r="AR186" s="134" t="s">
        <v>708</v>
      </c>
      <c r="AT186" s="134" t="s">
        <v>156</v>
      </c>
      <c r="AU186" s="134" t="s">
        <v>87</v>
      </c>
      <c r="AY186" s="2" t="s">
        <v>153</v>
      </c>
      <c r="BE186" s="135">
        <f t="shared" si="19"/>
        <v>0</v>
      </c>
      <c r="BF186" s="135">
        <f t="shared" si="20"/>
        <v>0</v>
      </c>
      <c r="BG186" s="135">
        <f t="shared" si="21"/>
        <v>0</v>
      </c>
      <c r="BH186" s="135">
        <f t="shared" si="22"/>
        <v>0</v>
      </c>
      <c r="BI186" s="135">
        <f t="shared" si="23"/>
        <v>0</v>
      </c>
      <c r="BJ186" s="2" t="s">
        <v>85</v>
      </c>
      <c r="BK186" s="135">
        <f>ROUND(I186*H186,2)</f>
        <v>0</v>
      </c>
      <c r="BL186" s="2" t="s">
        <v>708</v>
      </c>
      <c r="BM186" s="134" t="s">
        <v>1038</v>
      </c>
    </row>
    <row r="187" spans="2:47" s="18" customFormat="1" ht="11.25">
      <c r="B187" s="19"/>
      <c r="D187" s="136" t="s">
        <v>163</v>
      </c>
      <c r="F187" s="137" t="s">
        <v>3566</v>
      </c>
      <c r="L187" s="19"/>
      <c r="M187" s="138"/>
      <c r="T187" s="43"/>
      <c r="AT187" s="2" t="s">
        <v>163</v>
      </c>
      <c r="AU187" s="2" t="s">
        <v>87</v>
      </c>
    </row>
    <row r="188" spans="2:65" s="18" customFormat="1" ht="24.2" customHeight="1">
      <c r="B188" s="19"/>
      <c r="C188" s="123" t="s">
        <v>663</v>
      </c>
      <c r="D188" s="123" t="s">
        <v>156</v>
      </c>
      <c r="E188" s="124" t="s">
        <v>3572</v>
      </c>
      <c r="F188" s="125" t="s">
        <v>3573</v>
      </c>
      <c r="G188" s="126" t="s">
        <v>254</v>
      </c>
      <c r="H188" s="127">
        <v>51</v>
      </c>
      <c r="I188" s="128"/>
      <c r="J188" s="129">
        <f>ROUND(I188*H188,2)</f>
        <v>0</v>
      </c>
      <c r="K188" s="125" t="s">
        <v>160</v>
      </c>
      <c r="L188" s="19"/>
      <c r="M188" s="130" t="s">
        <v>19</v>
      </c>
      <c r="N188" s="131" t="s">
        <v>49</v>
      </c>
      <c r="P188" s="132">
        <f>O188*H188</f>
        <v>0</v>
      </c>
      <c r="Q188" s="132">
        <v>0</v>
      </c>
      <c r="R188" s="132">
        <f>Q188*H188</f>
        <v>0</v>
      </c>
      <c r="S188" s="132">
        <v>0</v>
      </c>
      <c r="T188" s="133">
        <f>S188*H188</f>
        <v>0</v>
      </c>
      <c r="AR188" s="134" t="s">
        <v>708</v>
      </c>
      <c r="AT188" s="134" t="s">
        <v>156</v>
      </c>
      <c r="AU188" s="134" t="s">
        <v>87</v>
      </c>
      <c r="AY188" s="2" t="s">
        <v>153</v>
      </c>
      <c r="BE188" s="135">
        <f t="shared" si="19"/>
        <v>0</v>
      </c>
      <c r="BF188" s="135">
        <f t="shared" si="20"/>
        <v>0</v>
      </c>
      <c r="BG188" s="135">
        <f t="shared" si="21"/>
        <v>0</v>
      </c>
      <c r="BH188" s="135">
        <f t="shared" si="22"/>
        <v>0</v>
      </c>
      <c r="BI188" s="135">
        <f t="shared" si="23"/>
        <v>0</v>
      </c>
      <c r="BJ188" s="2" t="s">
        <v>85</v>
      </c>
      <c r="BK188" s="135">
        <f>ROUND(I188*H188,2)</f>
        <v>0</v>
      </c>
      <c r="BL188" s="2" t="s">
        <v>708</v>
      </c>
      <c r="BM188" s="134" t="s">
        <v>1050</v>
      </c>
    </row>
    <row r="189" spans="2:47" s="18" customFormat="1" ht="11.25">
      <c r="B189" s="19"/>
      <c r="D189" s="136" t="s">
        <v>163</v>
      </c>
      <c r="F189" s="137" t="s">
        <v>3575</v>
      </c>
      <c r="L189" s="19"/>
      <c r="M189" s="138"/>
      <c r="T189" s="43"/>
      <c r="AT189" s="2" t="s">
        <v>163</v>
      </c>
      <c r="AU189" s="2" t="s">
        <v>87</v>
      </c>
    </row>
    <row r="190" spans="2:65" s="18" customFormat="1" ht="16.5" customHeight="1">
      <c r="B190" s="19"/>
      <c r="C190" s="123" t="s">
        <v>669</v>
      </c>
      <c r="D190" s="123" t="s">
        <v>156</v>
      </c>
      <c r="E190" s="124" t="s">
        <v>3580</v>
      </c>
      <c r="F190" s="125" t="s">
        <v>3581</v>
      </c>
      <c r="G190" s="126" t="s">
        <v>270</v>
      </c>
      <c r="H190" s="127">
        <v>180</v>
      </c>
      <c r="I190" s="128"/>
      <c r="J190" s="129">
        <f>ROUND(I190*H190,2)</f>
        <v>0</v>
      </c>
      <c r="K190" s="125" t="s">
        <v>160</v>
      </c>
      <c r="L190" s="19"/>
      <c r="M190" s="130" t="s">
        <v>19</v>
      </c>
      <c r="N190" s="131" t="s">
        <v>49</v>
      </c>
      <c r="P190" s="132">
        <f>O190*H190</f>
        <v>0</v>
      </c>
      <c r="Q190" s="132">
        <v>0</v>
      </c>
      <c r="R190" s="132">
        <f>Q190*H190</f>
        <v>0</v>
      </c>
      <c r="S190" s="132">
        <v>0</v>
      </c>
      <c r="T190" s="133">
        <f>S190*H190</f>
        <v>0</v>
      </c>
      <c r="AR190" s="134" t="s">
        <v>708</v>
      </c>
      <c r="AT190" s="134" t="s">
        <v>156</v>
      </c>
      <c r="AU190" s="134" t="s">
        <v>87</v>
      </c>
      <c r="AY190" s="2" t="s">
        <v>153</v>
      </c>
      <c r="BE190" s="135">
        <f t="shared" si="19"/>
        <v>0</v>
      </c>
      <c r="BF190" s="135">
        <f t="shared" si="20"/>
        <v>0</v>
      </c>
      <c r="BG190" s="135">
        <f t="shared" si="21"/>
        <v>0</v>
      </c>
      <c r="BH190" s="135">
        <f t="shared" si="22"/>
        <v>0</v>
      </c>
      <c r="BI190" s="135">
        <f t="shared" si="23"/>
        <v>0</v>
      </c>
      <c r="BJ190" s="2" t="s">
        <v>85</v>
      </c>
      <c r="BK190" s="135">
        <f>ROUND(I190*H190,2)</f>
        <v>0</v>
      </c>
      <c r="BL190" s="2" t="s">
        <v>708</v>
      </c>
      <c r="BM190" s="134" t="s">
        <v>1060</v>
      </c>
    </row>
    <row r="191" spans="2:47" s="18" customFormat="1" ht="11.25">
      <c r="B191" s="19"/>
      <c r="D191" s="136" t="s">
        <v>163</v>
      </c>
      <c r="F191" s="137" t="s">
        <v>3583</v>
      </c>
      <c r="L191" s="19"/>
      <c r="M191" s="138"/>
      <c r="T191" s="43"/>
      <c r="AT191" s="2" t="s">
        <v>163</v>
      </c>
      <c r="AU191" s="2" t="s">
        <v>87</v>
      </c>
    </row>
    <row r="192" spans="2:65" s="18" customFormat="1" ht="21.75" customHeight="1">
      <c r="B192" s="19"/>
      <c r="C192" s="123" t="s">
        <v>674</v>
      </c>
      <c r="D192" s="123" t="s">
        <v>156</v>
      </c>
      <c r="E192" s="124" t="s">
        <v>3584</v>
      </c>
      <c r="F192" s="125" t="s">
        <v>3585</v>
      </c>
      <c r="G192" s="126" t="s">
        <v>270</v>
      </c>
      <c r="H192" s="127">
        <v>60</v>
      </c>
      <c r="I192" s="128"/>
      <c r="J192" s="129">
        <f>ROUND(I192*H192,2)</f>
        <v>0</v>
      </c>
      <c r="K192" s="125" t="s">
        <v>160</v>
      </c>
      <c r="L192" s="19"/>
      <c r="M192" s="130" t="s">
        <v>19</v>
      </c>
      <c r="N192" s="131" t="s">
        <v>49</v>
      </c>
      <c r="P192" s="132">
        <f>O192*H192</f>
        <v>0</v>
      </c>
      <c r="Q192" s="132">
        <v>0</v>
      </c>
      <c r="R192" s="132">
        <f>Q192*H192</f>
        <v>0</v>
      </c>
      <c r="S192" s="132">
        <v>0</v>
      </c>
      <c r="T192" s="133">
        <f>S192*H192</f>
        <v>0</v>
      </c>
      <c r="AR192" s="134" t="s">
        <v>708</v>
      </c>
      <c r="AT192" s="134" t="s">
        <v>156</v>
      </c>
      <c r="AU192" s="134" t="s">
        <v>87</v>
      </c>
      <c r="AY192" s="2" t="s">
        <v>153</v>
      </c>
      <c r="BE192" s="135">
        <f t="shared" si="19"/>
        <v>0</v>
      </c>
      <c r="BF192" s="135">
        <f t="shared" si="20"/>
        <v>0</v>
      </c>
      <c r="BG192" s="135">
        <f t="shared" si="21"/>
        <v>0</v>
      </c>
      <c r="BH192" s="135">
        <f t="shared" si="22"/>
        <v>0</v>
      </c>
      <c r="BI192" s="135">
        <f t="shared" si="23"/>
        <v>0</v>
      </c>
      <c r="BJ192" s="2" t="s">
        <v>85</v>
      </c>
      <c r="BK192" s="135">
        <f>ROUND(I192*H192,2)</f>
        <v>0</v>
      </c>
      <c r="BL192" s="2" t="s">
        <v>708</v>
      </c>
      <c r="BM192" s="134" t="s">
        <v>1072</v>
      </c>
    </row>
    <row r="193" spans="2:47" s="18" customFormat="1" ht="11.25">
      <c r="B193" s="19"/>
      <c r="D193" s="136" t="s">
        <v>163</v>
      </c>
      <c r="F193" s="137" t="s">
        <v>3587</v>
      </c>
      <c r="L193" s="19"/>
      <c r="M193" s="138"/>
      <c r="T193" s="43"/>
      <c r="AT193" s="2" t="s">
        <v>163</v>
      </c>
      <c r="AU193" s="2" t="s">
        <v>87</v>
      </c>
    </row>
    <row r="194" spans="2:65" s="18" customFormat="1" ht="16.5" customHeight="1">
      <c r="B194" s="19"/>
      <c r="C194" s="123" t="s">
        <v>680</v>
      </c>
      <c r="D194" s="123" t="s">
        <v>156</v>
      </c>
      <c r="E194" s="124" t="s">
        <v>3752</v>
      </c>
      <c r="F194" s="125" t="s">
        <v>3753</v>
      </c>
      <c r="G194" s="126" t="s">
        <v>322</v>
      </c>
      <c r="H194" s="127">
        <v>1.002</v>
      </c>
      <c r="I194" s="128"/>
      <c r="J194" s="129">
        <f>ROUND(I194*H194,2)</f>
        <v>0</v>
      </c>
      <c r="K194" s="125" t="s">
        <v>160</v>
      </c>
      <c r="L194" s="19"/>
      <c r="M194" s="130" t="s">
        <v>19</v>
      </c>
      <c r="N194" s="131" t="s">
        <v>49</v>
      </c>
      <c r="P194" s="132">
        <f>O194*H194</f>
        <v>0</v>
      </c>
      <c r="Q194" s="132">
        <v>0</v>
      </c>
      <c r="R194" s="132">
        <f>Q194*H194</f>
        <v>0</v>
      </c>
      <c r="S194" s="132">
        <v>0</v>
      </c>
      <c r="T194" s="133">
        <f>S194*H194</f>
        <v>0</v>
      </c>
      <c r="AR194" s="134" t="s">
        <v>708</v>
      </c>
      <c r="AT194" s="134" t="s">
        <v>156</v>
      </c>
      <c r="AU194" s="134" t="s">
        <v>87</v>
      </c>
      <c r="AY194" s="2" t="s">
        <v>153</v>
      </c>
      <c r="BE194" s="135">
        <f t="shared" si="19"/>
        <v>0</v>
      </c>
      <c r="BF194" s="135">
        <f t="shared" si="20"/>
        <v>0</v>
      </c>
      <c r="BG194" s="135">
        <f t="shared" si="21"/>
        <v>0</v>
      </c>
      <c r="BH194" s="135">
        <f t="shared" si="22"/>
        <v>0</v>
      </c>
      <c r="BI194" s="135">
        <f t="shared" si="23"/>
        <v>0</v>
      </c>
      <c r="BJ194" s="2" t="s">
        <v>85</v>
      </c>
      <c r="BK194" s="135">
        <f>ROUND(I194*H194,2)</f>
        <v>0</v>
      </c>
      <c r="BL194" s="2" t="s">
        <v>708</v>
      </c>
      <c r="BM194" s="134" t="s">
        <v>1086</v>
      </c>
    </row>
    <row r="195" spans="2:47" s="18" customFormat="1" ht="11.25">
      <c r="B195" s="19"/>
      <c r="D195" s="136" t="s">
        <v>163</v>
      </c>
      <c r="F195" s="137" t="s">
        <v>3754</v>
      </c>
      <c r="L195" s="19"/>
      <c r="M195" s="138"/>
      <c r="T195" s="43"/>
      <c r="AT195" s="2" t="s">
        <v>163</v>
      </c>
      <c r="AU195" s="2" t="s">
        <v>87</v>
      </c>
    </row>
    <row r="196" spans="2:65" s="18" customFormat="1" ht="21.75" customHeight="1">
      <c r="B196" s="19"/>
      <c r="C196" s="123" t="s">
        <v>691</v>
      </c>
      <c r="D196" s="123" t="s">
        <v>156</v>
      </c>
      <c r="E196" s="124" t="s">
        <v>3755</v>
      </c>
      <c r="F196" s="125" t="s">
        <v>3756</v>
      </c>
      <c r="G196" s="126" t="s">
        <v>322</v>
      </c>
      <c r="H196" s="127">
        <v>3.006</v>
      </c>
      <c r="I196" s="128"/>
      <c r="J196" s="129">
        <f>ROUND(I196*H196,2)</f>
        <v>0</v>
      </c>
      <c r="K196" s="125" t="s">
        <v>160</v>
      </c>
      <c r="L196" s="19"/>
      <c r="M196" s="130" t="s">
        <v>19</v>
      </c>
      <c r="N196" s="131" t="s">
        <v>49</v>
      </c>
      <c r="P196" s="132">
        <f>O196*H196</f>
        <v>0</v>
      </c>
      <c r="Q196" s="132">
        <v>0</v>
      </c>
      <c r="R196" s="132">
        <f>Q196*H196</f>
        <v>0</v>
      </c>
      <c r="S196" s="132">
        <v>0</v>
      </c>
      <c r="T196" s="133">
        <f>S196*H196</f>
        <v>0</v>
      </c>
      <c r="AR196" s="134" t="s">
        <v>708</v>
      </c>
      <c r="AT196" s="134" t="s">
        <v>156</v>
      </c>
      <c r="AU196" s="134" t="s">
        <v>87</v>
      </c>
      <c r="AY196" s="2" t="s">
        <v>153</v>
      </c>
      <c r="BE196" s="135">
        <f t="shared" si="19"/>
        <v>0</v>
      </c>
      <c r="BF196" s="135">
        <f t="shared" si="20"/>
        <v>0</v>
      </c>
      <c r="BG196" s="135">
        <f t="shared" si="21"/>
        <v>0</v>
      </c>
      <c r="BH196" s="135">
        <f t="shared" si="22"/>
        <v>0</v>
      </c>
      <c r="BI196" s="135">
        <f t="shared" si="23"/>
        <v>0</v>
      </c>
      <c r="BJ196" s="2" t="s">
        <v>85</v>
      </c>
      <c r="BK196" s="135">
        <f>ROUND(I196*H196,2)</f>
        <v>0</v>
      </c>
      <c r="BL196" s="2" t="s">
        <v>708</v>
      </c>
      <c r="BM196" s="134" t="s">
        <v>1099</v>
      </c>
    </row>
    <row r="197" spans="2:47" s="18" customFormat="1" ht="11.25">
      <c r="B197" s="19"/>
      <c r="D197" s="136" t="s">
        <v>163</v>
      </c>
      <c r="F197" s="137" t="s">
        <v>3757</v>
      </c>
      <c r="L197" s="19"/>
      <c r="M197" s="138"/>
      <c r="T197" s="43"/>
      <c r="AT197" s="2" t="s">
        <v>163</v>
      </c>
      <c r="AU197" s="2" t="s">
        <v>87</v>
      </c>
    </row>
    <row r="198" spans="2:51" s="149" customFormat="1" ht="11.25">
      <c r="B198" s="150"/>
      <c r="D198" s="144" t="s">
        <v>261</v>
      </c>
      <c r="E198" s="151" t="s">
        <v>19</v>
      </c>
      <c r="F198" s="152" t="s">
        <v>3758</v>
      </c>
      <c r="H198" s="153">
        <v>3.006</v>
      </c>
      <c r="L198" s="150"/>
      <c r="M198" s="154"/>
      <c r="T198" s="155"/>
      <c r="AT198" s="151" t="s">
        <v>261</v>
      </c>
      <c r="AU198" s="151" t="s">
        <v>87</v>
      </c>
      <c r="AV198" s="149" t="s">
        <v>87</v>
      </c>
      <c r="AW198" s="149" t="s">
        <v>37</v>
      </c>
      <c r="AX198" s="149" t="s">
        <v>78</v>
      </c>
      <c r="AY198" s="151" t="s">
        <v>153</v>
      </c>
    </row>
    <row r="199" spans="2:51" s="156" customFormat="1" ht="11.25">
      <c r="B199" s="157"/>
      <c r="D199" s="144" t="s">
        <v>261</v>
      </c>
      <c r="E199" s="158" t="s">
        <v>19</v>
      </c>
      <c r="F199" s="159" t="s">
        <v>295</v>
      </c>
      <c r="H199" s="160">
        <v>3.006</v>
      </c>
      <c r="L199" s="157"/>
      <c r="M199" s="161"/>
      <c r="T199" s="162"/>
      <c r="AT199" s="158" t="s">
        <v>261</v>
      </c>
      <c r="AU199" s="158" t="s">
        <v>87</v>
      </c>
      <c r="AV199" s="156" t="s">
        <v>174</v>
      </c>
      <c r="AW199" s="156" t="s">
        <v>37</v>
      </c>
      <c r="AX199" s="156" t="s">
        <v>85</v>
      </c>
      <c r="AY199" s="158" t="s">
        <v>153</v>
      </c>
    </row>
    <row r="200" spans="2:65" s="18" customFormat="1" ht="24.2" customHeight="1">
      <c r="B200" s="19"/>
      <c r="C200" s="123" t="s">
        <v>703</v>
      </c>
      <c r="D200" s="123" t="s">
        <v>156</v>
      </c>
      <c r="E200" s="124" t="s">
        <v>3588</v>
      </c>
      <c r="F200" s="125" t="s">
        <v>3589</v>
      </c>
      <c r="G200" s="126" t="s">
        <v>322</v>
      </c>
      <c r="H200" s="127">
        <v>1.002</v>
      </c>
      <c r="I200" s="128"/>
      <c r="J200" s="129">
        <f>ROUND(I200*H200,2)</f>
        <v>0</v>
      </c>
      <c r="K200" s="125" t="s">
        <v>160</v>
      </c>
      <c r="L200" s="19"/>
      <c r="M200" s="130" t="s">
        <v>19</v>
      </c>
      <c r="N200" s="131" t="s">
        <v>49</v>
      </c>
      <c r="P200" s="132">
        <f>O200*H200</f>
        <v>0</v>
      </c>
      <c r="Q200" s="132">
        <v>0</v>
      </c>
      <c r="R200" s="132">
        <f>Q200*H200</f>
        <v>0</v>
      </c>
      <c r="S200" s="132">
        <v>0</v>
      </c>
      <c r="T200" s="133">
        <f>S200*H200</f>
        <v>0</v>
      </c>
      <c r="AR200" s="134" t="s">
        <v>708</v>
      </c>
      <c r="AT200" s="134" t="s">
        <v>156</v>
      </c>
      <c r="AU200" s="134" t="s">
        <v>87</v>
      </c>
      <c r="AY200" s="2" t="s">
        <v>153</v>
      </c>
      <c r="BE200" s="135">
        <f t="shared" si="19"/>
        <v>0</v>
      </c>
      <c r="BF200" s="135">
        <f t="shared" si="20"/>
        <v>0</v>
      </c>
      <c r="BG200" s="135">
        <f t="shared" si="21"/>
        <v>0</v>
      </c>
      <c r="BH200" s="135">
        <f t="shared" si="22"/>
        <v>0</v>
      </c>
      <c r="BI200" s="135">
        <f t="shared" si="23"/>
        <v>0</v>
      </c>
      <c r="BJ200" s="2" t="s">
        <v>85</v>
      </c>
      <c r="BK200" s="135">
        <f>ROUND(I200*H200,2)</f>
        <v>0</v>
      </c>
      <c r="BL200" s="2" t="s">
        <v>708</v>
      </c>
      <c r="BM200" s="134" t="s">
        <v>1110</v>
      </c>
    </row>
    <row r="201" spans="2:47" s="18" customFormat="1" ht="11.25">
      <c r="B201" s="19"/>
      <c r="D201" s="136" t="s">
        <v>163</v>
      </c>
      <c r="F201" s="137" t="s">
        <v>3591</v>
      </c>
      <c r="L201" s="19"/>
      <c r="M201" s="138"/>
      <c r="T201" s="43"/>
      <c r="AT201" s="2" t="s">
        <v>163</v>
      </c>
      <c r="AU201" s="2" t="s">
        <v>87</v>
      </c>
    </row>
    <row r="202" spans="2:63" s="111" customFormat="1" ht="25.9" customHeight="1">
      <c r="B202" s="112"/>
      <c r="D202" s="113" t="s">
        <v>77</v>
      </c>
      <c r="E202" s="114" t="s">
        <v>83</v>
      </c>
      <c r="F202" s="114" t="s">
        <v>151</v>
      </c>
      <c r="J202" s="115">
        <f aca="true" t="shared" si="26" ref="J202:J203">BK202</f>
        <v>0</v>
      </c>
      <c r="L202" s="112"/>
      <c r="M202" s="116"/>
      <c r="P202" s="117">
        <f>P203</f>
        <v>0</v>
      </c>
      <c r="R202" s="117">
        <f>R203</f>
        <v>0</v>
      </c>
      <c r="T202" s="118">
        <f>T203</f>
        <v>0</v>
      </c>
      <c r="AR202" s="113" t="s">
        <v>152</v>
      </c>
      <c r="AT202" s="119" t="s">
        <v>77</v>
      </c>
      <c r="AU202" s="119" t="s">
        <v>78</v>
      </c>
      <c r="AY202" s="113" t="s">
        <v>153</v>
      </c>
      <c r="BK202" s="120">
        <f>BK203</f>
        <v>0</v>
      </c>
    </row>
    <row r="203" spans="2:63" s="111" customFormat="1" ht="22.9" customHeight="1">
      <c r="B203" s="112"/>
      <c r="D203" s="113" t="s">
        <v>77</v>
      </c>
      <c r="E203" s="121" t="s">
        <v>217</v>
      </c>
      <c r="F203" s="121" t="s">
        <v>218</v>
      </c>
      <c r="J203" s="122">
        <f t="shared" si="26"/>
        <v>0</v>
      </c>
      <c r="L203" s="112"/>
      <c r="M203" s="116"/>
      <c r="P203" s="117">
        <f>SUM(P204:P206)</f>
        <v>0</v>
      </c>
      <c r="R203" s="117">
        <f>SUM(R204:R206)</f>
        <v>0</v>
      </c>
      <c r="T203" s="118">
        <f>SUM(T204:T206)</f>
        <v>0</v>
      </c>
      <c r="AR203" s="113" t="s">
        <v>152</v>
      </c>
      <c r="AT203" s="119" t="s">
        <v>77</v>
      </c>
      <c r="AU203" s="119" t="s">
        <v>85</v>
      </c>
      <c r="AY203" s="113" t="s">
        <v>153</v>
      </c>
      <c r="BK203" s="120">
        <f>SUM(BK204:BK206)</f>
        <v>0</v>
      </c>
    </row>
    <row r="204" spans="2:65" s="18" customFormat="1" ht="16.5" customHeight="1">
      <c r="B204" s="19"/>
      <c r="C204" s="123" t="s">
        <v>708</v>
      </c>
      <c r="D204" s="123" t="s">
        <v>156</v>
      </c>
      <c r="E204" s="124" t="s">
        <v>3098</v>
      </c>
      <c r="F204" s="125" t="s">
        <v>3099</v>
      </c>
      <c r="G204" s="126" t="s">
        <v>1081</v>
      </c>
      <c r="H204" s="181"/>
      <c r="I204" s="128"/>
      <c r="J204" s="129">
        <f>ROUND(I204*H204,2)</f>
        <v>0</v>
      </c>
      <c r="K204" s="125" t="s">
        <v>160</v>
      </c>
      <c r="L204" s="19"/>
      <c r="M204" s="130" t="s">
        <v>19</v>
      </c>
      <c r="N204" s="131" t="s">
        <v>49</v>
      </c>
      <c r="P204" s="132">
        <f>O204*H204</f>
        <v>0</v>
      </c>
      <c r="Q204" s="132">
        <v>0</v>
      </c>
      <c r="R204" s="132">
        <f>Q204*H204</f>
        <v>0</v>
      </c>
      <c r="S204" s="132">
        <v>0</v>
      </c>
      <c r="T204" s="133">
        <f>S204*H204</f>
        <v>0</v>
      </c>
      <c r="AR204" s="134" t="s">
        <v>174</v>
      </c>
      <c r="AT204" s="134" t="s">
        <v>156</v>
      </c>
      <c r="AU204" s="134" t="s">
        <v>87</v>
      </c>
      <c r="AY204" s="2" t="s">
        <v>153</v>
      </c>
      <c r="BE204" s="135">
        <f t="shared" si="19"/>
        <v>0</v>
      </c>
      <c r="BF204" s="135">
        <f t="shared" si="20"/>
        <v>0</v>
      </c>
      <c r="BG204" s="135">
        <f t="shared" si="21"/>
        <v>0</v>
      </c>
      <c r="BH204" s="135">
        <f t="shared" si="22"/>
        <v>0</v>
      </c>
      <c r="BI204" s="135">
        <f t="shared" si="23"/>
        <v>0</v>
      </c>
      <c r="BJ204" s="2" t="s">
        <v>85</v>
      </c>
      <c r="BK204" s="135">
        <f>ROUND(I204*H204,2)</f>
        <v>0</v>
      </c>
      <c r="BL204" s="2" t="s">
        <v>174</v>
      </c>
      <c r="BM204" s="134" t="s">
        <v>1145</v>
      </c>
    </row>
    <row r="205" spans="2:47" s="18" customFormat="1" ht="11.25">
      <c r="B205" s="19"/>
      <c r="D205" s="136" t="s">
        <v>163</v>
      </c>
      <c r="F205" s="137" t="s">
        <v>3100</v>
      </c>
      <c r="L205" s="19"/>
      <c r="M205" s="138"/>
      <c r="T205" s="43"/>
      <c r="AT205" s="2" t="s">
        <v>163</v>
      </c>
      <c r="AU205" s="2" t="s">
        <v>87</v>
      </c>
    </row>
    <row r="206" spans="2:65" s="18" customFormat="1" ht="16.5" customHeight="1">
      <c r="B206" s="19"/>
      <c r="C206" s="123" t="s">
        <v>715</v>
      </c>
      <c r="D206" s="123" t="s">
        <v>156</v>
      </c>
      <c r="E206" s="124" t="s">
        <v>3101</v>
      </c>
      <c r="F206" s="125" t="s">
        <v>3102</v>
      </c>
      <c r="G206" s="126" t="s">
        <v>1081</v>
      </c>
      <c r="H206" s="181"/>
      <c r="I206" s="128"/>
      <c r="J206" s="129">
        <f>ROUND(I206*H206,2)</f>
        <v>0</v>
      </c>
      <c r="K206" s="125" t="s">
        <v>19</v>
      </c>
      <c r="L206" s="19"/>
      <c r="M206" s="182" t="s">
        <v>19</v>
      </c>
      <c r="N206" s="183" t="s">
        <v>49</v>
      </c>
      <c r="O206" s="140"/>
      <c r="P206" s="184">
        <f>O206*H206</f>
        <v>0</v>
      </c>
      <c r="Q206" s="184">
        <v>0</v>
      </c>
      <c r="R206" s="184">
        <f>Q206*H206</f>
        <v>0</v>
      </c>
      <c r="S206" s="184">
        <v>0</v>
      </c>
      <c r="T206" s="185">
        <f>S206*H206</f>
        <v>0</v>
      </c>
      <c r="AR206" s="134" t="s">
        <v>174</v>
      </c>
      <c r="AT206" s="134" t="s">
        <v>156</v>
      </c>
      <c r="AU206" s="134" t="s">
        <v>87</v>
      </c>
      <c r="AY206" s="2" t="s">
        <v>153</v>
      </c>
      <c r="BE206" s="135">
        <f t="shared" si="19"/>
        <v>0</v>
      </c>
      <c r="BF206" s="135">
        <f t="shared" si="20"/>
        <v>0</v>
      </c>
      <c r="BG206" s="135">
        <f t="shared" si="21"/>
        <v>0</v>
      </c>
      <c r="BH206" s="135">
        <f t="shared" si="22"/>
        <v>0</v>
      </c>
      <c r="BI206" s="135">
        <f t="shared" si="23"/>
        <v>0</v>
      </c>
      <c r="BJ206" s="2" t="s">
        <v>85</v>
      </c>
      <c r="BK206" s="135">
        <f>ROUND(I206*H206,2)</f>
        <v>0</v>
      </c>
      <c r="BL206" s="2" t="s">
        <v>174</v>
      </c>
      <c r="BM206" s="134" t="s">
        <v>1155</v>
      </c>
    </row>
    <row r="207" spans="2:12" s="18" customFormat="1" ht="6.95" customHeight="1">
      <c r="B207" s="29"/>
      <c r="C207" s="30"/>
      <c r="D207" s="30"/>
      <c r="E207" s="30"/>
      <c r="F207" s="30"/>
      <c r="G207" s="30"/>
      <c r="H207" s="30"/>
      <c r="I207" s="30"/>
      <c r="J207" s="30"/>
      <c r="K207" s="30"/>
      <c r="L207" s="19"/>
    </row>
  </sheetData>
  <autoFilter ref="C84:K206"/>
  <mergeCells count="9">
    <mergeCell ref="E48:H48"/>
    <mergeCell ref="E50:H50"/>
    <mergeCell ref="E75:H75"/>
    <mergeCell ref="E77:H77"/>
    <mergeCell ref="L2:V2"/>
    <mergeCell ref="E7:H7"/>
    <mergeCell ref="E9:H9"/>
    <mergeCell ref="E18:H18"/>
    <mergeCell ref="E27:H27"/>
  </mergeCells>
  <hyperlinks>
    <hyperlink ref="F89" r:id="rId1" display="https://podminky.urs.cz/item/CS_URS_2023_01/742110002"/>
    <hyperlink ref="F100" r:id="rId2" display="https://podminky.urs.cz/item/CS_URS_2023_01/742110201"/>
    <hyperlink ref="F103" r:id="rId3" display="https://podminky.urs.cz/item/CS_URS_2023_01/742110504"/>
    <hyperlink ref="F106" r:id="rId4" display="https://podminky.urs.cz/item/CS_URS_2023_01/742110506"/>
    <hyperlink ref="F109" r:id="rId5" display="https://podminky.urs.cz/item/CS_URS_2023_01/742121001"/>
    <hyperlink ref="F118" r:id="rId6" display="https://podminky.urs.cz/item/CS_URS_2023_01/742121002"/>
    <hyperlink ref="F123" r:id="rId7" display="https://podminky.urs.cz/item/CS_URS_2023_01/742220031"/>
    <hyperlink ref="F126" r:id="rId8" display="https://podminky.urs.cz/item/CS_URS_2023_01/742310001"/>
    <hyperlink ref="F129" r:id="rId9" display="https://podminky.urs.cz/item/CS_URS_2023_01/742310002"/>
    <hyperlink ref="F132" r:id="rId10" display="https://podminky.urs.cz/item/CS_URS_2023_01/742310003"/>
    <hyperlink ref="F134" r:id="rId11" display="https://podminky.urs.cz/item/CS_URS_2023_01/742310004"/>
    <hyperlink ref="F136" r:id="rId12" display="https://podminky.urs.cz/item/CS_URS_2023_01/742310006"/>
    <hyperlink ref="F140" r:id="rId13" display="https://podminky.urs.cz/item/CS_URS_2023_01/742330001"/>
    <hyperlink ref="F143" r:id="rId14" display="https://podminky.urs.cz/item/CS_URS_2023_01/742330021"/>
    <hyperlink ref="F146" r:id="rId15" display="https://podminky.urs.cz/item/CS_URS_2023_01/742330022"/>
    <hyperlink ref="F149" r:id="rId16" display="https://podminky.urs.cz/item/CS_URS_2023_01/742330023"/>
    <hyperlink ref="F152" r:id="rId17" display="https://podminky.urs.cz/item/CS_URS_2023_01/742330024"/>
    <hyperlink ref="F155" r:id="rId18" display="https://podminky.urs.cz/item/CS_URS_2023_01/742330036"/>
    <hyperlink ref="F158" r:id="rId19" display="https://podminky.urs.cz/item/CS_URS_2023_01/742330044"/>
    <hyperlink ref="F162" r:id="rId20" display="https://podminky.urs.cz/item/CS_URS_2023_01/742420001"/>
    <hyperlink ref="F166" r:id="rId21" display="https://podminky.urs.cz/item/CS_URS_2023_01/742420021"/>
    <hyperlink ref="F169" r:id="rId22" display="https://podminky.urs.cz/item/CS_URS_2023_01/742420061"/>
    <hyperlink ref="F172" r:id="rId23" display="https://podminky.urs.cz/item/CS_URS_2023_01/742420071"/>
    <hyperlink ref="F175" r:id="rId24" display="https://podminky.urs.cz/item/CS_URS_2023_01/742420121"/>
    <hyperlink ref="F178" r:id="rId25" display="https://podminky.urs.cz/item/CS_URS_2023_01/742420201"/>
    <hyperlink ref="F180" r:id="rId26" display="https://podminky.urs.cz/item/CS_URS_2023_01/742430031"/>
    <hyperlink ref="F185" r:id="rId27" display="https://podminky.urs.cz/item/CS_URS_2023_01/460941211"/>
    <hyperlink ref="F187" r:id="rId28" display="https://podminky.urs.cz/item/CS_URS_2023_01/460941231"/>
    <hyperlink ref="F189" r:id="rId29" display="https://podminky.urs.cz/item/CS_URS_2023_01/468091212"/>
    <hyperlink ref="F191" r:id="rId30" display="https://podminky.urs.cz/item/CS_URS_2023_01/468101411"/>
    <hyperlink ref="F193" r:id="rId31" display="https://podminky.urs.cz/item/CS_URS_2023_01/468101431"/>
    <hyperlink ref="F195" r:id="rId32" display="https://podminky.urs.cz/item/CS_URS_2023_01/469972111"/>
    <hyperlink ref="F197" r:id="rId33" display="https://podminky.urs.cz/item/CS_URS_2023_01/469972121"/>
    <hyperlink ref="F201" r:id="rId34" display="https://podminky.urs.cz/item/CS_URS_2023_01/469973116"/>
    <hyperlink ref="F205" r:id="rId35" display="https://podminky.urs.cz/item/CS_URS_2023_01/090001000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36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60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123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3759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2990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tr">
        <f>IF('Rekapitulace stavby'!AN10="","",'Rekapitulace stavby'!AN10)</f>
        <v>00270211</v>
      </c>
      <c r="L14" s="19"/>
    </row>
    <row r="15" spans="2:12" s="18" customFormat="1" ht="18" customHeight="1">
      <c r="B15" s="19"/>
      <c r="E15" s="10" t="str">
        <f>IF('Rekapitulace stavby'!E11="","",'Rekapitulace stavby'!E11)</f>
        <v>Město Chrudim</v>
      </c>
      <c r="I15" s="12" t="s">
        <v>29</v>
      </c>
      <c r="J15" s="10" t="str">
        <f>IF('Rekapitulace stavby'!AN11="","",'Rekapitulace stavby'!AN11)</f>
        <v>CZ00270211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tr">
        <f>IF('Rekapitulace stavby'!AN16="","",'Rekapitulace stavby'!AN16)</f>
        <v>08350973</v>
      </c>
      <c r="L20" s="19"/>
    </row>
    <row r="21" spans="2:12" s="18" customFormat="1" ht="18" customHeight="1">
      <c r="B21" s="19"/>
      <c r="E21" s="10" t="str">
        <f>IF('Rekapitulace stavby'!E17="","",'Rekapitulace stavby'!E17)</f>
        <v>KLIKS atelier s.r.o.</v>
      </c>
      <c r="I21" s="12" t="s">
        <v>29</v>
      </c>
      <c r="J21" s="10" t="str">
        <f>IF('Rekapitulace stavby'!AN17="","",'Rekapitulace stavby'!AN17)</f>
        <v>CZ08350973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tr">
        <f>IF('Rekapitulace stavby'!AN19="","",'Rekapitulace stavby'!AN19)</f>
        <v>01794833</v>
      </c>
      <c r="L23" s="19"/>
    </row>
    <row r="24" spans="2:12" s="18" customFormat="1" ht="18" customHeight="1">
      <c r="B24" s="19"/>
      <c r="E24" s="10" t="str">
        <f>IF('Rekapitulace stavby'!E20="","",'Rekapitulace stavby'!E20)</f>
        <v>www.stavebnikalkulace.cz</v>
      </c>
      <c r="I24" s="12" t="s">
        <v>29</v>
      </c>
      <c r="J24" s="10" t="str">
        <f>IF('Rekapitulace stavby'!AN20="","",'Rekapitulace stavby'!AN20)</f>
        <v>CZ01794833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ROUND(J85,2)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ROUND((SUM(BE85:BE159)),2)</f>
        <v>0</v>
      </c>
      <c r="I33" s="82">
        <v>0.21</v>
      </c>
      <c r="J33" s="81">
        <f>ROUND(((SUM(BE85:BE159))*I33),2)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ROUND((SUM(BF85:BF159)),2)</f>
        <v>0</v>
      </c>
      <c r="I34" s="82">
        <v>0.15</v>
      </c>
      <c r="J34" s="81">
        <f>ROUND(((SUM(BF85:BF159))*I34),2)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ROUND((SUM(BG85:BG159)),2)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ROUND((SUM(BH85:BH159)),2)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ROUND((SUM(BI85:BI159)),2)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12 - Hromosvod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www.stavebnikalkulace.cz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J85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235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2991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2" customFormat="1" ht="24.95" customHeight="1">
      <c r="B62" s="93"/>
      <c r="D62" s="94" t="s">
        <v>2992</v>
      </c>
      <c r="E62" s="95"/>
      <c r="F62" s="95"/>
      <c r="G62" s="95"/>
      <c r="H62" s="95"/>
      <c r="I62" s="95"/>
      <c r="J62" s="96">
        <f aca="true" t="shared" si="2" ref="J62:J63">J149</f>
        <v>0</v>
      </c>
      <c r="L62" s="93"/>
    </row>
    <row r="63" spans="2:12" s="97" customFormat="1" ht="19.9" customHeight="1">
      <c r="B63" s="98"/>
      <c r="D63" s="99" t="s">
        <v>2995</v>
      </c>
      <c r="E63" s="100"/>
      <c r="F63" s="100"/>
      <c r="G63" s="100"/>
      <c r="H63" s="100"/>
      <c r="I63" s="100"/>
      <c r="J63" s="101">
        <f t="shared" si="2"/>
        <v>0</v>
      </c>
      <c r="L63" s="98"/>
    </row>
    <row r="64" spans="2:12" s="92" customFormat="1" ht="24.95" customHeight="1">
      <c r="B64" s="93"/>
      <c r="D64" s="94" t="s">
        <v>132</v>
      </c>
      <c r="E64" s="95"/>
      <c r="F64" s="95"/>
      <c r="G64" s="95"/>
      <c r="H64" s="95"/>
      <c r="I64" s="95"/>
      <c r="J64" s="96">
        <f aca="true" t="shared" si="3" ref="J64:J65">J155</f>
        <v>0</v>
      </c>
      <c r="L64" s="93"/>
    </row>
    <row r="65" spans="2:12" s="97" customFormat="1" ht="19.9" customHeight="1">
      <c r="B65" s="98"/>
      <c r="D65" s="99" t="s">
        <v>137</v>
      </c>
      <c r="E65" s="100"/>
      <c r="F65" s="100"/>
      <c r="G65" s="100"/>
      <c r="H65" s="100"/>
      <c r="I65" s="100"/>
      <c r="J65" s="101">
        <f t="shared" si="3"/>
        <v>0</v>
      </c>
      <c r="L65" s="98"/>
    </row>
    <row r="66" spans="2:12" s="18" customFormat="1" ht="21.75" customHeight="1">
      <c r="B66" s="19"/>
      <c r="L66" s="19"/>
    </row>
    <row r="67" spans="2:12" s="18" customFormat="1" ht="6.9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19"/>
    </row>
    <row r="71" spans="2:12" s="18" customFormat="1" ht="6.95" customHeight="1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19"/>
    </row>
    <row r="72" spans="2:12" s="18" customFormat="1" ht="24.95" customHeight="1">
      <c r="B72" s="19"/>
      <c r="C72" s="6" t="s">
        <v>138</v>
      </c>
      <c r="L72" s="19"/>
    </row>
    <row r="73" spans="2:12" s="18" customFormat="1" ht="6.95" customHeight="1">
      <c r="B73" s="19"/>
      <c r="L73" s="19"/>
    </row>
    <row r="74" spans="2:12" s="18" customFormat="1" ht="12" customHeight="1">
      <c r="B74" s="19"/>
      <c r="C74" s="12" t="s">
        <v>16</v>
      </c>
      <c r="L74" s="19"/>
    </row>
    <row r="75" spans="2:12" s="18" customFormat="1" ht="16.5" customHeight="1">
      <c r="B75" s="19"/>
      <c r="E75" s="295" t="str">
        <f>E7</f>
        <v>Knihovna v Topolské ulici, Chrudim</v>
      </c>
      <c r="F75" s="296"/>
      <c r="G75" s="296"/>
      <c r="H75" s="296"/>
      <c r="L75" s="19"/>
    </row>
    <row r="76" spans="2:12" s="18" customFormat="1" ht="12" customHeight="1">
      <c r="B76" s="19"/>
      <c r="C76" s="12" t="s">
        <v>125</v>
      </c>
      <c r="L76" s="19"/>
    </row>
    <row r="77" spans="2:12" s="18" customFormat="1" ht="16.5" customHeight="1">
      <c r="B77" s="19"/>
      <c r="E77" s="276" t="str">
        <f>E9</f>
        <v>12 - Hromosvod</v>
      </c>
      <c r="F77" s="297"/>
      <c r="G77" s="297"/>
      <c r="H77" s="297"/>
      <c r="L77" s="19"/>
    </row>
    <row r="78" spans="2:12" s="18" customFormat="1" ht="6.95" customHeight="1">
      <c r="B78" s="19"/>
      <c r="L78" s="19"/>
    </row>
    <row r="79" spans="2:12" s="18" customFormat="1" ht="12" customHeight="1">
      <c r="B79" s="19"/>
      <c r="C79" s="12" t="s">
        <v>21</v>
      </c>
      <c r="F79" s="10" t="str">
        <f>F12</f>
        <v xml:space="preserve"> </v>
      </c>
      <c r="I79" s="12" t="s">
        <v>23</v>
      </c>
      <c r="J79" s="39" t="str">
        <f>IF(J12="","",J12)</f>
        <v>12. 1. 2023</v>
      </c>
      <c r="L79" s="19"/>
    </row>
    <row r="80" spans="2:12" s="18" customFormat="1" ht="6.95" customHeight="1">
      <c r="B80" s="19"/>
      <c r="L80" s="19"/>
    </row>
    <row r="81" spans="2:12" s="18" customFormat="1" ht="15.2" customHeight="1">
      <c r="B81" s="19"/>
      <c r="C81" s="12" t="s">
        <v>25</v>
      </c>
      <c r="F81" s="10" t="str">
        <f>E15</f>
        <v>Město Chrudim</v>
      </c>
      <c r="I81" s="12" t="s">
        <v>33</v>
      </c>
      <c r="J81" s="16" t="str">
        <f>E21</f>
        <v>KLIKS atelier s.r.o.</v>
      </c>
      <c r="L81" s="19"/>
    </row>
    <row r="82" spans="2:12" s="18" customFormat="1" ht="15.2" customHeight="1">
      <c r="B82" s="19"/>
      <c r="C82" s="12" t="s">
        <v>31</v>
      </c>
      <c r="F82" s="10" t="str">
        <f>IF(E18="","",E18)</f>
        <v>Vyplň údaj</v>
      </c>
      <c r="I82" s="12" t="s">
        <v>38</v>
      </c>
      <c r="J82" s="16" t="str">
        <f>E24</f>
        <v>www.stavebnikalkulace.cz</v>
      </c>
      <c r="L82" s="19"/>
    </row>
    <row r="83" spans="2:12" s="18" customFormat="1" ht="10.35" customHeight="1">
      <c r="B83" s="19"/>
      <c r="L83" s="19"/>
    </row>
    <row r="84" spans="2:20" s="102" customFormat="1" ht="29.25" customHeight="1">
      <c r="B84" s="103"/>
      <c r="C84" s="104" t="s">
        <v>139</v>
      </c>
      <c r="D84" s="105" t="s">
        <v>63</v>
      </c>
      <c r="E84" s="105" t="s">
        <v>59</v>
      </c>
      <c r="F84" s="105" t="s">
        <v>60</v>
      </c>
      <c r="G84" s="105" t="s">
        <v>140</v>
      </c>
      <c r="H84" s="105" t="s">
        <v>141</v>
      </c>
      <c r="I84" s="105" t="s">
        <v>142</v>
      </c>
      <c r="J84" s="105" t="s">
        <v>130</v>
      </c>
      <c r="K84" s="106" t="s">
        <v>143</v>
      </c>
      <c r="L84" s="103"/>
      <c r="M84" s="46" t="s">
        <v>19</v>
      </c>
      <c r="N84" s="47" t="s">
        <v>48</v>
      </c>
      <c r="O84" s="47" t="s">
        <v>144</v>
      </c>
      <c r="P84" s="47" t="s">
        <v>145</v>
      </c>
      <c r="Q84" s="47" t="s">
        <v>146</v>
      </c>
      <c r="R84" s="47" t="s">
        <v>147</v>
      </c>
      <c r="S84" s="47" t="s">
        <v>148</v>
      </c>
      <c r="T84" s="48" t="s">
        <v>149</v>
      </c>
    </row>
    <row r="85" spans="2:63" s="18" customFormat="1" ht="22.9" customHeight="1">
      <c r="B85" s="19"/>
      <c r="C85" s="52" t="s">
        <v>150</v>
      </c>
      <c r="J85" s="107">
        <f aca="true" t="shared" si="4" ref="J85:J87">BK85</f>
        <v>0</v>
      </c>
      <c r="L85" s="19"/>
      <c r="M85" s="49"/>
      <c r="N85" s="40"/>
      <c r="O85" s="40"/>
      <c r="P85" s="108">
        <f>P86+P149+P155</f>
        <v>0</v>
      </c>
      <c r="Q85" s="40"/>
      <c r="R85" s="108">
        <f>R86+R149+R155</f>
        <v>0</v>
      </c>
      <c r="S85" s="40"/>
      <c r="T85" s="109">
        <f>T86+T149+T155</f>
        <v>0</v>
      </c>
      <c r="AT85" s="2" t="s">
        <v>77</v>
      </c>
      <c r="AU85" s="2" t="s">
        <v>131</v>
      </c>
      <c r="BK85" s="110">
        <f>BK86+BK149+BK155</f>
        <v>0</v>
      </c>
    </row>
    <row r="86" spans="2:63" s="111" customFormat="1" ht="25.9" customHeight="1">
      <c r="B86" s="112"/>
      <c r="D86" s="113" t="s">
        <v>77</v>
      </c>
      <c r="E86" s="114" t="s">
        <v>1028</v>
      </c>
      <c r="F86" s="114" t="s">
        <v>1029</v>
      </c>
      <c r="J86" s="115">
        <f t="shared" si="4"/>
        <v>0</v>
      </c>
      <c r="L86" s="112"/>
      <c r="M86" s="116"/>
      <c r="P86" s="117">
        <f>P87</f>
        <v>0</v>
      </c>
      <c r="R86" s="117">
        <f>R87</f>
        <v>0</v>
      </c>
      <c r="T86" s="118">
        <f>T87</f>
        <v>0</v>
      </c>
      <c r="AR86" s="113" t="s">
        <v>87</v>
      </c>
      <c r="AT86" s="119" t="s">
        <v>77</v>
      </c>
      <c r="AU86" s="119" t="s">
        <v>78</v>
      </c>
      <c r="AY86" s="113" t="s">
        <v>153</v>
      </c>
      <c r="BK86" s="120">
        <f>BK87</f>
        <v>0</v>
      </c>
    </row>
    <row r="87" spans="2:63" s="111" customFormat="1" ht="22.9" customHeight="1">
      <c r="B87" s="112"/>
      <c r="D87" s="113" t="s">
        <v>77</v>
      </c>
      <c r="E87" s="121" t="s">
        <v>2996</v>
      </c>
      <c r="F87" s="121" t="s">
        <v>2997</v>
      </c>
      <c r="J87" s="122">
        <f t="shared" si="4"/>
        <v>0</v>
      </c>
      <c r="L87" s="112"/>
      <c r="M87" s="116"/>
      <c r="P87" s="117">
        <f>SUM(P88:P148)</f>
        <v>0</v>
      </c>
      <c r="R87" s="117">
        <f>SUM(R88:R148)</f>
        <v>0</v>
      </c>
      <c r="T87" s="118">
        <f>SUM(T88:T148)</f>
        <v>0</v>
      </c>
      <c r="AR87" s="113" t="s">
        <v>87</v>
      </c>
      <c r="AT87" s="119" t="s">
        <v>77</v>
      </c>
      <c r="AU87" s="119" t="s">
        <v>85</v>
      </c>
      <c r="AY87" s="113" t="s">
        <v>153</v>
      </c>
      <c r="BK87" s="120">
        <f>SUM(BK88:BK148)</f>
        <v>0</v>
      </c>
    </row>
    <row r="88" spans="2:65" s="18" customFormat="1" ht="24.2" customHeight="1">
      <c r="B88" s="19"/>
      <c r="C88" s="123" t="s">
        <v>85</v>
      </c>
      <c r="D88" s="123" t="s">
        <v>156</v>
      </c>
      <c r="E88" s="124" t="s">
        <v>3760</v>
      </c>
      <c r="F88" s="125" t="s">
        <v>3761</v>
      </c>
      <c r="G88" s="126" t="s">
        <v>270</v>
      </c>
      <c r="H88" s="127">
        <v>177.1</v>
      </c>
      <c r="I88" s="128"/>
      <c r="J88" s="129">
        <f>ROUND(I88*H88,2)</f>
        <v>0</v>
      </c>
      <c r="K88" s="125" t="s">
        <v>160</v>
      </c>
      <c r="L88" s="19"/>
      <c r="M88" s="130" t="s">
        <v>19</v>
      </c>
      <c r="N88" s="131" t="s">
        <v>49</v>
      </c>
      <c r="P88" s="132">
        <f>O88*H88</f>
        <v>0</v>
      </c>
      <c r="Q88" s="132">
        <v>0</v>
      </c>
      <c r="R88" s="132">
        <f>Q88*H88</f>
        <v>0</v>
      </c>
      <c r="S88" s="132">
        <v>0</v>
      </c>
      <c r="T88" s="133">
        <f>S88*H88</f>
        <v>0</v>
      </c>
      <c r="AR88" s="134" t="s">
        <v>373</v>
      </c>
      <c r="AT88" s="134" t="s">
        <v>156</v>
      </c>
      <c r="AU88" s="134" t="s">
        <v>87</v>
      </c>
      <c r="AY88" s="2" t="s">
        <v>153</v>
      </c>
      <c r="BE88" s="135">
        <f>IF(N88="základní",J88,0)</f>
        <v>0</v>
      </c>
      <c r="BF88" s="135">
        <f>IF(N88="snížená",J88,0)</f>
        <v>0</v>
      </c>
      <c r="BG88" s="135">
        <f>IF(N88="zákl. přenesená",J88,0)</f>
        <v>0</v>
      </c>
      <c r="BH88" s="135">
        <f>IF(N88="sníž. přenesená",J88,0)</f>
        <v>0</v>
      </c>
      <c r="BI88" s="135">
        <f>IF(N88="nulová",J88,0)</f>
        <v>0</v>
      </c>
      <c r="BJ88" s="2" t="s">
        <v>85</v>
      </c>
      <c r="BK88" s="135">
        <f>ROUND(I88*H88,2)</f>
        <v>0</v>
      </c>
      <c r="BL88" s="2" t="s">
        <v>373</v>
      </c>
      <c r="BM88" s="134" t="s">
        <v>87</v>
      </c>
    </row>
    <row r="89" spans="2:47" s="18" customFormat="1" ht="11.25">
      <c r="B89" s="19"/>
      <c r="D89" s="136" t="s">
        <v>163</v>
      </c>
      <c r="F89" s="137" t="s">
        <v>3762</v>
      </c>
      <c r="L89" s="19"/>
      <c r="M89" s="138"/>
      <c r="T89" s="43"/>
      <c r="AT89" s="2" t="s">
        <v>163</v>
      </c>
      <c r="AU89" s="2" t="s">
        <v>87</v>
      </c>
    </row>
    <row r="90" spans="2:51" s="149" customFormat="1" ht="11.25">
      <c r="B90" s="150"/>
      <c r="D90" s="144" t="s">
        <v>261</v>
      </c>
      <c r="E90" s="151" t="s">
        <v>19</v>
      </c>
      <c r="F90" s="152" t="s">
        <v>3763</v>
      </c>
      <c r="H90" s="153">
        <v>103.5</v>
      </c>
      <c r="L90" s="150"/>
      <c r="M90" s="154"/>
      <c r="T90" s="155"/>
      <c r="AT90" s="151" t="s">
        <v>261</v>
      </c>
      <c r="AU90" s="151" t="s">
        <v>87</v>
      </c>
      <c r="AV90" s="149" t="s">
        <v>87</v>
      </c>
      <c r="AW90" s="149" t="s">
        <v>37</v>
      </c>
      <c r="AX90" s="149" t="s">
        <v>78</v>
      </c>
      <c r="AY90" s="151" t="s">
        <v>153</v>
      </c>
    </row>
    <row r="91" spans="2:51" s="149" customFormat="1" ht="11.25">
      <c r="B91" s="150"/>
      <c r="D91" s="144" t="s">
        <v>261</v>
      </c>
      <c r="E91" s="151" t="s">
        <v>19</v>
      </c>
      <c r="F91" s="152" t="s">
        <v>3764</v>
      </c>
      <c r="H91" s="153">
        <v>11.5</v>
      </c>
      <c r="L91" s="150"/>
      <c r="M91" s="154"/>
      <c r="T91" s="155"/>
      <c r="AT91" s="151" t="s">
        <v>261</v>
      </c>
      <c r="AU91" s="151" t="s">
        <v>87</v>
      </c>
      <c r="AV91" s="149" t="s">
        <v>87</v>
      </c>
      <c r="AW91" s="149" t="s">
        <v>37</v>
      </c>
      <c r="AX91" s="149" t="s">
        <v>78</v>
      </c>
      <c r="AY91" s="151" t="s">
        <v>153</v>
      </c>
    </row>
    <row r="92" spans="2:51" s="149" customFormat="1" ht="11.25">
      <c r="B92" s="150"/>
      <c r="D92" s="144" t="s">
        <v>261</v>
      </c>
      <c r="E92" s="151" t="s">
        <v>19</v>
      </c>
      <c r="F92" s="152" t="s">
        <v>3765</v>
      </c>
      <c r="H92" s="153">
        <v>62.1</v>
      </c>
      <c r="L92" s="150"/>
      <c r="M92" s="154"/>
      <c r="T92" s="155"/>
      <c r="AT92" s="151" t="s">
        <v>261</v>
      </c>
      <c r="AU92" s="151" t="s">
        <v>87</v>
      </c>
      <c r="AV92" s="149" t="s">
        <v>87</v>
      </c>
      <c r="AW92" s="149" t="s">
        <v>37</v>
      </c>
      <c r="AX92" s="149" t="s">
        <v>78</v>
      </c>
      <c r="AY92" s="151" t="s">
        <v>153</v>
      </c>
    </row>
    <row r="93" spans="2:51" s="156" customFormat="1" ht="11.25">
      <c r="B93" s="157"/>
      <c r="D93" s="144" t="s">
        <v>261</v>
      </c>
      <c r="E93" s="158" t="s">
        <v>19</v>
      </c>
      <c r="F93" s="159" t="s">
        <v>295</v>
      </c>
      <c r="H93" s="160">
        <v>177.1</v>
      </c>
      <c r="L93" s="157"/>
      <c r="M93" s="161"/>
      <c r="T93" s="162"/>
      <c r="AT93" s="158" t="s">
        <v>261</v>
      </c>
      <c r="AU93" s="158" t="s">
        <v>87</v>
      </c>
      <c r="AV93" s="156" t="s">
        <v>174</v>
      </c>
      <c r="AW93" s="156" t="s">
        <v>37</v>
      </c>
      <c r="AX93" s="156" t="s">
        <v>85</v>
      </c>
      <c r="AY93" s="158" t="s">
        <v>153</v>
      </c>
    </row>
    <row r="94" spans="2:65" s="18" customFormat="1" ht="16.5" customHeight="1">
      <c r="B94" s="19"/>
      <c r="C94" s="171" t="s">
        <v>87</v>
      </c>
      <c r="D94" s="171" t="s">
        <v>664</v>
      </c>
      <c r="E94" s="172" t="s">
        <v>3021</v>
      </c>
      <c r="F94" s="173" t="s">
        <v>3766</v>
      </c>
      <c r="G94" s="174" t="s">
        <v>1619</v>
      </c>
      <c r="H94" s="175">
        <v>44.357</v>
      </c>
      <c r="I94" s="176"/>
      <c r="J94" s="177">
        <f>ROUND(I94*H94,2)</f>
        <v>0</v>
      </c>
      <c r="K94" s="173" t="s">
        <v>19</v>
      </c>
      <c r="L94" s="178"/>
      <c r="M94" s="179" t="s">
        <v>19</v>
      </c>
      <c r="N94" s="180" t="s">
        <v>49</v>
      </c>
      <c r="P94" s="132">
        <f>O94*H94</f>
        <v>0</v>
      </c>
      <c r="Q94" s="132">
        <v>0</v>
      </c>
      <c r="R94" s="132">
        <f>Q94*H94</f>
        <v>0</v>
      </c>
      <c r="S94" s="132">
        <v>0</v>
      </c>
      <c r="T94" s="133">
        <f>S94*H94</f>
        <v>0</v>
      </c>
      <c r="AR94" s="134" t="s">
        <v>494</v>
      </c>
      <c r="AT94" s="134" t="s">
        <v>664</v>
      </c>
      <c r="AU94" s="134" t="s">
        <v>87</v>
      </c>
      <c r="AY94" s="2" t="s">
        <v>153</v>
      </c>
      <c r="BE94" s="135">
        <f>IF(N94="základní",J94,0)</f>
        <v>0</v>
      </c>
      <c r="BF94" s="135">
        <f>IF(N94="snížená",J94,0)</f>
        <v>0</v>
      </c>
      <c r="BG94" s="135">
        <f>IF(N94="zákl. přenesená",J94,0)</f>
        <v>0</v>
      </c>
      <c r="BH94" s="135">
        <f>IF(N94="sníž. přenesená",J94,0)</f>
        <v>0</v>
      </c>
      <c r="BI94" s="135">
        <f>IF(N94="nulová",J94,0)</f>
        <v>0</v>
      </c>
      <c r="BJ94" s="2" t="s">
        <v>85</v>
      </c>
      <c r="BK94" s="135">
        <f>ROUND(I94*H94,2)</f>
        <v>0</v>
      </c>
      <c r="BL94" s="2" t="s">
        <v>373</v>
      </c>
      <c r="BM94" s="134" t="s">
        <v>174</v>
      </c>
    </row>
    <row r="95" spans="2:51" s="149" customFormat="1" ht="11.25">
      <c r="B95" s="150"/>
      <c r="D95" s="144" t="s">
        <v>261</v>
      </c>
      <c r="E95" s="151" t="s">
        <v>19</v>
      </c>
      <c r="F95" s="152" t="s">
        <v>3767</v>
      </c>
      <c r="H95" s="153">
        <v>44.357</v>
      </c>
      <c r="L95" s="150"/>
      <c r="M95" s="154"/>
      <c r="T95" s="155"/>
      <c r="AT95" s="151" t="s">
        <v>261</v>
      </c>
      <c r="AU95" s="151" t="s">
        <v>87</v>
      </c>
      <c r="AV95" s="149" t="s">
        <v>87</v>
      </c>
      <c r="AW95" s="149" t="s">
        <v>37</v>
      </c>
      <c r="AX95" s="149" t="s">
        <v>78</v>
      </c>
      <c r="AY95" s="151" t="s">
        <v>153</v>
      </c>
    </row>
    <row r="96" spans="2:51" s="156" customFormat="1" ht="11.25">
      <c r="B96" s="157"/>
      <c r="D96" s="144" t="s">
        <v>261</v>
      </c>
      <c r="E96" s="158" t="s">
        <v>19</v>
      </c>
      <c r="F96" s="159" t="s">
        <v>295</v>
      </c>
      <c r="H96" s="160">
        <v>44.357</v>
      </c>
      <c r="L96" s="157"/>
      <c r="M96" s="161"/>
      <c r="T96" s="162"/>
      <c r="AT96" s="158" t="s">
        <v>261</v>
      </c>
      <c r="AU96" s="158" t="s">
        <v>87</v>
      </c>
      <c r="AV96" s="156" t="s">
        <v>174</v>
      </c>
      <c r="AW96" s="156" t="s">
        <v>37</v>
      </c>
      <c r="AX96" s="156" t="s">
        <v>85</v>
      </c>
      <c r="AY96" s="158" t="s">
        <v>153</v>
      </c>
    </row>
    <row r="97" spans="2:65" s="18" customFormat="1" ht="16.5" customHeight="1">
      <c r="B97" s="19"/>
      <c r="C97" s="171" t="s">
        <v>169</v>
      </c>
      <c r="D97" s="171" t="s">
        <v>664</v>
      </c>
      <c r="E97" s="172" t="s">
        <v>3768</v>
      </c>
      <c r="F97" s="173" t="s">
        <v>3769</v>
      </c>
      <c r="G97" s="174" t="s">
        <v>1619</v>
      </c>
      <c r="H97" s="175">
        <v>15.448</v>
      </c>
      <c r="I97" s="176"/>
      <c r="J97" s="177">
        <f>ROUND(I97*H97,2)</f>
        <v>0</v>
      </c>
      <c r="K97" s="173" t="s">
        <v>160</v>
      </c>
      <c r="L97" s="178"/>
      <c r="M97" s="179" t="s">
        <v>19</v>
      </c>
      <c r="N97" s="180" t="s">
        <v>49</v>
      </c>
      <c r="P97" s="132">
        <f>O97*H97</f>
        <v>0</v>
      </c>
      <c r="Q97" s="132">
        <v>0</v>
      </c>
      <c r="R97" s="132">
        <f>Q97*H97</f>
        <v>0</v>
      </c>
      <c r="S97" s="132">
        <v>0</v>
      </c>
      <c r="T97" s="133">
        <f>S97*H97</f>
        <v>0</v>
      </c>
      <c r="AR97" s="134" t="s">
        <v>494</v>
      </c>
      <c r="AT97" s="134" t="s">
        <v>664</v>
      </c>
      <c r="AU97" s="134" t="s">
        <v>87</v>
      </c>
      <c r="AY97" s="2" t="s">
        <v>153</v>
      </c>
      <c r="BE97" s="135">
        <f>IF(N97="základní",J97,0)</f>
        <v>0</v>
      </c>
      <c r="BF97" s="135">
        <f>IF(N97="snížená",J97,0)</f>
        <v>0</v>
      </c>
      <c r="BG97" s="135">
        <f>IF(N97="zákl. přenesená",J97,0)</f>
        <v>0</v>
      </c>
      <c r="BH97" s="135">
        <f>IF(N97="sníž. přenesená",J97,0)</f>
        <v>0</v>
      </c>
      <c r="BI97" s="135">
        <f>IF(N97="nulová",J97,0)</f>
        <v>0</v>
      </c>
      <c r="BJ97" s="2" t="s">
        <v>85</v>
      </c>
      <c r="BK97" s="135">
        <f>ROUND(I97*H97,2)</f>
        <v>0</v>
      </c>
      <c r="BL97" s="2" t="s">
        <v>373</v>
      </c>
      <c r="BM97" s="134" t="s">
        <v>183</v>
      </c>
    </row>
    <row r="98" spans="2:51" s="149" customFormat="1" ht="11.25">
      <c r="B98" s="150"/>
      <c r="D98" s="144" t="s">
        <v>261</v>
      </c>
      <c r="E98" s="151" t="s">
        <v>19</v>
      </c>
      <c r="F98" s="152" t="s">
        <v>3770</v>
      </c>
      <c r="H98" s="153">
        <v>15.448</v>
      </c>
      <c r="L98" s="150"/>
      <c r="M98" s="154"/>
      <c r="T98" s="155"/>
      <c r="AT98" s="151" t="s">
        <v>261</v>
      </c>
      <c r="AU98" s="151" t="s">
        <v>87</v>
      </c>
      <c r="AV98" s="149" t="s">
        <v>87</v>
      </c>
      <c r="AW98" s="149" t="s">
        <v>37</v>
      </c>
      <c r="AX98" s="149" t="s">
        <v>78</v>
      </c>
      <c r="AY98" s="151" t="s">
        <v>153</v>
      </c>
    </row>
    <row r="99" spans="2:51" s="156" customFormat="1" ht="11.25">
      <c r="B99" s="157"/>
      <c r="D99" s="144" t="s">
        <v>261</v>
      </c>
      <c r="E99" s="158" t="s">
        <v>19</v>
      </c>
      <c r="F99" s="159" t="s">
        <v>295</v>
      </c>
      <c r="H99" s="160">
        <v>15.448</v>
      </c>
      <c r="L99" s="157"/>
      <c r="M99" s="161"/>
      <c r="T99" s="162"/>
      <c r="AT99" s="158" t="s">
        <v>261</v>
      </c>
      <c r="AU99" s="158" t="s">
        <v>87</v>
      </c>
      <c r="AV99" s="156" t="s">
        <v>174</v>
      </c>
      <c r="AW99" s="156" t="s">
        <v>37</v>
      </c>
      <c r="AX99" s="156" t="s">
        <v>85</v>
      </c>
      <c r="AY99" s="158" t="s">
        <v>153</v>
      </c>
    </row>
    <row r="100" spans="2:65" s="18" customFormat="1" ht="16.5" customHeight="1">
      <c r="B100" s="19"/>
      <c r="C100" s="171" t="s">
        <v>174</v>
      </c>
      <c r="D100" s="171" t="s">
        <v>664</v>
      </c>
      <c r="E100" s="172" t="s">
        <v>3013</v>
      </c>
      <c r="F100" s="173" t="s">
        <v>3014</v>
      </c>
      <c r="G100" s="174" t="s">
        <v>1619</v>
      </c>
      <c r="H100" s="175">
        <v>7.143</v>
      </c>
      <c r="I100" s="176"/>
      <c r="J100" s="177">
        <f>ROUND(I100*H100,2)</f>
        <v>0</v>
      </c>
      <c r="K100" s="173" t="s">
        <v>160</v>
      </c>
      <c r="L100" s="178"/>
      <c r="M100" s="179" t="s">
        <v>19</v>
      </c>
      <c r="N100" s="180" t="s">
        <v>49</v>
      </c>
      <c r="P100" s="132">
        <f>O100*H100</f>
        <v>0</v>
      </c>
      <c r="Q100" s="132">
        <v>0</v>
      </c>
      <c r="R100" s="132">
        <f>Q100*H100</f>
        <v>0</v>
      </c>
      <c r="S100" s="132">
        <v>0</v>
      </c>
      <c r="T100" s="133">
        <f>S100*H100</f>
        <v>0</v>
      </c>
      <c r="AR100" s="134" t="s">
        <v>494</v>
      </c>
      <c r="AT100" s="134" t="s">
        <v>664</v>
      </c>
      <c r="AU100" s="134" t="s">
        <v>87</v>
      </c>
      <c r="AY100" s="2" t="s">
        <v>153</v>
      </c>
      <c r="BE100" s="135">
        <f>IF(N100="základní",J100,0)</f>
        <v>0</v>
      </c>
      <c r="BF100" s="135">
        <f>IF(N100="snížená",J100,0)</f>
        <v>0</v>
      </c>
      <c r="BG100" s="135">
        <f>IF(N100="zákl. přenesená",J100,0)</f>
        <v>0</v>
      </c>
      <c r="BH100" s="135">
        <f>IF(N100="sníž. přenesená",J100,0)</f>
        <v>0</v>
      </c>
      <c r="BI100" s="135">
        <f>IF(N100="nulová",J100,0)</f>
        <v>0</v>
      </c>
      <c r="BJ100" s="2" t="s">
        <v>85</v>
      </c>
      <c r="BK100" s="135">
        <f>ROUND(I100*H100,2)</f>
        <v>0</v>
      </c>
      <c r="BL100" s="2" t="s">
        <v>373</v>
      </c>
      <c r="BM100" s="134" t="s">
        <v>192</v>
      </c>
    </row>
    <row r="101" spans="2:51" s="149" customFormat="1" ht="11.25">
      <c r="B101" s="150"/>
      <c r="D101" s="144" t="s">
        <v>261</v>
      </c>
      <c r="E101" s="151" t="s">
        <v>19</v>
      </c>
      <c r="F101" s="152" t="s">
        <v>3771</v>
      </c>
      <c r="H101" s="153">
        <v>7.143</v>
      </c>
      <c r="L101" s="150"/>
      <c r="M101" s="154"/>
      <c r="T101" s="155"/>
      <c r="AT101" s="151" t="s">
        <v>261</v>
      </c>
      <c r="AU101" s="151" t="s">
        <v>87</v>
      </c>
      <c r="AV101" s="149" t="s">
        <v>87</v>
      </c>
      <c r="AW101" s="149" t="s">
        <v>37</v>
      </c>
      <c r="AX101" s="149" t="s">
        <v>78</v>
      </c>
      <c r="AY101" s="151" t="s">
        <v>153</v>
      </c>
    </row>
    <row r="102" spans="2:51" s="156" customFormat="1" ht="11.25">
      <c r="B102" s="157"/>
      <c r="D102" s="144" t="s">
        <v>261</v>
      </c>
      <c r="E102" s="158" t="s">
        <v>19</v>
      </c>
      <c r="F102" s="159" t="s">
        <v>295</v>
      </c>
      <c r="H102" s="160">
        <v>7.143</v>
      </c>
      <c r="L102" s="157"/>
      <c r="M102" s="161"/>
      <c r="T102" s="162"/>
      <c r="AT102" s="158" t="s">
        <v>261</v>
      </c>
      <c r="AU102" s="158" t="s">
        <v>87</v>
      </c>
      <c r="AV102" s="156" t="s">
        <v>174</v>
      </c>
      <c r="AW102" s="156" t="s">
        <v>37</v>
      </c>
      <c r="AX102" s="156" t="s">
        <v>85</v>
      </c>
      <c r="AY102" s="158" t="s">
        <v>153</v>
      </c>
    </row>
    <row r="103" spans="2:65" s="18" customFormat="1" ht="16.5" customHeight="1">
      <c r="B103" s="19"/>
      <c r="C103" s="171" t="s">
        <v>152</v>
      </c>
      <c r="D103" s="171" t="s">
        <v>664</v>
      </c>
      <c r="E103" s="172" t="s">
        <v>3772</v>
      </c>
      <c r="F103" s="173" t="s">
        <v>3773</v>
      </c>
      <c r="G103" s="174" t="s">
        <v>254</v>
      </c>
      <c r="H103" s="175">
        <v>11</v>
      </c>
      <c r="I103" s="176"/>
      <c r="J103" s="177">
        <f aca="true" t="shared" si="5" ref="J103:J147">ROUND(I103*H103,2)</f>
        <v>0</v>
      </c>
      <c r="K103" s="173" t="s">
        <v>160</v>
      </c>
      <c r="L103" s="178"/>
      <c r="M103" s="179" t="s">
        <v>19</v>
      </c>
      <c r="N103" s="180" t="s">
        <v>49</v>
      </c>
      <c r="P103" s="132">
        <f aca="true" t="shared" si="6" ref="P103:P147">O103*H103</f>
        <v>0</v>
      </c>
      <c r="Q103" s="132">
        <v>0</v>
      </c>
      <c r="R103" s="132">
        <f aca="true" t="shared" si="7" ref="R103:R147">Q103*H103</f>
        <v>0</v>
      </c>
      <c r="S103" s="132">
        <v>0</v>
      </c>
      <c r="T103" s="133">
        <f aca="true" t="shared" si="8" ref="T103:T147">S103*H103</f>
        <v>0</v>
      </c>
      <c r="AR103" s="134" t="s">
        <v>494</v>
      </c>
      <c r="AT103" s="134" t="s">
        <v>664</v>
      </c>
      <c r="AU103" s="134" t="s">
        <v>87</v>
      </c>
      <c r="AY103" s="2" t="s">
        <v>153</v>
      </c>
      <c r="BE103" s="135">
        <f aca="true" t="shared" si="9" ref="BE103:BE159">IF(N103="základní",J103,0)</f>
        <v>0</v>
      </c>
      <c r="BF103" s="135">
        <f aca="true" t="shared" si="10" ref="BF103:BF159">IF(N103="snížená",J103,0)</f>
        <v>0</v>
      </c>
      <c r="BG103" s="135">
        <f aca="true" t="shared" si="11" ref="BG103:BG159">IF(N103="zákl. přenesená",J103,0)</f>
        <v>0</v>
      </c>
      <c r="BH103" s="135">
        <f aca="true" t="shared" si="12" ref="BH103:BH159">IF(N103="sníž. přenesená",J103,0)</f>
        <v>0</v>
      </c>
      <c r="BI103" s="135">
        <f aca="true" t="shared" si="13" ref="BI103:BI159">IF(N103="nulová",J103,0)</f>
        <v>0</v>
      </c>
      <c r="BJ103" s="2" t="s">
        <v>85</v>
      </c>
      <c r="BK103" s="135">
        <f aca="true" t="shared" si="14" ref="BK103:BK147">ROUND(I103*H103,2)</f>
        <v>0</v>
      </c>
      <c r="BL103" s="2" t="s">
        <v>373</v>
      </c>
      <c r="BM103" s="134" t="s">
        <v>115</v>
      </c>
    </row>
    <row r="104" spans="2:65" s="18" customFormat="1" ht="16.5" customHeight="1">
      <c r="B104" s="19"/>
      <c r="C104" s="171" t="s">
        <v>183</v>
      </c>
      <c r="D104" s="171" t="s">
        <v>664</v>
      </c>
      <c r="E104" s="172" t="s">
        <v>3774</v>
      </c>
      <c r="F104" s="173" t="s">
        <v>3775</v>
      </c>
      <c r="G104" s="174" t="s">
        <v>254</v>
      </c>
      <c r="H104" s="175">
        <v>100</v>
      </c>
      <c r="I104" s="176"/>
      <c r="J104" s="177">
        <f t="shared" si="5"/>
        <v>0</v>
      </c>
      <c r="K104" s="173" t="s">
        <v>160</v>
      </c>
      <c r="L104" s="178"/>
      <c r="M104" s="179" t="s">
        <v>19</v>
      </c>
      <c r="N104" s="180" t="s">
        <v>49</v>
      </c>
      <c r="P104" s="132">
        <f t="shared" si="6"/>
        <v>0</v>
      </c>
      <c r="Q104" s="132">
        <v>0</v>
      </c>
      <c r="R104" s="132">
        <f t="shared" si="7"/>
        <v>0</v>
      </c>
      <c r="S104" s="132">
        <v>0</v>
      </c>
      <c r="T104" s="133">
        <f t="shared" si="8"/>
        <v>0</v>
      </c>
      <c r="AR104" s="134" t="s">
        <v>494</v>
      </c>
      <c r="AT104" s="134" t="s">
        <v>664</v>
      </c>
      <c r="AU104" s="134" t="s">
        <v>87</v>
      </c>
      <c r="AY104" s="2" t="s">
        <v>153</v>
      </c>
      <c r="BE104" s="135">
        <f t="shared" si="9"/>
        <v>0</v>
      </c>
      <c r="BF104" s="135">
        <f t="shared" si="10"/>
        <v>0</v>
      </c>
      <c r="BG104" s="135">
        <f t="shared" si="11"/>
        <v>0</v>
      </c>
      <c r="BH104" s="135">
        <f t="shared" si="12"/>
        <v>0</v>
      </c>
      <c r="BI104" s="135">
        <f t="shared" si="13"/>
        <v>0</v>
      </c>
      <c r="BJ104" s="2" t="s">
        <v>85</v>
      </c>
      <c r="BK104" s="135">
        <f t="shared" si="14"/>
        <v>0</v>
      </c>
      <c r="BL104" s="2" t="s">
        <v>373</v>
      </c>
      <c r="BM104" s="134" t="s">
        <v>121</v>
      </c>
    </row>
    <row r="105" spans="2:65" s="18" customFormat="1" ht="24.2" customHeight="1">
      <c r="B105" s="19"/>
      <c r="C105" s="123" t="s">
        <v>187</v>
      </c>
      <c r="D105" s="123" t="s">
        <v>156</v>
      </c>
      <c r="E105" s="124" t="s">
        <v>3776</v>
      </c>
      <c r="F105" s="125" t="s">
        <v>3777</v>
      </c>
      <c r="G105" s="126" t="s">
        <v>270</v>
      </c>
      <c r="H105" s="127">
        <v>184</v>
      </c>
      <c r="I105" s="128"/>
      <c r="J105" s="129">
        <f t="shared" si="5"/>
        <v>0</v>
      </c>
      <c r="K105" s="125" t="s">
        <v>160</v>
      </c>
      <c r="L105" s="19"/>
      <c r="M105" s="130" t="s">
        <v>19</v>
      </c>
      <c r="N105" s="131" t="s">
        <v>49</v>
      </c>
      <c r="P105" s="132">
        <f t="shared" si="6"/>
        <v>0</v>
      </c>
      <c r="Q105" s="132">
        <v>0</v>
      </c>
      <c r="R105" s="132">
        <f t="shared" si="7"/>
        <v>0</v>
      </c>
      <c r="S105" s="132">
        <v>0</v>
      </c>
      <c r="T105" s="133">
        <f t="shared" si="8"/>
        <v>0</v>
      </c>
      <c r="AR105" s="134" t="s">
        <v>373</v>
      </c>
      <c r="AT105" s="134" t="s">
        <v>156</v>
      </c>
      <c r="AU105" s="134" t="s">
        <v>87</v>
      </c>
      <c r="AY105" s="2" t="s">
        <v>153</v>
      </c>
      <c r="BE105" s="135">
        <f t="shared" si="9"/>
        <v>0</v>
      </c>
      <c r="BF105" s="135">
        <f t="shared" si="10"/>
        <v>0</v>
      </c>
      <c r="BG105" s="135">
        <f t="shared" si="11"/>
        <v>0</v>
      </c>
      <c r="BH105" s="135">
        <f t="shared" si="12"/>
        <v>0</v>
      </c>
      <c r="BI105" s="135">
        <f t="shared" si="13"/>
        <v>0</v>
      </c>
      <c r="BJ105" s="2" t="s">
        <v>85</v>
      </c>
      <c r="BK105" s="135">
        <f t="shared" si="14"/>
        <v>0</v>
      </c>
      <c r="BL105" s="2" t="s">
        <v>373</v>
      </c>
      <c r="BM105" s="134" t="s">
        <v>363</v>
      </c>
    </row>
    <row r="106" spans="2:47" s="18" customFormat="1" ht="11.25">
      <c r="B106" s="19"/>
      <c r="D106" s="136" t="s">
        <v>163</v>
      </c>
      <c r="F106" s="137" t="s">
        <v>3778</v>
      </c>
      <c r="L106" s="19"/>
      <c r="M106" s="138"/>
      <c r="T106" s="43"/>
      <c r="AT106" s="2" t="s">
        <v>163</v>
      </c>
      <c r="AU106" s="2" t="s">
        <v>87</v>
      </c>
    </row>
    <row r="107" spans="2:51" s="149" customFormat="1" ht="11.25">
      <c r="B107" s="150"/>
      <c r="D107" s="144" t="s">
        <v>261</v>
      </c>
      <c r="E107" s="151" t="s">
        <v>19</v>
      </c>
      <c r="F107" s="152" t="s">
        <v>3779</v>
      </c>
      <c r="H107" s="153">
        <v>92</v>
      </c>
      <c r="L107" s="150"/>
      <c r="M107" s="154"/>
      <c r="T107" s="155"/>
      <c r="AT107" s="151" t="s">
        <v>261</v>
      </c>
      <c r="AU107" s="151" t="s">
        <v>87</v>
      </c>
      <c r="AV107" s="149" t="s">
        <v>87</v>
      </c>
      <c r="AW107" s="149" t="s">
        <v>37</v>
      </c>
      <c r="AX107" s="149" t="s">
        <v>78</v>
      </c>
      <c r="AY107" s="151" t="s">
        <v>153</v>
      </c>
    </row>
    <row r="108" spans="2:51" s="149" customFormat="1" ht="11.25">
      <c r="B108" s="150"/>
      <c r="D108" s="144" t="s">
        <v>261</v>
      </c>
      <c r="E108" s="151" t="s">
        <v>19</v>
      </c>
      <c r="F108" s="152" t="s">
        <v>3780</v>
      </c>
      <c r="H108" s="153">
        <v>92</v>
      </c>
      <c r="L108" s="150"/>
      <c r="M108" s="154"/>
      <c r="T108" s="155"/>
      <c r="AT108" s="151" t="s">
        <v>261</v>
      </c>
      <c r="AU108" s="151" t="s">
        <v>87</v>
      </c>
      <c r="AV108" s="149" t="s">
        <v>87</v>
      </c>
      <c r="AW108" s="149" t="s">
        <v>37</v>
      </c>
      <c r="AX108" s="149" t="s">
        <v>78</v>
      </c>
      <c r="AY108" s="151" t="s">
        <v>153</v>
      </c>
    </row>
    <row r="109" spans="2:51" s="156" customFormat="1" ht="11.25">
      <c r="B109" s="157"/>
      <c r="D109" s="144" t="s">
        <v>261</v>
      </c>
      <c r="E109" s="158" t="s">
        <v>19</v>
      </c>
      <c r="F109" s="159" t="s">
        <v>295</v>
      </c>
      <c r="H109" s="160">
        <v>184</v>
      </c>
      <c r="L109" s="157"/>
      <c r="M109" s="161"/>
      <c r="T109" s="162"/>
      <c r="AT109" s="158" t="s">
        <v>261</v>
      </c>
      <c r="AU109" s="158" t="s">
        <v>87</v>
      </c>
      <c r="AV109" s="156" t="s">
        <v>174</v>
      </c>
      <c r="AW109" s="156" t="s">
        <v>37</v>
      </c>
      <c r="AX109" s="156" t="s">
        <v>85</v>
      </c>
      <c r="AY109" s="158" t="s">
        <v>153</v>
      </c>
    </row>
    <row r="110" spans="2:65" s="18" customFormat="1" ht="16.5" customHeight="1">
      <c r="B110" s="19"/>
      <c r="C110" s="171" t="s">
        <v>192</v>
      </c>
      <c r="D110" s="171" t="s">
        <v>664</v>
      </c>
      <c r="E110" s="172" t="s">
        <v>3781</v>
      </c>
      <c r="F110" s="173" t="s">
        <v>3782</v>
      </c>
      <c r="G110" s="174" t="s">
        <v>1619</v>
      </c>
      <c r="H110" s="175">
        <v>92</v>
      </c>
      <c r="I110" s="176"/>
      <c r="J110" s="177">
        <f t="shared" si="5"/>
        <v>0</v>
      </c>
      <c r="K110" s="173" t="s">
        <v>160</v>
      </c>
      <c r="L110" s="178"/>
      <c r="M110" s="179" t="s">
        <v>19</v>
      </c>
      <c r="N110" s="180" t="s">
        <v>49</v>
      </c>
      <c r="P110" s="132">
        <f t="shared" si="6"/>
        <v>0</v>
      </c>
      <c r="Q110" s="132">
        <v>0</v>
      </c>
      <c r="R110" s="132">
        <f t="shared" si="7"/>
        <v>0</v>
      </c>
      <c r="S110" s="132">
        <v>0</v>
      </c>
      <c r="T110" s="133">
        <f t="shared" si="8"/>
        <v>0</v>
      </c>
      <c r="AR110" s="134" t="s">
        <v>494</v>
      </c>
      <c r="AT110" s="134" t="s">
        <v>664</v>
      </c>
      <c r="AU110" s="134" t="s">
        <v>87</v>
      </c>
      <c r="AY110" s="2" t="s">
        <v>153</v>
      </c>
      <c r="BE110" s="135">
        <f t="shared" si="9"/>
        <v>0</v>
      </c>
      <c r="BF110" s="135">
        <f t="shared" si="10"/>
        <v>0</v>
      </c>
      <c r="BG110" s="135">
        <f t="shared" si="11"/>
        <v>0</v>
      </c>
      <c r="BH110" s="135">
        <f t="shared" si="12"/>
        <v>0</v>
      </c>
      <c r="BI110" s="135">
        <f t="shared" si="13"/>
        <v>0</v>
      </c>
      <c r="BJ110" s="2" t="s">
        <v>85</v>
      </c>
      <c r="BK110" s="135">
        <f t="shared" si="14"/>
        <v>0</v>
      </c>
      <c r="BL110" s="2" t="s">
        <v>373</v>
      </c>
      <c r="BM110" s="134" t="s">
        <v>373</v>
      </c>
    </row>
    <row r="111" spans="2:51" s="149" customFormat="1" ht="11.25">
      <c r="B111" s="150"/>
      <c r="D111" s="144" t="s">
        <v>261</v>
      </c>
      <c r="E111" s="151" t="s">
        <v>19</v>
      </c>
      <c r="F111" s="152" t="s">
        <v>919</v>
      </c>
      <c r="H111" s="153">
        <v>92</v>
      </c>
      <c r="L111" s="150"/>
      <c r="M111" s="154"/>
      <c r="T111" s="155"/>
      <c r="AT111" s="151" t="s">
        <v>261</v>
      </c>
      <c r="AU111" s="151" t="s">
        <v>87</v>
      </c>
      <c r="AV111" s="149" t="s">
        <v>87</v>
      </c>
      <c r="AW111" s="149" t="s">
        <v>37</v>
      </c>
      <c r="AX111" s="149" t="s">
        <v>78</v>
      </c>
      <c r="AY111" s="151" t="s">
        <v>153</v>
      </c>
    </row>
    <row r="112" spans="2:51" s="156" customFormat="1" ht="11.25">
      <c r="B112" s="157"/>
      <c r="D112" s="144" t="s">
        <v>261</v>
      </c>
      <c r="E112" s="158" t="s">
        <v>19</v>
      </c>
      <c r="F112" s="159" t="s">
        <v>295</v>
      </c>
      <c r="H112" s="160">
        <v>92</v>
      </c>
      <c r="L112" s="157"/>
      <c r="M112" s="161"/>
      <c r="T112" s="162"/>
      <c r="AT112" s="158" t="s">
        <v>261</v>
      </c>
      <c r="AU112" s="158" t="s">
        <v>87</v>
      </c>
      <c r="AV112" s="156" t="s">
        <v>174</v>
      </c>
      <c r="AW112" s="156" t="s">
        <v>37</v>
      </c>
      <c r="AX112" s="156" t="s">
        <v>85</v>
      </c>
      <c r="AY112" s="158" t="s">
        <v>153</v>
      </c>
    </row>
    <row r="113" spans="2:65" s="18" customFormat="1" ht="16.5" customHeight="1">
      <c r="B113" s="19"/>
      <c r="C113" s="171" t="s">
        <v>197</v>
      </c>
      <c r="D113" s="171" t="s">
        <v>664</v>
      </c>
      <c r="E113" s="172" t="s">
        <v>3783</v>
      </c>
      <c r="F113" s="173" t="s">
        <v>3784</v>
      </c>
      <c r="G113" s="174" t="s">
        <v>1619</v>
      </c>
      <c r="H113" s="175">
        <v>77.28</v>
      </c>
      <c r="I113" s="176"/>
      <c r="J113" s="177">
        <f t="shared" si="5"/>
        <v>0</v>
      </c>
      <c r="K113" s="173" t="s">
        <v>160</v>
      </c>
      <c r="L113" s="178"/>
      <c r="M113" s="179" t="s">
        <v>19</v>
      </c>
      <c r="N113" s="180" t="s">
        <v>49</v>
      </c>
      <c r="P113" s="132">
        <f t="shared" si="6"/>
        <v>0</v>
      </c>
      <c r="Q113" s="132">
        <v>0</v>
      </c>
      <c r="R113" s="132">
        <f t="shared" si="7"/>
        <v>0</v>
      </c>
      <c r="S113" s="132">
        <v>0</v>
      </c>
      <c r="T113" s="133">
        <f t="shared" si="8"/>
        <v>0</v>
      </c>
      <c r="AR113" s="134" t="s">
        <v>494</v>
      </c>
      <c r="AT113" s="134" t="s">
        <v>664</v>
      </c>
      <c r="AU113" s="134" t="s">
        <v>87</v>
      </c>
      <c r="AY113" s="2" t="s">
        <v>153</v>
      </c>
      <c r="BE113" s="135">
        <f t="shared" si="9"/>
        <v>0</v>
      </c>
      <c r="BF113" s="135">
        <f t="shared" si="10"/>
        <v>0</v>
      </c>
      <c r="BG113" s="135">
        <f t="shared" si="11"/>
        <v>0</v>
      </c>
      <c r="BH113" s="135">
        <f t="shared" si="12"/>
        <v>0</v>
      </c>
      <c r="BI113" s="135">
        <f t="shared" si="13"/>
        <v>0</v>
      </c>
      <c r="BJ113" s="2" t="s">
        <v>85</v>
      </c>
      <c r="BK113" s="135">
        <f t="shared" si="14"/>
        <v>0</v>
      </c>
      <c r="BL113" s="2" t="s">
        <v>373</v>
      </c>
      <c r="BM113" s="134" t="s">
        <v>361</v>
      </c>
    </row>
    <row r="114" spans="2:51" s="149" customFormat="1" ht="11.25">
      <c r="B114" s="150"/>
      <c r="D114" s="144" t="s">
        <v>261</v>
      </c>
      <c r="E114" s="151" t="s">
        <v>19</v>
      </c>
      <c r="F114" s="152" t="s">
        <v>3785</v>
      </c>
      <c r="H114" s="153">
        <v>77.28</v>
      </c>
      <c r="L114" s="150"/>
      <c r="M114" s="154"/>
      <c r="T114" s="155"/>
      <c r="AT114" s="151" t="s">
        <v>261</v>
      </c>
      <c r="AU114" s="151" t="s">
        <v>87</v>
      </c>
      <c r="AV114" s="149" t="s">
        <v>87</v>
      </c>
      <c r="AW114" s="149" t="s">
        <v>37</v>
      </c>
      <c r="AX114" s="149" t="s">
        <v>78</v>
      </c>
      <c r="AY114" s="151" t="s">
        <v>153</v>
      </c>
    </row>
    <row r="115" spans="2:51" s="156" customFormat="1" ht="11.25">
      <c r="B115" s="157"/>
      <c r="D115" s="144" t="s">
        <v>261</v>
      </c>
      <c r="E115" s="158" t="s">
        <v>19</v>
      </c>
      <c r="F115" s="159" t="s">
        <v>295</v>
      </c>
      <c r="H115" s="160">
        <v>77.28</v>
      </c>
      <c r="L115" s="157"/>
      <c r="M115" s="161"/>
      <c r="T115" s="162"/>
      <c r="AT115" s="158" t="s">
        <v>261</v>
      </c>
      <c r="AU115" s="158" t="s">
        <v>87</v>
      </c>
      <c r="AV115" s="156" t="s">
        <v>174</v>
      </c>
      <c r="AW115" s="156" t="s">
        <v>37</v>
      </c>
      <c r="AX115" s="156" t="s">
        <v>85</v>
      </c>
      <c r="AY115" s="158" t="s">
        <v>153</v>
      </c>
    </row>
    <row r="116" spans="2:65" s="18" customFormat="1" ht="24.2" customHeight="1">
      <c r="B116" s="19"/>
      <c r="C116" s="123" t="s">
        <v>115</v>
      </c>
      <c r="D116" s="123" t="s">
        <v>156</v>
      </c>
      <c r="E116" s="124" t="s">
        <v>3010</v>
      </c>
      <c r="F116" s="125" t="s">
        <v>3011</v>
      </c>
      <c r="G116" s="126" t="s">
        <v>270</v>
      </c>
      <c r="H116" s="127">
        <v>172.5</v>
      </c>
      <c r="I116" s="128"/>
      <c r="J116" s="129">
        <f t="shared" si="5"/>
        <v>0</v>
      </c>
      <c r="K116" s="125" t="s">
        <v>160</v>
      </c>
      <c r="L116" s="19"/>
      <c r="M116" s="130" t="s">
        <v>19</v>
      </c>
      <c r="N116" s="131" t="s">
        <v>49</v>
      </c>
      <c r="P116" s="132">
        <f t="shared" si="6"/>
        <v>0</v>
      </c>
      <c r="Q116" s="132">
        <v>0</v>
      </c>
      <c r="R116" s="132">
        <f t="shared" si="7"/>
        <v>0</v>
      </c>
      <c r="S116" s="132">
        <v>0</v>
      </c>
      <c r="T116" s="133">
        <f t="shared" si="8"/>
        <v>0</v>
      </c>
      <c r="AR116" s="134" t="s">
        <v>373</v>
      </c>
      <c r="AT116" s="134" t="s">
        <v>156</v>
      </c>
      <c r="AU116" s="134" t="s">
        <v>87</v>
      </c>
      <c r="AY116" s="2" t="s">
        <v>153</v>
      </c>
      <c r="BE116" s="135">
        <f t="shared" si="9"/>
        <v>0</v>
      </c>
      <c r="BF116" s="135">
        <f t="shared" si="10"/>
        <v>0</v>
      </c>
      <c r="BG116" s="135">
        <f t="shared" si="11"/>
        <v>0</v>
      </c>
      <c r="BH116" s="135">
        <f t="shared" si="12"/>
        <v>0</v>
      </c>
      <c r="BI116" s="135">
        <f t="shared" si="13"/>
        <v>0</v>
      </c>
      <c r="BJ116" s="2" t="s">
        <v>85</v>
      </c>
      <c r="BK116" s="135">
        <f t="shared" si="14"/>
        <v>0</v>
      </c>
      <c r="BL116" s="2" t="s">
        <v>373</v>
      </c>
      <c r="BM116" s="134" t="s">
        <v>396</v>
      </c>
    </row>
    <row r="117" spans="2:47" s="18" customFormat="1" ht="11.25">
      <c r="B117" s="19"/>
      <c r="D117" s="136" t="s">
        <v>163</v>
      </c>
      <c r="F117" s="137" t="s">
        <v>3012</v>
      </c>
      <c r="L117" s="19"/>
      <c r="M117" s="138"/>
      <c r="T117" s="43"/>
      <c r="AT117" s="2" t="s">
        <v>163</v>
      </c>
      <c r="AU117" s="2" t="s">
        <v>87</v>
      </c>
    </row>
    <row r="118" spans="2:51" s="149" customFormat="1" ht="11.25">
      <c r="B118" s="150"/>
      <c r="D118" s="144" t="s">
        <v>261</v>
      </c>
      <c r="E118" s="151" t="s">
        <v>19</v>
      </c>
      <c r="F118" s="152" t="s">
        <v>3786</v>
      </c>
      <c r="H118" s="153">
        <v>144.9</v>
      </c>
      <c r="L118" s="150"/>
      <c r="M118" s="154"/>
      <c r="T118" s="155"/>
      <c r="AT118" s="151" t="s">
        <v>261</v>
      </c>
      <c r="AU118" s="151" t="s">
        <v>87</v>
      </c>
      <c r="AV118" s="149" t="s">
        <v>87</v>
      </c>
      <c r="AW118" s="149" t="s">
        <v>37</v>
      </c>
      <c r="AX118" s="149" t="s">
        <v>78</v>
      </c>
      <c r="AY118" s="151" t="s">
        <v>153</v>
      </c>
    </row>
    <row r="119" spans="2:51" s="149" customFormat="1" ht="11.25">
      <c r="B119" s="150"/>
      <c r="D119" s="144" t="s">
        <v>261</v>
      </c>
      <c r="E119" s="151" t="s">
        <v>19</v>
      </c>
      <c r="F119" s="152" t="s">
        <v>3787</v>
      </c>
      <c r="H119" s="153">
        <v>27.6</v>
      </c>
      <c r="L119" s="150"/>
      <c r="M119" s="154"/>
      <c r="T119" s="155"/>
      <c r="AT119" s="151" t="s">
        <v>261</v>
      </c>
      <c r="AU119" s="151" t="s">
        <v>87</v>
      </c>
      <c r="AV119" s="149" t="s">
        <v>87</v>
      </c>
      <c r="AW119" s="149" t="s">
        <v>37</v>
      </c>
      <c r="AX119" s="149" t="s">
        <v>78</v>
      </c>
      <c r="AY119" s="151" t="s">
        <v>153</v>
      </c>
    </row>
    <row r="120" spans="2:51" s="156" customFormat="1" ht="11.25">
      <c r="B120" s="157"/>
      <c r="D120" s="144" t="s">
        <v>261</v>
      </c>
      <c r="E120" s="158" t="s">
        <v>19</v>
      </c>
      <c r="F120" s="159" t="s">
        <v>295</v>
      </c>
      <c r="H120" s="160">
        <v>172.5</v>
      </c>
      <c r="L120" s="157"/>
      <c r="M120" s="161"/>
      <c r="T120" s="162"/>
      <c r="AT120" s="158" t="s">
        <v>261</v>
      </c>
      <c r="AU120" s="158" t="s">
        <v>87</v>
      </c>
      <c r="AV120" s="156" t="s">
        <v>174</v>
      </c>
      <c r="AW120" s="156" t="s">
        <v>37</v>
      </c>
      <c r="AX120" s="156" t="s">
        <v>85</v>
      </c>
      <c r="AY120" s="158" t="s">
        <v>153</v>
      </c>
    </row>
    <row r="121" spans="2:65" s="18" customFormat="1" ht="16.5" customHeight="1">
      <c r="B121" s="19"/>
      <c r="C121" s="171" t="s">
        <v>118</v>
      </c>
      <c r="D121" s="171" t="s">
        <v>664</v>
      </c>
      <c r="E121" s="172" t="s">
        <v>3013</v>
      </c>
      <c r="F121" s="173" t="s">
        <v>3014</v>
      </c>
      <c r="G121" s="174" t="s">
        <v>1619</v>
      </c>
      <c r="H121" s="175">
        <v>90</v>
      </c>
      <c r="I121" s="176"/>
      <c r="J121" s="177">
        <f t="shared" si="5"/>
        <v>0</v>
      </c>
      <c r="K121" s="173" t="s">
        <v>160</v>
      </c>
      <c r="L121" s="178"/>
      <c r="M121" s="179" t="s">
        <v>19</v>
      </c>
      <c r="N121" s="180" t="s">
        <v>49</v>
      </c>
      <c r="P121" s="132">
        <f t="shared" si="6"/>
        <v>0</v>
      </c>
      <c r="Q121" s="132">
        <v>0</v>
      </c>
      <c r="R121" s="132">
        <f t="shared" si="7"/>
        <v>0</v>
      </c>
      <c r="S121" s="132">
        <v>0</v>
      </c>
      <c r="T121" s="133">
        <f t="shared" si="8"/>
        <v>0</v>
      </c>
      <c r="AR121" s="134" t="s">
        <v>494</v>
      </c>
      <c r="AT121" s="134" t="s">
        <v>664</v>
      </c>
      <c r="AU121" s="134" t="s">
        <v>87</v>
      </c>
      <c r="AY121" s="2" t="s">
        <v>153</v>
      </c>
      <c r="BE121" s="135">
        <f t="shared" si="9"/>
        <v>0</v>
      </c>
      <c r="BF121" s="135">
        <f t="shared" si="10"/>
        <v>0</v>
      </c>
      <c r="BG121" s="135">
        <f t="shared" si="11"/>
        <v>0</v>
      </c>
      <c r="BH121" s="135">
        <f t="shared" si="12"/>
        <v>0</v>
      </c>
      <c r="BI121" s="135">
        <f t="shared" si="13"/>
        <v>0</v>
      </c>
      <c r="BJ121" s="2" t="s">
        <v>85</v>
      </c>
      <c r="BK121" s="135">
        <f t="shared" si="14"/>
        <v>0</v>
      </c>
      <c r="BL121" s="2" t="s">
        <v>373</v>
      </c>
      <c r="BM121" s="134" t="s">
        <v>411</v>
      </c>
    </row>
    <row r="122" spans="2:51" s="149" customFormat="1" ht="11.25">
      <c r="B122" s="150"/>
      <c r="D122" s="144" t="s">
        <v>261</v>
      </c>
      <c r="E122" s="151" t="s">
        <v>19</v>
      </c>
      <c r="F122" s="152" t="s">
        <v>3788</v>
      </c>
      <c r="H122" s="153">
        <v>90</v>
      </c>
      <c r="L122" s="150"/>
      <c r="M122" s="154"/>
      <c r="T122" s="155"/>
      <c r="AT122" s="151" t="s">
        <v>261</v>
      </c>
      <c r="AU122" s="151" t="s">
        <v>87</v>
      </c>
      <c r="AV122" s="149" t="s">
        <v>87</v>
      </c>
      <c r="AW122" s="149" t="s">
        <v>37</v>
      </c>
      <c r="AX122" s="149" t="s">
        <v>78</v>
      </c>
      <c r="AY122" s="151" t="s">
        <v>153</v>
      </c>
    </row>
    <row r="123" spans="2:51" s="156" customFormat="1" ht="11.25">
      <c r="B123" s="157"/>
      <c r="D123" s="144" t="s">
        <v>261</v>
      </c>
      <c r="E123" s="158" t="s">
        <v>19</v>
      </c>
      <c r="F123" s="159" t="s">
        <v>295</v>
      </c>
      <c r="H123" s="160">
        <v>90</v>
      </c>
      <c r="L123" s="157"/>
      <c r="M123" s="161"/>
      <c r="T123" s="162"/>
      <c r="AT123" s="158" t="s">
        <v>261</v>
      </c>
      <c r="AU123" s="158" t="s">
        <v>87</v>
      </c>
      <c r="AV123" s="156" t="s">
        <v>174</v>
      </c>
      <c r="AW123" s="156" t="s">
        <v>37</v>
      </c>
      <c r="AX123" s="156" t="s">
        <v>85</v>
      </c>
      <c r="AY123" s="158" t="s">
        <v>153</v>
      </c>
    </row>
    <row r="124" spans="2:65" s="18" customFormat="1" ht="16.5" customHeight="1">
      <c r="B124" s="19"/>
      <c r="C124" s="171" t="s">
        <v>121</v>
      </c>
      <c r="D124" s="171" t="s">
        <v>664</v>
      </c>
      <c r="E124" s="172" t="s">
        <v>3789</v>
      </c>
      <c r="F124" s="173" t="s">
        <v>3790</v>
      </c>
      <c r="G124" s="174" t="s">
        <v>1619</v>
      </c>
      <c r="H124" s="175">
        <v>17.112</v>
      </c>
      <c r="I124" s="176"/>
      <c r="J124" s="177">
        <f t="shared" si="5"/>
        <v>0</v>
      </c>
      <c r="K124" s="173" t="s">
        <v>160</v>
      </c>
      <c r="L124" s="178"/>
      <c r="M124" s="179" t="s">
        <v>19</v>
      </c>
      <c r="N124" s="180" t="s">
        <v>49</v>
      </c>
      <c r="P124" s="132">
        <f t="shared" si="6"/>
        <v>0</v>
      </c>
      <c r="Q124" s="132">
        <v>0</v>
      </c>
      <c r="R124" s="132">
        <f t="shared" si="7"/>
        <v>0</v>
      </c>
      <c r="S124" s="132">
        <v>0</v>
      </c>
      <c r="T124" s="133">
        <f t="shared" si="8"/>
        <v>0</v>
      </c>
      <c r="AR124" s="134" t="s">
        <v>494</v>
      </c>
      <c r="AT124" s="134" t="s">
        <v>664</v>
      </c>
      <c r="AU124" s="134" t="s">
        <v>87</v>
      </c>
      <c r="AY124" s="2" t="s">
        <v>153</v>
      </c>
      <c r="BE124" s="135">
        <f t="shared" si="9"/>
        <v>0</v>
      </c>
      <c r="BF124" s="135">
        <f t="shared" si="10"/>
        <v>0</v>
      </c>
      <c r="BG124" s="135">
        <f t="shared" si="11"/>
        <v>0</v>
      </c>
      <c r="BH124" s="135">
        <f t="shared" si="12"/>
        <v>0</v>
      </c>
      <c r="BI124" s="135">
        <f t="shared" si="13"/>
        <v>0</v>
      </c>
      <c r="BJ124" s="2" t="s">
        <v>85</v>
      </c>
      <c r="BK124" s="135">
        <f t="shared" si="14"/>
        <v>0</v>
      </c>
      <c r="BL124" s="2" t="s">
        <v>373</v>
      </c>
      <c r="BM124" s="134" t="s">
        <v>428</v>
      </c>
    </row>
    <row r="125" spans="2:51" s="149" customFormat="1" ht="11.25">
      <c r="B125" s="150"/>
      <c r="D125" s="144" t="s">
        <v>261</v>
      </c>
      <c r="E125" s="151" t="s">
        <v>19</v>
      </c>
      <c r="F125" s="152" t="s">
        <v>3791</v>
      </c>
      <c r="H125" s="153">
        <v>17.112</v>
      </c>
      <c r="L125" s="150"/>
      <c r="M125" s="154"/>
      <c r="T125" s="155"/>
      <c r="AT125" s="151" t="s">
        <v>261</v>
      </c>
      <c r="AU125" s="151" t="s">
        <v>87</v>
      </c>
      <c r="AV125" s="149" t="s">
        <v>87</v>
      </c>
      <c r="AW125" s="149" t="s">
        <v>37</v>
      </c>
      <c r="AX125" s="149" t="s">
        <v>78</v>
      </c>
      <c r="AY125" s="151" t="s">
        <v>153</v>
      </c>
    </row>
    <row r="126" spans="2:51" s="156" customFormat="1" ht="11.25">
      <c r="B126" s="157"/>
      <c r="D126" s="144" t="s">
        <v>261</v>
      </c>
      <c r="E126" s="158" t="s">
        <v>19</v>
      </c>
      <c r="F126" s="159" t="s">
        <v>295</v>
      </c>
      <c r="H126" s="160">
        <v>17.112</v>
      </c>
      <c r="L126" s="157"/>
      <c r="M126" s="161"/>
      <c r="T126" s="162"/>
      <c r="AT126" s="158" t="s">
        <v>261</v>
      </c>
      <c r="AU126" s="158" t="s">
        <v>87</v>
      </c>
      <c r="AV126" s="156" t="s">
        <v>174</v>
      </c>
      <c r="AW126" s="156" t="s">
        <v>37</v>
      </c>
      <c r="AX126" s="156" t="s">
        <v>85</v>
      </c>
      <c r="AY126" s="158" t="s">
        <v>153</v>
      </c>
    </row>
    <row r="127" spans="2:65" s="18" customFormat="1" ht="16.5" customHeight="1">
      <c r="B127" s="19"/>
      <c r="C127" s="123" t="s">
        <v>219</v>
      </c>
      <c r="D127" s="123" t="s">
        <v>156</v>
      </c>
      <c r="E127" s="124" t="s">
        <v>3792</v>
      </c>
      <c r="F127" s="125" t="s">
        <v>3041</v>
      </c>
      <c r="G127" s="126" t="s">
        <v>254</v>
      </c>
      <c r="H127" s="127">
        <v>29</v>
      </c>
      <c r="I127" s="128"/>
      <c r="J127" s="129">
        <f t="shared" si="5"/>
        <v>0</v>
      </c>
      <c r="K127" s="125" t="s">
        <v>160</v>
      </c>
      <c r="L127" s="19"/>
      <c r="M127" s="130" t="s">
        <v>19</v>
      </c>
      <c r="N127" s="131" t="s">
        <v>49</v>
      </c>
      <c r="P127" s="132">
        <f t="shared" si="6"/>
        <v>0</v>
      </c>
      <c r="Q127" s="132">
        <v>0</v>
      </c>
      <c r="R127" s="132">
        <f t="shared" si="7"/>
        <v>0</v>
      </c>
      <c r="S127" s="132">
        <v>0</v>
      </c>
      <c r="T127" s="133">
        <f t="shared" si="8"/>
        <v>0</v>
      </c>
      <c r="AR127" s="134" t="s">
        <v>373</v>
      </c>
      <c r="AT127" s="134" t="s">
        <v>156</v>
      </c>
      <c r="AU127" s="134" t="s">
        <v>87</v>
      </c>
      <c r="AY127" s="2" t="s">
        <v>153</v>
      </c>
      <c r="BE127" s="135">
        <f t="shared" si="9"/>
        <v>0</v>
      </c>
      <c r="BF127" s="135">
        <f t="shared" si="10"/>
        <v>0</v>
      </c>
      <c r="BG127" s="135">
        <f t="shared" si="11"/>
        <v>0</v>
      </c>
      <c r="BH127" s="135">
        <f t="shared" si="12"/>
        <v>0</v>
      </c>
      <c r="BI127" s="135">
        <f t="shared" si="13"/>
        <v>0</v>
      </c>
      <c r="BJ127" s="2" t="s">
        <v>85</v>
      </c>
      <c r="BK127" s="135">
        <f t="shared" si="14"/>
        <v>0</v>
      </c>
      <c r="BL127" s="2" t="s">
        <v>373</v>
      </c>
      <c r="BM127" s="134" t="s">
        <v>446</v>
      </c>
    </row>
    <row r="128" spans="2:47" s="18" customFormat="1" ht="11.25">
      <c r="B128" s="19"/>
      <c r="D128" s="136" t="s">
        <v>163</v>
      </c>
      <c r="F128" s="137" t="s">
        <v>3793</v>
      </c>
      <c r="L128" s="19"/>
      <c r="M128" s="138"/>
      <c r="T128" s="43"/>
      <c r="AT128" s="2" t="s">
        <v>163</v>
      </c>
      <c r="AU128" s="2" t="s">
        <v>87</v>
      </c>
    </row>
    <row r="129" spans="2:65" s="18" customFormat="1" ht="16.5" customHeight="1">
      <c r="B129" s="19"/>
      <c r="C129" s="171" t="s">
        <v>363</v>
      </c>
      <c r="D129" s="171" t="s">
        <v>664</v>
      </c>
      <c r="E129" s="172" t="s">
        <v>3794</v>
      </c>
      <c r="F129" s="173" t="s">
        <v>3795</v>
      </c>
      <c r="G129" s="174" t="s">
        <v>254</v>
      </c>
      <c r="H129" s="175">
        <v>9</v>
      </c>
      <c r="I129" s="176"/>
      <c r="J129" s="177">
        <f t="shared" si="5"/>
        <v>0</v>
      </c>
      <c r="K129" s="173" t="s">
        <v>160</v>
      </c>
      <c r="L129" s="178"/>
      <c r="M129" s="179" t="s">
        <v>19</v>
      </c>
      <c r="N129" s="180" t="s">
        <v>49</v>
      </c>
      <c r="P129" s="132">
        <f t="shared" si="6"/>
        <v>0</v>
      </c>
      <c r="Q129" s="132">
        <v>0</v>
      </c>
      <c r="R129" s="132">
        <f t="shared" si="7"/>
        <v>0</v>
      </c>
      <c r="S129" s="132">
        <v>0</v>
      </c>
      <c r="T129" s="133">
        <f t="shared" si="8"/>
        <v>0</v>
      </c>
      <c r="AR129" s="134" t="s">
        <v>494</v>
      </c>
      <c r="AT129" s="134" t="s">
        <v>664</v>
      </c>
      <c r="AU129" s="134" t="s">
        <v>87</v>
      </c>
      <c r="AY129" s="2" t="s">
        <v>153</v>
      </c>
      <c r="BE129" s="135">
        <f t="shared" si="9"/>
        <v>0</v>
      </c>
      <c r="BF129" s="135">
        <f t="shared" si="10"/>
        <v>0</v>
      </c>
      <c r="BG129" s="135">
        <f t="shared" si="11"/>
        <v>0</v>
      </c>
      <c r="BH129" s="135">
        <f t="shared" si="12"/>
        <v>0</v>
      </c>
      <c r="BI129" s="135">
        <f t="shared" si="13"/>
        <v>0</v>
      </c>
      <c r="BJ129" s="2" t="s">
        <v>85</v>
      </c>
      <c r="BK129" s="135">
        <f t="shared" si="14"/>
        <v>0</v>
      </c>
      <c r="BL129" s="2" t="s">
        <v>373</v>
      </c>
      <c r="BM129" s="134" t="s">
        <v>458</v>
      </c>
    </row>
    <row r="130" spans="2:65" s="18" customFormat="1" ht="16.5" customHeight="1">
      <c r="B130" s="19"/>
      <c r="C130" s="171" t="s">
        <v>8</v>
      </c>
      <c r="D130" s="171" t="s">
        <v>664</v>
      </c>
      <c r="E130" s="172" t="s">
        <v>3043</v>
      </c>
      <c r="F130" s="173" t="s">
        <v>3044</v>
      </c>
      <c r="G130" s="174" t="s">
        <v>254</v>
      </c>
      <c r="H130" s="175">
        <v>20</v>
      </c>
      <c r="I130" s="176"/>
      <c r="J130" s="177">
        <f t="shared" si="5"/>
        <v>0</v>
      </c>
      <c r="K130" s="173" t="s">
        <v>160</v>
      </c>
      <c r="L130" s="178"/>
      <c r="M130" s="179" t="s">
        <v>19</v>
      </c>
      <c r="N130" s="180" t="s">
        <v>49</v>
      </c>
      <c r="P130" s="132">
        <f t="shared" si="6"/>
        <v>0</v>
      </c>
      <c r="Q130" s="132">
        <v>0</v>
      </c>
      <c r="R130" s="132">
        <f t="shared" si="7"/>
        <v>0</v>
      </c>
      <c r="S130" s="132">
        <v>0</v>
      </c>
      <c r="T130" s="133">
        <f t="shared" si="8"/>
        <v>0</v>
      </c>
      <c r="AR130" s="134" t="s">
        <v>494</v>
      </c>
      <c r="AT130" s="134" t="s">
        <v>664</v>
      </c>
      <c r="AU130" s="134" t="s">
        <v>87</v>
      </c>
      <c r="AY130" s="2" t="s">
        <v>153</v>
      </c>
      <c r="BE130" s="135">
        <f t="shared" si="9"/>
        <v>0</v>
      </c>
      <c r="BF130" s="135">
        <f t="shared" si="10"/>
        <v>0</v>
      </c>
      <c r="BG130" s="135">
        <f t="shared" si="11"/>
        <v>0</v>
      </c>
      <c r="BH130" s="135">
        <f t="shared" si="12"/>
        <v>0</v>
      </c>
      <c r="BI130" s="135">
        <f t="shared" si="13"/>
        <v>0</v>
      </c>
      <c r="BJ130" s="2" t="s">
        <v>85</v>
      </c>
      <c r="BK130" s="135">
        <f t="shared" si="14"/>
        <v>0</v>
      </c>
      <c r="BL130" s="2" t="s">
        <v>373</v>
      </c>
      <c r="BM130" s="134" t="s">
        <v>469</v>
      </c>
    </row>
    <row r="131" spans="2:65" s="18" customFormat="1" ht="16.5" customHeight="1">
      <c r="B131" s="19"/>
      <c r="C131" s="123" t="s">
        <v>373</v>
      </c>
      <c r="D131" s="123" t="s">
        <v>156</v>
      </c>
      <c r="E131" s="124" t="s">
        <v>3796</v>
      </c>
      <c r="F131" s="125" t="s">
        <v>3797</v>
      </c>
      <c r="G131" s="126" t="s">
        <v>254</v>
      </c>
      <c r="H131" s="127">
        <v>40</v>
      </c>
      <c r="I131" s="128"/>
      <c r="J131" s="129">
        <f t="shared" si="5"/>
        <v>0</v>
      </c>
      <c r="K131" s="125" t="s">
        <v>160</v>
      </c>
      <c r="L131" s="19"/>
      <c r="M131" s="130" t="s">
        <v>19</v>
      </c>
      <c r="N131" s="131" t="s">
        <v>49</v>
      </c>
      <c r="P131" s="132">
        <f t="shared" si="6"/>
        <v>0</v>
      </c>
      <c r="Q131" s="132">
        <v>0</v>
      </c>
      <c r="R131" s="132">
        <f t="shared" si="7"/>
        <v>0</v>
      </c>
      <c r="S131" s="132">
        <v>0</v>
      </c>
      <c r="T131" s="133">
        <f t="shared" si="8"/>
        <v>0</v>
      </c>
      <c r="AR131" s="134" t="s">
        <v>373</v>
      </c>
      <c r="AT131" s="134" t="s">
        <v>156</v>
      </c>
      <c r="AU131" s="134" t="s">
        <v>87</v>
      </c>
      <c r="AY131" s="2" t="s">
        <v>153</v>
      </c>
      <c r="BE131" s="135">
        <f t="shared" si="9"/>
        <v>0</v>
      </c>
      <c r="BF131" s="135">
        <f t="shared" si="10"/>
        <v>0</v>
      </c>
      <c r="BG131" s="135">
        <f t="shared" si="11"/>
        <v>0</v>
      </c>
      <c r="BH131" s="135">
        <f t="shared" si="12"/>
        <v>0</v>
      </c>
      <c r="BI131" s="135">
        <f t="shared" si="13"/>
        <v>0</v>
      </c>
      <c r="BJ131" s="2" t="s">
        <v>85</v>
      </c>
      <c r="BK131" s="135">
        <f t="shared" si="14"/>
        <v>0</v>
      </c>
      <c r="BL131" s="2" t="s">
        <v>373</v>
      </c>
      <c r="BM131" s="134" t="s">
        <v>494</v>
      </c>
    </row>
    <row r="132" spans="2:47" s="18" customFormat="1" ht="11.25">
      <c r="B132" s="19"/>
      <c r="D132" s="136" t="s">
        <v>163</v>
      </c>
      <c r="F132" s="137" t="s">
        <v>3798</v>
      </c>
      <c r="L132" s="19"/>
      <c r="M132" s="138"/>
      <c r="T132" s="43"/>
      <c r="AT132" s="2" t="s">
        <v>163</v>
      </c>
      <c r="AU132" s="2" t="s">
        <v>87</v>
      </c>
    </row>
    <row r="133" spans="2:65" s="18" customFormat="1" ht="16.5" customHeight="1">
      <c r="B133" s="19"/>
      <c r="C133" s="171" t="s">
        <v>380</v>
      </c>
      <c r="D133" s="171" t="s">
        <v>664</v>
      </c>
      <c r="E133" s="172" t="s">
        <v>3799</v>
      </c>
      <c r="F133" s="173" t="s">
        <v>3800</v>
      </c>
      <c r="G133" s="174" t="s">
        <v>254</v>
      </c>
      <c r="H133" s="175">
        <v>7</v>
      </c>
      <c r="I133" s="176"/>
      <c r="J133" s="177">
        <f t="shared" si="5"/>
        <v>0</v>
      </c>
      <c r="K133" s="173" t="s">
        <v>160</v>
      </c>
      <c r="L133" s="178"/>
      <c r="M133" s="179" t="s">
        <v>19</v>
      </c>
      <c r="N133" s="180" t="s">
        <v>49</v>
      </c>
      <c r="P133" s="132">
        <f t="shared" si="6"/>
        <v>0</v>
      </c>
      <c r="Q133" s="132">
        <v>0</v>
      </c>
      <c r="R133" s="132">
        <f t="shared" si="7"/>
        <v>0</v>
      </c>
      <c r="S133" s="132">
        <v>0</v>
      </c>
      <c r="T133" s="133">
        <f t="shared" si="8"/>
        <v>0</v>
      </c>
      <c r="AR133" s="134" t="s">
        <v>494</v>
      </c>
      <c r="AT133" s="134" t="s">
        <v>664</v>
      </c>
      <c r="AU133" s="134" t="s">
        <v>87</v>
      </c>
      <c r="AY133" s="2" t="s">
        <v>153</v>
      </c>
      <c r="BE133" s="135">
        <f t="shared" si="9"/>
        <v>0</v>
      </c>
      <c r="BF133" s="135">
        <f t="shared" si="10"/>
        <v>0</v>
      </c>
      <c r="BG133" s="135">
        <f t="shared" si="11"/>
        <v>0</v>
      </c>
      <c r="BH133" s="135">
        <f t="shared" si="12"/>
        <v>0</v>
      </c>
      <c r="BI133" s="135">
        <f t="shared" si="13"/>
        <v>0</v>
      </c>
      <c r="BJ133" s="2" t="s">
        <v>85</v>
      </c>
      <c r="BK133" s="135">
        <f t="shared" si="14"/>
        <v>0</v>
      </c>
      <c r="BL133" s="2" t="s">
        <v>373</v>
      </c>
      <c r="BM133" s="134" t="s">
        <v>513</v>
      </c>
    </row>
    <row r="134" spans="2:65" s="18" customFormat="1" ht="16.5" customHeight="1">
      <c r="B134" s="19"/>
      <c r="C134" s="171" t="s">
        <v>361</v>
      </c>
      <c r="D134" s="171" t="s">
        <v>664</v>
      </c>
      <c r="E134" s="172" t="s">
        <v>3801</v>
      </c>
      <c r="F134" s="173" t="s">
        <v>3802</v>
      </c>
      <c r="G134" s="174" t="s">
        <v>254</v>
      </c>
      <c r="H134" s="175">
        <v>24</v>
      </c>
      <c r="I134" s="176"/>
      <c r="J134" s="177">
        <f t="shared" si="5"/>
        <v>0</v>
      </c>
      <c r="K134" s="173" t="s">
        <v>160</v>
      </c>
      <c r="L134" s="178"/>
      <c r="M134" s="179" t="s">
        <v>19</v>
      </c>
      <c r="N134" s="180" t="s">
        <v>49</v>
      </c>
      <c r="P134" s="132">
        <f t="shared" si="6"/>
        <v>0</v>
      </c>
      <c r="Q134" s="132">
        <v>0</v>
      </c>
      <c r="R134" s="132">
        <f t="shared" si="7"/>
        <v>0</v>
      </c>
      <c r="S134" s="132">
        <v>0</v>
      </c>
      <c r="T134" s="133">
        <f t="shared" si="8"/>
        <v>0</v>
      </c>
      <c r="AR134" s="134" t="s">
        <v>494</v>
      </c>
      <c r="AT134" s="134" t="s">
        <v>664</v>
      </c>
      <c r="AU134" s="134" t="s">
        <v>87</v>
      </c>
      <c r="AY134" s="2" t="s">
        <v>153</v>
      </c>
      <c r="BE134" s="135">
        <f t="shared" si="9"/>
        <v>0</v>
      </c>
      <c r="BF134" s="135">
        <f t="shared" si="10"/>
        <v>0</v>
      </c>
      <c r="BG134" s="135">
        <f t="shared" si="11"/>
        <v>0</v>
      </c>
      <c r="BH134" s="135">
        <f t="shared" si="12"/>
        <v>0</v>
      </c>
      <c r="BI134" s="135">
        <f t="shared" si="13"/>
        <v>0</v>
      </c>
      <c r="BJ134" s="2" t="s">
        <v>85</v>
      </c>
      <c r="BK134" s="135">
        <f t="shared" si="14"/>
        <v>0</v>
      </c>
      <c r="BL134" s="2" t="s">
        <v>373</v>
      </c>
      <c r="BM134" s="134" t="s">
        <v>523</v>
      </c>
    </row>
    <row r="135" spans="2:65" s="18" customFormat="1" ht="16.5" customHeight="1">
      <c r="B135" s="19"/>
      <c r="C135" s="171" t="s">
        <v>390</v>
      </c>
      <c r="D135" s="171" t="s">
        <v>664</v>
      </c>
      <c r="E135" s="172" t="s">
        <v>3803</v>
      </c>
      <c r="F135" s="173" t="s">
        <v>3804</v>
      </c>
      <c r="G135" s="174" t="s">
        <v>254</v>
      </c>
      <c r="H135" s="175">
        <v>3</v>
      </c>
      <c r="I135" s="176"/>
      <c r="J135" s="177">
        <f t="shared" si="5"/>
        <v>0</v>
      </c>
      <c r="K135" s="173" t="s">
        <v>160</v>
      </c>
      <c r="L135" s="178"/>
      <c r="M135" s="179" t="s">
        <v>19</v>
      </c>
      <c r="N135" s="180" t="s">
        <v>49</v>
      </c>
      <c r="P135" s="132">
        <f t="shared" si="6"/>
        <v>0</v>
      </c>
      <c r="Q135" s="132">
        <v>0</v>
      </c>
      <c r="R135" s="132">
        <f t="shared" si="7"/>
        <v>0</v>
      </c>
      <c r="S135" s="132">
        <v>0</v>
      </c>
      <c r="T135" s="133">
        <f t="shared" si="8"/>
        <v>0</v>
      </c>
      <c r="AR135" s="134" t="s">
        <v>494</v>
      </c>
      <c r="AT135" s="134" t="s">
        <v>664</v>
      </c>
      <c r="AU135" s="134" t="s">
        <v>87</v>
      </c>
      <c r="AY135" s="2" t="s">
        <v>153</v>
      </c>
      <c r="BE135" s="135">
        <f t="shared" si="9"/>
        <v>0</v>
      </c>
      <c r="BF135" s="135">
        <f t="shared" si="10"/>
        <v>0</v>
      </c>
      <c r="BG135" s="135">
        <f t="shared" si="11"/>
        <v>0</v>
      </c>
      <c r="BH135" s="135">
        <f t="shared" si="12"/>
        <v>0</v>
      </c>
      <c r="BI135" s="135">
        <f t="shared" si="13"/>
        <v>0</v>
      </c>
      <c r="BJ135" s="2" t="s">
        <v>85</v>
      </c>
      <c r="BK135" s="135">
        <f t="shared" si="14"/>
        <v>0</v>
      </c>
      <c r="BL135" s="2" t="s">
        <v>373</v>
      </c>
      <c r="BM135" s="134" t="s">
        <v>533</v>
      </c>
    </row>
    <row r="136" spans="2:65" s="18" customFormat="1" ht="16.5" customHeight="1">
      <c r="B136" s="19"/>
      <c r="C136" s="171" t="s">
        <v>396</v>
      </c>
      <c r="D136" s="171" t="s">
        <v>664</v>
      </c>
      <c r="E136" s="172" t="s">
        <v>3805</v>
      </c>
      <c r="F136" s="173" t="s">
        <v>3806</v>
      </c>
      <c r="G136" s="174" t="s">
        <v>254</v>
      </c>
      <c r="H136" s="175">
        <v>6</v>
      </c>
      <c r="I136" s="176"/>
      <c r="J136" s="177">
        <f t="shared" si="5"/>
        <v>0</v>
      </c>
      <c r="K136" s="173" t="s">
        <v>160</v>
      </c>
      <c r="L136" s="178"/>
      <c r="M136" s="179" t="s">
        <v>19</v>
      </c>
      <c r="N136" s="180" t="s">
        <v>49</v>
      </c>
      <c r="P136" s="132">
        <f t="shared" si="6"/>
        <v>0</v>
      </c>
      <c r="Q136" s="132">
        <v>0</v>
      </c>
      <c r="R136" s="132">
        <f t="shared" si="7"/>
        <v>0</v>
      </c>
      <c r="S136" s="132">
        <v>0</v>
      </c>
      <c r="T136" s="133">
        <f t="shared" si="8"/>
        <v>0</v>
      </c>
      <c r="AR136" s="134" t="s">
        <v>494</v>
      </c>
      <c r="AT136" s="134" t="s">
        <v>664</v>
      </c>
      <c r="AU136" s="134" t="s">
        <v>87</v>
      </c>
      <c r="AY136" s="2" t="s">
        <v>153</v>
      </c>
      <c r="BE136" s="135">
        <f t="shared" si="9"/>
        <v>0</v>
      </c>
      <c r="BF136" s="135">
        <f t="shared" si="10"/>
        <v>0</v>
      </c>
      <c r="BG136" s="135">
        <f t="shared" si="11"/>
        <v>0</v>
      </c>
      <c r="BH136" s="135">
        <f t="shared" si="12"/>
        <v>0</v>
      </c>
      <c r="BI136" s="135">
        <f t="shared" si="13"/>
        <v>0</v>
      </c>
      <c r="BJ136" s="2" t="s">
        <v>85</v>
      </c>
      <c r="BK136" s="135">
        <f t="shared" si="14"/>
        <v>0</v>
      </c>
      <c r="BL136" s="2" t="s">
        <v>373</v>
      </c>
      <c r="BM136" s="134" t="s">
        <v>548</v>
      </c>
    </row>
    <row r="137" spans="2:65" s="18" customFormat="1" ht="16.5" customHeight="1">
      <c r="B137" s="19"/>
      <c r="C137" s="123" t="s">
        <v>7</v>
      </c>
      <c r="D137" s="123" t="s">
        <v>156</v>
      </c>
      <c r="E137" s="124" t="s">
        <v>3807</v>
      </c>
      <c r="F137" s="125" t="s">
        <v>3808</v>
      </c>
      <c r="G137" s="126" t="s">
        <v>254</v>
      </c>
      <c r="H137" s="127">
        <v>7</v>
      </c>
      <c r="I137" s="128"/>
      <c r="J137" s="129">
        <f t="shared" si="5"/>
        <v>0</v>
      </c>
      <c r="K137" s="125" t="s">
        <v>160</v>
      </c>
      <c r="L137" s="19"/>
      <c r="M137" s="130" t="s">
        <v>19</v>
      </c>
      <c r="N137" s="131" t="s">
        <v>49</v>
      </c>
      <c r="P137" s="132">
        <f t="shared" si="6"/>
        <v>0</v>
      </c>
      <c r="Q137" s="132">
        <v>0</v>
      </c>
      <c r="R137" s="132">
        <f t="shared" si="7"/>
        <v>0</v>
      </c>
      <c r="S137" s="132">
        <v>0</v>
      </c>
      <c r="T137" s="133">
        <f t="shared" si="8"/>
        <v>0</v>
      </c>
      <c r="AR137" s="134" t="s">
        <v>373</v>
      </c>
      <c r="AT137" s="134" t="s">
        <v>156</v>
      </c>
      <c r="AU137" s="134" t="s">
        <v>87</v>
      </c>
      <c r="AY137" s="2" t="s">
        <v>153</v>
      </c>
      <c r="BE137" s="135">
        <f t="shared" si="9"/>
        <v>0</v>
      </c>
      <c r="BF137" s="135">
        <f t="shared" si="10"/>
        <v>0</v>
      </c>
      <c r="BG137" s="135">
        <f t="shared" si="11"/>
        <v>0</v>
      </c>
      <c r="BH137" s="135">
        <f t="shared" si="12"/>
        <v>0</v>
      </c>
      <c r="BI137" s="135">
        <f t="shared" si="13"/>
        <v>0</v>
      </c>
      <c r="BJ137" s="2" t="s">
        <v>85</v>
      </c>
      <c r="BK137" s="135">
        <f t="shared" si="14"/>
        <v>0</v>
      </c>
      <c r="BL137" s="2" t="s">
        <v>373</v>
      </c>
      <c r="BM137" s="134" t="s">
        <v>561</v>
      </c>
    </row>
    <row r="138" spans="2:47" s="18" customFormat="1" ht="11.25">
      <c r="B138" s="19"/>
      <c r="D138" s="136" t="s">
        <v>163</v>
      </c>
      <c r="F138" s="137" t="s">
        <v>3809</v>
      </c>
      <c r="L138" s="19"/>
      <c r="M138" s="138"/>
      <c r="T138" s="43"/>
      <c r="AT138" s="2" t="s">
        <v>163</v>
      </c>
      <c r="AU138" s="2" t="s">
        <v>87</v>
      </c>
    </row>
    <row r="139" spans="2:65" s="18" customFormat="1" ht="16.5" customHeight="1">
      <c r="B139" s="19"/>
      <c r="C139" s="171" t="s">
        <v>411</v>
      </c>
      <c r="D139" s="171" t="s">
        <v>664</v>
      </c>
      <c r="E139" s="172" t="s">
        <v>3810</v>
      </c>
      <c r="F139" s="173" t="s">
        <v>3811</v>
      </c>
      <c r="G139" s="174" t="s">
        <v>254</v>
      </c>
      <c r="H139" s="175">
        <v>6</v>
      </c>
      <c r="I139" s="176"/>
      <c r="J139" s="177">
        <f t="shared" si="5"/>
        <v>0</v>
      </c>
      <c r="K139" s="173" t="s">
        <v>160</v>
      </c>
      <c r="L139" s="178"/>
      <c r="M139" s="179" t="s">
        <v>19</v>
      </c>
      <c r="N139" s="180" t="s">
        <v>49</v>
      </c>
      <c r="P139" s="132">
        <f t="shared" si="6"/>
        <v>0</v>
      </c>
      <c r="Q139" s="132">
        <v>0</v>
      </c>
      <c r="R139" s="132">
        <f t="shared" si="7"/>
        <v>0</v>
      </c>
      <c r="S139" s="132">
        <v>0</v>
      </c>
      <c r="T139" s="133">
        <f t="shared" si="8"/>
        <v>0</v>
      </c>
      <c r="AR139" s="134" t="s">
        <v>494</v>
      </c>
      <c r="AT139" s="134" t="s">
        <v>664</v>
      </c>
      <c r="AU139" s="134" t="s">
        <v>87</v>
      </c>
      <c r="AY139" s="2" t="s">
        <v>153</v>
      </c>
      <c r="BE139" s="135">
        <f t="shared" si="9"/>
        <v>0</v>
      </c>
      <c r="BF139" s="135">
        <f t="shared" si="10"/>
        <v>0</v>
      </c>
      <c r="BG139" s="135">
        <f t="shared" si="11"/>
        <v>0</v>
      </c>
      <c r="BH139" s="135">
        <f t="shared" si="12"/>
        <v>0</v>
      </c>
      <c r="BI139" s="135">
        <f t="shared" si="13"/>
        <v>0</v>
      </c>
      <c r="BJ139" s="2" t="s">
        <v>85</v>
      </c>
      <c r="BK139" s="135">
        <f t="shared" si="14"/>
        <v>0</v>
      </c>
      <c r="BL139" s="2" t="s">
        <v>373</v>
      </c>
      <c r="BM139" s="134" t="s">
        <v>571</v>
      </c>
    </row>
    <row r="140" spans="2:65" s="18" customFormat="1" ht="16.5" customHeight="1">
      <c r="B140" s="19"/>
      <c r="C140" s="171" t="s">
        <v>420</v>
      </c>
      <c r="D140" s="171" t="s">
        <v>664</v>
      </c>
      <c r="E140" s="172" t="s">
        <v>3812</v>
      </c>
      <c r="F140" s="173" t="s">
        <v>3813</v>
      </c>
      <c r="G140" s="174" t="s">
        <v>254</v>
      </c>
      <c r="H140" s="175">
        <v>1</v>
      </c>
      <c r="I140" s="176"/>
      <c r="J140" s="177">
        <f t="shared" si="5"/>
        <v>0</v>
      </c>
      <c r="K140" s="173" t="s">
        <v>19</v>
      </c>
      <c r="L140" s="178"/>
      <c r="M140" s="179" t="s">
        <v>19</v>
      </c>
      <c r="N140" s="180" t="s">
        <v>49</v>
      </c>
      <c r="P140" s="132">
        <f t="shared" si="6"/>
        <v>0</v>
      </c>
      <c r="Q140" s="132">
        <v>0</v>
      </c>
      <c r="R140" s="132">
        <f t="shared" si="7"/>
        <v>0</v>
      </c>
      <c r="S140" s="132">
        <v>0</v>
      </c>
      <c r="T140" s="133">
        <f t="shared" si="8"/>
        <v>0</v>
      </c>
      <c r="AR140" s="134" t="s">
        <v>494</v>
      </c>
      <c r="AT140" s="134" t="s">
        <v>664</v>
      </c>
      <c r="AU140" s="134" t="s">
        <v>87</v>
      </c>
      <c r="AY140" s="2" t="s">
        <v>153</v>
      </c>
      <c r="BE140" s="135">
        <f t="shared" si="9"/>
        <v>0</v>
      </c>
      <c r="BF140" s="135">
        <f t="shared" si="10"/>
        <v>0</v>
      </c>
      <c r="BG140" s="135">
        <f t="shared" si="11"/>
        <v>0</v>
      </c>
      <c r="BH140" s="135">
        <f t="shared" si="12"/>
        <v>0</v>
      </c>
      <c r="BI140" s="135">
        <f t="shared" si="13"/>
        <v>0</v>
      </c>
      <c r="BJ140" s="2" t="s">
        <v>85</v>
      </c>
      <c r="BK140" s="135">
        <f t="shared" si="14"/>
        <v>0</v>
      </c>
      <c r="BL140" s="2" t="s">
        <v>373</v>
      </c>
      <c r="BM140" s="134" t="s">
        <v>586</v>
      </c>
    </row>
    <row r="141" spans="2:65" s="18" customFormat="1" ht="24.2" customHeight="1">
      <c r="B141" s="19"/>
      <c r="C141" s="171" t="s">
        <v>428</v>
      </c>
      <c r="D141" s="171" t="s">
        <v>664</v>
      </c>
      <c r="E141" s="172" t="s">
        <v>3814</v>
      </c>
      <c r="F141" s="173" t="s">
        <v>3815</v>
      </c>
      <c r="G141" s="174" t="s">
        <v>254</v>
      </c>
      <c r="H141" s="175">
        <v>6</v>
      </c>
      <c r="I141" s="176"/>
      <c r="J141" s="177">
        <f t="shared" si="5"/>
        <v>0</v>
      </c>
      <c r="K141" s="173" t="s">
        <v>160</v>
      </c>
      <c r="L141" s="178"/>
      <c r="M141" s="179" t="s">
        <v>19</v>
      </c>
      <c r="N141" s="180" t="s">
        <v>49</v>
      </c>
      <c r="P141" s="132">
        <f t="shared" si="6"/>
        <v>0</v>
      </c>
      <c r="Q141" s="132">
        <v>0</v>
      </c>
      <c r="R141" s="132">
        <f t="shared" si="7"/>
        <v>0</v>
      </c>
      <c r="S141" s="132">
        <v>0</v>
      </c>
      <c r="T141" s="133">
        <f t="shared" si="8"/>
        <v>0</v>
      </c>
      <c r="AR141" s="134" t="s">
        <v>494</v>
      </c>
      <c r="AT141" s="134" t="s">
        <v>664</v>
      </c>
      <c r="AU141" s="134" t="s">
        <v>87</v>
      </c>
      <c r="AY141" s="2" t="s">
        <v>153</v>
      </c>
      <c r="BE141" s="135">
        <f t="shared" si="9"/>
        <v>0</v>
      </c>
      <c r="BF141" s="135">
        <f t="shared" si="10"/>
        <v>0</v>
      </c>
      <c r="BG141" s="135">
        <f t="shared" si="11"/>
        <v>0</v>
      </c>
      <c r="BH141" s="135">
        <f t="shared" si="12"/>
        <v>0</v>
      </c>
      <c r="BI141" s="135">
        <f t="shared" si="13"/>
        <v>0</v>
      </c>
      <c r="BJ141" s="2" t="s">
        <v>85</v>
      </c>
      <c r="BK141" s="135">
        <f t="shared" si="14"/>
        <v>0</v>
      </c>
      <c r="BL141" s="2" t="s">
        <v>373</v>
      </c>
      <c r="BM141" s="134" t="s">
        <v>599</v>
      </c>
    </row>
    <row r="142" spans="2:65" s="18" customFormat="1" ht="24.2" customHeight="1">
      <c r="B142" s="19"/>
      <c r="C142" s="123" t="s">
        <v>440</v>
      </c>
      <c r="D142" s="123" t="s">
        <v>156</v>
      </c>
      <c r="E142" s="124" t="s">
        <v>3816</v>
      </c>
      <c r="F142" s="125" t="s">
        <v>3817</v>
      </c>
      <c r="G142" s="126" t="s">
        <v>254</v>
      </c>
      <c r="H142" s="127">
        <v>6</v>
      </c>
      <c r="I142" s="128"/>
      <c r="J142" s="129">
        <f t="shared" si="5"/>
        <v>0</v>
      </c>
      <c r="K142" s="125" t="s">
        <v>160</v>
      </c>
      <c r="L142" s="19"/>
      <c r="M142" s="130" t="s">
        <v>19</v>
      </c>
      <c r="N142" s="131" t="s">
        <v>49</v>
      </c>
      <c r="P142" s="132">
        <f t="shared" si="6"/>
        <v>0</v>
      </c>
      <c r="Q142" s="132">
        <v>0</v>
      </c>
      <c r="R142" s="132">
        <f t="shared" si="7"/>
        <v>0</v>
      </c>
      <c r="S142" s="132">
        <v>0</v>
      </c>
      <c r="T142" s="133">
        <f t="shared" si="8"/>
        <v>0</v>
      </c>
      <c r="AR142" s="134" t="s">
        <v>373</v>
      </c>
      <c r="AT142" s="134" t="s">
        <v>156</v>
      </c>
      <c r="AU142" s="134" t="s">
        <v>87</v>
      </c>
      <c r="AY142" s="2" t="s">
        <v>153</v>
      </c>
      <c r="BE142" s="135">
        <f t="shared" si="9"/>
        <v>0</v>
      </c>
      <c r="BF142" s="135">
        <f t="shared" si="10"/>
        <v>0</v>
      </c>
      <c r="BG142" s="135">
        <f t="shared" si="11"/>
        <v>0</v>
      </c>
      <c r="BH142" s="135">
        <f t="shared" si="12"/>
        <v>0</v>
      </c>
      <c r="BI142" s="135">
        <f t="shared" si="13"/>
        <v>0</v>
      </c>
      <c r="BJ142" s="2" t="s">
        <v>85</v>
      </c>
      <c r="BK142" s="135">
        <f t="shared" si="14"/>
        <v>0</v>
      </c>
      <c r="BL142" s="2" t="s">
        <v>373</v>
      </c>
      <c r="BM142" s="134" t="s">
        <v>439</v>
      </c>
    </row>
    <row r="143" spans="2:47" s="18" customFormat="1" ht="11.25">
      <c r="B143" s="19"/>
      <c r="D143" s="136" t="s">
        <v>163</v>
      </c>
      <c r="F143" s="137" t="s">
        <v>3818</v>
      </c>
      <c r="L143" s="19"/>
      <c r="M143" s="138"/>
      <c r="T143" s="43"/>
      <c r="AT143" s="2" t="s">
        <v>163</v>
      </c>
      <c r="AU143" s="2" t="s">
        <v>87</v>
      </c>
    </row>
    <row r="144" spans="2:65" s="18" customFormat="1" ht="16.5" customHeight="1">
      <c r="B144" s="19"/>
      <c r="C144" s="171" t="s">
        <v>446</v>
      </c>
      <c r="D144" s="171" t="s">
        <v>664</v>
      </c>
      <c r="E144" s="172" t="s">
        <v>3819</v>
      </c>
      <c r="F144" s="173" t="s">
        <v>3820</v>
      </c>
      <c r="G144" s="174" t="s">
        <v>254</v>
      </c>
      <c r="H144" s="175">
        <v>6</v>
      </c>
      <c r="I144" s="176"/>
      <c r="J144" s="177">
        <f t="shared" si="5"/>
        <v>0</v>
      </c>
      <c r="K144" s="173" t="s">
        <v>160</v>
      </c>
      <c r="L144" s="178"/>
      <c r="M144" s="179" t="s">
        <v>19</v>
      </c>
      <c r="N144" s="180" t="s">
        <v>49</v>
      </c>
      <c r="P144" s="132">
        <f t="shared" si="6"/>
        <v>0</v>
      </c>
      <c r="Q144" s="132">
        <v>0</v>
      </c>
      <c r="R144" s="132">
        <f t="shared" si="7"/>
        <v>0</v>
      </c>
      <c r="S144" s="132">
        <v>0</v>
      </c>
      <c r="T144" s="133">
        <f t="shared" si="8"/>
        <v>0</v>
      </c>
      <c r="AR144" s="134" t="s">
        <v>494</v>
      </c>
      <c r="AT144" s="134" t="s">
        <v>664</v>
      </c>
      <c r="AU144" s="134" t="s">
        <v>87</v>
      </c>
      <c r="AY144" s="2" t="s">
        <v>153</v>
      </c>
      <c r="BE144" s="135">
        <f t="shared" si="9"/>
        <v>0</v>
      </c>
      <c r="BF144" s="135">
        <f t="shared" si="10"/>
        <v>0</v>
      </c>
      <c r="BG144" s="135">
        <f t="shared" si="11"/>
        <v>0</v>
      </c>
      <c r="BH144" s="135">
        <f t="shared" si="12"/>
        <v>0</v>
      </c>
      <c r="BI144" s="135">
        <f t="shared" si="13"/>
        <v>0</v>
      </c>
      <c r="BJ144" s="2" t="s">
        <v>85</v>
      </c>
      <c r="BK144" s="135">
        <f t="shared" si="14"/>
        <v>0</v>
      </c>
      <c r="BL144" s="2" t="s">
        <v>373</v>
      </c>
      <c r="BM144" s="134" t="s">
        <v>629</v>
      </c>
    </row>
    <row r="145" spans="2:65" s="18" customFormat="1" ht="16.5" customHeight="1">
      <c r="B145" s="19"/>
      <c r="C145" s="123" t="s">
        <v>451</v>
      </c>
      <c r="D145" s="123" t="s">
        <v>156</v>
      </c>
      <c r="E145" s="124" t="s">
        <v>3821</v>
      </c>
      <c r="F145" s="125" t="s">
        <v>3822</v>
      </c>
      <c r="G145" s="126" t="s">
        <v>254</v>
      </c>
      <c r="H145" s="127">
        <v>6</v>
      </c>
      <c r="I145" s="128"/>
      <c r="J145" s="129">
        <f t="shared" si="5"/>
        <v>0</v>
      </c>
      <c r="K145" s="125" t="s">
        <v>160</v>
      </c>
      <c r="L145" s="19"/>
      <c r="M145" s="130" t="s">
        <v>19</v>
      </c>
      <c r="N145" s="131" t="s">
        <v>49</v>
      </c>
      <c r="P145" s="132">
        <f t="shared" si="6"/>
        <v>0</v>
      </c>
      <c r="Q145" s="132">
        <v>0</v>
      </c>
      <c r="R145" s="132">
        <f t="shared" si="7"/>
        <v>0</v>
      </c>
      <c r="S145" s="132">
        <v>0</v>
      </c>
      <c r="T145" s="133">
        <f t="shared" si="8"/>
        <v>0</v>
      </c>
      <c r="AR145" s="134" t="s">
        <v>373</v>
      </c>
      <c r="AT145" s="134" t="s">
        <v>156</v>
      </c>
      <c r="AU145" s="134" t="s">
        <v>87</v>
      </c>
      <c r="AY145" s="2" t="s">
        <v>153</v>
      </c>
      <c r="BE145" s="135">
        <f t="shared" si="9"/>
        <v>0</v>
      </c>
      <c r="BF145" s="135">
        <f t="shared" si="10"/>
        <v>0</v>
      </c>
      <c r="BG145" s="135">
        <f t="shared" si="11"/>
        <v>0</v>
      </c>
      <c r="BH145" s="135">
        <f t="shared" si="12"/>
        <v>0</v>
      </c>
      <c r="BI145" s="135">
        <f t="shared" si="13"/>
        <v>0</v>
      </c>
      <c r="BJ145" s="2" t="s">
        <v>85</v>
      </c>
      <c r="BK145" s="135">
        <f t="shared" si="14"/>
        <v>0</v>
      </c>
      <c r="BL145" s="2" t="s">
        <v>373</v>
      </c>
      <c r="BM145" s="134" t="s">
        <v>641</v>
      </c>
    </row>
    <row r="146" spans="2:47" s="18" customFormat="1" ht="11.25">
      <c r="B146" s="19"/>
      <c r="D146" s="136" t="s">
        <v>163</v>
      </c>
      <c r="F146" s="137" t="s">
        <v>3823</v>
      </c>
      <c r="L146" s="19"/>
      <c r="M146" s="138"/>
      <c r="T146" s="43"/>
      <c r="AT146" s="2" t="s">
        <v>163</v>
      </c>
      <c r="AU146" s="2" t="s">
        <v>87</v>
      </c>
    </row>
    <row r="147" spans="2:65" s="18" customFormat="1" ht="16.5" customHeight="1">
      <c r="B147" s="19"/>
      <c r="C147" s="123" t="s">
        <v>458</v>
      </c>
      <c r="D147" s="123" t="s">
        <v>156</v>
      </c>
      <c r="E147" s="124" t="s">
        <v>3824</v>
      </c>
      <c r="F147" s="125" t="s">
        <v>3825</v>
      </c>
      <c r="G147" s="126" t="s">
        <v>254</v>
      </c>
      <c r="H147" s="127">
        <v>3</v>
      </c>
      <c r="I147" s="128"/>
      <c r="J147" s="129">
        <f t="shared" si="5"/>
        <v>0</v>
      </c>
      <c r="K147" s="125" t="s">
        <v>160</v>
      </c>
      <c r="L147" s="19"/>
      <c r="M147" s="130" t="s">
        <v>19</v>
      </c>
      <c r="N147" s="131" t="s">
        <v>49</v>
      </c>
      <c r="P147" s="132">
        <f t="shared" si="6"/>
        <v>0</v>
      </c>
      <c r="Q147" s="132">
        <v>0</v>
      </c>
      <c r="R147" s="132">
        <f t="shared" si="7"/>
        <v>0</v>
      </c>
      <c r="S147" s="132">
        <v>0</v>
      </c>
      <c r="T147" s="133">
        <f t="shared" si="8"/>
        <v>0</v>
      </c>
      <c r="AR147" s="134" t="s">
        <v>373</v>
      </c>
      <c r="AT147" s="134" t="s">
        <v>156</v>
      </c>
      <c r="AU147" s="134" t="s">
        <v>87</v>
      </c>
      <c r="AY147" s="2" t="s">
        <v>153</v>
      </c>
      <c r="BE147" s="135">
        <f t="shared" si="9"/>
        <v>0</v>
      </c>
      <c r="BF147" s="135">
        <f t="shared" si="10"/>
        <v>0</v>
      </c>
      <c r="BG147" s="135">
        <f t="shared" si="11"/>
        <v>0</v>
      </c>
      <c r="BH147" s="135">
        <f t="shared" si="12"/>
        <v>0</v>
      </c>
      <c r="BI147" s="135">
        <f t="shared" si="13"/>
        <v>0</v>
      </c>
      <c r="BJ147" s="2" t="s">
        <v>85</v>
      </c>
      <c r="BK147" s="135">
        <f t="shared" si="14"/>
        <v>0</v>
      </c>
      <c r="BL147" s="2" t="s">
        <v>373</v>
      </c>
      <c r="BM147" s="134" t="s">
        <v>651</v>
      </c>
    </row>
    <row r="148" spans="2:47" s="18" customFormat="1" ht="11.25">
      <c r="B148" s="19"/>
      <c r="D148" s="136" t="s">
        <v>163</v>
      </c>
      <c r="F148" s="137" t="s">
        <v>3826</v>
      </c>
      <c r="L148" s="19"/>
      <c r="M148" s="138"/>
      <c r="T148" s="43"/>
      <c r="AT148" s="2" t="s">
        <v>163</v>
      </c>
      <c r="AU148" s="2" t="s">
        <v>87</v>
      </c>
    </row>
    <row r="149" spans="2:63" s="111" customFormat="1" ht="25.9" customHeight="1">
      <c r="B149" s="112"/>
      <c r="D149" s="113" t="s">
        <v>77</v>
      </c>
      <c r="E149" s="114" t="s">
        <v>664</v>
      </c>
      <c r="F149" s="114" t="s">
        <v>3015</v>
      </c>
      <c r="J149" s="115">
        <f aca="true" t="shared" si="15" ref="J149:J150">BK149</f>
        <v>0</v>
      </c>
      <c r="L149" s="112"/>
      <c r="M149" s="116"/>
      <c r="P149" s="117">
        <f>P150</f>
        <v>0</v>
      </c>
      <c r="R149" s="117">
        <f>R150</f>
        <v>0</v>
      </c>
      <c r="T149" s="118">
        <f>T150</f>
        <v>0</v>
      </c>
      <c r="AR149" s="113" t="s">
        <v>169</v>
      </c>
      <c r="AT149" s="119" t="s">
        <v>77</v>
      </c>
      <c r="AU149" s="119" t="s">
        <v>78</v>
      </c>
      <c r="AY149" s="113" t="s">
        <v>153</v>
      </c>
      <c r="BK149" s="120">
        <f>BK150</f>
        <v>0</v>
      </c>
    </row>
    <row r="150" spans="2:63" s="111" customFormat="1" ht="22.9" customHeight="1">
      <c r="B150" s="112"/>
      <c r="D150" s="113" t="s">
        <v>77</v>
      </c>
      <c r="E150" s="121" t="s">
        <v>3056</v>
      </c>
      <c r="F150" s="121" t="s">
        <v>3057</v>
      </c>
      <c r="J150" s="122">
        <f t="shared" si="15"/>
        <v>0</v>
      </c>
      <c r="L150" s="112"/>
      <c r="M150" s="116"/>
      <c r="P150" s="117">
        <f>SUM(P151:P154)</f>
        <v>0</v>
      </c>
      <c r="R150" s="117">
        <f>SUM(R151:R154)</f>
        <v>0</v>
      </c>
      <c r="T150" s="118">
        <f>SUM(T151:T154)</f>
        <v>0</v>
      </c>
      <c r="AR150" s="113" t="s">
        <v>169</v>
      </c>
      <c r="AT150" s="119" t="s">
        <v>77</v>
      </c>
      <c r="AU150" s="119" t="s">
        <v>85</v>
      </c>
      <c r="AY150" s="113" t="s">
        <v>153</v>
      </c>
      <c r="BK150" s="120">
        <f>SUM(BK151:BK154)</f>
        <v>0</v>
      </c>
    </row>
    <row r="151" spans="2:65" s="18" customFormat="1" ht="37.9" customHeight="1">
      <c r="B151" s="19"/>
      <c r="C151" s="123" t="s">
        <v>464</v>
      </c>
      <c r="D151" s="123" t="s">
        <v>156</v>
      </c>
      <c r="E151" s="124" t="s">
        <v>3827</v>
      </c>
      <c r="F151" s="125" t="s">
        <v>3828</v>
      </c>
      <c r="G151" s="126" t="s">
        <v>270</v>
      </c>
      <c r="H151" s="127">
        <v>88</v>
      </c>
      <c r="I151" s="128"/>
      <c r="J151" s="129">
        <f>ROUND(I151*H151,2)</f>
        <v>0</v>
      </c>
      <c r="K151" s="125" t="s">
        <v>160</v>
      </c>
      <c r="L151" s="19"/>
      <c r="M151" s="130" t="s">
        <v>19</v>
      </c>
      <c r="N151" s="131" t="s">
        <v>49</v>
      </c>
      <c r="P151" s="132">
        <f>O151*H151</f>
        <v>0</v>
      </c>
      <c r="Q151" s="132">
        <v>0</v>
      </c>
      <c r="R151" s="132">
        <f>Q151*H151</f>
        <v>0</v>
      </c>
      <c r="S151" s="132">
        <v>0</v>
      </c>
      <c r="T151" s="133">
        <f>S151*H151</f>
        <v>0</v>
      </c>
      <c r="AR151" s="134" t="s">
        <v>708</v>
      </c>
      <c r="AT151" s="134" t="s">
        <v>156</v>
      </c>
      <c r="AU151" s="134" t="s">
        <v>87</v>
      </c>
      <c r="AY151" s="2" t="s">
        <v>153</v>
      </c>
      <c r="BE151" s="135">
        <f t="shared" si="9"/>
        <v>0</v>
      </c>
      <c r="BF151" s="135">
        <f t="shared" si="10"/>
        <v>0</v>
      </c>
      <c r="BG151" s="135">
        <f t="shared" si="11"/>
        <v>0</v>
      </c>
      <c r="BH151" s="135">
        <f t="shared" si="12"/>
        <v>0</v>
      </c>
      <c r="BI151" s="135">
        <f t="shared" si="13"/>
        <v>0</v>
      </c>
      <c r="BJ151" s="2" t="s">
        <v>85</v>
      </c>
      <c r="BK151" s="135">
        <f>ROUND(I151*H151,2)</f>
        <v>0</v>
      </c>
      <c r="BL151" s="2" t="s">
        <v>708</v>
      </c>
      <c r="BM151" s="134" t="s">
        <v>663</v>
      </c>
    </row>
    <row r="152" spans="2:47" s="18" customFormat="1" ht="11.25">
      <c r="B152" s="19"/>
      <c r="D152" s="136" t="s">
        <v>163</v>
      </c>
      <c r="F152" s="137" t="s">
        <v>3829</v>
      </c>
      <c r="L152" s="19"/>
      <c r="M152" s="138"/>
      <c r="T152" s="43"/>
      <c r="AT152" s="2" t="s">
        <v>163</v>
      </c>
      <c r="AU152" s="2" t="s">
        <v>87</v>
      </c>
    </row>
    <row r="153" spans="2:65" s="18" customFormat="1" ht="33" customHeight="1">
      <c r="B153" s="19"/>
      <c r="C153" s="123" t="s">
        <v>469</v>
      </c>
      <c r="D153" s="123" t="s">
        <v>156</v>
      </c>
      <c r="E153" s="124" t="s">
        <v>3830</v>
      </c>
      <c r="F153" s="125" t="s">
        <v>3831</v>
      </c>
      <c r="G153" s="126" t="s">
        <v>270</v>
      </c>
      <c r="H153" s="127">
        <v>88</v>
      </c>
      <c r="I153" s="128"/>
      <c r="J153" s="129">
        <f>ROUND(I153*H153,2)</f>
        <v>0</v>
      </c>
      <c r="K153" s="125" t="s">
        <v>160</v>
      </c>
      <c r="L153" s="19"/>
      <c r="M153" s="130" t="s">
        <v>19</v>
      </c>
      <c r="N153" s="131" t="s">
        <v>49</v>
      </c>
      <c r="P153" s="132">
        <f>O153*H153</f>
        <v>0</v>
      </c>
      <c r="Q153" s="132">
        <v>0</v>
      </c>
      <c r="R153" s="132">
        <f>Q153*H153</f>
        <v>0</v>
      </c>
      <c r="S153" s="132">
        <v>0</v>
      </c>
      <c r="T153" s="133">
        <f>S153*H153</f>
        <v>0</v>
      </c>
      <c r="AR153" s="134" t="s">
        <v>708</v>
      </c>
      <c r="AT153" s="134" t="s">
        <v>156</v>
      </c>
      <c r="AU153" s="134" t="s">
        <v>87</v>
      </c>
      <c r="AY153" s="2" t="s">
        <v>153</v>
      </c>
      <c r="BE153" s="135">
        <f t="shared" si="9"/>
        <v>0</v>
      </c>
      <c r="BF153" s="135">
        <f t="shared" si="10"/>
        <v>0</v>
      </c>
      <c r="BG153" s="135">
        <f t="shared" si="11"/>
        <v>0</v>
      </c>
      <c r="BH153" s="135">
        <f t="shared" si="12"/>
        <v>0</v>
      </c>
      <c r="BI153" s="135">
        <f t="shared" si="13"/>
        <v>0</v>
      </c>
      <c r="BJ153" s="2" t="s">
        <v>85</v>
      </c>
      <c r="BK153" s="135">
        <f>ROUND(I153*H153,2)</f>
        <v>0</v>
      </c>
      <c r="BL153" s="2" t="s">
        <v>708</v>
      </c>
      <c r="BM153" s="134" t="s">
        <v>674</v>
      </c>
    </row>
    <row r="154" spans="2:47" s="18" customFormat="1" ht="11.25">
      <c r="B154" s="19"/>
      <c r="D154" s="136" t="s">
        <v>163</v>
      </c>
      <c r="F154" s="137" t="s">
        <v>3832</v>
      </c>
      <c r="L154" s="19"/>
      <c r="M154" s="138"/>
      <c r="T154" s="43"/>
      <c r="AT154" s="2" t="s">
        <v>163</v>
      </c>
      <c r="AU154" s="2" t="s">
        <v>87</v>
      </c>
    </row>
    <row r="155" spans="2:63" s="111" customFormat="1" ht="25.9" customHeight="1">
      <c r="B155" s="112"/>
      <c r="D155" s="113" t="s">
        <v>77</v>
      </c>
      <c r="E155" s="114" t="s">
        <v>83</v>
      </c>
      <c r="F155" s="114" t="s">
        <v>151</v>
      </c>
      <c r="J155" s="115">
        <f aca="true" t="shared" si="16" ref="J155:J156">BK155</f>
        <v>0</v>
      </c>
      <c r="L155" s="112"/>
      <c r="M155" s="116"/>
      <c r="P155" s="117">
        <f>P156</f>
        <v>0</v>
      </c>
      <c r="R155" s="117">
        <f>R156</f>
        <v>0</v>
      </c>
      <c r="T155" s="118">
        <f>T156</f>
        <v>0</v>
      </c>
      <c r="AR155" s="113" t="s">
        <v>152</v>
      </c>
      <c r="AT155" s="119" t="s">
        <v>77</v>
      </c>
      <c r="AU155" s="119" t="s">
        <v>78</v>
      </c>
      <c r="AY155" s="113" t="s">
        <v>153</v>
      </c>
      <c r="BK155" s="120">
        <f>BK156</f>
        <v>0</v>
      </c>
    </row>
    <row r="156" spans="2:63" s="111" customFormat="1" ht="22.9" customHeight="1">
      <c r="B156" s="112"/>
      <c r="D156" s="113" t="s">
        <v>77</v>
      </c>
      <c r="E156" s="121" t="s">
        <v>217</v>
      </c>
      <c r="F156" s="121" t="s">
        <v>218</v>
      </c>
      <c r="J156" s="122">
        <f t="shared" si="16"/>
        <v>0</v>
      </c>
      <c r="L156" s="112"/>
      <c r="M156" s="116"/>
      <c r="P156" s="117">
        <f>SUM(P157:P159)</f>
        <v>0</v>
      </c>
      <c r="R156" s="117">
        <f>SUM(R157:R159)</f>
        <v>0</v>
      </c>
      <c r="T156" s="118">
        <f>SUM(T157:T159)</f>
        <v>0</v>
      </c>
      <c r="AR156" s="113" t="s">
        <v>152</v>
      </c>
      <c r="AT156" s="119" t="s">
        <v>77</v>
      </c>
      <c r="AU156" s="119" t="s">
        <v>85</v>
      </c>
      <c r="AY156" s="113" t="s">
        <v>153</v>
      </c>
      <c r="BK156" s="120">
        <f>SUM(BK157:BK159)</f>
        <v>0</v>
      </c>
    </row>
    <row r="157" spans="2:65" s="18" customFormat="1" ht="16.5" customHeight="1">
      <c r="B157" s="19"/>
      <c r="C157" s="123" t="s">
        <v>477</v>
      </c>
      <c r="D157" s="123" t="s">
        <v>156</v>
      </c>
      <c r="E157" s="124" t="s">
        <v>3098</v>
      </c>
      <c r="F157" s="125" t="s">
        <v>3099</v>
      </c>
      <c r="G157" s="126" t="s">
        <v>1081</v>
      </c>
      <c r="H157" s="181"/>
      <c r="I157" s="128"/>
      <c r="J157" s="129">
        <f>ROUND(I157*H157,2)</f>
        <v>0</v>
      </c>
      <c r="K157" s="125" t="s">
        <v>160</v>
      </c>
      <c r="L157" s="19"/>
      <c r="M157" s="130" t="s">
        <v>19</v>
      </c>
      <c r="N157" s="131" t="s">
        <v>49</v>
      </c>
      <c r="P157" s="132">
        <f>O157*H157</f>
        <v>0</v>
      </c>
      <c r="Q157" s="132">
        <v>0</v>
      </c>
      <c r="R157" s="132">
        <f>Q157*H157</f>
        <v>0</v>
      </c>
      <c r="S157" s="132">
        <v>0</v>
      </c>
      <c r="T157" s="133">
        <f>S157*H157</f>
        <v>0</v>
      </c>
      <c r="AR157" s="134" t="s">
        <v>174</v>
      </c>
      <c r="AT157" s="134" t="s">
        <v>156</v>
      </c>
      <c r="AU157" s="134" t="s">
        <v>87</v>
      </c>
      <c r="AY157" s="2" t="s">
        <v>153</v>
      </c>
      <c r="BE157" s="135">
        <f t="shared" si="9"/>
        <v>0</v>
      </c>
      <c r="BF157" s="135">
        <f t="shared" si="10"/>
        <v>0</v>
      </c>
      <c r="BG157" s="135">
        <f t="shared" si="11"/>
        <v>0</v>
      </c>
      <c r="BH157" s="135">
        <f t="shared" si="12"/>
        <v>0</v>
      </c>
      <c r="BI157" s="135">
        <f t="shared" si="13"/>
        <v>0</v>
      </c>
      <c r="BJ157" s="2" t="s">
        <v>85</v>
      </c>
      <c r="BK157" s="135">
        <f>ROUND(I157*H157,2)</f>
        <v>0</v>
      </c>
      <c r="BL157" s="2" t="s">
        <v>174</v>
      </c>
      <c r="BM157" s="134" t="s">
        <v>720</v>
      </c>
    </row>
    <row r="158" spans="2:47" s="18" customFormat="1" ht="11.25">
      <c r="B158" s="19"/>
      <c r="D158" s="136" t="s">
        <v>163</v>
      </c>
      <c r="F158" s="137" t="s">
        <v>3100</v>
      </c>
      <c r="L158" s="19"/>
      <c r="M158" s="138"/>
      <c r="T158" s="43"/>
      <c r="AT158" s="2" t="s">
        <v>163</v>
      </c>
      <c r="AU158" s="2" t="s">
        <v>87</v>
      </c>
    </row>
    <row r="159" spans="2:65" s="18" customFormat="1" ht="16.5" customHeight="1">
      <c r="B159" s="19"/>
      <c r="C159" s="123" t="s">
        <v>494</v>
      </c>
      <c r="D159" s="123" t="s">
        <v>156</v>
      </c>
      <c r="E159" s="124" t="s">
        <v>3101</v>
      </c>
      <c r="F159" s="125" t="s">
        <v>3102</v>
      </c>
      <c r="G159" s="126" t="s">
        <v>1081</v>
      </c>
      <c r="H159" s="181"/>
      <c r="I159" s="128"/>
      <c r="J159" s="129">
        <f>ROUND(I159*H159,2)</f>
        <v>0</v>
      </c>
      <c r="K159" s="125" t="s">
        <v>19</v>
      </c>
      <c r="L159" s="19"/>
      <c r="M159" s="182" t="s">
        <v>19</v>
      </c>
      <c r="N159" s="183" t="s">
        <v>49</v>
      </c>
      <c r="O159" s="140"/>
      <c r="P159" s="184">
        <f>O159*H159</f>
        <v>0</v>
      </c>
      <c r="Q159" s="184">
        <v>0</v>
      </c>
      <c r="R159" s="184">
        <f>Q159*H159</f>
        <v>0</v>
      </c>
      <c r="S159" s="184">
        <v>0</v>
      </c>
      <c r="T159" s="185">
        <f>S159*H159</f>
        <v>0</v>
      </c>
      <c r="AR159" s="134" t="s">
        <v>174</v>
      </c>
      <c r="AT159" s="134" t="s">
        <v>156</v>
      </c>
      <c r="AU159" s="134" t="s">
        <v>87</v>
      </c>
      <c r="AY159" s="2" t="s">
        <v>153</v>
      </c>
      <c r="BE159" s="135">
        <f t="shared" si="9"/>
        <v>0</v>
      </c>
      <c r="BF159" s="135">
        <f t="shared" si="10"/>
        <v>0</v>
      </c>
      <c r="BG159" s="135">
        <f t="shared" si="11"/>
        <v>0</v>
      </c>
      <c r="BH159" s="135">
        <f t="shared" si="12"/>
        <v>0</v>
      </c>
      <c r="BI159" s="135">
        <f t="shared" si="13"/>
        <v>0</v>
      </c>
      <c r="BJ159" s="2" t="s">
        <v>85</v>
      </c>
      <c r="BK159" s="135">
        <f>ROUND(I159*H159,2)</f>
        <v>0</v>
      </c>
      <c r="BL159" s="2" t="s">
        <v>174</v>
      </c>
      <c r="BM159" s="134" t="s">
        <v>767</v>
      </c>
    </row>
    <row r="160" spans="2:12" s="18" customFormat="1" ht="6.95" customHeight="1">
      <c r="B160" s="29"/>
      <c r="C160" s="30"/>
      <c r="D160" s="30"/>
      <c r="E160" s="30"/>
      <c r="F160" s="30"/>
      <c r="G160" s="30"/>
      <c r="H160" s="30"/>
      <c r="I160" s="30"/>
      <c r="J160" s="30"/>
      <c r="K160" s="30"/>
      <c r="L160" s="19"/>
    </row>
  </sheetData>
  <autoFilter ref="C84:K159"/>
  <mergeCells count="9">
    <mergeCell ref="E48:H48"/>
    <mergeCell ref="E50:H50"/>
    <mergeCell ref="E75:H75"/>
    <mergeCell ref="E77:H77"/>
    <mergeCell ref="L2:V2"/>
    <mergeCell ref="E7:H7"/>
    <mergeCell ref="E9:H9"/>
    <mergeCell ref="E18:H18"/>
    <mergeCell ref="E27:H27"/>
  </mergeCells>
  <hyperlinks>
    <hyperlink ref="F89" r:id="rId1" display="https://podminky.urs.cz/item/CS_URS_2023_01/741410003"/>
    <hyperlink ref="F106" r:id="rId2" display="https://podminky.urs.cz/item/CS_URS_2023_01/741410021"/>
    <hyperlink ref="F117" r:id="rId3" display="https://podminky.urs.cz/item/CS_URS_2023_01/741410041"/>
    <hyperlink ref="F128" r:id="rId4" display="https://podminky.urs.cz/item/CS_URS_2023_01/741420021"/>
    <hyperlink ref="F132" r:id="rId5" display="https://podminky.urs.cz/item/CS_URS_2023_01/741420022"/>
    <hyperlink ref="F138" r:id="rId6" display="https://podminky.urs.cz/item/CS_URS_2023_01/741430005"/>
    <hyperlink ref="F143" r:id="rId7" display="https://podminky.urs.cz/item/CS_URS_2023_01/741440031"/>
    <hyperlink ref="F146" r:id="rId8" display="https://podminky.urs.cz/item/CS_URS_2023_01/741820001"/>
    <hyperlink ref="F148" r:id="rId9" display="https://podminky.urs.cz/item/CS_URS_2023_01/741820012"/>
    <hyperlink ref="F152" r:id="rId10" display="https://podminky.urs.cz/item/CS_URS_2023_01/460161142"/>
    <hyperlink ref="F154" r:id="rId11" display="https://podminky.urs.cz/item/CS_URS_2023_01/460431152"/>
    <hyperlink ref="F158" r:id="rId12" display="https://podminky.urs.cz/item/CS_URS_2023_01/090001000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218"/>
  <sheetViews>
    <sheetView showGridLines="0" zoomScale="110" zoomScaleNormal="110" workbookViewId="0" topLeftCell="A1"/>
  </sheetViews>
  <sheetFormatPr defaultColWidth="9.33203125" defaultRowHeight="11.25"/>
  <cols>
    <col min="1" max="1" width="8.33203125" style="186" customWidth="1"/>
    <col min="2" max="2" width="1.66796875" style="186" customWidth="1"/>
    <col min="3" max="4" width="5" style="186" customWidth="1"/>
    <col min="5" max="5" width="11.66015625" style="186" customWidth="1"/>
    <col min="6" max="6" width="9.16015625" style="186" customWidth="1"/>
    <col min="7" max="7" width="5" style="186" customWidth="1"/>
    <col min="8" max="8" width="77.83203125" style="186" customWidth="1"/>
    <col min="9" max="10" width="20" style="186" customWidth="1"/>
    <col min="11" max="11" width="1.66796875" style="186" customWidth="1"/>
  </cols>
  <sheetData>
    <row r="1" ht="37.5" customHeight="1"/>
    <row r="2" spans="2:11" ht="7.5" customHeight="1">
      <c r="B2" s="187"/>
      <c r="C2" s="188"/>
      <c r="D2" s="188"/>
      <c r="E2" s="188"/>
      <c r="F2" s="188"/>
      <c r="G2" s="188"/>
      <c r="H2" s="188"/>
      <c r="I2" s="188"/>
      <c r="J2" s="188"/>
      <c r="K2" s="189"/>
    </row>
    <row r="3" spans="2:11" s="190" customFormat="1" ht="45" customHeight="1">
      <c r="B3" s="191"/>
      <c r="C3" s="299" t="s">
        <v>3833</v>
      </c>
      <c r="D3" s="299"/>
      <c r="E3" s="299"/>
      <c r="F3" s="299"/>
      <c r="G3" s="299"/>
      <c r="H3" s="299"/>
      <c r="I3" s="299"/>
      <c r="J3" s="299"/>
      <c r="K3" s="192"/>
    </row>
    <row r="4" spans="2:11" ht="25.5" customHeight="1">
      <c r="B4" s="193"/>
      <c r="C4" s="300" t="s">
        <v>3834</v>
      </c>
      <c r="D4" s="300"/>
      <c r="E4" s="300"/>
      <c r="F4" s="300"/>
      <c r="G4" s="300"/>
      <c r="H4" s="300"/>
      <c r="I4" s="300"/>
      <c r="J4" s="300"/>
      <c r="K4" s="194"/>
    </row>
    <row r="5" spans="2:11" ht="5.25" customHeight="1">
      <c r="B5" s="193"/>
      <c r="C5" s="195"/>
      <c r="D5" s="195"/>
      <c r="E5" s="195"/>
      <c r="F5" s="195"/>
      <c r="G5" s="195"/>
      <c r="H5" s="195"/>
      <c r="I5" s="195"/>
      <c r="J5" s="195"/>
      <c r="K5" s="194"/>
    </row>
    <row r="6" spans="2:11" ht="15" customHeight="1">
      <c r="B6" s="193"/>
      <c r="C6" s="301" t="s">
        <v>3835</v>
      </c>
      <c r="D6" s="301"/>
      <c r="E6" s="301"/>
      <c r="F6" s="301"/>
      <c r="G6" s="301"/>
      <c r="H6" s="301"/>
      <c r="I6" s="301"/>
      <c r="J6" s="301"/>
      <c r="K6" s="194"/>
    </row>
    <row r="7" spans="2:11" ht="15" customHeight="1">
      <c r="B7" s="197"/>
      <c r="C7" s="301" t="s">
        <v>3836</v>
      </c>
      <c r="D7" s="301"/>
      <c r="E7" s="301"/>
      <c r="F7" s="301"/>
      <c r="G7" s="301"/>
      <c r="H7" s="301"/>
      <c r="I7" s="301"/>
      <c r="J7" s="301"/>
      <c r="K7" s="194"/>
    </row>
    <row r="8" spans="2:11" ht="12.75" customHeight="1">
      <c r="B8" s="197"/>
      <c r="C8" s="196"/>
      <c r="D8" s="196"/>
      <c r="E8" s="196"/>
      <c r="F8" s="196"/>
      <c r="G8" s="196"/>
      <c r="H8" s="196"/>
      <c r="I8" s="196"/>
      <c r="J8" s="196"/>
      <c r="K8" s="194"/>
    </row>
    <row r="9" spans="2:11" ht="15" customHeight="1">
      <c r="B9" s="197"/>
      <c r="C9" s="301" t="s">
        <v>3837</v>
      </c>
      <c r="D9" s="301"/>
      <c r="E9" s="301"/>
      <c r="F9" s="301"/>
      <c r="G9" s="301"/>
      <c r="H9" s="301"/>
      <c r="I9" s="301"/>
      <c r="J9" s="301"/>
      <c r="K9" s="194"/>
    </row>
    <row r="10" spans="2:11" ht="15" customHeight="1">
      <c r="B10" s="197"/>
      <c r="C10" s="196"/>
      <c r="D10" s="301" t="s">
        <v>3838</v>
      </c>
      <c r="E10" s="301"/>
      <c r="F10" s="301"/>
      <c r="G10" s="301"/>
      <c r="H10" s="301"/>
      <c r="I10" s="301"/>
      <c r="J10" s="301"/>
      <c r="K10" s="194"/>
    </row>
    <row r="11" spans="2:11" ht="15" customHeight="1">
      <c r="B11" s="197"/>
      <c r="C11" s="78"/>
      <c r="D11" s="301" t="s">
        <v>3839</v>
      </c>
      <c r="E11" s="301"/>
      <c r="F11" s="301"/>
      <c r="G11" s="301"/>
      <c r="H11" s="301"/>
      <c r="I11" s="301"/>
      <c r="J11" s="301"/>
      <c r="K11" s="194"/>
    </row>
    <row r="12" spans="2:11" ht="15" customHeight="1">
      <c r="B12" s="197"/>
      <c r="C12" s="78"/>
      <c r="D12" s="196"/>
      <c r="E12" s="196"/>
      <c r="F12" s="196"/>
      <c r="G12" s="196"/>
      <c r="H12" s="196"/>
      <c r="I12" s="196"/>
      <c r="J12" s="196"/>
      <c r="K12" s="194"/>
    </row>
    <row r="13" spans="2:11" ht="15" customHeight="1">
      <c r="B13" s="197"/>
      <c r="C13" s="78"/>
      <c r="D13" s="2" t="s">
        <v>3840</v>
      </c>
      <c r="E13" s="196"/>
      <c r="F13" s="196"/>
      <c r="G13" s="196"/>
      <c r="H13" s="196"/>
      <c r="I13" s="196"/>
      <c r="J13" s="196"/>
      <c r="K13" s="194"/>
    </row>
    <row r="14" spans="2:11" ht="12.75" customHeight="1">
      <c r="B14" s="197"/>
      <c r="C14" s="78"/>
      <c r="D14" s="78"/>
      <c r="E14" s="78"/>
      <c r="F14" s="78"/>
      <c r="G14" s="78"/>
      <c r="H14" s="78"/>
      <c r="I14" s="78"/>
      <c r="J14" s="78"/>
      <c r="K14" s="194"/>
    </row>
    <row r="15" spans="2:11" ht="15" customHeight="1">
      <c r="B15" s="197"/>
      <c r="C15" s="78"/>
      <c r="D15" s="301" t="s">
        <v>3841</v>
      </c>
      <c r="E15" s="301"/>
      <c r="F15" s="301"/>
      <c r="G15" s="301"/>
      <c r="H15" s="301"/>
      <c r="I15" s="301"/>
      <c r="J15" s="301"/>
      <c r="K15" s="194"/>
    </row>
    <row r="16" spans="2:11" ht="15" customHeight="1">
      <c r="B16" s="197"/>
      <c r="C16" s="78"/>
      <c r="D16" s="301" t="s">
        <v>3842</v>
      </c>
      <c r="E16" s="301"/>
      <c r="F16" s="301"/>
      <c r="G16" s="301"/>
      <c r="H16" s="301"/>
      <c r="I16" s="301"/>
      <c r="J16" s="301"/>
      <c r="K16" s="194"/>
    </row>
    <row r="17" spans="2:11" ht="15" customHeight="1">
      <c r="B17" s="197"/>
      <c r="C17" s="78"/>
      <c r="D17" s="301" t="s">
        <v>3843</v>
      </c>
      <c r="E17" s="301"/>
      <c r="F17" s="301"/>
      <c r="G17" s="301"/>
      <c r="H17" s="301"/>
      <c r="I17" s="301"/>
      <c r="J17" s="301"/>
      <c r="K17" s="194"/>
    </row>
    <row r="18" spans="2:11" ht="15" customHeight="1">
      <c r="B18" s="197"/>
      <c r="C18" s="78"/>
      <c r="D18" s="78"/>
      <c r="E18" s="18" t="s">
        <v>84</v>
      </c>
      <c r="F18" s="301" t="s">
        <v>3844</v>
      </c>
      <c r="G18" s="301"/>
      <c r="H18" s="301"/>
      <c r="I18" s="301"/>
      <c r="J18" s="301"/>
      <c r="K18" s="194"/>
    </row>
    <row r="19" spans="2:11" ht="15" customHeight="1">
      <c r="B19" s="197"/>
      <c r="C19" s="78"/>
      <c r="D19" s="78"/>
      <c r="E19" s="18" t="s">
        <v>3845</v>
      </c>
      <c r="F19" s="301" t="s">
        <v>3846</v>
      </c>
      <c r="G19" s="301"/>
      <c r="H19" s="301"/>
      <c r="I19" s="301"/>
      <c r="J19" s="301"/>
      <c r="K19" s="194"/>
    </row>
    <row r="20" spans="2:11" ht="15" customHeight="1">
      <c r="B20" s="197"/>
      <c r="C20" s="78"/>
      <c r="D20" s="78"/>
      <c r="E20" s="18" t="s">
        <v>3847</v>
      </c>
      <c r="F20" s="301" t="s">
        <v>3848</v>
      </c>
      <c r="G20" s="301"/>
      <c r="H20" s="301"/>
      <c r="I20" s="301"/>
      <c r="J20" s="301"/>
      <c r="K20" s="194"/>
    </row>
    <row r="21" spans="2:11" ht="15" customHeight="1">
      <c r="B21" s="197"/>
      <c r="C21" s="78"/>
      <c r="D21" s="78"/>
      <c r="E21" s="18" t="s">
        <v>3849</v>
      </c>
      <c r="F21" s="301" t="s">
        <v>3850</v>
      </c>
      <c r="G21" s="301"/>
      <c r="H21" s="301"/>
      <c r="I21" s="301"/>
      <c r="J21" s="301"/>
      <c r="K21" s="194"/>
    </row>
    <row r="22" spans="2:11" ht="15" customHeight="1">
      <c r="B22" s="197"/>
      <c r="C22" s="78"/>
      <c r="D22" s="78"/>
      <c r="E22" s="18" t="s">
        <v>3851</v>
      </c>
      <c r="F22" s="301" t="s">
        <v>2403</v>
      </c>
      <c r="G22" s="301"/>
      <c r="H22" s="301"/>
      <c r="I22" s="301"/>
      <c r="J22" s="301"/>
      <c r="K22" s="194"/>
    </row>
    <row r="23" spans="2:11" ht="15" customHeight="1">
      <c r="B23" s="197"/>
      <c r="C23" s="78"/>
      <c r="D23" s="78"/>
      <c r="E23" s="18" t="s">
        <v>3852</v>
      </c>
      <c r="F23" s="301" t="s">
        <v>3853</v>
      </c>
      <c r="G23" s="301"/>
      <c r="H23" s="301"/>
      <c r="I23" s="301"/>
      <c r="J23" s="301"/>
      <c r="K23" s="194"/>
    </row>
    <row r="24" spans="2:11" ht="12.75" customHeight="1">
      <c r="B24" s="197"/>
      <c r="C24" s="78"/>
      <c r="D24" s="78"/>
      <c r="E24" s="78"/>
      <c r="F24" s="78"/>
      <c r="G24" s="78"/>
      <c r="H24" s="78"/>
      <c r="I24" s="78"/>
      <c r="J24" s="78"/>
      <c r="K24" s="194"/>
    </row>
    <row r="25" spans="2:11" ht="15" customHeight="1">
      <c r="B25" s="197"/>
      <c r="C25" s="301" t="s">
        <v>3854</v>
      </c>
      <c r="D25" s="301"/>
      <c r="E25" s="301"/>
      <c r="F25" s="301"/>
      <c r="G25" s="301"/>
      <c r="H25" s="301"/>
      <c r="I25" s="301"/>
      <c r="J25" s="301"/>
      <c r="K25" s="194"/>
    </row>
    <row r="26" spans="2:11" ht="15" customHeight="1">
      <c r="B26" s="197"/>
      <c r="C26" s="301" t="s">
        <v>3855</v>
      </c>
      <c r="D26" s="301"/>
      <c r="E26" s="301"/>
      <c r="F26" s="301"/>
      <c r="G26" s="301"/>
      <c r="H26" s="301"/>
      <c r="I26" s="301"/>
      <c r="J26" s="301"/>
      <c r="K26" s="194"/>
    </row>
    <row r="27" spans="2:11" ht="15" customHeight="1">
      <c r="B27" s="197"/>
      <c r="C27" s="196"/>
      <c r="D27" s="301" t="s">
        <v>3856</v>
      </c>
      <c r="E27" s="301"/>
      <c r="F27" s="301"/>
      <c r="G27" s="301"/>
      <c r="H27" s="301"/>
      <c r="I27" s="301"/>
      <c r="J27" s="301"/>
      <c r="K27" s="194"/>
    </row>
    <row r="28" spans="2:11" ht="15" customHeight="1">
      <c r="B28" s="197"/>
      <c r="C28" s="78"/>
      <c r="D28" s="301" t="s">
        <v>3857</v>
      </c>
      <c r="E28" s="301"/>
      <c r="F28" s="301"/>
      <c r="G28" s="301"/>
      <c r="H28" s="301"/>
      <c r="I28" s="301"/>
      <c r="J28" s="301"/>
      <c r="K28" s="194"/>
    </row>
    <row r="29" spans="2:11" ht="12.75" customHeight="1">
      <c r="B29" s="197"/>
      <c r="C29" s="78"/>
      <c r="D29" s="78"/>
      <c r="E29" s="78"/>
      <c r="F29" s="78"/>
      <c r="G29" s="78"/>
      <c r="H29" s="78"/>
      <c r="I29" s="78"/>
      <c r="J29" s="78"/>
      <c r="K29" s="194"/>
    </row>
    <row r="30" spans="2:11" ht="15" customHeight="1">
      <c r="B30" s="197"/>
      <c r="C30" s="78"/>
      <c r="D30" s="301" t="s">
        <v>3858</v>
      </c>
      <c r="E30" s="301"/>
      <c r="F30" s="301"/>
      <c r="G30" s="301"/>
      <c r="H30" s="301"/>
      <c r="I30" s="301"/>
      <c r="J30" s="301"/>
      <c r="K30" s="194"/>
    </row>
    <row r="31" spans="2:11" ht="15" customHeight="1">
      <c r="B31" s="197"/>
      <c r="C31" s="78"/>
      <c r="D31" s="301" t="s">
        <v>3859</v>
      </c>
      <c r="E31" s="301"/>
      <c r="F31" s="301"/>
      <c r="G31" s="301"/>
      <c r="H31" s="301"/>
      <c r="I31" s="301"/>
      <c r="J31" s="301"/>
      <c r="K31" s="194"/>
    </row>
    <row r="32" spans="2:11" ht="12.75" customHeight="1">
      <c r="B32" s="197"/>
      <c r="C32" s="78"/>
      <c r="D32" s="78"/>
      <c r="E32" s="78"/>
      <c r="F32" s="78"/>
      <c r="G32" s="78"/>
      <c r="H32" s="78"/>
      <c r="I32" s="78"/>
      <c r="J32" s="78"/>
      <c r="K32" s="194"/>
    </row>
    <row r="33" spans="2:11" ht="15" customHeight="1">
      <c r="B33" s="197"/>
      <c r="C33" s="78"/>
      <c r="D33" s="301" t="s">
        <v>3860</v>
      </c>
      <c r="E33" s="301"/>
      <c r="F33" s="301"/>
      <c r="G33" s="301"/>
      <c r="H33" s="301"/>
      <c r="I33" s="301"/>
      <c r="J33" s="301"/>
      <c r="K33" s="194"/>
    </row>
    <row r="34" spans="2:11" ht="15" customHeight="1">
      <c r="B34" s="197"/>
      <c r="C34" s="78"/>
      <c r="D34" s="301" t="s">
        <v>3861</v>
      </c>
      <c r="E34" s="301"/>
      <c r="F34" s="301"/>
      <c r="G34" s="301"/>
      <c r="H34" s="301"/>
      <c r="I34" s="301"/>
      <c r="J34" s="301"/>
      <c r="K34" s="194"/>
    </row>
    <row r="35" spans="2:11" ht="15" customHeight="1">
      <c r="B35" s="197"/>
      <c r="C35" s="78"/>
      <c r="D35" s="301" t="s">
        <v>3862</v>
      </c>
      <c r="E35" s="301"/>
      <c r="F35" s="301"/>
      <c r="G35" s="301"/>
      <c r="H35" s="301"/>
      <c r="I35" s="301"/>
      <c r="J35" s="301"/>
      <c r="K35" s="194"/>
    </row>
    <row r="36" spans="2:11" ht="15" customHeight="1">
      <c r="B36" s="197"/>
      <c r="C36" s="78"/>
      <c r="D36" s="196"/>
      <c r="E36" s="2" t="s">
        <v>139</v>
      </c>
      <c r="F36" s="196"/>
      <c r="G36" s="301" t="s">
        <v>3863</v>
      </c>
      <c r="H36" s="301"/>
      <c r="I36" s="301"/>
      <c r="J36" s="301"/>
      <c r="K36" s="194"/>
    </row>
    <row r="37" spans="2:11" ht="30.75" customHeight="1">
      <c r="B37" s="197"/>
      <c r="C37" s="78"/>
      <c r="D37" s="196"/>
      <c r="E37" s="2" t="s">
        <v>3864</v>
      </c>
      <c r="F37" s="196"/>
      <c r="G37" s="301" t="s">
        <v>3865</v>
      </c>
      <c r="H37" s="301"/>
      <c r="I37" s="301"/>
      <c r="J37" s="301"/>
      <c r="K37" s="194"/>
    </row>
    <row r="38" spans="2:11" ht="15" customHeight="1">
      <c r="B38" s="197"/>
      <c r="C38" s="78"/>
      <c r="D38" s="196"/>
      <c r="E38" s="2" t="s">
        <v>59</v>
      </c>
      <c r="F38" s="196"/>
      <c r="G38" s="301" t="s">
        <v>3866</v>
      </c>
      <c r="H38" s="301"/>
      <c r="I38" s="301"/>
      <c r="J38" s="301"/>
      <c r="K38" s="194"/>
    </row>
    <row r="39" spans="2:11" ht="15" customHeight="1">
      <c r="B39" s="197"/>
      <c r="C39" s="78"/>
      <c r="D39" s="196"/>
      <c r="E39" s="2" t="s">
        <v>60</v>
      </c>
      <c r="F39" s="196"/>
      <c r="G39" s="301" t="s">
        <v>3867</v>
      </c>
      <c r="H39" s="301"/>
      <c r="I39" s="301"/>
      <c r="J39" s="301"/>
      <c r="K39" s="194"/>
    </row>
    <row r="40" spans="2:11" ht="15" customHeight="1">
      <c r="B40" s="197"/>
      <c r="C40" s="78"/>
      <c r="D40" s="196"/>
      <c r="E40" s="2" t="s">
        <v>140</v>
      </c>
      <c r="F40" s="196"/>
      <c r="G40" s="301" t="s">
        <v>3868</v>
      </c>
      <c r="H40" s="301"/>
      <c r="I40" s="301"/>
      <c r="J40" s="301"/>
      <c r="K40" s="194"/>
    </row>
    <row r="41" spans="2:11" ht="15" customHeight="1">
      <c r="B41" s="197"/>
      <c r="C41" s="78"/>
      <c r="D41" s="196"/>
      <c r="E41" s="2" t="s">
        <v>141</v>
      </c>
      <c r="F41" s="196"/>
      <c r="G41" s="301" t="s">
        <v>3869</v>
      </c>
      <c r="H41" s="301"/>
      <c r="I41" s="301"/>
      <c r="J41" s="301"/>
      <c r="K41" s="194"/>
    </row>
    <row r="42" spans="2:11" ht="15" customHeight="1">
      <c r="B42" s="197"/>
      <c r="C42" s="78"/>
      <c r="D42" s="196"/>
      <c r="E42" s="2" t="s">
        <v>3870</v>
      </c>
      <c r="F42" s="196"/>
      <c r="G42" s="301" t="s">
        <v>3871</v>
      </c>
      <c r="H42" s="301"/>
      <c r="I42" s="301"/>
      <c r="J42" s="301"/>
      <c r="K42" s="194"/>
    </row>
    <row r="43" spans="2:11" ht="15" customHeight="1">
      <c r="B43" s="197"/>
      <c r="C43" s="78"/>
      <c r="D43" s="196"/>
      <c r="E43" s="2"/>
      <c r="F43" s="196"/>
      <c r="G43" s="301" t="s">
        <v>3872</v>
      </c>
      <c r="H43" s="301"/>
      <c r="I43" s="301"/>
      <c r="J43" s="301"/>
      <c r="K43" s="194"/>
    </row>
    <row r="44" spans="2:11" ht="15" customHeight="1">
      <c r="B44" s="197"/>
      <c r="C44" s="78"/>
      <c r="D44" s="196"/>
      <c r="E44" s="2" t="s">
        <v>3873</v>
      </c>
      <c r="F44" s="196"/>
      <c r="G44" s="301" t="s">
        <v>3874</v>
      </c>
      <c r="H44" s="301"/>
      <c r="I44" s="301"/>
      <c r="J44" s="301"/>
      <c r="K44" s="194"/>
    </row>
    <row r="45" spans="2:11" ht="15" customHeight="1">
      <c r="B45" s="197"/>
      <c r="C45" s="78"/>
      <c r="D45" s="196"/>
      <c r="E45" s="2" t="s">
        <v>143</v>
      </c>
      <c r="F45" s="196"/>
      <c r="G45" s="301" t="s">
        <v>3875</v>
      </c>
      <c r="H45" s="301"/>
      <c r="I45" s="301"/>
      <c r="J45" s="301"/>
      <c r="K45" s="194"/>
    </row>
    <row r="46" spans="2:11" ht="12.75" customHeight="1">
      <c r="B46" s="197"/>
      <c r="C46" s="78"/>
      <c r="D46" s="196"/>
      <c r="E46" s="196"/>
      <c r="F46" s="196"/>
      <c r="G46" s="196"/>
      <c r="H46" s="196"/>
      <c r="I46" s="196"/>
      <c r="J46" s="196"/>
      <c r="K46" s="194"/>
    </row>
    <row r="47" spans="2:11" ht="15" customHeight="1">
      <c r="B47" s="197"/>
      <c r="C47" s="78"/>
      <c r="D47" s="301" t="s">
        <v>3876</v>
      </c>
      <c r="E47" s="301"/>
      <c r="F47" s="301"/>
      <c r="G47" s="301"/>
      <c r="H47" s="301"/>
      <c r="I47" s="301"/>
      <c r="J47" s="301"/>
      <c r="K47" s="194"/>
    </row>
    <row r="48" spans="2:11" ht="15" customHeight="1">
      <c r="B48" s="197"/>
      <c r="C48" s="78"/>
      <c r="D48" s="78"/>
      <c r="E48" s="301" t="s">
        <v>3877</v>
      </c>
      <c r="F48" s="301"/>
      <c r="G48" s="301"/>
      <c r="H48" s="301"/>
      <c r="I48" s="301"/>
      <c r="J48" s="301"/>
      <c r="K48" s="194"/>
    </row>
    <row r="49" spans="2:11" ht="15" customHeight="1">
      <c r="B49" s="197"/>
      <c r="C49" s="78"/>
      <c r="D49" s="78"/>
      <c r="E49" s="301" t="s">
        <v>3878</v>
      </c>
      <c r="F49" s="301"/>
      <c r="G49" s="301"/>
      <c r="H49" s="301"/>
      <c r="I49" s="301"/>
      <c r="J49" s="301"/>
      <c r="K49" s="194"/>
    </row>
    <row r="50" spans="2:11" ht="15" customHeight="1">
      <c r="B50" s="197"/>
      <c r="C50" s="78"/>
      <c r="D50" s="78"/>
      <c r="E50" s="301" t="s">
        <v>3879</v>
      </c>
      <c r="F50" s="301"/>
      <c r="G50" s="301"/>
      <c r="H50" s="301"/>
      <c r="I50" s="301"/>
      <c r="J50" s="301"/>
      <c r="K50" s="194"/>
    </row>
    <row r="51" spans="2:11" ht="15" customHeight="1">
      <c r="B51" s="197"/>
      <c r="C51" s="78"/>
      <c r="D51" s="301" t="s">
        <v>3880</v>
      </c>
      <c r="E51" s="301"/>
      <c r="F51" s="301"/>
      <c r="G51" s="301"/>
      <c r="H51" s="301"/>
      <c r="I51" s="301"/>
      <c r="J51" s="301"/>
      <c r="K51" s="194"/>
    </row>
    <row r="52" spans="2:11" ht="25.5" customHeight="1">
      <c r="B52" s="193"/>
      <c r="C52" s="300" t="s">
        <v>3881</v>
      </c>
      <c r="D52" s="300"/>
      <c r="E52" s="300"/>
      <c r="F52" s="300"/>
      <c r="G52" s="300"/>
      <c r="H52" s="300"/>
      <c r="I52" s="300"/>
      <c r="J52" s="300"/>
      <c r="K52" s="194"/>
    </row>
    <row r="53" spans="2:11" ht="5.25" customHeight="1">
      <c r="B53" s="193"/>
      <c r="C53" s="195"/>
      <c r="D53" s="195"/>
      <c r="E53" s="195"/>
      <c r="F53" s="195"/>
      <c r="G53" s="195"/>
      <c r="H53" s="195"/>
      <c r="I53" s="195"/>
      <c r="J53" s="195"/>
      <c r="K53" s="194"/>
    </row>
    <row r="54" spans="2:11" ht="15" customHeight="1">
      <c r="B54" s="193"/>
      <c r="C54" s="301" t="s">
        <v>3882</v>
      </c>
      <c r="D54" s="301"/>
      <c r="E54" s="301"/>
      <c r="F54" s="301"/>
      <c r="G54" s="301"/>
      <c r="H54" s="301"/>
      <c r="I54" s="301"/>
      <c r="J54" s="301"/>
      <c r="K54" s="194"/>
    </row>
    <row r="55" spans="2:11" ht="15" customHeight="1">
      <c r="B55" s="193"/>
      <c r="C55" s="301" t="s">
        <v>3883</v>
      </c>
      <c r="D55" s="301"/>
      <c r="E55" s="301"/>
      <c r="F55" s="301"/>
      <c r="G55" s="301"/>
      <c r="H55" s="301"/>
      <c r="I55" s="301"/>
      <c r="J55" s="301"/>
      <c r="K55" s="194"/>
    </row>
    <row r="56" spans="2:11" ht="12.75" customHeight="1">
      <c r="B56" s="193"/>
      <c r="C56" s="196"/>
      <c r="D56" s="196"/>
      <c r="E56" s="196"/>
      <c r="F56" s="196"/>
      <c r="G56" s="196"/>
      <c r="H56" s="196"/>
      <c r="I56" s="196"/>
      <c r="J56" s="196"/>
      <c r="K56" s="194"/>
    </row>
    <row r="57" spans="2:11" ht="15" customHeight="1">
      <c r="B57" s="193"/>
      <c r="C57" s="301" t="s">
        <v>3884</v>
      </c>
      <c r="D57" s="301"/>
      <c r="E57" s="301"/>
      <c r="F57" s="301"/>
      <c r="G57" s="301"/>
      <c r="H57" s="301"/>
      <c r="I57" s="301"/>
      <c r="J57" s="301"/>
      <c r="K57" s="194"/>
    </row>
    <row r="58" spans="2:11" ht="15" customHeight="1">
      <c r="B58" s="193"/>
      <c r="C58" s="78"/>
      <c r="D58" s="301" t="s">
        <v>3885</v>
      </c>
      <c r="E58" s="301"/>
      <c r="F58" s="301"/>
      <c r="G58" s="301"/>
      <c r="H58" s="301"/>
      <c r="I58" s="301"/>
      <c r="J58" s="301"/>
      <c r="K58" s="194"/>
    </row>
    <row r="59" spans="2:11" ht="15" customHeight="1">
      <c r="B59" s="193"/>
      <c r="C59" s="78"/>
      <c r="D59" s="301" t="s">
        <v>3886</v>
      </c>
      <c r="E59" s="301"/>
      <c r="F59" s="301"/>
      <c r="G59" s="301"/>
      <c r="H59" s="301"/>
      <c r="I59" s="301"/>
      <c r="J59" s="301"/>
      <c r="K59" s="194"/>
    </row>
    <row r="60" spans="2:11" ht="15" customHeight="1">
      <c r="B60" s="193"/>
      <c r="C60" s="78"/>
      <c r="D60" s="301" t="s">
        <v>3887</v>
      </c>
      <c r="E60" s="301"/>
      <c r="F60" s="301"/>
      <c r="G60" s="301"/>
      <c r="H60" s="301"/>
      <c r="I60" s="301"/>
      <c r="J60" s="301"/>
      <c r="K60" s="194"/>
    </row>
    <row r="61" spans="2:11" ht="15" customHeight="1">
      <c r="B61" s="193"/>
      <c r="C61" s="78"/>
      <c r="D61" s="301" t="s">
        <v>3888</v>
      </c>
      <c r="E61" s="301"/>
      <c r="F61" s="301"/>
      <c r="G61" s="301"/>
      <c r="H61" s="301"/>
      <c r="I61" s="301"/>
      <c r="J61" s="301"/>
      <c r="K61" s="194"/>
    </row>
    <row r="62" spans="2:11" ht="15" customHeight="1">
      <c r="B62" s="193"/>
      <c r="C62" s="78"/>
      <c r="D62" s="302" t="s">
        <v>3889</v>
      </c>
      <c r="E62" s="302"/>
      <c r="F62" s="302"/>
      <c r="G62" s="302"/>
      <c r="H62" s="302"/>
      <c r="I62" s="302"/>
      <c r="J62" s="302"/>
      <c r="K62" s="194"/>
    </row>
    <row r="63" spans="2:11" ht="15" customHeight="1">
      <c r="B63" s="193"/>
      <c r="C63" s="78"/>
      <c r="D63" s="301" t="s">
        <v>3890</v>
      </c>
      <c r="E63" s="301"/>
      <c r="F63" s="301"/>
      <c r="G63" s="301"/>
      <c r="H63" s="301"/>
      <c r="I63" s="301"/>
      <c r="J63" s="301"/>
      <c r="K63" s="194"/>
    </row>
    <row r="64" spans="2:11" ht="12.75" customHeight="1">
      <c r="B64" s="193"/>
      <c r="C64" s="78"/>
      <c r="D64" s="78"/>
      <c r="E64" s="198"/>
      <c r="F64" s="78"/>
      <c r="G64" s="78"/>
      <c r="H64" s="78"/>
      <c r="I64" s="78"/>
      <c r="J64" s="78"/>
      <c r="K64" s="194"/>
    </row>
    <row r="65" spans="2:11" ht="15" customHeight="1">
      <c r="B65" s="193"/>
      <c r="C65" s="78"/>
      <c r="D65" s="301" t="s">
        <v>3891</v>
      </c>
      <c r="E65" s="301"/>
      <c r="F65" s="301"/>
      <c r="G65" s="301"/>
      <c r="H65" s="301"/>
      <c r="I65" s="301"/>
      <c r="J65" s="301"/>
      <c r="K65" s="194"/>
    </row>
    <row r="66" spans="2:11" ht="15" customHeight="1">
      <c r="B66" s="193"/>
      <c r="C66" s="78"/>
      <c r="D66" s="302" t="s">
        <v>3892</v>
      </c>
      <c r="E66" s="302"/>
      <c r="F66" s="302"/>
      <c r="G66" s="302"/>
      <c r="H66" s="302"/>
      <c r="I66" s="302"/>
      <c r="J66" s="302"/>
      <c r="K66" s="194"/>
    </row>
    <row r="67" spans="2:11" ht="15" customHeight="1">
      <c r="B67" s="193"/>
      <c r="C67" s="78"/>
      <c r="D67" s="301" t="s">
        <v>3893</v>
      </c>
      <c r="E67" s="301"/>
      <c r="F67" s="301"/>
      <c r="G67" s="301"/>
      <c r="H67" s="301"/>
      <c r="I67" s="301"/>
      <c r="J67" s="301"/>
      <c r="K67" s="194"/>
    </row>
    <row r="68" spans="2:11" ht="15" customHeight="1">
      <c r="B68" s="193"/>
      <c r="C68" s="78"/>
      <c r="D68" s="301" t="s">
        <v>3894</v>
      </c>
      <c r="E68" s="301"/>
      <c r="F68" s="301"/>
      <c r="G68" s="301"/>
      <c r="H68" s="301"/>
      <c r="I68" s="301"/>
      <c r="J68" s="301"/>
      <c r="K68" s="194"/>
    </row>
    <row r="69" spans="2:11" ht="15" customHeight="1">
      <c r="B69" s="193"/>
      <c r="C69" s="78"/>
      <c r="D69" s="301" t="s">
        <v>3895</v>
      </c>
      <c r="E69" s="301"/>
      <c r="F69" s="301"/>
      <c r="G69" s="301"/>
      <c r="H69" s="301"/>
      <c r="I69" s="301"/>
      <c r="J69" s="301"/>
      <c r="K69" s="194"/>
    </row>
    <row r="70" spans="2:11" ht="15" customHeight="1">
      <c r="B70" s="193"/>
      <c r="C70" s="78"/>
      <c r="D70" s="301" t="s">
        <v>3896</v>
      </c>
      <c r="E70" s="301"/>
      <c r="F70" s="301"/>
      <c r="G70" s="301"/>
      <c r="H70" s="301"/>
      <c r="I70" s="301"/>
      <c r="J70" s="301"/>
      <c r="K70" s="194"/>
    </row>
    <row r="71" spans="2:11" ht="12.75" customHeight="1">
      <c r="B71" s="199"/>
      <c r="C71" s="200"/>
      <c r="D71" s="200"/>
      <c r="E71" s="200"/>
      <c r="F71" s="200"/>
      <c r="G71" s="200"/>
      <c r="H71" s="200"/>
      <c r="I71" s="200"/>
      <c r="J71" s="200"/>
      <c r="K71" s="201"/>
    </row>
    <row r="72" spans="2:11" ht="18.75" customHeight="1">
      <c r="B72" s="202"/>
      <c r="C72" s="202"/>
      <c r="D72" s="202"/>
      <c r="E72" s="202"/>
      <c r="F72" s="202"/>
      <c r="G72" s="202"/>
      <c r="H72" s="202"/>
      <c r="I72" s="202"/>
      <c r="J72" s="202"/>
      <c r="K72" s="202"/>
    </row>
    <row r="73" spans="2:11" ht="18.75" customHeight="1">
      <c r="B73" s="202"/>
      <c r="C73" s="202"/>
      <c r="D73" s="202"/>
      <c r="E73" s="202"/>
      <c r="F73" s="202"/>
      <c r="G73" s="202"/>
      <c r="H73" s="202"/>
      <c r="I73" s="202"/>
      <c r="J73" s="202"/>
      <c r="K73" s="202"/>
    </row>
    <row r="74" spans="2:11" ht="7.5" customHeight="1">
      <c r="B74" s="203"/>
      <c r="C74" s="204"/>
      <c r="D74" s="204"/>
      <c r="E74" s="204"/>
      <c r="F74" s="204"/>
      <c r="G74" s="204"/>
      <c r="H74" s="204"/>
      <c r="I74" s="204"/>
      <c r="J74" s="204"/>
      <c r="K74" s="205"/>
    </row>
    <row r="75" spans="2:11" ht="45" customHeight="1">
      <c r="B75" s="206"/>
      <c r="C75" s="303" t="s">
        <v>3897</v>
      </c>
      <c r="D75" s="303"/>
      <c r="E75" s="303"/>
      <c r="F75" s="303"/>
      <c r="G75" s="303"/>
      <c r="H75" s="303"/>
      <c r="I75" s="303"/>
      <c r="J75" s="303"/>
      <c r="K75" s="207"/>
    </row>
    <row r="76" spans="2:11" ht="17.25" customHeight="1">
      <c r="B76" s="206"/>
      <c r="C76" s="208" t="s">
        <v>3898</v>
      </c>
      <c r="D76" s="208"/>
      <c r="E76" s="208"/>
      <c r="F76" s="208" t="s">
        <v>3899</v>
      </c>
      <c r="G76" s="209"/>
      <c r="H76" s="208" t="s">
        <v>60</v>
      </c>
      <c r="I76" s="208" t="s">
        <v>63</v>
      </c>
      <c r="J76" s="208" t="s">
        <v>3900</v>
      </c>
      <c r="K76" s="207"/>
    </row>
    <row r="77" spans="2:11" ht="17.25" customHeight="1">
      <c r="B77" s="206"/>
      <c r="C77" s="210" t="s">
        <v>3901</v>
      </c>
      <c r="D77" s="210"/>
      <c r="E77" s="210"/>
      <c r="F77" s="211" t="s">
        <v>3902</v>
      </c>
      <c r="G77" s="212"/>
      <c r="H77" s="210"/>
      <c r="I77" s="210"/>
      <c r="J77" s="210" t="s">
        <v>3903</v>
      </c>
      <c r="K77" s="207"/>
    </row>
    <row r="78" spans="2:11" ht="5.25" customHeight="1">
      <c r="B78" s="206"/>
      <c r="C78" s="213"/>
      <c r="D78" s="213"/>
      <c r="E78" s="213"/>
      <c r="F78" s="213"/>
      <c r="G78" s="214"/>
      <c r="H78" s="213"/>
      <c r="I78" s="213"/>
      <c r="J78" s="213"/>
      <c r="K78" s="207"/>
    </row>
    <row r="79" spans="2:11" ht="15" customHeight="1">
      <c r="B79" s="206"/>
      <c r="C79" s="2" t="s">
        <v>59</v>
      </c>
      <c r="D79" s="215"/>
      <c r="E79" s="215"/>
      <c r="F79" s="190" t="s">
        <v>3904</v>
      </c>
      <c r="G79" s="2"/>
      <c r="H79" s="2" t="s">
        <v>3905</v>
      </c>
      <c r="I79" s="2" t="s">
        <v>3906</v>
      </c>
      <c r="J79" s="2">
        <v>20</v>
      </c>
      <c r="K79" s="207"/>
    </row>
    <row r="80" spans="2:11" ht="15" customHeight="1">
      <c r="B80" s="206"/>
      <c r="C80" s="2" t="s">
        <v>3907</v>
      </c>
      <c r="D80" s="2"/>
      <c r="E80" s="2"/>
      <c r="F80" s="190" t="s">
        <v>3904</v>
      </c>
      <c r="G80" s="2"/>
      <c r="H80" s="2" t="s">
        <v>3908</v>
      </c>
      <c r="I80" s="2" t="s">
        <v>3906</v>
      </c>
      <c r="J80" s="2">
        <v>120</v>
      </c>
      <c r="K80" s="207"/>
    </row>
    <row r="81" spans="2:11" ht="15" customHeight="1">
      <c r="B81" s="216"/>
      <c r="C81" s="2" t="s">
        <v>3909</v>
      </c>
      <c r="D81" s="2"/>
      <c r="E81" s="2"/>
      <c r="F81" s="190" t="s">
        <v>3910</v>
      </c>
      <c r="G81" s="2"/>
      <c r="H81" s="2" t="s">
        <v>3911</v>
      </c>
      <c r="I81" s="2" t="s">
        <v>3906</v>
      </c>
      <c r="J81" s="2">
        <v>50</v>
      </c>
      <c r="K81" s="207"/>
    </row>
    <row r="82" spans="2:11" ht="15" customHeight="1">
      <c r="B82" s="216"/>
      <c r="C82" s="2" t="s">
        <v>3912</v>
      </c>
      <c r="D82" s="2"/>
      <c r="E82" s="2"/>
      <c r="F82" s="190" t="s">
        <v>3904</v>
      </c>
      <c r="G82" s="2"/>
      <c r="H82" s="2" t="s">
        <v>3913</v>
      </c>
      <c r="I82" s="2" t="s">
        <v>3914</v>
      </c>
      <c r="J82" s="2"/>
      <c r="K82" s="207"/>
    </row>
    <row r="83" spans="2:11" ht="15" customHeight="1">
      <c r="B83" s="216"/>
      <c r="C83" s="2" t="s">
        <v>3915</v>
      </c>
      <c r="D83" s="2"/>
      <c r="E83" s="2"/>
      <c r="F83" s="190" t="s">
        <v>3910</v>
      </c>
      <c r="G83" s="2"/>
      <c r="H83" s="2" t="s">
        <v>3916</v>
      </c>
      <c r="I83" s="2" t="s">
        <v>3906</v>
      </c>
      <c r="J83" s="2">
        <v>15</v>
      </c>
      <c r="K83" s="207"/>
    </row>
    <row r="84" spans="2:11" ht="15" customHeight="1">
      <c r="B84" s="216"/>
      <c r="C84" s="2" t="s">
        <v>3917</v>
      </c>
      <c r="D84" s="2"/>
      <c r="E84" s="2"/>
      <c r="F84" s="190" t="s">
        <v>3910</v>
      </c>
      <c r="G84" s="2"/>
      <c r="H84" s="2" t="s">
        <v>3918</v>
      </c>
      <c r="I84" s="2" t="s">
        <v>3906</v>
      </c>
      <c r="J84" s="2">
        <v>15</v>
      </c>
      <c r="K84" s="207"/>
    </row>
    <row r="85" spans="2:11" ht="15" customHeight="1">
      <c r="B85" s="216"/>
      <c r="C85" s="2" t="s">
        <v>3919</v>
      </c>
      <c r="D85" s="2"/>
      <c r="E85" s="2"/>
      <c r="F85" s="190" t="s">
        <v>3910</v>
      </c>
      <c r="G85" s="2"/>
      <c r="H85" s="2" t="s">
        <v>3920</v>
      </c>
      <c r="I85" s="2" t="s">
        <v>3906</v>
      </c>
      <c r="J85" s="2">
        <v>20</v>
      </c>
      <c r="K85" s="207"/>
    </row>
    <row r="86" spans="2:11" ht="15" customHeight="1">
      <c r="B86" s="216"/>
      <c r="C86" s="2" t="s">
        <v>3921</v>
      </c>
      <c r="D86" s="2"/>
      <c r="E86" s="2"/>
      <c r="F86" s="190" t="s">
        <v>3910</v>
      </c>
      <c r="G86" s="2"/>
      <c r="H86" s="2" t="s">
        <v>3922</v>
      </c>
      <c r="I86" s="2" t="s">
        <v>3906</v>
      </c>
      <c r="J86" s="2">
        <v>20</v>
      </c>
      <c r="K86" s="207"/>
    </row>
    <row r="87" spans="2:11" ht="15" customHeight="1">
      <c r="B87" s="216"/>
      <c r="C87" s="2" t="s">
        <v>3923</v>
      </c>
      <c r="D87" s="2"/>
      <c r="E87" s="2"/>
      <c r="F87" s="190" t="s">
        <v>3910</v>
      </c>
      <c r="G87" s="2"/>
      <c r="H87" s="2" t="s">
        <v>3924</v>
      </c>
      <c r="I87" s="2" t="s">
        <v>3906</v>
      </c>
      <c r="J87" s="2">
        <v>50</v>
      </c>
      <c r="K87" s="207"/>
    </row>
    <row r="88" spans="2:11" ht="15" customHeight="1">
      <c r="B88" s="216"/>
      <c r="C88" s="2" t="s">
        <v>3925</v>
      </c>
      <c r="D88" s="2"/>
      <c r="E88" s="2"/>
      <c r="F88" s="190" t="s">
        <v>3910</v>
      </c>
      <c r="G88" s="2"/>
      <c r="H88" s="2" t="s">
        <v>3926</v>
      </c>
      <c r="I88" s="2" t="s">
        <v>3906</v>
      </c>
      <c r="J88" s="2">
        <v>20</v>
      </c>
      <c r="K88" s="207"/>
    </row>
    <row r="89" spans="2:11" ht="15" customHeight="1">
      <c r="B89" s="216"/>
      <c r="C89" s="2" t="s">
        <v>3927</v>
      </c>
      <c r="D89" s="2"/>
      <c r="E89" s="2"/>
      <c r="F89" s="190" t="s">
        <v>3910</v>
      </c>
      <c r="G89" s="2"/>
      <c r="H89" s="2" t="s">
        <v>3928</v>
      </c>
      <c r="I89" s="2" t="s">
        <v>3906</v>
      </c>
      <c r="J89" s="2">
        <v>20</v>
      </c>
      <c r="K89" s="207"/>
    </row>
    <row r="90" spans="2:11" ht="15" customHeight="1">
      <c r="B90" s="216"/>
      <c r="C90" s="2" t="s">
        <v>3929</v>
      </c>
      <c r="D90" s="2"/>
      <c r="E90" s="2"/>
      <c r="F90" s="190" t="s">
        <v>3910</v>
      </c>
      <c r="G90" s="2"/>
      <c r="H90" s="2" t="s">
        <v>3930</v>
      </c>
      <c r="I90" s="2" t="s">
        <v>3906</v>
      </c>
      <c r="J90" s="2">
        <v>50</v>
      </c>
      <c r="K90" s="207"/>
    </row>
    <row r="91" spans="2:11" ht="15" customHeight="1">
      <c r="B91" s="216"/>
      <c r="C91" s="2" t="s">
        <v>3931</v>
      </c>
      <c r="D91" s="2"/>
      <c r="E91" s="2"/>
      <c r="F91" s="190" t="s">
        <v>3910</v>
      </c>
      <c r="G91" s="2"/>
      <c r="H91" s="2" t="s">
        <v>3931</v>
      </c>
      <c r="I91" s="2" t="s">
        <v>3906</v>
      </c>
      <c r="J91" s="2">
        <v>50</v>
      </c>
      <c r="K91" s="207"/>
    </row>
    <row r="92" spans="2:11" ht="15" customHeight="1">
      <c r="B92" s="216"/>
      <c r="C92" s="2" t="s">
        <v>3932</v>
      </c>
      <c r="D92" s="2"/>
      <c r="E92" s="2"/>
      <c r="F92" s="190" t="s">
        <v>3910</v>
      </c>
      <c r="G92" s="2"/>
      <c r="H92" s="2" t="s">
        <v>3933</v>
      </c>
      <c r="I92" s="2" t="s">
        <v>3906</v>
      </c>
      <c r="J92" s="2">
        <v>255</v>
      </c>
      <c r="K92" s="207"/>
    </row>
    <row r="93" spans="2:11" ht="15" customHeight="1">
      <c r="B93" s="216"/>
      <c r="C93" s="2" t="s">
        <v>3934</v>
      </c>
      <c r="D93" s="2"/>
      <c r="E93" s="2"/>
      <c r="F93" s="190" t="s">
        <v>3904</v>
      </c>
      <c r="G93" s="2"/>
      <c r="H93" s="2" t="s">
        <v>3935</v>
      </c>
      <c r="I93" s="2" t="s">
        <v>3936</v>
      </c>
      <c r="J93" s="2"/>
      <c r="K93" s="207"/>
    </row>
    <row r="94" spans="2:11" ht="15" customHeight="1">
      <c r="B94" s="216"/>
      <c r="C94" s="2" t="s">
        <v>3937</v>
      </c>
      <c r="D94" s="2"/>
      <c r="E94" s="2"/>
      <c r="F94" s="190" t="s">
        <v>3904</v>
      </c>
      <c r="G94" s="2"/>
      <c r="H94" s="2" t="s">
        <v>3938</v>
      </c>
      <c r="I94" s="2" t="s">
        <v>3939</v>
      </c>
      <c r="J94" s="2"/>
      <c r="K94" s="207"/>
    </row>
    <row r="95" spans="2:11" ht="15" customHeight="1">
      <c r="B95" s="216"/>
      <c r="C95" s="2" t="s">
        <v>3940</v>
      </c>
      <c r="D95" s="2"/>
      <c r="E95" s="2"/>
      <c r="F95" s="190" t="s">
        <v>3904</v>
      </c>
      <c r="G95" s="2"/>
      <c r="H95" s="2" t="s">
        <v>3940</v>
      </c>
      <c r="I95" s="2" t="s">
        <v>3939</v>
      </c>
      <c r="J95" s="2"/>
      <c r="K95" s="207"/>
    </row>
    <row r="96" spans="2:11" ht="15" customHeight="1">
      <c r="B96" s="216"/>
      <c r="C96" s="2" t="s">
        <v>44</v>
      </c>
      <c r="D96" s="2"/>
      <c r="E96" s="2"/>
      <c r="F96" s="190" t="s">
        <v>3904</v>
      </c>
      <c r="G96" s="2"/>
      <c r="H96" s="2" t="s">
        <v>3941</v>
      </c>
      <c r="I96" s="2" t="s">
        <v>3939</v>
      </c>
      <c r="J96" s="2"/>
      <c r="K96" s="207"/>
    </row>
    <row r="97" spans="2:11" ht="15" customHeight="1">
      <c r="B97" s="216"/>
      <c r="C97" s="2" t="s">
        <v>54</v>
      </c>
      <c r="D97" s="2"/>
      <c r="E97" s="2"/>
      <c r="F97" s="190" t="s">
        <v>3904</v>
      </c>
      <c r="G97" s="2"/>
      <c r="H97" s="2" t="s">
        <v>3942</v>
      </c>
      <c r="I97" s="2" t="s">
        <v>3939</v>
      </c>
      <c r="J97" s="2"/>
      <c r="K97" s="207"/>
    </row>
    <row r="98" spans="2:11" ht="15" customHeight="1">
      <c r="B98" s="217"/>
      <c r="C98" s="218"/>
      <c r="D98" s="218"/>
      <c r="E98" s="218"/>
      <c r="F98" s="218"/>
      <c r="G98" s="218"/>
      <c r="H98" s="218"/>
      <c r="I98" s="218"/>
      <c r="J98" s="218"/>
      <c r="K98" s="219"/>
    </row>
    <row r="99" spans="2:11" ht="18.75" customHeight="1">
      <c r="B99" s="220"/>
      <c r="C99" s="221"/>
      <c r="D99" s="221"/>
      <c r="E99" s="221"/>
      <c r="F99" s="221"/>
      <c r="G99" s="221"/>
      <c r="H99" s="221"/>
      <c r="I99" s="221"/>
      <c r="J99" s="221"/>
      <c r="K99" s="220"/>
    </row>
    <row r="100" spans="2:11" ht="18.75" customHeight="1">
      <c r="B100" s="202"/>
      <c r="C100" s="202"/>
      <c r="D100" s="202"/>
      <c r="E100" s="202"/>
      <c r="F100" s="202"/>
      <c r="G100" s="202"/>
      <c r="H100" s="202"/>
      <c r="I100" s="202"/>
      <c r="J100" s="202"/>
      <c r="K100" s="202"/>
    </row>
    <row r="101" spans="2:11" ht="7.5" customHeight="1">
      <c r="B101" s="203"/>
      <c r="C101" s="204"/>
      <c r="D101" s="204"/>
      <c r="E101" s="204"/>
      <c r="F101" s="204"/>
      <c r="G101" s="204"/>
      <c r="H101" s="204"/>
      <c r="I101" s="204"/>
      <c r="J101" s="204"/>
      <c r="K101" s="205"/>
    </row>
    <row r="102" spans="2:11" ht="45" customHeight="1">
      <c r="B102" s="206"/>
      <c r="C102" s="303" t="s">
        <v>3943</v>
      </c>
      <c r="D102" s="303"/>
      <c r="E102" s="303"/>
      <c r="F102" s="303"/>
      <c r="G102" s="303"/>
      <c r="H102" s="303"/>
      <c r="I102" s="303"/>
      <c r="J102" s="303"/>
      <c r="K102" s="207"/>
    </row>
    <row r="103" spans="2:11" ht="17.25" customHeight="1">
      <c r="B103" s="206"/>
      <c r="C103" s="208" t="s">
        <v>3898</v>
      </c>
      <c r="D103" s="208"/>
      <c r="E103" s="208"/>
      <c r="F103" s="208" t="s">
        <v>3899</v>
      </c>
      <c r="G103" s="209"/>
      <c r="H103" s="208" t="s">
        <v>60</v>
      </c>
      <c r="I103" s="208" t="s">
        <v>63</v>
      </c>
      <c r="J103" s="208" t="s">
        <v>3900</v>
      </c>
      <c r="K103" s="207"/>
    </row>
    <row r="104" spans="2:11" ht="17.25" customHeight="1">
      <c r="B104" s="206"/>
      <c r="C104" s="210" t="s">
        <v>3901</v>
      </c>
      <c r="D104" s="210"/>
      <c r="E104" s="210"/>
      <c r="F104" s="211" t="s">
        <v>3902</v>
      </c>
      <c r="G104" s="212"/>
      <c r="H104" s="210"/>
      <c r="I104" s="210"/>
      <c r="J104" s="210" t="s">
        <v>3903</v>
      </c>
      <c r="K104" s="207"/>
    </row>
    <row r="105" spans="2:11" ht="5.25" customHeight="1">
      <c r="B105" s="206"/>
      <c r="C105" s="208"/>
      <c r="D105" s="208"/>
      <c r="E105" s="208"/>
      <c r="F105" s="208"/>
      <c r="G105" s="209"/>
      <c r="H105" s="208"/>
      <c r="I105" s="208"/>
      <c r="J105" s="208"/>
      <c r="K105" s="207"/>
    </row>
    <row r="106" spans="2:11" ht="15" customHeight="1">
      <c r="B106" s="206"/>
      <c r="C106" s="2" t="s">
        <v>59</v>
      </c>
      <c r="D106" s="215"/>
      <c r="E106" s="215"/>
      <c r="F106" s="190" t="s">
        <v>3904</v>
      </c>
      <c r="G106" s="2"/>
      <c r="H106" s="2" t="s">
        <v>3944</v>
      </c>
      <c r="I106" s="2" t="s">
        <v>3906</v>
      </c>
      <c r="J106" s="2">
        <v>20</v>
      </c>
      <c r="K106" s="207"/>
    </row>
    <row r="107" spans="2:11" ht="15" customHeight="1">
      <c r="B107" s="206"/>
      <c r="C107" s="2" t="s">
        <v>3907</v>
      </c>
      <c r="D107" s="2"/>
      <c r="E107" s="2"/>
      <c r="F107" s="190" t="s">
        <v>3904</v>
      </c>
      <c r="G107" s="2"/>
      <c r="H107" s="2" t="s">
        <v>3944</v>
      </c>
      <c r="I107" s="2" t="s">
        <v>3906</v>
      </c>
      <c r="J107" s="2">
        <v>120</v>
      </c>
      <c r="K107" s="207"/>
    </row>
    <row r="108" spans="2:11" ht="15" customHeight="1">
      <c r="B108" s="216"/>
      <c r="C108" s="2" t="s">
        <v>3909</v>
      </c>
      <c r="D108" s="2"/>
      <c r="E108" s="2"/>
      <c r="F108" s="190" t="s">
        <v>3910</v>
      </c>
      <c r="G108" s="2"/>
      <c r="H108" s="2" t="s">
        <v>3944</v>
      </c>
      <c r="I108" s="2" t="s">
        <v>3906</v>
      </c>
      <c r="J108" s="2">
        <v>50</v>
      </c>
      <c r="K108" s="207"/>
    </row>
    <row r="109" spans="2:11" ht="15" customHeight="1">
      <c r="B109" s="216"/>
      <c r="C109" s="2" t="s">
        <v>3912</v>
      </c>
      <c r="D109" s="2"/>
      <c r="E109" s="2"/>
      <c r="F109" s="190" t="s">
        <v>3904</v>
      </c>
      <c r="G109" s="2"/>
      <c r="H109" s="2" t="s">
        <v>3944</v>
      </c>
      <c r="I109" s="2" t="s">
        <v>3914</v>
      </c>
      <c r="J109" s="2"/>
      <c r="K109" s="207"/>
    </row>
    <row r="110" spans="2:11" ht="15" customHeight="1">
      <c r="B110" s="216"/>
      <c r="C110" s="2" t="s">
        <v>3923</v>
      </c>
      <c r="D110" s="2"/>
      <c r="E110" s="2"/>
      <c r="F110" s="190" t="s">
        <v>3910</v>
      </c>
      <c r="G110" s="2"/>
      <c r="H110" s="2" t="s">
        <v>3944</v>
      </c>
      <c r="I110" s="2" t="s">
        <v>3906</v>
      </c>
      <c r="J110" s="2">
        <v>50</v>
      </c>
      <c r="K110" s="207"/>
    </row>
    <row r="111" spans="2:11" ht="15" customHeight="1">
      <c r="B111" s="216"/>
      <c r="C111" s="2" t="s">
        <v>3931</v>
      </c>
      <c r="D111" s="2"/>
      <c r="E111" s="2"/>
      <c r="F111" s="190" t="s">
        <v>3910</v>
      </c>
      <c r="G111" s="2"/>
      <c r="H111" s="2" t="s">
        <v>3944</v>
      </c>
      <c r="I111" s="2" t="s">
        <v>3906</v>
      </c>
      <c r="J111" s="2">
        <v>50</v>
      </c>
      <c r="K111" s="207"/>
    </row>
    <row r="112" spans="2:11" ht="15" customHeight="1">
      <c r="B112" s="216"/>
      <c r="C112" s="2" t="s">
        <v>3929</v>
      </c>
      <c r="D112" s="2"/>
      <c r="E112" s="2"/>
      <c r="F112" s="190" t="s">
        <v>3910</v>
      </c>
      <c r="G112" s="2"/>
      <c r="H112" s="2" t="s">
        <v>3944</v>
      </c>
      <c r="I112" s="2" t="s">
        <v>3906</v>
      </c>
      <c r="J112" s="2">
        <v>50</v>
      </c>
      <c r="K112" s="207"/>
    </row>
    <row r="113" spans="2:11" ht="15" customHeight="1">
      <c r="B113" s="216"/>
      <c r="C113" s="2" t="s">
        <v>59</v>
      </c>
      <c r="D113" s="2"/>
      <c r="E113" s="2"/>
      <c r="F113" s="190" t="s">
        <v>3904</v>
      </c>
      <c r="G113" s="2"/>
      <c r="H113" s="2" t="s">
        <v>3945</v>
      </c>
      <c r="I113" s="2" t="s">
        <v>3906</v>
      </c>
      <c r="J113" s="2">
        <v>20</v>
      </c>
      <c r="K113" s="207"/>
    </row>
    <row r="114" spans="2:11" ht="15" customHeight="1">
      <c r="B114" s="216"/>
      <c r="C114" s="2" t="s">
        <v>3946</v>
      </c>
      <c r="D114" s="2"/>
      <c r="E114" s="2"/>
      <c r="F114" s="190" t="s">
        <v>3904</v>
      </c>
      <c r="G114" s="2"/>
      <c r="H114" s="2" t="s">
        <v>3947</v>
      </c>
      <c r="I114" s="2" t="s">
        <v>3906</v>
      </c>
      <c r="J114" s="2">
        <v>120</v>
      </c>
      <c r="K114" s="207"/>
    </row>
    <row r="115" spans="2:11" ht="15" customHeight="1">
      <c r="B115" s="216"/>
      <c r="C115" s="2" t="s">
        <v>44</v>
      </c>
      <c r="D115" s="2"/>
      <c r="E115" s="2"/>
      <c r="F115" s="190" t="s">
        <v>3904</v>
      </c>
      <c r="G115" s="2"/>
      <c r="H115" s="2" t="s">
        <v>3948</v>
      </c>
      <c r="I115" s="2" t="s">
        <v>3939</v>
      </c>
      <c r="J115" s="2"/>
      <c r="K115" s="207"/>
    </row>
    <row r="116" spans="2:11" ht="15" customHeight="1">
      <c r="B116" s="216"/>
      <c r="C116" s="2" t="s">
        <v>54</v>
      </c>
      <c r="D116" s="2"/>
      <c r="E116" s="2"/>
      <c r="F116" s="190" t="s">
        <v>3904</v>
      </c>
      <c r="G116" s="2"/>
      <c r="H116" s="2" t="s">
        <v>3949</v>
      </c>
      <c r="I116" s="2" t="s">
        <v>3939</v>
      </c>
      <c r="J116" s="2"/>
      <c r="K116" s="207"/>
    </row>
    <row r="117" spans="2:11" ht="15" customHeight="1">
      <c r="B117" s="216"/>
      <c r="C117" s="2" t="s">
        <v>63</v>
      </c>
      <c r="D117" s="2"/>
      <c r="E117" s="2"/>
      <c r="F117" s="190" t="s">
        <v>3904</v>
      </c>
      <c r="G117" s="2"/>
      <c r="H117" s="2" t="s">
        <v>3950</v>
      </c>
      <c r="I117" s="2" t="s">
        <v>3951</v>
      </c>
      <c r="J117" s="2"/>
      <c r="K117" s="207"/>
    </row>
    <row r="118" spans="2:11" ht="15" customHeight="1">
      <c r="B118" s="217"/>
      <c r="C118" s="222"/>
      <c r="D118" s="222"/>
      <c r="E118" s="222"/>
      <c r="F118" s="222"/>
      <c r="G118" s="222"/>
      <c r="H118" s="222"/>
      <c r="I118" s="222"/>
      <c r="J118" s="222"/>
      <c r="K118" s="219"/>
    </row>
    <row r="119" spans="2:11" ht="18.75" customHeight="1">
      <c r="B119" s="223"/>
      <c r="C119" s="224"/>
      <c r="D119" s="224"/>
      <c r="E119" s="224"/>
      <c r="F119" s="225"/>
      <c r="G119" s="224"/>
      <c r="H119" s="224"/>
      <c r="I119" s="224"/>
      <c r="J119" s="224"/>
      <c r="K119" s="223"/>
    </row>
    <row r="120" spans="2:11" ht="18.75" customHeight="1">
      <c r="B120" s="202"/>
      <c r="C120" s="202"/>
      <c r="D120" s="202"/>
      <c r="E120" s="202"/>
      <c r="F120" s="202"/>
      <c r="G120" s="202"/>
      <c r="H120" s="202"/>
      <c r="I120" s="202"/>
      <c r="J120" s="202"/>
      <c r="K120" s="202"/>
    </row>
    <row r="121" spans="2:11" ht="7.5" customHeight="1">
      <c r="B121" s="226"/>
      <c r="C121" s="227"/>
      <c r="D121" s="227"/>
      <c r="E121" s="227"/>
      <c r="F121" s="227"/>
      <c r="G121" s="227"/>
      <c r="H121" s="227"/>
      <c r="I121" s="227"/>
      <c r="J121" s="227"/>
      <c r="K121" s="228"/>
    </row>
    <row r="122" spans="2:11" ht="45" customHeight="1">
      <c r="B122" s="229"/>
      <c r="C122" s="299" t="s">
        <v>3952</v>
      </c>
      <c r="D122" s="299"/>
      <c r="E122" s="299"/>
      <c r="F122" s="299"/>
      <c r="G122" s="299"/>
      <c r="H122" s="299"/>
      <c r="I122" s="299"/>
      <c r="J122" s="299"/>
      <c r="K122" s="230"/>
    </row>
    <row r="123" spans="2:11" ht="17.25" customHeight="1">
      <c r="B123" s="231"/>
      <c r="C123" s="208" t="s">
        <v>3898</v>
      </c>
      <c r="D123" s="208"/>
      <c r="E123" s="208"/>
      <c r="F123" s="208" t="s">
        <v>3899</v>
      </c>
      <c r="G123" s="209"/>
      <c r="H123" s="208" t="s">
        <v>60</v>
      </c>
      <c r="I123" s="208" t="s">
        <v>63</v>
      </c>
      <c r="J123" s="208" t="s">
        <v>3900</v>
      </c>
      <c r="K123" s="232"/>
    </row>
    <row r="124" spans="2:11" ht="17.25" customHeight="1">
      <c r="B124" s="231"/>
      <c r="C124" s="210" t="s">
        <v>3901</v>
      </c>
      <c r="D124" s="210"/>
      <c r="E124" s="210"/>
      <c r="F124" s="211" t="s">
        <v>3902</v>
      </c>
      <c r="G124" s="212"/>
      <c r="H124" s="210"/>
      <c r="I124" s="210"/>
      <c r="J124" s="210" t="s">
        <v>3903</v>
      </c>
      <c r="K124" s="232"/>
    </row>
    <row r="125" spans="2:11" ht="5.25" customHeight="1">
      <c r="B125" s="233"/>
      <c r="C125" s="213"/>
      <c r="D125" s="213"/>
      <c r="E125" s="213"/>
      <c r="F125" s="213"/>
      <c r="G125" s="214"/>
      <c r="H125" s="213"/>
      <c r="I125" s="213"/>
      <c r="J125" s="213"/>
      <c r="K125" s="234"/>
    </row>
    <row r="126" spans="2:11" ht="15" customHeight="1">
      <c r="B126" s="233"/>
      <c r="C126" s="2" t="s">
        <v>3907</v>
      </c>
      <c r="D126" s="215"/>
      <c r="E126" s="215"/>
      <c r="F126" s="190" t="s">
        <v>3904</v>
      </c>
      <c r="G126" s="2"/>
      <c r="H126" s="2" t="s">
        <v>3944</v>
      </c>
      <c r="I126" s="2" t="s">
        <v>3906</v>
      </c>
      <c r="J126" s="2">
        <v>120</v>
      </c>
      <c r="K126" s="235"/>
    </row>
    <row r="127" spans="2:11" ht="15" customHeight="1">
      <c r="B127" s="233"/>
      <c r="C127" s="2" t="s">
        <v>3953</v>
      </c>
      <c r="D127" s="2"/>
      <c r="E127" s="2"/>
      <c r="F127" s="190" t="s">
        <v>3904</v>
      </c>
      <c r="G127" s="2"/>
      <c r="H127" s="2" t="s">
        <v>3954</v>
      </c>
      <c r="I127" s="2" t="s">
        <v>3906</v>
      </c>
      <c r="J127" s="2" t="s">
        <v>3955</v>
      </c>
      <c r="K127" s="235"/>
    </row>
    <row r="128" spans="2:11" ht="15" customHeight="1">
      <c r="B128" s="233"/>
      <c r="C128" s="2" t="s">
        <v>3852</v>
      </c>
      <c r="D128" s="2"/>
      <c r="E128" s="2"/>
      <c r="F128" s="190" t="s">
        <v>3904</v>
      </c>
      <c r="G128" s="2"/>
      <c r="H128" s="2" t="s">
        <v>3956</v>
      </c>
      <c r="I128" s="2" t="s">
        <v>3906</v>
      </c>
      <c r="J128" s="2" t="s">
        <v>3955</v>
      </c>
      <c r="K128" s="235"/>
    </row>
    <row r="129" spans="2:11" ht="15" customHeight="1">
      <c r="B129" s="233"/>
      <c r="C129" s="2" t="s">
        <v>3915</v>
      </c>
      <c r="D129" s="2"/>
      <c r="E129" s="2"/>
      <c r="F129" s="190" t="s">
        <v>3910</v>
      </c>
      <c r="G129" s="2"/>
      <c r="H129" s="2" t="s">
        <v>3916</v>
      </c>
      <c r="I129" s="2" t="s">
        <v>3906</v>
      </c>
      <c r="J129" s="2">
        <v>15</v>
      </c>
      <c r="K129" s="235"/>
    </row>
    <row r="130" spans="2:11" ht="15" customHeight="1">
      <c r="B130" s="233"/>
      <c r="C130" s="2" t="s">
        <v>3917</v>
      </c>
      <c r="D130" s="2"/>
      <c r="E130" s="2"/>
      <c r="F130" s="190" t="s">
        <v>3910</v>
      </c>
      <c r="G130" s="2"/>
      <c r="H130" s="2" t="s">
        <v>3918</v>
      </c>
      <c r="I130" s="2" t="s">
        <v>3906</v>
      </c>
      <c r="J130" s="2">
        <v>15</v>
      </c>
      <c r="K130" s="235"/>
    </row>
    <row r="131" spans="2:11" ht="15" customHeight="1">
      <c r="B131" s="233"/>
      <c r="C131" s="2" t="s">
        <v>3919</v>
      </c>
      <c r="D131" s="2"/>
      <c r="E131" s="2"/>
      <c r="F131" s="190" t="s">
        <v>3910</v>
      </c>
      <c r="G131" s="2"/>
      <c r="H131" s="2" t="s">
        <v>3920</v>
      </c>
      <c r="I131" s="2" t="s">
        <v>3906</v>
      </c>
      <c r="J131" s="2">
        <v>20</v>
      </c>
      <c r="K131" s="235"/>
    </row>
    <row r="132" spans="2:11" ht="15" customHeight="1">
      <c r="B132" s="233"/>
      <c r="C132" s="2" t="s">
        <v>3921</v>
      </c>
      <c r="D132" s="2"/>
      <c r="E132" s="2"/>
      <c r="F132" s="190" t="s">
        <v>3910</v>
      </c>
      <c r="G132" s="2"/>
      <c r="H132" s="2" t="s">
        <v>3922</v>
      </c>
      <c r="I132" s="2" t="s">
        <v>3906</v>
      </c>
      <c r="J132" s="2">
        <v>20</v>
      </c>
      <c r="K132" s="235"/>
    </row>
    <row r="133" spans="2:11" ht="15" customHeight="1">
      <c r="B133" s="233"/>
      <c r="C133" s="2" t="s">
        <v>3909</v>
      </c>
      <c r="D133" s="2"/>
      <c r="E133" s="2"/>
      <c r="F133" s="190" t="s">
        <v>3910</v>
      </c>
      <c r="G133" s="2"/>
      <c r="H133" s="2" t="s">
        <v>3944</v>
      </c>
      <c r="I133" s="2" t="s">
        <v>3906</v>
      </c>
      <c r="J133" s="2">
        <v>50</v>
      </c>
      <c r="K133" s="235"/>
    </row>
    <row r="134" spans="2:11" ht="15" customHeight="1">
      <c r="B134" s="233"/>
      <c r="C134" s="2" t="s">
        <v>3923</v>
      </c>
      <c r="D134" s="2"/>
      <c r="E134" s="2"/>
      <c r="F134" s="190" t="s">
        <v>3910</v>
      </c>
      <c r="G134" s="2"/>
      <c r="H134" s="2" t="s">
        <v>3944</v>
      </c>
      <c r="I134" s="2" t="s">
        <v>3906</v>
      </c>
      <c r="J134" s="2">
        <v>50</v>
      </c>
      <c r="K134" s="235"/>
    </row>
    <row r="135" spans="2:11" ht="15" customHeight="1">
      <c r="B135" s="233"/>
      <c r="C135" s="2" t="s">
        <v>3929</v>
      </c>
      <c r="D135" s="2"/>
      <c r="E135" s="2"/>
      <c r="F135" s="190" t="s">
        <v>3910</v>
      </c>
      <c r="G135" s="2"/>
      <c r="H135" s="2" t="s">
        <v>3944</v>
      </c>
      <c r="I135" s="2" t="s">
        <v>3906</v>
      </c>
      <c r="J135" s="2">
        <v>50</v>
      </c>
      <c r="K135" s="235"/>
    </row>
    <row r="136" spans="2:11" ht="15" customHeight="1">
      <c r="B136" s="233"/>
      <c r="C136" s="2" t="s">
        <v>3931</v>
      </c>
      <c r="D136" s="2"/>
      <c r="E136" s="2"/>
      <c r="F136" s="190" t="s">
        <v>3910</v>
      </c>
      <c r="G136" s="2"/>
      <c r="H136" s="2" t="s">
        <v>3944</v>
      </c>
      <c r="I136" s="2" t="s">
        <v>3906</v>
      </c>
      <c r="J136" s="2">
        <v>50</v>
      </c>
      <c r="K136" s="235"/>
    </row>
    <row r="137" spans="2:11" ht="15" customHeight="1">
      <c r="B137" s="233"/>
      <c r="C137" s="2" t="s">
        <v>3932</v>
      </c>
      <c r="D137" s="2"/>
      <c r="E137" s="2"/>
      <c r="F137" s="190" t="s">
        <v>3910</v>
      </c>
      <c r="G137" s="2"/>
      <c r="H137" s="2" t="s">
        <v>3957</v>
      </c>
      <c r="I137" s="2" t="s">
        <v>3906</v>
      </c>
      <c r="J137" s="2">
        <v>255</v>
      </c>
      <c r="K137" s="235"/>
    </row>
    <row r="138" spans="2:11" ht="15" customHeight="1">
      <c r="B138" s="233"/>
      <c r="C138" s="2" t="s">
        <v>3934</v>
      </c>
      <c r="D138" s="2"/>
      <c r="E138" s="2"/>
      <c r="F138" s="190" t="s">
        <v>3904</v>
      </c>
      <c r="G138" s="2"/>
      <c r="H138" s="2" t="s">
        <v>3958</v>
      </c>
      <c r="I138" s="2" t="s">
        <v>3936</v>
      </c>
      <c r="J138" s="2"/>
      <c r="K138" s="235"/>
    </row>
    <row r="139" spans="2:11" ht="15" customHeight="1">
      <c r="B139" s="233"/>
      <c r="C139" s="2" t="s">
        <v>3937</v>
      </c>
      <c r="D139" s="2"/>
      <c r="E139" s="2"/>
      <c r="F139" s="190" t="s">
        <v>3904</v>
      </c>
      <c r="G139" s="2"/>
      <c r="H139" s="2" t="s">
        <v>3959</v>
      </c>
      <c r="I139" s="2" t="s">
        <v>3939</v>
      </c>
      <c r="J139" s="2"/>
      <c r="K139" s="235"/>
    </row>
    <row r="140" spans="2:11" ht="15" customHeight="1">
      <c r="B140" s="233"/>
      <c r="C140" s="2" t="s">
        <v>3940</v>
      </c>
      <c r="D140" s="2"/>
      <c r="E140" s="2"/>
      <c r="F140" s="190" t="s">
        <v>3904</v>
      </c>
      <c r="G140" s="2"/>
      <c r="H140" s="2" t="s">
        <v>3940</v>
      </c>
      <c r="I140" s="2" t="s">
        <v>3939</v>
      </c>
      <c r="J140" s="2"/>
      <c r="K140" s="235"/>
    </row>
    <row r="141" spans="2:11" ht="15" customHeight="1">
      <c r="B141" s="233"/>
      <c r="C141" s="2" t="s">
        <v>44</v>
      </c>
      <c r="D141" s="2"/>
      <c r="E141" s="2"/>
      <c r="F141" s="190" t="s">
        <v>3904</v>
      </c>
      <c r="G141" s="2"/>
      <c r="H141" s="2" t="s">
        <v>3960</v>
      </c>
      <c r="I141" s="2" t="s">
        <v>3939</v>
      </c>
      <c r="J141" s="2"/>
      <c r="K141" s="235"/>
    </row>
    <row r="142" spans="2:11" ht="15" customHeight="1">
      <c r="B142" s="233"/>
      <c r="C142" s="2" t="s">
        <v>3961</v>
      </c>
      <c r="D142" s="2"/>
      <c r="E142" s="2"/>
      <c r="F142" s="190" t="s">
        <v>3904</v>
      </c>
      <c r="G142" s="2"/>
      <c r="H142" s="2" t="s">
        <v>3962</v>
      </c>
      <c r="I142" s="2" t="s">
        <v>3939</v>
      </c>
      <c r="J142" s="2"/>
      <c r="K142" s="235"/>
    </row>
    <row r="143" spans="2:11" ht="15" customHeight="1">
      <c r="B143" s="236"/>
      <c r="C143" s="237"/>
      <c r="D143" s="237"/>
      <c r="E143" s="237"/>
      <c r="F143" s="237"/>
      <c r="G143" s="237"/>
      <c r="H143" s="237"/>
      <c r="I143" s="237"/>
      <c r="J143" s="237"/>
      <c r="K143" s="238"/>
    </row>
    <row r="144" spans="2:11" ht="18.75" customHeight="1">
      <c r="B144" s="224"/>
      <c r="C144" s="224"/>
      <c r="D144" s="224"/>
      <c r="E144" s="224"/>
      <c r="F144" s="225"/>
      <c r="G144" s="224"/>
      <c r="H144" s="224"/>
      <c r="I144" s="224"/>
      <c r="J144" s="224"/>
      <c r="K144" s="224"/>
    </row>
    <row r="145" spans="2:11" ht="18.75" customHeight="1">
      <c r="B145" s="202"/>
      <c r="C145" s="202"/>
      <c r="D145" s="202"/>
      <c r="E145" s="202"/>
      <c r="F145" s="202"/>
      <c r="G145" s="202"/>
      <c r="H145" s="202"/>
      <c r="I145" s="202"/>
      <c r="J145" s="202"/>
      <c r="K145" s="202"/>
    </row>
    <row r="146" spans="2:11" ht="7.5" customHeight="1">
      <c r="B146" s="203"/>
      <c r="C146" s="204"/>
      <c r="D146" s="204"/>
      <c r="E146" s="204"/>
      <c r="F146" s="204"/>
      <c r="G146" s="204"/>
      <c r="H146" s="204"/>
      <c r="I146" s="204"/>
      <c r="J146" s="204"/>
      <c r="K146" s="205"/>
    </row>
    <row r="147" spans="2:11" ht="45" customHeight="1">
      <c r="B147" s="206"/>
      <c r="C147" s="303" t="s">
        <v>3963</v>
      </c>
      <c r="D147" s="303"/>
      <c r="E147" s="303"/>
      <c r="F147" s="303"/>
      <c r="G147" s="303"/>
      <c r="H147" s="303"/>
      <c r="I147" s="303"/>
      <c r="J147" s="303"/>
      <c r="K147" s="207"/>
    </row>
    <row r="148" spans="2:11" ht="17.25" customHeight="1">
      <c r="B148" s="206"/>
      <c r="C148" s="208" t="s">
        <v>3898</v>
      </c>
      <c r="D148" s="208"/>
      <c r="E148" s="208"/>
      <c r="F148" s="208" t="s">
        <v>3899</v>
      </c>
      <c r="G148" s="209"/>
      <c r="H148" s="208" t="s">
        <v>60</v>
      </c>
      <c r="I148" s="208" t="s">
        <v>63</v>
      </c>
      <c r="J148" s="208" t="s">
        <v>3900</v>
      </c>
      <c r="K148" s="207"/>
    </row>
    <row r="149" spans="2:11" ht="17.25" customHeight="1">
      <c r="B149" s="206"/>
      <c r="C149" s="210" t="s">
        <v>3901</v>
      </c>
      <c r="D149" s="210"/>
      <c r="E149" s="210"/>
      <c r="F149" s="211" t="s">
        <v>3902</v>
      </c>
      <c r="G149" s="212"/>
      <c r="H149" s="210"/>
      <c r="I149" s="210"/>
      <c r="J149" s="210" t="s">
        <v>3903</v>
      </c>
      <c r="K149" s="207"/>
    </row>
    <row r="150" spans="2:11" ht="5.25" customHeight="1">
      <c r="B150" s="216"/>
      <c r="C150" s="213"/>
      <c r="D150" s="213"/>
      <c r="E150" s="213"/>
      <c r="F150" s="213"/>
      <c r="G150" s="214"/>
      <c r="H150" s="213"/>
      <c r="I150" s="213"/>
      <c r="J150" s="213"/>
      <c r="K150" s="235"/>
    </row>
    <row r="151" spans="2:11" ht="15" customHeight="1">
      <c r="B151" s="216"/>
      <c r="C151" s="239" t="s">
        <v>3907</v>
      </c>
      <c r="D151" s="2"/>
      <c r="E151" s="2"/>
      <c r="F151" s="240" t="s">
        <v>3904</v>
      </c>
      <c r="G151" s="2"/>
      <c r="H151" s="239" t="s">
        <v>3944</v>
      </c>
      <c r="I151" s="239" t="s">
        <v>3906</v>
      </c>
      <c r="J151" s="239">
        <v>120</v>
      </c>
      <c r="K151" s="235"/>
    </row>
    <row r="152" spans="2:11" ht="15" customHeight="1">
      <c r="B152" s="216"/>
      <c r="C152" s="239" t="s">
        <v>3953</v>
      </c>
      <c r="D152" s="2"/>
      <c r="E152" s="2"/>
      <c r="F152" s="240" t="s">
        <v>3904</v>
      </c>
      <c r="G152" s="2"/>
      <c r="H152" s="239" t="s">
        <v>3964</v>
      </c>
      <c r="I152" s="239" t="s">
        <v>3906</v>
      </c>
      <c r="J152" s="239" t="s">
        <v>3955</v>
      </c>
      <c r="K152" s="235"/>
    </row>
    <row r="153" spans="2:11" ht="15" customHeight="1">
      <c r="B153" s="216"/>
      <c r="C153" s="239" t="s">
        <v>3852</v>
      </c>
      <c r="D153" s="2"/>
      <c r="E153" s="2"/>
      <c r="F153" s="240" t="s">
        <v>3904</v>
      </c>
      <c r="G153" s="2"/>
      <c r="H153" s="239" t="s">
        <v>3965</v>
      </c>
      <c r="I153" s="239" t="s">
        <v>3906</v>
      </c>
      <c r="J153" s="239" t="s">
        <v>3955</v>
      </c>
      <c r="K153" s="235"/>
    </row>
    <row r="154" spans="2:11" ht="15" customHeight="1">
      <c r="B154" s="216"/>
      <c r="C154" s="239" t="s">
        <v>3909</v>
      </c>
      <c r="D154" s="2"/>
      <c r="E154" s="2"/>
      <c r="F154" s="240" t="s">
        <v>3910</v>
      </c>
      <c r="G154" s="2"/>
      <c r="H154" s="239" t="s">
        <v>3944</v>
      </c>
      <c r="I154" s="239" t="s">
        <v>3906</v>
      </c>
      <c r="J154" s="239">
        <v>50</v>
      </c>
      <c r="K154" s="235"/>
    </row>
    <row r="155" spans="2:11" ht="15" customHeight="1">
      <c r="B155" s="216"/>
      <c r="C155" s="239" t="s">
        <v>3912</v>
      </c>
      <c r="D155" s="2"/>
      <c r="E155" s="2"/>
      <c r="F155" s="240" t="s">
        <v>3904</v>
      </c>
      <c r="G155" s="2"/>
      <c r="H155" s="239" t="s">
        <v>3944</v>
      </c>
      <c r="I155" s="239" t="s">
        <v>3914</v>
      </c>
      <c r="J155" s="239"/>
      <c r="K155" s="235"/>
    </row>
    <row r="156" spans="2:11" ht="15" customHeight="1">
      <c r="B156" s="216"/>
      <c r="C156" s="239" t="s">
        <v>3923</v>
      </c>
      <c r="D156" s="2"/>
      <c r="E156" s="2"/>
      <c r="F156" s="240" t="s">
        <v>3910</v>
      </c>
      <c r="G156" s="2"/>
      <c r="H156" s="239" t="s">
        <v>3944</v>
      </c>
      <c r="I156" s="239" t="s">
        <v>3906</v>
      </c>
      <c r="J156" s="239">
        <v>50</v>
      </c>
      <c r="K156" s="235"/>
    </row>
    <row r="157" spans="2:11" ht="15" customHeight="1">
      <c r="B157" s="216"/>
      <c r="C157" s="239" t="s">
        <v>3931</v>
      </c>
      <c r="D157" s="2"/>
      <c r="E157" s="2"/>
      <c r="F157" s="240" t="s">
        <v>3910</v>
      </c>
      <c r="G157" s="2"/>
      <c r="H157" s="239" t="s">
        <v>3944</v>
      </c>
      <c r="I157" s="239" t="s">
        <v>3906</v>
      </c>
      <c r="J157" s="239">
        <v>50</v>
      </c>
      <c r="K157" s="235"/>
    </row>
    <row r="158" spans="2:11" ht="15" customHeight="1">
      <c r="B158" s="216"/>
      <c r="C158" s="239" t="s">
        <v>3929</v>
      </c>
      <c r="D158" s="2"/>
      <c r="E158" s="2"/>
      <c r="F158" s="240" t="s">
        <v>3910</v>
      </c>
      <c r="G158" s="2"/>
      <c r="H158" s="239" t="s">
        <v>3944</v>
      </c>
      <c r="I158" s="239" t="s">
        <v>3906</v>
      </c>
      <c r="J158" s="239">
        <v>50</v>
      </c>
      <c r="K158" s="235"/>
    </row>
    <row r="159" spans="2:11" ht="15" customHeight="1">
      <c r="B159" s="216"/>
      <c r="C159" s="239" t="s">
        <v>129</v>
      </c>
      <c r="D159" s="2"/>
      <c r="E159" s="2"/>
      <c r="F159" s="240" t="s">
        <v>3904</v>
      </c>
      <c r="G159" s="2"/>
      <c r="H159" s="239" t="s">
        <v>3966</v>
      </c>
      <c r="I159" s="239" t="s">
        <v>3906</v>
      </c>
      <c r="J159" s="239" t="s">
        <v>3967</v>
      </c>
      <c r="K159" s="235"/>
    </row>
    <row r="160" spans="2:11" ht="15" customHeight="1">
      <c r="B160" s="216"/>
      <c r="C160" s="239" t="s">
        <v>3968</v>
      </c>
      <c r="D160" s="2"/>
      <c r="E160" s="2"/>
      <c r="F160" s="240" t="s">
        <v>3904</v>
      </c>
      <c r="G160" s="2"/>
      <c r="H160" s="239" t="s">
        <v>3969</v>
      </c>
      <c r="I160" s="239" t="s">
        <v>3939</v>
      </c>
      <c r="J160" s="239"/>
      <c r="K160" s="235"/>
    </row>
    <row r="161" spans="2:11" ht="15" customHeight="1">
      <c r="B161" s="241"/>
      <c r="C161" s="222"/>
      <c r="D161" s="222"/>
      <c r="E161" s="222"/>
      <c r="F161" s="222"/>
      <c r="G161" s="222"/>
      <c r="H161" s="222"/>
      <c r="I161" s="222"/>
      <c r="J161" s="222"/>
      <c r="K161" s="242"/>
    </row>
    <row r="162" spans="2:11" ht="18.75" customHeight="1">
      <c r="B162" s="224"/>
      <c r="C162" s="214"/>
      <c r="D162" s="214"/>
      <c r="E162" s="214"/>
      <c r="F162" s="243"/>
      <c r="G162" s="214"/>
      <c r="H162" s="214"/>
      <c r="I162" s="214"/>
      <c r="J162" s="214"/>
      <c r="K162" s="224"/>
    </row>
    <row r="163" spans="2:11" ht="18.75" customHeight="1">
      <c r="B163" s="202"/>
      <c r="C163" s="202"/>
      <c r="D163" s="202"/>
      <c r="E163" s="202"/>
      <c r="F163" s="202"/>
      <c r="G163" s="202"/>
      <c r="H163" s="202"/>
      <c r="I163" s="202"/>
      <c r="J163" s="202"/>
      <c r="K163" s="202"/>
    </row>
    <row r="164" spans="2:11" ht="7.5" customHeight="1">
      <c r="B164" s="187"/>
      <c r="C164" s="188"/>
      <c r="D164" s="188"/>
      <c r="E164" s="188"/>
      <c r="F164" s="188"/>
      <c r="G164" s="188"/>
      <c r="H164" s="188"/>
      <c r="I164" s="188"/>
      <c r="J164" s="188"/>
      <c r="K164" s="189"/>
    </row>
    <row r="165" spans="2:11" ht="45" customHeight="1">
      <c r="B165" s="191"/>
      <c r="C165" s="299" t="s">
        <v>3970</v>
      </c>
      <c r="D165" s="299"/>
      <c r="E165" s="299"/>
      <c r="F165" s="299"/>
      <c r="G165" s="299"/>
      <c r="H165" s="299"/>
      <c r="I165" s="299"/>
      <c r="J165" s="299"/>
      <c r="K165" s="192"/>
    </row>
    <row r="166" spans="2:11" ht="17.25" customHeight="1">
      <c r="B166" s="191"/>
      <c r="C166" s="208" t="s">
        <v>3898</v>
      </c>
      <c r="D166" s="208"/>
      <c r="E166" s="208"/>
      <c r="F166" s="208" t="s">
        <v>3899</v>
      </c>
      <c r="G166" s="244"/>
      <c r="H166" s="245" t="s">
        <v>60</v>
      </c>
      <c r="I166" s="245" t="s">
        <v>63</v>
      </c>
      <c r="J166" s="208" t="s">
        <v>3900</v>
      </c>
      <c r="K166" s="192"/>
    </row>
    <row r="167" spans="2:11" ht="17.25" customHeight="1">
      <c r="B167" s="193"/>
      <c r="C167" s="210" t="s">
        <v>3901</v>
      </c>
      <c r="D167" s="210"/>
      <c r="E167" s="210"/>
      <c r="F167" s="211" t="s">
        <v>3902</v>
      </c>
      <c r="G167" s="246"/>
      <c r="H167" s="247"/>
      <c r="I167" s="247"/>
      <c r="J167" s="210" t="s">
        <v>3903</v>
      </c>
      <c r="K167" s="194"/>
    </row>
    <row r="168" spans="2:11" ht="5.25" customHeight="1">
      <c r="B168" s="216"/>
      <c r="C168" s="213"/>
      <c r="D168" s="213"/>
      <c r="E168" s="213"/>
      <c r="F168" s="213"/>
      <c r="G168" s="214"/>
      <c r="H168" s="213"/>
      <c r="I168" s="213"/>
      <c r="J168" s="213"/>
      <c r="K168" s="235"/>
    </row>
    <row r="169" spans="2:11" ht="15" customHeight="1">
      <c r="B169" s="216"/>
      <c r="C169" s="2" t="s">
        <v>3907</v>
      </c>
      <c r="D169" s="2"/>
      <c r="E169" s="2"/>
      <c r="F169" s="190" t="s">
        <v>3904</v>
      </c>
      <c r="G169" s="2"/>
      <c r="H169" s="2" t="s">
        <v>3944</v>
      </c>
      <c r="I169" s="2" t="s">
        <v>3906</v>
      </c>
      <c r="J169" s="2">
        <v>120</v>
      </c>
      <c r="K169" s="235"/>
    </row>
    <row r="170" spans="2:11" ht="15" customHeight="1">
      <c r="B170" s="216"/>
      <c r="C170" s="2" t="s">
        <v>3953</v>
      </c>
      <c r="D170" s="2"/>
      <c r="E170" s="2"/>
      <c r="F170" s="190" t="s">
        <v>3904</v>
      </c>
      <c r="G170" s="2"/>
      <c r="H170" s="2" t="s">
        <v>3954</v>
      </c>
      <c r="I170" s="2" t="s">
        <v>3906</v>
      </c>
      <c r="J170" s="2" t="s">
        <v>3955</v>
      </c>
      <c r="K170" s="235"/>
    </row>
    <row r="171" spans="2:11" ht="15" customHeight="1">
      <c r="B171" s="216"/>
      <c r="C171" s="2" t="s">
        <v>3852</v>
      </c>
      <c r="D171" s="2"/>
      <c r="E171" s="2"/>
      <c r="F171" s="190" t="s">
        <v>3904</v>
      </c>
      <c r="G171" s="2"/>
      <c r="H171" s="2" t="s">
        <v>3971</v>
      </c>
      <c r="I171" s="2" t="s">
        <v>3906</v>
      </c>
      <c r="J171" s="2" t="s">
        <v>3955</v>
      </c>
      <c r="K171" s="235"/>
    </row>
    <row r="172" spans="2:11" ht="15" customHeight="1">
      <c r="B172" s="216"/>
      <c r="C172" s="2" t="s">
        <v>3909</v>
      </c>
      <c r="D172" s="2"/>
      <c r="E172" s="2"/>
      <c r="F172" s="190" t="s">
        <v>3910</v>
      </c>
      <c r="G172" s="2"/>
      <c r="H172" s="2" t="s">
        <v>3971</v>
      </c>
      <c r="I172" s="2" t="s">
        <v>3906</v>
      </c>
      <c r="J172" s="2">
        <v>50</v>
      </c>
      <c r="K172" s="235"/>
    </row>
    <row r="173" spans="2:11" ht="15" customHeight="1">
      <c r="B173" s="216"/>
      <c r="C173" s="2" t="s">
        <v>3912</v>
      </c>
      <c r="D173" s="2"/>
      <c r="E173" s="2"/>
      <c r="F173" s="190" t="s">
        <v>3904</v>
      </c>
      <c r="G173" s="2"/>
      <c r="H173" s="2" t="s">
        <v>3971</v>
      </c>
      <c r="I173" s="2" t="s">
        <v>3914</v>
      </c>
      <c r="J173" s="2"/>
      <c r="K173" s="235"/>
    </row>
    <row r="174" spans="2:11" ht="15" customHeight="1">
      <c r="B174" s="216"/>
      <c r="C174" s="2" t="s">
        <v>3923</v>
      </c>
      <c r="D174" s="2"/>
      <c r="E174" s="2"/>
      <c r="F174" s="190" t="s">
        <v>3910</v>
      </c>
      <c r="G174" s="2"/>
      <c r="H174" s="2" t="s">
        <v>3971</v>
      </c>
      <c r="I174" s="2" t="s">
        <v>3906</v>
      </c>
      <c r="J174" s="2">
        <v>50</v>
      </c>
      <c r="K174" s="235"/>
    </row>
    <row r="175" spans="2:11" ht="15" customHeight="1">
      <c r="B175" s="216"/>
      <c r="C175" s="2" t="s">
        <v>3931</v>
      </c>
      <c r="D175" s="2"/>
      <c r="E175" s="2"/>
      <c r="F175" s="190" t="s">
        <v>3910</v>
      </c>
      <c r="G175" s="2"/>
      <c r="H175" s="2" t="s">
        <v>3971</v>
      </c>
      <c r="I175" s="2" t="s">
        <v>3906</v>
      </c>
      <c r="J175" s="2">
        <v>50</v>
      </c>
      <c r="K175" s="235"/>
    </row>
    <row r="176" spans="2:11" ht="15" customHeight="1">
      <c r="B176" s="216"/>
      <c r="C176" s="2" t="s">
        <v>3929</v>
      </c>
      <c r="D176" s="2"/>
      <c r="E176" s="2"/>
      <c r="F176" s="190" t="s">
        <v>3910</v>
      </c>
      <c r="G176" s="2"/>
      <c r="H176" s="2" t="s">
        <v>3971</v>
      </c>
      <c r="I176" s="2" t="s">
        <v>3906</v>
      </c>
      <c r="J176" s="2">
        <v>50</v>
      </c>
      <c r="K176" s="235"/>
    </row>
    <row r="177" spans="2:11" ht="15" customHeight="1">
      <c r="B177" s="216"/>
      <c r="C177" s="2" t="s">
        <v>139</v>
      </c>
      <c r="D177" s="2"/>
      <c r="E177" s="2"/>
      <c r="F177" s="190" t="s">
        <v>3904</v>
      </c>
      <c r="G177" s="2"/>
      <c r="H177" s="2" t="s">
        <v>3972</v>
      </c>
      <c r="I177" s="2" t="s">
        <v>3973</v>
      </c>
      <c r="J177" s="2"/>
      <c r="K177" s="235"/>
    </row>
    <row r="178" spans="2:11" ht="15" customHeight="1">
      <c r="B178" s="216"/>
      <c r="C178" s="2" t="s">
        <v>63</v>
      </c>
      <c r="D178" s="2"/>
      <c r="E178" s="2"/>
      <c r="F178" s="190" t="s">
        <v>3904</v>
      </c>
      <c r="G178" s="2"/>
      <c r="H178" s="2" t="s">
        <v>3974</v>
      </c>
      <c r="I178" s="2" t="s">
        <v>3975</v>
      </c>
      <c r="J178" s="2">
        <v>1</v>
      </c>
      <c r="K178" s="235"/>
    </row>
    <row r="179" spans="2:11" ht="15" customHeight="1">
      <c r="B179" s="216"/>
      <c r="C179" s="2" t="s">
        <v>59</v>
      </c>
      <c r="D179" s="2"/>
      <c r="E179" s="2"/>
      <c r="F179" s="190" t="s">
        <v>3904</v>
      </c>
      <c r="G179" s="2"/>
      <c r="H179" s="2" t="s">
        <v>3976</v>
      </c>
      <c r="I179" s="2" t="s">
        <v>3906</v>
      </c>
      <c r="J179" s="2">
        <v>20</v>
      </c>
      <c r="K179" s="235"/>
    </row>
    <row r="180" spans="2:11" ht="15" customHeight="1">
      <c r="B180" s="216"/>
      <c r="C180" s="2" t="s">
        <v>60</v>
      </c>
      <c r="D180" s="2"/>
      <c r="E180" s="2"/>
      <c r="F180" s="190" t="s">
        <v>3904</v>
      </c>
      <c r="G180" s="2"/>
      <c r="H180" s="2" t="s">
        <v>3977</v>
      </c>
      <c r="I180" s="2" t="s">
        <v>3906</v>
      </c>
      <c r="J180" s="2">
        <v>255</v>
      </c>
      <c r="K180" s="235"/>
    </row>
    <row r="181" spans="2:11" ht="15" customHeight="1">
      <c r="B181" s="216"/>
      <c r="C181" s="2" t="s">
        <v>140</v>
      </c>
      <c r="D181" s="2"/>
      <c r="E181" s="2"/>
      <c r="F181" s="190" t="s">
        <v>3904</v>
      </c>
      <c r="G181" s="2"/>
      <c r="H181" s="2" t="s">
        <v>3868</v>
      </c>
      <c r="I181" s="2" t="s">
        <v>3906</v>
      </c>
      <c r="J181" s="2">
        <v>10</v>
      </c>
      <c r="K181" s="235"/>
    </row>
    <row r="182" spans="2:11" ht="15" customHeight="1">
      <c r="B182" s="216"/>
      <c r="C182" s="2" t="s">
        <v>141</v>
      </c>
      <c r="D182" s="2"/>
      <c r="E182" s="2"/>
      <c r="F182" s="190" t="s">
        <v>3904</v>
      </c>
      <c r="G182" s="2"/>
      <c r="H182" s="2" t="s">
        <v>3978</v>
      </c>
      <c r="I182" s="2" t="s">
        <v>3939</v>
      </c>
      <c r="J182" s="2"/>
      <c r="K182" s="235"/>
    </row>
    <row r="183" spans="2:11" ht="15" customHeight="1">
      <c r="B183" s="216"/>
      <c r="C183" s="2" t="s">
        <v>3979</v>
      </c>
      <c r="D183" s="2"/>
      <c r="E183" s="2"/>
      <c r="F183" s="190" t="s">
        <v>3904</v>
      </c>
      <c r="G183" s="2"/>
      <c r="H183" s="2" t="s">
        <v>3980</v>
      </c>
      <c r="I183" s="2" t="s">
        <v>3939</v>
      </c>
      <c r="J183" s="2"/>
      <c r="K183" s="235"/>
    </row>
    <row r="184" spans="2:11" ht="15" customHeight="1">
      <c r="B184" s="216"/>
      <c r="C184" s="2" t="s">
        <v>3968</v>
      </c>
      <c r="D184" s="2"/>
      <c r="E184" s="2"/>
      <c r="F184" s="190" t="s">
        <v>3904</v>
      </c>
      <c r="G184" s="2"/>
      <c r="H184" s="2" t="s">
        <v>3981</v>
      </c>
      <c r="I184" s="2" t="s">
        <v>3939</v>
      </c>
      <c r="J184" s="2"/>
      <c r="K184" s="235"/>
    </row>
    <row r="185" spans="2:11" ht="15" customHeight="1">
      <c r="B185" s="216"/>
      <c r="C185" s="2" t="s">
        <v>143</v>
      </c>
      <c r="D185" s="2"/>
      <c r="E185" s="2"/>
      <c r="F185" s="190" t="s">
        <v>3910</v>
      </c>
      <c r="G185" s="2"/>
      <c r="H185" s="2" t="s">
        <v>3982</v>
      </c>
      <c r="I185" s="2" t="s">
        <v>3906</v>
      </c>
      <c r="J185" s="2">
        <v>50</v>
      </c>
      <c r="K185" s="235"/>
    </row>
    <row r="186" spans="2:11" ht="15" customHeight="1">
      <c r="B186" s="216"/>
      <c r="C186" s="2" t="s">
        <v>3983</v>
      </c>
      <c r="D186" s="2"/>
      <c r="E186" s="2"/>
      <c r="F186" s="190" t="s">
        <v>3910</v>
      </c>
      <c r="G186" s="2"/>
      <c r="H186" s="2" t="s">
        <v>3984</v>
      </c>
      <c r="I186" s="2" t="s">
        <v>3985</v>
      </c>
      <c r="J186" s="2"/>
      <c r="K186" s="235"/>
    </row>
    <row r="187" spans="2:11" ht="15" customHeight="1">
      <c r="B187" s="216"/>
      <c r="C187" s="2" t="s">
        <v>3986</v>
      </c>
      <c r="D187" s="2"/>
      <c r="E187" s="2"/>
      <c r="F187" s="190" t="s">
        <v>3910</v>
      </c>
      <c r="G187" s="2"/>
      <c r="H187" s="2" t="s">
        <v>3987</v>
      </c>
      <c r="I187" s="2" t="s">
        <v>3985</v>
      </c>
      <c r="J187" s="2"/>
      <c r="K187" s="235"/>
    </row>
    <row r="188" spans="2:11" ht="15" customHeight="1">
      <c r="B188" s="216"/>
      <c r="C188" s="2" t="s">
        <v>3988</v>
      </c>
      <c r="D188" s="2"/>
      <c r="E188" s="2"/>
      <c r="F188" s="190" t="s">
        <v>3910</v>
      </c>
      <c r="G188" s="2"/>
      <c r="H188" s="2" t="s">
        <v>3989</v>
      </c>
      <c r="I188" s="2" t="s">
        <v>3985</v>
      </c>
      <c r="J188" s="2"/>
      <c r="K188" s="235"/>
    </row>
    <row r="189" spans="2:11" ht="15" customHeight="1">
      <c r="B189" s="216"/>
      <c r="C189" s="186" t="s">
        <v>3990</v>
      </c>
      <c r="D189" s="2"/>
      <c r="E189" s="2"/>
      <c r="F189" s="190" t="s">
        <v>3910</v>
      </c>
      <c r="G189" s="2"/>
      <c r="H189" s="2" t="s">
        <v>3991</v>
      </c>
      <c r="I189" s="2" t="s">
        <v>3992</v>
      </c>
      <c r="J189" s="248" t="s">
        <v>3993</v>
      </c>
      <c r="K189" s="235"/>
    </row>
    <row r="190" spans="2:11" ht="15" customHeight="1">
      <c r="B190" s="216"/>
      <c r="C190" s="186" t="s">
        <v>48</v>
      </c>
      <c r="D190" s="2"/>
      <c r="E190" s="2"/>
      <c r="F190" s="190" t="s">
        <v>3904</v>
      </c>
      <c r="G190" s="2"/>
      <c r="H190" s="196" t="s">
        <v>3994</v>
      </c>
      <c r="I190" s="2" t="s">
        <v>3995</v>
      </c>
      <c r="J190" s="2"/>
      <c r="K190" s="235"/>
    </row>
    <row r="191" spans="2:11" ht="15" customHeight="1">
      <c r="B191" s="216"/>
      <c r="C191" s="186" t="s">
        <v>3996</v>
      </c>
      <c r="D191" s="2"/>
      <c r="E191" s="2"/>
      <c r="F191" s="190" t="s">
        <v>3904</v>
      </c>
      <c r="G191" s="2"/>
      <c r="H191" s="2" t="s">
        <v>3997</v>
      </c>
      <c r="I191" s="2" t="s">
        <v>3939</v>
      </c>
      <c r="J191" s="2"/>
      <c r="K191" s="235"/>
    </row>
    <row r="192" spans="2:11" ht="15" customHeight="1">
      <c r="B192" s="216"/>
      <c r="C192" s="186" t="s">
        <v>3998</v>
      </c>
      <c r="D192" s="2"/>
      <c r="E192" s="2"/>
      <c r="F192" s="190" t="s">
        <v>3904</v>
      </c>
      <c r="G192" s="2"/>
      <c r="H192" s="2" t="s">
        <v>3999</v>
      </c>
      <c r="I192" s="2" t="s">
        <v>3939</v>
      </c>
      <c r="J192" s="2"/>
      <c r="K192" s="235"/>
    </row>
    <row r="193" spans="2:11" ht="15" customHeight="1">
      <c r="B193" s="216"/>
      <c r="C193" s="186" t="s">
        <v>4000</v>
      </c>
      <c r="D193" s="2"/>
      <c r="E193" s="2"/>
      <c r="F193" s="190" t="s">
        <v>3910</v>
      </c>
      <c r="G193" s="2"/>
      <c r="H193" s="2" t="s">
        <v>4001</v>
      </c>
      <c r="I193" s="2" t="s">
        <v>3939</v>
      </c>
      <c r="J193" s="2"/>
      <c r="K193" s="235"/>
    </row>
    <row r="194" spans="2:11" ht="15" customHeight="1">
      <c r="B194" s="241"/>
      <c r="C194" s="249"/>
      <c r="D194" s="222"/>
      <c r="E194" s="222"/>
      <c r="F194" s="222"/>
      <c r="G194" s="222"/>
      <c r="H194" s="222"/>
      <c r="I194" s="222"/>
      <c r="J194" s="222"/>
      <c r="K194" s="242"/>
    </row>
    <row r="195" spans="2:11" ht="18.75" customHeight="1">
      <c r="B195" s="224"/>
      <c r="C195" s="214"/>
      <c r="D195" s="214"/>
      <c r="E195" s="214"/>
      <c r="F195" s="243"/>
      <c r="G195" s="214"/>
      <c r="H195" s="214"/>
      <c r="I195" s="214"/>
      <c r="J195" s="214"/>
      <c r="K195" s="224"/>
    </row>
    <row r="196" spans="2:11" ht="18.75" customHeight="1">
      <c r="B196" s="224"/>
      <c r="C196" s="214"/>
      <c r="D196" s="214"/>
      <c r="E196" s="214"/>
      <c r="F196" s="243"/>
      <c r="G196" s="214"/>
      <c r="H196" s="214"/>
      <c r="I196" s="214"/>
      <c r="J196" s="214"/>
      <c r="K196" s="224"/>
    </row>
    <row r="197" spans="2:11" ht="18.75" customHeight="1">
      <c r="B197" s="202"/>
      <c r="C197" s="202"/>
      <c r="D197" s="202"/>
      <c r="E197" s="202"/>
      <c r="F197" s="202"/>
      <c r="G197" s="202"/>
      <c r="H197" s="202"/>
      <c r="I197" s="202"/>
      <c r="J197" s="202"/>
      <c r="K197" s="202"/>
    </row>
    <row r="198" spans="2:11" ht="13.5">
      <c r="B198" s="187"/>
      <c r="C198" s="188"/>
      <c r="D198" s="188"/>
      <c r="E198" s="188"/>
      <c r="F198" s="188"/>
      <c r="G198" s="188"/>
      <c r="H198" s="188"/>
      <c r="I198" s="188"/>
      <c r="J198" s="188"/>
      <c r="K198" s="189"/>
    </row>
    <row r="199" spans="2:11" ht="21">
      <c r="B199" s="191"/>
      <c r="C199" s="299" t="s">
        <v>4002</v>
      </c>
      <c r="D199" s="299"/>
      <c r="E199" s="299"/>
      <c r="F199" s="299"/>
      <c r="G199" s="299"/>
      <c r="H199" s="299"/>
      <c r="I199" s="299"/>
      <c r="J199" s="299"/>
      <c r="K199" s="192"/>
    </row>
    <row r="200" spans="2:11" ht="25.5" customHeight="1">
      <c r="B200" s="191"/>
      <c r="C200" s="250" t="s">
        <v>4003</v>
      </c>
      <c r="D200" s="250"/>
      <c r="E200" s="250"/>
      <c r="F200" s="250" t="s">
        <v>4004</v>
      </c>
      <c r="G200" s="251"/>
      <c r="H200" s="304" t="s">
        <v>4005</v>
      </c>
      <c r="I200" s="304"/>
      <c r="J200" s="304"/>
      <c r="K200" s="192"/>
    </row>
    <row r="201" spans="2:11" ht="5.25" customHeight="1">
      <c r="B201" s="216"/>
      <c r="C201" s="213"/>
      <c r="D201" s="213"/>
      <c r="E201" s="213"/>
      <c r="F201" s="213"/>
      <c r="G201" s="214"/>
      <c r="H201" s="213"/>
      <c r="I201" s="213"/>
      <c r="J201" s="213"/>
      <c r="K201" s="235"/>
    </row>
    <row r="202" spans="2:11" ht="15" customHeight="1">
      <c r="B202" s="216"/>
      <c r="C202" s="2" t="s">
        <v>3995</v>
      </c>
      <c r="D202" s="2"/>
      <c r="E202" s="2"/>
      <c r="F202" s="190" t="s">
        <v>49</v>
      </c>
      <c r="G202" s="2"/>
      <c r="H202" s="305" t="s">
        <v>4006</v>
      </c>
      <c r="I202" s="305"/>
      <c r="J202" s="305"/>
      <c r="K202" s="235"/>
    </row>
    <row r="203" spans="2:11" ht="15" customHeight="1">
      <c r="B203" s="216"/>
      <c r="C203" s="2"/>
      <c r="D203" s="2"/>
      <c r="E203" s="2"/>
      <c r="F203" s="190" t="s">
        <v>50</v>
      </c>
      <c r="G203" s="2"/>
      <c r="H203" s="305" t="s">
        <v>4007</v>
      </c>
      <c r="I203" s="305"/>
      <c r="J203" s="305"/>
      <c r="K203" s="235"/>
    </row>
    <row r="204" spans="2:11" ht="15" customHeight="1">
      <c r="B204" s="216"/>
      <c r="C204" s="2"/>
      <c r="D204" s="2"/>
      <c r="E204" s="2"/>
      <c r="F204" s="190" t="s">
        <v>53</v>
      </c>
      <c r="G204" s="2"/>
      <c r="H204" s="305" t="s">
        <v>4008</v>
      </c>
      <c r="I204" s="305"/>
      <c r="J204" s="305"/>
      <c r="K204" s="235"/>
    </row>
    <row r="205" spans="2:11" ht="15" customHeight="1">
      <c r="B205" s="216"/>
      <c r="C205" s="2"/>
      <c r="D205" s="2"/>
      <c r="E205" s="2"/>
      <c r="F205" s="190" t="s">
        <v>51</v>
      </c>
      <c r="G205" s="2"/>
      <c r="H205" s="305" t="s">
        <v>4009</v>
      </c>
      <c r="I205" s="305"/>
      <c r="J205" s="305"/>
      <c r="K205" s="235"/>
    </row>
    <row r="206" spans="2:11" ht="15" customHeight="1">
      <c r="B206" s="216"/>
      <c r="C206" s="2"/>
      <c r="D206" s="2"/>
      <c r="E206" s="2"/>
      <c r="F206" s="190" t="s">
        <v>52</v>
      </c>
      <c r="G206" s="2"/>
      <c r="H206" s="305" t="s">
        <v>4010</v>
      </c>
      <c r="I206" s="305"/>
      <c r="J206" s="305"/>
      <c r="K206" s="235"/>
    </row>
    <row r="207" spans="2:11" ht="15" customHeight="1">
      <c r="B207" s="216"/>
      <c r="C207" s="2"/>
      <c r="D207" s="2"/>
      <c r="E207" s="2"/>
      <c r="F207" s="190"/>
      <c r="G207" s="2"/>
      <c r="H207" s="2"/>
      <c r="I207" s="2"/>
      <c r="J207" s="2"/>
      <c r="K207" s="235"/>
    </row>
    <row r="208" spans="2:11" ht="15" customHeight="1">
      <c r="B208" s="216"/>
      <c r="C208" s="2" t="s">
        <v>3951</v>
      </c>
      <c r="D208" s="2"/>
      <c r="E208" s="2"/>
      <c r="F208" s="190" t="s">
        <v>84</v>
      </c>
      <c r="G208" s="2"/>
      <c r="H208" s="305" t="s">
        <v>4011</v>
      </c>
      <c r="I208" s="305"/>
      <c r="J208" s="305"/>
      <c r="K208" s="235"/>
    </row>
    <row r="209" spans="2:11" ht="15" customHeight="1">
      <c r="B209" s="216"/>
      <c r="C209" s="2"/>
      <c r="D209" s="2"/>
      <c r="E209" s="2"/>
      <c r="F209" s="190" t="s">
        <v>3847</v>
      </c>
      <c r="G209" s="2"/>
      <c r="H209" s="305" t="s">
        <v>3848</v>
      </c>
      <c r="I209" s="305"/>
      <c r="J209" s="305"/>
      <c r="K209" s="235"/>
    </row>
    <row r="210" spans="2:11" ht="15" customHeight="1">
      <c r="B210" s="216"/>
      <c r="C210" s="2"/>
      <c r="D210" s="2"/>
      <c r="E210" s="2"/>
      <c r="F210" s="190" t="s">
        <v>3845</v>
      </c>
      <c r="G210" s="2"/>
      <c r="H210" s="305" t="s">
        <v>4012</v>
      </c>
      <c r="I210" s="305"/>
      <c r="J210" s="305"/>
      <c r="K210" s="235"/>
    </row>
    <row r="211" spans="2:11" ht="15" customHeight="1">
      <c r="B211" s="252"/>
      <c r="C211" s="2"/>
      <c r="D211" s="2"/>
      <c r="E211" s="2"/>
      <c r="F211" s="190" t="s">
        <v>3849</v>
      </c>
      <c r="H211" s="306" t="s">
        <v>3850</v>
      </c>
      <c r="I211" s="306"/>
      <c r="J211" s="306"/>
      <c r="K211" s="253"/>
    </row>
    <row r="212" spans="2:11" ht="15" customHeight="1">
      <c r="B212" s="252"/>
      <c r="C212" s="2"/>
      <c r="D212" s="2"/>
      <c r="E212" s="2"/>
      <c r="F212" s="190" t="s">
        <v>3851</v>
      </c>
      <c r="H212" s="306" t="s">
        <v>218</v>
      </c>
      <c r="I212" s="306"/>
      <c r="J212" s="306"/>
      <c r="K212" s="253"/>
    </row>
    <row r="213" spans="2:11" ht="15" customHeight="1">
      <c r="B213" s="252"/>
      <c r="C213" s="2"/>
      <c r="D213" s="2"/>
      <c r="E213" s="2"/>
      <c r="F213" s="190"/>
      <c r="H213" s="239"/>
      <c r="I213" s="239"/>
      <c r="J213" s="239"/>
      <c r="K213" s="253"/>
    </row>
    <row r="214" spans="2:11" ht="15" customHeight="1">
      <c r="B214" s="252"/>
      <c r="C214" s="2" t="s">
        <v>3975</v>
      </c>
      <c r="D214" s="2"/>
      <c r="E214" s="2"/>
      <c r="F214" s="190">
        <v>1</v>
      </c>
      <c r="H214" s="306" t="s">
        <v>4013</v>
      </c>
      <c r="I214" s="306"/>
      <c r="J214" s="306"/>
      <c r="K214" s="253"/>
    </row>
    <row r="215" spans="2:11" ht="15" customHeight="1">
      <c r="B215" s="252"/>
      <c r="C215" s="2"/>
      <c r="D215" s="2"/>
      <c r="E215" s="2"/>
      <c r="F215" s="190">
        <v>2</v>
      </c>
      <c r="H215" s="306" t="s">
        <v>4014</v>
      </c>
      <c r="I215" s="306"/>
      <c r="J215" s="306"/>
      <c r="K215" s="253"/>
    </row>
    <row r="216" spans="2:11" ht="15" customHeight="1">
      <c r="B216" s="252"/>
      <c r="C216" s="2"/>
      <c r="D216" s="2"/>
      <c r="E216" s="2"/>
      <c r="F216" s="190">
        <v>3</v>
      </c>
      <c r="H216" s="306" t="s">
        <v>4015</v>
      </c>
      <c r="I216" s="306"/>
      <c r="J216" s="306"/>
      <c r="K216" s="253"/>
    </row>
    <row r="217" spans="2:11" ht="15" customHeight="1">
      <c r="B217" s="252"/>
      <c r="C217" s="2"/>
      <c r="D217" s="2"/>
      <c r="E217" s="2"/>
      <c r="F217" s="190">
        <v>4</v>
      </c>
      <c r="H217" s="306" t="s">
        <v>4016</v>
      </c>
      <c r="I217" s="306"/>
      <c r="J217" s="306"/>
      <c r="K217" s="253"/>
    </row>
    <row r="218" spans="2:11" ht="12.75" customHeight="1">
      <c r="B218" s="254"/>
      <c r="C218" s="255"/>
      <c r="D218" s="255"/>
      <c r="E218" s="255"/>
      <c r="F218" s="255"/>
      <c r="G218" s="255"/>
      <c r="H218" s="255"/>
      <c r="I218" s="255"/>
      <c r="J218" s="255"/>
      <c r="K218" s="256"/>
    </row>
  </sheetData>
  <mergeCells count="77">
    <mergeCell ref="H216:J216"/>
    <mergeCell ref="H217:J217"/>
    <mergeCell ref="H210:J210"/>
    <mergeCell ref="H211:J211"/>
    <mergeCell ref="H212:J212"/>
    <mergeCell ref="H214:J214"/>
    <mergeCell ref="H215:J215"/>
    <mergeCell ref="H204:J204"/>
    <mergeCell ref="H205:J205"/>
    <mergeCell ref="H206:J206"/>
    <mergeCell ref="H208:J208"/>
    <mergeCell ref="H209:J209"/>
    <mergeCell ref="C165:J165"/>
    <mergeCell ref="C199:J199"/>
    <mergeCell ref="H200:J200"/>
    <mergeCell ref="H202:J202"/>
    <mergeCell ref="H203:J203"/>
    <mergeCell ref="D70:J70"/>
    <mergeCell ref="C75:J75"/>
    <mergeCell ref="C102:J102"/>
    <mergeCell ref="C122:J122"/>
    <mergeCell ref="C147:J147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G41:J41"/>
    <mergeCell ref="G42:J42"/>
    <mergeCell ref="G43:J43"/>
    <mergeCell ref="G44:J44"/>
    <mergeCell ref="G45:J45"/>
    <mergeCell ref="G36:J36"/>
    <mergeCell ref="G37:J37"/>
    <mergeCell ref="G38:J38"/>
    <mergeCell ref="G39:J39"/>
    <mergeCell ref="G40:J40"/>
    <mergeCell ref="D30:J30"/>
    <mergeCell ref="D31:J31"/>
    <mergeCell ref="D33:J33"/>
    <mergeCell ref="D34:J34"/>
    <mergeCell ref="D35:J35"/>
    <mergeCell ref="F23:J23"/>
    <mergeCell ref="C25:J25"/>
    <mergeCell ref="C26:J26"/>
    <mergeCell ref="D27:J27"/>
    <mergeCell ref="D28:J28"/>
    <mergeCell ref="F18:J18"/>
    <mergeCell ref="F19:J19"/>
    <mergeCell ref="F20:J20"/>
    <mergeCell ref="F21:J21"/>
    <mergeCell ref="F22:J22"/>
    <mergeCell ref="D10:J10"/>
    <mergeCell ref="D11:J11"/>
    <mergeCell ref="D15:J15"/>
    <mergeCell ref="D16:J16"/>
    <mergeCell ref="D17:J17"/>
    <mergeCell ref="C3:J3"/>
    <mergeCell ref="C4:J4"/>
    <mergeCell ref="C6:J6"/>
    <mergeCell ref="C7:J7"/>
    <mergeCell ref="C9:J9"/>
  </mergeCells>
  <printOptions/>
  <pageMargins left="0.5902778" right="0.5902778" top="0.5902778" bottom="0.5902778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15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86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126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22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">
        <v>19</v>
      </c>
      <c r="L14" s="19"/>
    </row>
    <row r="15" spans="2:12" s="18" customFormat="1" ht="18" customHeight="1">
      <c r="B15" s="19"/>
      <c r="E15" s="10" t="s">
        <v>28</v>
      </c>
      <c r="I15" s="12" t="s">
        <v>29</v>
      </c>
      <c r="J15" s="10" t="s">
        <v>19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">
        <v>19</v>
      </c>
      <c r="L20" s="19"/>
    </row>
    <row r="21" spans="2:12" s="18" customFormat="1" ht="18" customHeight="1">
      <c r="B21" s="19"/>
      <c r="E21" s="10" t="s">
        <v>35</v>
      </c>
      <c r="I21" s="12" t="s">
        <v>29</v>
      </c>
      <c r="J21" s="10" t="s">
        <v>19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">
        <v>19</v>
      </c>
      <c r="L23" s="19"/>
    </row>
    <row r="24" spans="2:12" s="18" customFormat="1" ht="18" customHeight="1">
      <c r="B24" s="19"/>
      <c r="E24" s="10" t="s">
        <v>127</v>
      </c>
      <c r="I24" s="12" t="s">
        <v>29</v>
      </c>
      <c r="J24" s="10" t="s">
        <v>19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ROUND(J85,2)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ROUND((SUM(BE85:BE114)),2)</f>
        <v>0</v>
      </c>
      <c r="I33" s="82">
        <v>0.21</v>
      </c>
      <c r="J33" s="81">
        <f>ROUND(((SUM(BE85:BE114))*I33),2)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ROUND((SUM(BF85:BF114)),2)</f>
        <v>0</v>
      </c>
      <c r="I34" s="82">
        <v>0.15</v>
      </c>
      <c r="J34" s="81">
        <f>ROUND(((SUM(BF85:BF114))*I34),2)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ROUND((SUM(BG85:BG114)),2)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ROUND((SUM(BH85:BH114)),2)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ROUND((SUM(BI85:BI114)),2)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00 - VRN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Chrudim, ul. Topolská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Michal Kubelka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J85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132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133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7" customFormat="1" ht="19.9" customHeight="1">
      <c r="B62" s="98"/>
      <c r="D62" s="99" t="s">
        <v>134</v>
      </c>
      <c r="E62" s="100"/>
      <c r="F62" s="100"/>
      <c r="G62" s="100"/>
      <c r="H62" s="100"/>
      <c r="I62" s="100"/>
      <c r="J62" s="101">
        <f>J96</f>
        <v>0</v>
      </c>
      <c r="L62" s="98"/>
    </row>
    <row r="63" spans="2:12" s="97" customFormat="1" ht="19.9" customHeight="1">
      <c r="B63" s="98"/>
      <c r="D63" s="99" t="s">
        <v>135</v>
      </c>
      <c r="E63" s="100"/>
      <c r="F63" s="100"/>
      <c r="G63" s="100"/>
      <c r="H63" s="100"/>
      <c r="I63" s="100"/>
      <c r="J63" s="101">
        <f>J106</f>
        <v>0</v>
      </c>
      <c r="L63" s="98"/>
    </row>
    <row r="64" spans="2:12" s="97" customFormat="1" ht="19.9" customHeight="1">
      <c r="B64" s="98"/>
      <c r="D64" s="99" t="s">
        <v>136</v>
      </c>
      <c r="E64" s="100"/>
      <c r="F64" s="100"/>
      <c r="G64" s="100"/>
      <c r="H64" s="100"/>
      <c r="I64" s="100"/>
      <c r="J64" s="101">
        <f>J109</f>
        <v>0</v>
      </c>
      <c r="L64" s="98"/>
    </row>
    <row r="65" spans="2:12" s="97" customFormat="1" ht="19.9" customHeight="1">
      <c r="B65" s="98"/>
      <c r="D65" s="99" t="s">
        <v>137</v>
      </c>
      <c r="E65" s="100"/>
      <c r="F65" s="100"/>
      <c r="G65" s="100"/>
      <c r="H65" s="100"/>
      <c r="I65" s="100"/>
      <c r="J65" s="101">
        <f>J112</f>
        <v>0</v>
      </c>
      <c r="L65" s="98"/>
    </row>
    <row r="66" spans="2:12" s="18" customFormat="1" ht="21.75" customHeight="1">
      <c r="B66" s="19"/>
      <c r="L66" s="19"/>
    </row>
    <row r="67" spans="2:12" s="18" customFormat="1" ht="6.9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19"/>
    </row>
    <row r="71" spans="2:12" s="18" customFormat="1" ht="6.95" customHeight="1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19"/>
    </row>
    <row r="72" spans="2:12" s="18" customFormat="1" ht="24.95" customHeight="1">
      <c r="B72" s="19"/>
      <c r="C72" s="6" t="s">
        <v>138</v>
      </c>
      <c r="L72" s="19"/>
    </row>
    <row r="73" spans="2:12" s="18" customFormat="1" ht="6.95" customHeight="1">
      <c r="B73" s="19"/>
      <c r="L73" s="19"/>
    </row>
    <row r="74" spans="2:12" s="18" customFormat="1" ht="12" customHeight="1">
      <c r="B74" s="19"/>
      <c r="C74" s="12" t="s">
        <v>16</v>
      </c>
      <c r="L74" s="19"/>
    </row>
    <row r="75" spans="2:12" s="18" customFormat="1" ht="16.5" customHeight="1">
      <c r="B75" s="19"/>
      <c r="E75" s="295" t="str">
        <f>E7</f>
        <v>Knihovna v Topolské ulici, Chrudim</v>
      </c>
      <c r="F75" s="296"/>
      <c r="G75" s="296"/>
      <c r="H75" s="296"/>
      <c r="L75" s="19"/>
    </row>
    <row r="76" spans="2:12" s="18" customFormat="1" ht="12" customHeight="1">
      <c r="B76" s="19"/>
      <c r="C76" s="12" t="s">
        <v>125</v>
      </c>
      <c r="L76" s="19"/>
    </row>
    <row r="77" spans="2:12" s="18" customFormat="1" ht="16.5" customHeight="1">
      <c r="B77" s="19"/>
      <c r="E77" s="276" t="str">
        <f>E9</f>
        <v>00 - VRN</v>
      </c>
      <c r="F77" s="297"/>
      <c r="G77" s="297"/>
      <c r="H77" s="297"/>
      <c r="L77" s="19"/>
    </row>
    <row r="78" spans="2:12" s="18" customFormat="1" ht="6.95" customHeight="1">
      <c r="B78" s="19"/>
      <c r="L78" s="19"/>
    </row>
    <row r="79" spans="2:12" s="18" customFormat="1" ht="12" customHeight="1">
      <c r="B79" s="19"/>
      <c r="C79" s="12" t="s">
        <v>21</v>
      </c>
      <c r="F79" s="10" t="str">
        <f>F12</f>
        <v xml:space="preserve">Chrudim, ul. Topolská </v>
      </c>
      <c r="I79" s="12" t="s">
        <v>23</v>
      </c>
      <c r="J79" s="39" t="str">
        <f>IF(J12="","",J12)</f>
        <v>12. 1. 2023</v>
      </c>
      <c r="L79" s="19"/>
    </row>
    <row r="80" spans="2:12" s="18" customFormat="1" ht="6.95" customHeight="1">
      <c r="B80" s="19"/>
      <c r="L80" s="19"/>
    </row>
    <row r="81" spans="2:12" s="18" customFormat="1" ht="15.2" customHeight="1">
      <c r="B81" s="19"/>
      <c r="C81" s="12" t="s">
        <v>25</v>
      </c>
      <c r="F81" s="10" t="str">
        <f>E15</f>
        <v>Město Chrudim</v>
      </c>
      <c r="I81" s="12" t="s">
        <v>33</v>
      </c>
      <c r="J81" s="16" t="str">
        <f>E21</f>
        <v>KLIKS atelier s.r.o.</v>
      </c>
      <c r="L81" s="19"/>
    </row>
    <row r="82" spans="2:12" s="18" customFormat="1" ht="15.2" customHeight="1">
      <c r="B82" s="19"/>
      <c r="C82" s="12" t="s">
        <v>31</v>
      </c>
      <c r="F82" s="10" t="str">
        <f>IF(E18="","",E18)</f>
        <v>Vyplň údaj</v>
      </c>
      <c r="I82" s="12" t="s">
        <v>38</v>
      </c>
      <c r="J82" s="16" t="str">
        <f>E24</f>
        <v>Michal Kubelka</v>
      </c>
      <c r="L82" s="19"/>
    </row>
    <row r="83" spans="2:12" s="18" customFormat="1" ht="10.35" customHeight="1">
      <c r="B83" s="19"/>
      <c r="L83" s="19"/>
    </row>
    <row r="84" spans="2:20" s="102" customFormat="1" ht="29.25" customHeight="1">
      <c r="B84" s="103"/>
      <c r="C84" s="104" t="s">
        <v>139</v>
      </c>
      <c r="D84" s="105" t="s">
        <v>63</v>
      </c>
      <c r="E84" s="105" t="s">
        <v>59</v>
      </c>
      <c r="F84" s="105" t="s">
        <v>60</v>
      </c>
      <c r="G84" s="105" t="s">
        <v>140</v>
      </c>
      <c r="H84" s="105" t="s">
        <v>141</v>
      </c>
      <c r="I84" s="105" t="s">
        <v>142</v>
      </c>
      <c r="J84" s="105" t="s">
        <v>130</v>
      </c>
      <c r="K84" s="106" t="s">
        <v>143</v>
      </c>
      <c r="L84" s="103"/>
      <c r="M84" s="46" t="s">
        <v>19</v>
      </c>
      <c r="N84" s="47" t="s">
        <v>48</v>
      </c>
      <c r="O84" s="47" t="s">
        <v>144</v>
      </c>
      <c r="P84" s="47" t="s">
        <v>145</v>
      </c>
      <c r="Q84" s="47" t="s">
        <v>146</v>
      </c>
      <c r="R84" s="47" t="s">
        <v>147</v>
      </c>
      <c r="S84" s="47" t="s">
        <v>148</v>
      </c>
      <c r="T84" s="48" t="s">
        <v>149</v>
      </c>
    </row>
    <row r="85" spans="2:63" s="18" customFormat="1" ht="22.9" customHeight="1">
      <c r="B85" s="19"/>
      <c r="C85" s="52" t="s">
        <v>150</v>
      </c>
      <c r="J85" s="107">
        <f aca="true" t="shared" si="2" ref="J85:J87">BK85</f>
        <v>0</v>
      </c>
      <c r="L85" s="19"/>
      <c r="M85" s="49"/>
      <c r="N85" s="40"/>
      <c r="O85" s="40"/>
      <c r="P85" s="108">
        <f>P86</f>
        <v>0</v>
      </c>
      <c r="Q85" s="40"/>
      <c r="R85" s="108">
        <f>R86</f>
        <v>0</v>
      </c>
      <c r="S85" s="40"/>
      <c r="T85" s="109">
        <f>T86</f>
        <v>0</v>
      </c>
      <c r="AT85" s="2" t="s">
        <v>77</v>
      </c>
      <c r="AU85" s="2" t="s">
        <v>131</v>
      </c>
      <c r="BK85" s="110">
        <f>BK86</f>
        <v>0</v>
      </c>
    </row>
    <row r="86" spans="2:63" s="111" customFormat="1" ht="25.9" customHeight="1">
      <c r="B86" s="112"/>
      <c r="D86" s="113" t="s">
        <v>77</v>
      </c>
      <c r="E86" s="114" t="s">
        <v>83</v>
      </c>
      <c r="F86" s="114" t="s">
        <v>151</v>
      </c>
      <c r="J86" s="115">
        <f t="shared" si="2"/>
        <v>0</v>
      </c>
      <c r="L86" s="112"/>
      <c r="M86" s="116"/>
      <c r="P86" s="117">
        <f>P87+P96+P106+P109+P112</f>
        <v>0</v>
      </c>
      <c r="R86" s="117">
        <f>R87+R96+R106+R109+R112</f>
        <v>0</v>
      </c>
      <c r="T86" s="118">
        <f>T87+T96+T106+T109+T112</f>
        <v>0</v>
      </c>
      <c r="AR86" s="113" t="s">
        <v>152</v>
      </c>
      <c r="AT86" s="119" t="s">
        <v>77</v>
      </c>
      <c r="AU86" s="119" t="s">
        <v>78</v>
      </c>
      <c r="AY86" s="113" t="s">
        <v>153</v>
      </c>
      <c r="BK86" s="120">
        <f>BK87+BK96+BK106+BK109+BK112</f>
        <v>0</v>
      </c>
    </row>
    <row r="87" spans="2:63" s="111" customFormat="1" ht="22.9" customHeight="1">
      <c r="B87" s="112"/>
      <c r="D87" s="113" t="s">
        <v>77</v>
      </c>
      <c r="E87" s="121" t="s">
        <v>154</v>
      </c>
      <c r="F87" s="121" t="s">
        <v>155</v>
      </c>
      <c r="J87" s="122">
        <f t="shared" si="2"/>
        <v>0</v>
      </c>
      <c r="L87" s="112"/>
      <c r="M87" s="116"/>
      <c r="P87" s="117">
        <f>SUM(P88:P95)</f>
        <v>0</v>
      </c>
      <c r="R87" s="117">
        <f>SUM(R88:R95)</f>
        <v>0</v>
      </c>
      <c r="T87" s="118">
        <f>SUM(T88:T95)</f>
        <v>0</v>
      </c>
      <c r="AR87" s="113" t="s">
        <v>152</v>
      </c>
      <c r="AT87" s="119" t="s">
        <v>77</v>
      </c>
      <c r="AU87" s="119" t="s">
        <v>85</v>
      </c>
      <c r="AY87" s="113" t="s">
        <v>153</v>
      </c>
      <c r="BK87" s="120">
        <f>SUM(BK88:BK95)</f>
        <v>0</v>
      </c>
    </row>
    <row r="88" spans="2:65" s="18" customFormat="1" ht="16.5" customHeight="1">
      <c r="B88" s="19"/>
      <c r="C88" s="123" t="s">
        <v>85</v>
      </c>
      <c r="D88" s="123" t="s">
        <v>156</v>
      </c>
      <c r="E88" s="124" t="s">
        <v>157</v>
      </c>
      <c r="F88" s="125" t="s">
        <v>158</v>
      </c>
      <c r="G88" s="126" t="s">
        <v>159</v>
      </c>
      <c r="H88" s="127">
        <v>1</v>
      </c>
      <c r="I88" s="128"/>
      <c r="J88" s="129">
        <f>ROUND(I88*H88,2)</f>
        <v>0</v>
      </c>
      <c r="K88" s="125" t="s">
        <v>160</v>
      </c>
      <c r="L88" s="19"/>
      <c r="M88" s="130" t="s">
        <v>19</v>
      </c>
      <c r="N88" s="131" t="s">
        <v>49</v>
      </c>
      <c r="P88" s="132">
        <f>O88*H88</f>
        <v>0</v>
      </c>
      <c r="Q88" s="132">
        <v>0</v>
      </c>
      <c r="R88" s="132">
        <f>Q88*H88</f>
        <v>0</v>
      </c>
      <c r="S88" s="132">
        <v>0</v>
      </c>
      <c r="T88" s="133">
        <f>S88*H88</f>
        <v>0</v>
      </c>
      <c r="AR88" s="134" t="s">
        <v>161</v>
      </c>
      <c r="AT88" s="134" t="s">
        <v>156</v>
      </c>
      <c r="AU88" s="134" t="s">
        <v>87</v>
      </c>
      <c r="AY88" s="2" t="s">
        <v>153</v>
      </c>
      <c r="BE88" s="135">
        <f>IF(N88="základní",J88,0)</f>
        <v>0</v>
      </c>
      <c r="BF88" s="135">
        <f>IF(N88="snížená",J88,0)</f>
        <v>0</v>
      </c>
      <c r="BG88" s="135">
        <f>IF(N88="zákl. přenesená",J88,0)</f>
        <v>0</v>
      </c>
      <c r="BH88" s="135">
        <f>IF(N88="sníž. přenesená",J88,0)</f>
        <v>0</v>
      </c>
      <c r="BI88" s="135">
        <f>IF(N88="nulová",J88,0)</f>
        <v>0</v>
      </c>
      <c r="BJ88" s="2" t="s">
        <v>85</v>
      </c>
      <c r="BK88" s="135">
        <f>ROUND(I88*H88,2)</f>
        <v>0</v>
      </c>
      <c r="BL88" s="2" t="s">
        <v>161</v>
      </c>
      <c r="BM88" s="134" t="s">
        <v>162</v>
      </c>
    </row>
    <row r="89" spans="2:47" s="18" customFormat="1" ht="11.25">
      <c r="B89" s="19"/>
      <c r="D89" s="136" t="s">
        <v>163</v>
      </c>
      <c r="F89" s="137" t="s">
        <v>164</v>
      </c>
      <c r="L89" s="19"/>
      <c r="M89" s="138"/>
      <c r="T89" s="43"/>
      <c r="AT89" s="2" t="s">
        <v>163</v>
      </c>
      <c r="AU89" s="2" t="s">
        <v>87</v>
      </c>
    </row>
    <row r="90" spans="2:65" s="18" customFormat="1" ht="16.5" customHeight="1">
      <c r="B90" s="19"/>
      <c r="C90" s="123" t="s">
        <v>87</v>
      </c>
      <c r="D90" s="123" t="s">
        <v>156</v>
      </c>
      <c r="E90" s="124" t="s">
        <v>165</v>
      </c>
      <c r="F90" s="125" t="s">
        <v>166</v>
      </c>
      <c r="G90" s="126" t="s">
        <v>159</v>
      </c>
      <c r="H90" s="127">
        <v>1</v>
      </c>
      <c r="I90" s="128"/>
      <c r="J90" s="129">
        <f>ROUND(I90*H90,2)</f>
        <v>0</v>
      </c>
      <c r="K90" s="125" t="s">
        <v>160</v>
      </c>
      <c r="L90" s="19"/>
      <c r="M90" s="130" t="s">
        <v>19</v>
      </c>
      <c r="N90" s="131" t="s">
        <v>49</v>
      </c>
      <c r="P90" s="132">
        <f>O90*H90</f>
        <v>0</v>
      </c>
      <c r="Q90" s="132">
        <v>0</v>
      </c>
      <c r="R90" s="132">
        <f>Q90*H90</f>
        <v>0</v>
      </c>
      <c r="S90" s="132">
        <v>0</v>
      </c>
      <c r="T90" s="133">
        <f>S90*H90</f>
        <v>0</v>
      </c>
      <c r="AR90" s="134" t="s">
        <v>161</v>
      </c>
      <c r="AT90" s="134" t="s">
        <v>156</v>
      </c>
      <c r="AU90" s="134" t="s">
        <v>87</v>
      </c>
      <c r="AY90" s="2" t="s">
        <v>153</v>
      </c>
      <c r="BE90" s="135">
        <f>IF(N90="základní",J90,0)</f>
        <v>0</v>
      </c>
      <c r="BF90" s="135">
        <f>IF(N90="snížená",J90,0)</f>
        <v>0</v>
      </c>
      <c r="BG90" s="135">
        <f>IF(N90="zákl. přenesená",J90,0)</f>
        <v>0</v>
      </c>
      <c r="BH90" s="135">
        <f>IF(N90="sníž. přenesená",J90,0)</f>
        <v>0</v>
      </c>
      <c r="BI90" s="135">
        <f>IF(N90="nulová",J90,0)</f>
        <v>0</v>
      </c>
      <c r="BJ90" s="2" t="s">
        <v>85</v>
      </c>
      <c r="BK90" s="135">
        <f>ROUND(I90*H90,2)</f>
        <v>0</v>
      </c>
      <c r="BL90" s="2" t="s">
        <v>161</v>
      </c>
      <c r="BM90" s="134" t="s">
        <v>167</v>
      </c>
    </row>
    <row r="91" spans="2:47" s="18" customFormat="1" ht="11.25">
      <c r="B91" s="19"/>
      <c r="D91" s="136" t="s">
        <v>163</v>
      </c>
      <c r="F91" s="137" t="s">
        <v>168</v>
      </c>
      <c r="L91" s="19"/>
      <c r="M91" s="138"/>
      <c r="T91" s="43"/>
      <c r="AT91" s="2" t="s">
        <v>163</v>
      </c>
      <c r="AU91" s="2" t="s">
        <v>87</v>
      </c>
    </row>
    <row r="92" spans="2:65" s="18" customFormat="1" ht="16.5" customHeight="1">
      <c r="B92" s="19"/>
      <c r="C92" s="123" t="s">
        <v>169</v>
      </c>
      <c r="D92" s="123" t="s">
        <v>156</v>
      </c>
      <c r="E92" s="124" t="s">
        <v>170</v>
      </c>
      <c r="F92" s="125" t="s">
        <v>171</v>
      </c>
      <c r="G92" s="126" t="s">
        <v>159</v>
      </c>
      <c r="H92" s="127">
        <v>1</v>
      </c>
      <c r="I92" s="128"/>
      <c r="J92" s="129">
        <f>ROUND(I92*H92,2)</f>
        <v>0</v>
      </c>
      <c r="K92" s="125" t="s">
        <v>160</v>
      </c>
      <c r="L92" s="19"/>
      <c r="M92" s="130" t="s">
        <v>19</v>
      </c>
      <c r="N92" s="131" t="s">
        <v>49</v>
      </c>
      <c r="P92" s="132">
        <f>O92*H92</f>
        <v>0</v>
      </c>
      <c r="Q92" s="132">
        <v>0</v>
      </c>
      <c r="R92" s="132">
        <f>Q92*H92</f>
        <v>0</v>
      </c>
      <c r="S92" s="132">
        <v>0</v>
      </c>
      <c r="T92" s="133">
        <f>S92*H92</f>
        <v>0</v>
      </c>
      <c r="AR92" s="134" t="s">
        <v>161</v>
      </c>
      <c r="AT92" s="134" t="s">
        <v>156</v>
      </c>
      <c r="AU92" s="134" t="s">
        <v>87</v>
      </c>
      <c r="AY92" s="2" t="s">
        <v>153</v>
      </c>
      <c r="BE92" s="135">
        <f>IF(N92="základní",J92,0)</f>
        <v>0</v>
      </c>
      <c r="BF92" s="135">
        <f>IF(N92="snížená",J92,0)</f>
        <v>0</v>
      </c>
      <c r="BG92" s="135">
        <f>IF(N92="zákl. přenesená",J92,0)</f>
        <v>0</v>
      </c>
      <c r="BH92" s="135">
        <f>IF(N92="sníž. přenesená",J92,0)</f>
        <v>0</v>
      </c>
      <c r="BI92" s="135">
        <f>IF(N92="nulová",J92,0)</f>
        <v>0</v>
      </c>
      <c r="BJ92" s="2" t="s">
        <v>85</v>
      </c>
      <c r="BK92" s="135">
        <f>ROUND(I92*H92,2)</f>
        <v>0</v>
      </c>
      <c r="BL92" s="2" t="s">
        <v>161</v>
      </c>
      <c r="BM92" s="134" t="s">
        <v>172</v>
      </c>
    </row>
    <row r="93" spans="2:47" s="18" customFormat="1" ht="11.25">
      <c r="B93" s="19"/>
      <c r="D93" s="136" t="s">
        <v>163</v>
      </c>
      <c r="F93" s="137" t="s">
        <v>173</v>
      </c>
      <c r="L93" s="19"/>
      <c r="M93" s="138"/>
      <c r="T93" s="43"/>
      <c r="AT93" s="2" t="s">
        <v>163</v>
      </c>
      <c r="AU93" s="2" t="s">
        <v>87</v>
      </c>
    </row>
    <row r="94" spans="2:65" s="18" customFormat="1" ht="16.5" customHeight="1">
      <c r="B94" s="19"/>
      <c r="C94" s="123" t="s">
        <v>174</v>
      </c>
      <c r="D94" s="123" t="s">
        <v>156</v>
      </c>
      <c r="E94" s="124" t="s">
        <v>175</v>
      </c>
      <c r="F94" s="125" t="s">
        <v>176</v>
      </c>
      <c r="G94" s="126" t="s">
        <v>159</v>
      </c>
      <c r="H94" s="127">
        <v>1</v>
      </c>
      <c r="I94" s="128"/>
      <c r="J94" s="129">
        <f aca="true" t="shared" si="3" ref="J94:J95">ROUND(I94*H94,2)</f>
        <v>0</v>
      </c>
      <c r="K94" s="125" t="s">
        <v>19</v>
      </c>
      <c r="L94" s="19"/>
      <c r="M94" s="130" t="s">
        <v>19</v>
      </c>
      <c r="N94" s="131" t="s">
        <v>49</v>
      </c>
      <c r="P94" s="132">
        <f aca="true" t="shared" si="4" ref="P94:P95">O94*H94</f>
        <v>0</v>
      </c>
      <c r="Q94" s="132">
        <v>0</v>
      </c>
      <c r="R94" s="132">
        <f aca="true" t="shared" si="5" ref="R94:R95">Q94*H94</f>
        <v>0</v>
      </c>
      <c r="S94" s="132">
        <v>0</v>
      </c>
      <c r="T94" s="133">
        <f aca="true" t="shared" si="6" ref="T94:T95">S94*H94</f>
        <v>0</v>
      </c>
      <c r="AR94" s="134" t="s">
        <v>161</v>
      </c>
      <c r="AT94" s="134" t="s">
        <v>156</v>
      </c>
      <c r="AU94" s="134" t="s">
        <v>87</v>
      </c>
      <c r="AY94" s="2" t="s">
        <v>153</v>
      </c>
      <c r="BE94" s="135">
        <f aca="true" t="shared" si="7" ref="BE94:BE99">IF(N94="základní",J94,0)</f>
        <v>0</v>
      </c>
      <c r="BF94" s="135">
        <f aca="true" t="shared" si="8" ref="BF94:BF99">IF(N94="snížená",J94,0)</f>
        <v>0</v>
      </c>
      <c r="BG94" s="135">
        <f aca="true" t="shared" si="9" ref="BG94:BG99">IF(N94="zákl. přenesená",J94,0)</f>
        <v>0</v>
      </c>
      <c r="BH94" s="135">
        <f aca="true" t="shared" si="10" ref="BH94:BH99">IF(N94="sníž. přenesená",J94,0)</f>
        <v>0</v>
      </c>
      <c r="BI94" s="135">
        <f aca="true" t="shared" si="11" ref="BI94:BI99">IF(N94="nulová",J94,0)</f>
        <v>0</v>
      </c>
      <c r="BJ94" s="2" t="s">
        <v>85</v>
      </c>
      <c r="BK94" s="135">
        <f aca="true" t="shared" si="12" ref="BK94:BK95">ROUND(I94*H94,2)</f>
        <v>0</v>
      </c>
      <c r="BL94" s="2" t="s">
        <v>161</v>
      </c>
      <c r="BM94" s="134" t="s">
        <v>177</v>
      </c>
    </row>
    <row r="95" spans="2:65" s="18" customFormat="1" ht="21.75" customHeight="1">
      <c r="B95" s="19"/>
      <c r="C95" s="123" t="s">
        <v>152</v>
      </c>
      <c r="D95" s="123" t="s">
        <v>156</v>
      </c>
      <c r="E95" s="124" t="s">
        <v>178</v>
      </c>
      <c r="F95" s="125" t="s">
        <v>179</v>
      </c>
      <c r="G95" s="126" t="s">
        <v>159</v>
      </c>
      <c r="H95" s="127">
        <v>1</v>
      </c>
      <c r="I95" s="128"/>
      <c r="J95" s="129">
        <f t="shared" si="3"/>
        <v>0</v>
      </c>
      <c r="K95" s="125" t="s">
        <v>19</v>
      </c>
      <c r="L95" s="19"/>
      <c r="M95" s="130" t="s">
        <v>19</v>
      </c>
      <c r="N95" s="131" t="s">
        <v>49</v>
      </c>
      <c r="P95" s="132">
        <f t="shared" si="4"/>
        <v>0</v>
      </c>
      <c r="Q95" s="132">
        <v>0</v>
      </c>
      <c r="R95" s="132">
        <f t="shared" si="5"/>
        <v>0</v>
      </c>
      <c r="S95" s="132">
        <v>0</v>
      </c>
      <c r="T95" s="133">
        <f t="shared" si="6"/>
        <v>0</v>
      </c>
      <c r="AR95" s="134" t="s">
        <v>161</v>
      </c>
      <c r="AT95" s="134" t="s">
        <v>156</v>
      </c>
      <c r="AU95" s="134" t="s">
        <v>87</v>
      </c>
      <c r="AY95" s="2" t="s">
        <v>153</v>
      </c>
      <c r="BE95" s="135">
        <f t="shared" si="7"/>
        <v>0</v>
      </c>
      <c r="BF95" s="135">
        <f t="shared" si="8"/>
        <v>0</v>
      </c>
      <c r="BG95" s="135">
        <f t="shared" si="9"/>
        <v>0</v>
      </c>
      <c r="BH95" s="135">
        <f t="shared" si="10"/>
        <v>0</v>
      </c>
      <c r="BI95" s="135">
        <f t="shared" si="11"/>
        <v>0</v>
      </c>
      <c r="BJ95" s="2" t="s">
        <v>85</v>
      </c>
      <c r="BK95" s="135">
        <f t="shared" si="12"/>
        <v>0</v>
      </c>
      <c r="BL95" s="2" t="s">
        <v>161</v>
      </c>
      <c r="BM95" s="134" t="s">
        <v>180</v>
      </c>
    </row>
    <row r="96" spans="2:63" s="111" customFormat="1" ht="22.9" customHeight="1">
      <c r="B96" s="112"/>
      <c r="D96" s="113" t="s">
        <v>77</v>
      </c>
      <c r="E96" s="121" t="s">
        <v>181</v>
      </c>
      <c r="F96" s="121" t="s">
        <v>182</v>
      </c>
      <c r="J96" s="122">
        <f>BK96</f>
        <v>0</v>
      </c>
      <c r="L96" s="112"/>
      <c r="M96" s="116"/>
      <c r="P96" s="117">
        <f>SUM(P97:P105)</f>
        <v>0</v>
      </c>
      <c r="R96" s="117">
        <f>SUM(R97:R105)</f>
        <v>0</v>
      </c>
      <c r="T96" s="118">
        <f>SUM(T97:T105)</f>
        <v>0</v>
      </c>
      <c r="AR96" s="113" t="s">
        <v>152</v>
      </c>
      <c r="AT96" s="119" t="s">
        <v>77</v>
      </c>
      <c r="AU96" s="119" t="s">
        <v>85</v>
      </c>
      <c r="AY96" s="113" t="s">
        <v>153</v>
      </c>
      <c r="BK96" s="120">
        <f>SUM(BK97:BK105)</f>
        <v>0</v>
      </c>
    </row>
    <row r="97" spans="2:65" s="18" customFormat="1" ht="16.5" customHeight="1">
      <c r="B97" s="19"/>
      <c r="C97" s="123" t="s">
        <v>183</v>
      </c>
      <c r="D97" s="123" t="s">
        <v>156</v>
      </c>
      <c r="E97" s="124" t="s">
        <v>184</v>
      </c>
      <c r="F97" s="125" t="s">
        <v>182</v>
      </c>
      <c r="G97" s="126" t="s">
        <v>159</v>
      </c>
      <c r="H97" s="127">
        <v>1</v>
      </c>
      <c r="I97" s="128"/>
      <c r="J97" s="129">
        <f>ROUND(I97*H97,2)</f>
        <v>0</v>
      </c>
      <c r="K97" s="125" t="s">
        <v>160</v>
      </c>
      <c r="L97" s="19"/>
      <c r="M97" s="130" t="s">
        <v>19</v>
      </c>
      <c r="N97" s="131" t="s">
        <v>49</v>
      </c>
      <c r="P97" s="132">
        <f>O97*H97</f>
        <v>0</v>
      </c>
      <c r="Q97" s="132">
        <v>0</v>
      </c>
      <c r="R97" s="132">
        <f>Q97*H97</f>
        <v>0</v>
      </c>
      <c r="S97" s="132">
        <v>0</v>
      </c>
      <c r="T97" s="133">
        <f>S97*H97</f>
        <v>0</v>
      </c>
      <c r="AR97" s="134" t="s">
        <v>161</v>
      </c>
      <c r="AT97" s="134" t="s">
        <v>156</v>
      </c>
      <c r="AU97" s="134" t="s">
        <v>87</v>
      </c>
      <c r="AY97" s="2" t="s">
        <v>153</v>
      </c>
      <c r="BE97" s="135">
        <f t="shared" si="7"/>
        <v>0</v>
      </c>
      <c r="BF97" s="135">
        <f t="shared" si="8"/>
        <v>0</v>
      </c>
      <c r="BG97" s="135">
        <f t="shared" si="9"/>
        <v>0</v>
      </c>
      <c r="BH97" s="135">
        <f t="shared" si="10"/>
        <v>0</v>
      </c>
      <c r="BI97" s="135">
        <f t="shared" si="11"/>
        <v>0</v>
      </c>
      <c r="BJ97" s="2" t="s">
        <v>85</v>
      </c>
      <c r="BK97" s="135">
        <f>ROUND(I97*H97,2)</f>
        <v>0</v>
      </c>
      <c r="BL97" s="2" t="s">
        <v>161</v>
      </c>
      <c r="BM97" s="134" t="s">
        <v>185</v>
      </c>
    </row>
    <row r="98" spans="2:47" s="18" customFormat="1" ht="11.25">
      <c r="B98" s="19"/>
      <c r="D98" s="136" t="s">
        <v>163</v>
      </c>
      <c r="F98" s="137" t="s">
        <v>186</v>
      </c>
      <c r="L98" s="19"/>
      <c r="M98" s="138"/>
      <c r="T98" s="43"/>
      <c r="AT98" s="2" t="s">
        <v>163</v>
      </c>
      <c r="AU98" s="2" t="s">
        <v>87</v>
      </c>
    </row>
    <row r="99" spans="2:65" s="18" customFormat="1" ht="16.5" customHeight="1">
      <c r="B99" s="19"/>
      <c r="C99" s="123" t="s">
        <v>187</v>
      </c>
      <c r="D99" s="123" t="s">
        <v>156</v>
      </c>
      <c r="E99" s="124" t="s">
        <v>188</v>
      </c>
      <c r="F99" s="125" t="s">
        <v>189</v>
      </c>
      <c r="G99" s="126" t="s">
        <v>159</v>
      </c>
      <c r="H99" s="127">
        <v>1</v>
      </c>
      <c r="I99" s="128"/>
      <c r="J99" s="129">
        <f>ROUND(I99*H99,2)</f>
        <v>0</v>
      </c>
      <c r="K99" s="125" t="s">
        <v>160</v>
      </c>
      <c r="L99" s="19"/>
      <c r="M99" s="130" t="s">
        <v>19</v>
      </c>
      <c r="N99" s="131" t="s">
        <v>49</v>
      </c>
      <c r="P99" s="132">
        <f>O99*H99</f>
        <v>0</v>
      </c>
      <c r="Q99" s="132">
        <v>0</v>
      </c>
      <c r="R99" s="132">
        <f>Q99*H99</f>
        <v>0</v>
      </c>
      <c r="S99" s="132">
        <v>0</v>
      </c>
      <c r="T99" s="133">
        <f>S99*H99</f>
        <v>0</v>
      </c>
      <c r="AR99" s="134" t="s">
        <v>161</v>
      </c>
      <c r="AT99" s="134" t="s">
        <v>156</v>
      </c>
      <c r="AU99" s="134" t="s">
        <v>87</v>
      </c>
      <c r="AY99" s="2" t="s">
        <v>153</v>
      </c>
      <c r="BE99" s="135">
        <f t="shared" si="7"/>
        <v>0</v>
      </c>
      <c r="BF99" s="135">
        <f t="shared" si="8"/>
        <v>0</v>
      </c>
      <c r="BG99" s="135">
        <f t="shared" si="9"/>
        <v>0</v>
      </c>
      <c r="BH99" s="135">
        <f t="shared" si="10"/>
        <v>0</v>
      </c>
      <c r="BI99" s="135">
        <f t="shared" si="11"/>
        <v>0</v>
      </c>
      <c r="BJ99" s="2" t="s">
        <v>85</v>
      </c>
      <c r="BK99" s="135">
        <f>ROUND(I99*H99,2)</f>
        <v>0</v>
      </c>
      <c r="BL99" s="2" t="s">
        <v>161</v>
      </c>
      <c r="BM99" s="134" t="s">
        <v>190</v>
      </c>
    </row>
    <row r="100" spans="2:47" s="18" customFormat="1" ht="11.25">
      <c r="B100" s="19"/>
      <c r="D100" s="136" t="s">
        <v>163</v>
      </c>
      <c r="F100" s="137" t="s">
        <v>191</v>
      </c>
      <c r="L100" s="19"/>
      <c r="M100" s="138"/>
      <c r="T100" s="43"/>
      <c r="AT100" s="2" t="s">
        <v>163</v>
      </c>
      <c r="AU100" s="2" t="s">
        <v>87</v>
      </c>
    </row>
    <row r="101" spans="2:65" s="18" customFormat="1" ht="16.5" customHeight="1">
      <c r="B101" s="19"/>
      <c r="C101" s="123" t="s">
        <v>192</v>
      </c>
      <c r="D101" s="123" t="s">
        <v>156</v>
      </c>
      <c r="E101" s="124" t="s">
        <v>193</v>
      </c>
      <c r="F101" s="125" t="s">
        <v>194</v>
      </c>
      <c r="G101" s="126" t="s">
        <v>159</v>
      </c>
      <c r="H101" s="127">
        <v>1</v>
      </c>
      <c r="I101" s="128"/>
      <c r="J101" s="129">
        <f>ROUND(I101*H101,2)</f>
        <v>0</v>
      </c>
      <c r="K101" s="125" t="s">
        <v>160</v>
      </c>
      <c r="L101" s="19"/>
      <c r="M101" s="130" t="s">
        <v>19</v>
      </c>
      <c r="N101" s="131" t="s">
        <v>49</v>
      </c>
      <c r="P101" s="132">
        <f>O101*H101</f>
        <v>0</v>
      </c>
      <c r="Q101" s="132">
        <v>0</v>
      </c>
      <c r="R101" s="132">
        <f>Q101*H101</f>
        <v>0</v>
      </c>
      <c r="S101" s="132">
        <v>0</v>
      </c>
      <c r="T101" s="133">
        <f>S101*H101</f>
        <v>0</v>
      </c>
      <c r="AR101" s="134" t="s">
        <v>161</v>
      </c>
      <c r="AT101" s="134" t="s">
        <v>156</v>
      </c>
      <c r="AU101" s="134" t="s">
        <v>87</v>
      </c>
      <c r="AY101" s="2" t="s">
        <v>153</v>
      </c>
      <c r="BE101" s="135">
        <f>IF(N101="základní",J101,0)</f>
        <v>0</v>
      </c>
      <c r="BF101" s="135">
        <f>IF(N101="snížená",J101,0)</f>
        <v>0</v>
      </c>
      <c r="BG101" s="135">
        <f>IF(N101="zákl. přenesená",J101,0)</f>
        <v>0</v>
      </c>
      <c r="BH101" s="135">
        <f>IF(N101="sníž. přenesená",J101,0)</f>
        <v>0</v>
      </c>
      <c r="BI101" s="135">
        <f>IF(N101="nulová",J101,0)</f>
        <v>0</v>
      </c>
      <c r="BJ101" s="2" t="s">
        <v>85</v>
      </c>
      <c r="BK101" s="135">
        <f>ROUND(I101*H101,2)</f>
        <v>0</v>
      </c>
      <c r="BL101" s="2" t="s">
        <v>161</v>
      </c>
      <c r="BM101" s="134" t="s">
        <v>195</v>
      </c>
    </row>
    <row r="102" spans="2:47" s="18" customFormat="1" ht="11.25">
      <c r="B102" s="19"/>
      <c r="D102" s="136" t="s">
        <v>163</v>
      </c>
      <c r="F102" s="137" t="s">
        <v>196</v>
      </c>
      <c r="L102" s="19"/>
      <c r="M102" s="138"/>
      <c r="T102" s="43"/>
      <c r="AT102" s="2" t="s">
        <v>163</v>
      </c>
      <c r="AU102" s="2" t="s">
        <v>87</v>
      </c>
    </row>
    <row r="103" spans="2:65" s="18" customFormat="1" ht="16.5" customHeight="1">
      <c r="B103" s="19"/>
      <c r="C103" s="123" t="s">
        <v>197</v>
      </c>
      <c r="D103" s="123" t="s">
        <v>156</v>
      </c>
      <c r="E103" s="124" t="s">
        <v>198</v>
      </c>
      <c r="F103" s="125" t="s">
        <v>199</v>
      </c>
      <c r="G103" s="126" t="s">
        <v>159</v>
      </c>
      <c r="H103" s="127">
        <v>1</v>
      </c>
      <c r="I103" s="128"/>
      <c r="J103" s="129">
        <f>ROUND(I103*H103,2)</f>
        <v>0</v>
      </c>
      <c r="K103" s="125" t="s">
        <v>160</v>
      </c>
      <c r="L103" s="19"/>
      <c r="M103" s="130" t="s">
        <v>19</v>
      </c>
      <c r="N103" s="131" t="s">
        <v>49</v>
      </c>
      <c r="P103" s="132">
        <f>O103*H103</f>
        <v>0</v>
      </c>
      <c r="Q103" s="132">
        <v>0</v>
      </c>
      <c r="R103" s="132">
        <f>Q103*H103</f>
        <v>0</v>
      </c>
      <c r="S103" s="132">
        <v>0</v>
      </c>
      <c r="T103" s="133">
        <f>S103*H103</f>
        <v>0</v>
      </c>
      <c r="AR103" s="134" t="s">
        <v>161</v>
      </c>
      <c r="AT103" s="134" t="s">
        <v>156</v>
      </c>
      <c r="AU103" s="134" t="s">
        <v>87</v>
      </c>
      <c r="AY103" s="2" t="s">
        <v>153</v>
      </c>
      <c r="BE103" s="135">
        <f>IF(N103="základní",J103,0)</f>
        <v>0</v>
      </c>
      <c r="BF103" s="135">
        <f>IF(N103="snížená",J103,0)</f>
        <v>0</v>
      </c>
      <c r="BG103" s="135">
        <f>IF(N103="zákl. přenesená",J103,0)</f>
        <v>0</v>
      </c>
      <c r="BH103" s="135">
        <f>IF(N103="sníž. přenesená",J103,0)</f>
        <v>0</v>
      </c>
      <c r="BI103" s="135">
        <f>IF(N103="nulová",J103,0)</f>
        <v>0</v>
      </c>
      <c r="BJ103" s="2" t="s">
        <v>85</v>
      </c>
      <c r="BK103" s="135">
        <f>ROUND(I103*H103,2)</f>
        <v>0</v>
      </c>
      <c r="BL103" s="2" t="s">
        <v>161</v>
      </c>
      <c r="BM103" s="134" t="s">
        <v>200</v>
      </c>
    </row>
    <row r="104" spans="2:47" s="18" customFormat="1" ht="11.25">
      <c r="B104" s="19"/>
      <c r="D104" s="136" t="s">
        <v>163</v>
      </c>
      <c r="F104" s="137" t="s">
        <v>201</v>
      </c>
      <c r="L104" s="19"/>
      <c r="M104" s="138"/>
      <c r="T104" s="43"/>
      <c r="AT104" s="2" t="s">
        <v>163</v>
      </c>
      <c r="AU104" s="2" t="s">
        <v>87</v>
      </c>
    </row>
    <row r="105" spans="2:65" s="18" customFormat="1" ht="16.5" customHeight="1">
      <c r="B105" s="19"/>
      <c r="C105" s="123" t="s">
        <v>115</v>
      </c>
      <c r="D105" s="123" t="s">
        <v>156</v>
      </c>
      <c r="E105" s="124" t="s">
        <v>202</v>
      </c>
      <c r="F105" s="125" t="s">
        <v>203</v>
      </c>
      <c r="G105" s="126" t="s">
        <v>159</v>
      </c>
      <c r="H105" s="127">
        <v>1</v>
      </c>
      <c r="I105" s="128"/>
      <c r="J105" s="129">
        <f>ROUND(I105*H105,2)</f>
        <v>0</v>
      </c>
      <c r="K105" s="125" t="s">
        <v>19</v>
      </c>
      <c r="L105" s="19"/>
      <c r="M105" s="130" t="s">
        <v>19</v>
      </c>
      <c r="N105" s="131" t="s">
        <v>49</v>
      </c>
      <c r="P105" s="132">
        <f>O105*H105</f>
        <v>0</v>
      </c>
      <c r="Q105" s="132">
        <v>0</v>
      </c>
      <c r="R105" s="132">
        <f>Q105*H105</f>
        <v>0</v>
      </c>
      <c r="S105" s="132">
        <v>0</v>
      </c>
      <c r="T105" s="133">
        <f>S105*H105</f>
        <v>0</v>
      </c>
      <c r="AR105" s="134" t="s">
        <v>161</v>
      </c>
      <c r="AT105" s="134" t="s">
        <v>156</v>
      </c>
      <c r="AU105" s="134" t="s">
        <v>87</v>
      </c>
      <c r="AY105" s="2" t="s">
        <v>153</v>
      </c>
      <c r="BE105" s="135">
        <f>IF(N105="základní",J105,0)</f>
        <v>0</v>
      </c>
      <c r="BF105" s="135">
        <f>IF(N105="snížená",J105,0)</f>
        <v>0</v>
      </c>
      <c r="BG105" s="135">
        <f>IF(N105="zákl. přenesená",J105,0)</f>
        <v>0</v>
      </c>
      <c r="BH105" s="135">
        <f>IF(N105="sníž. přenesená",J105,0)</f>
        <v>0</v>
      </c>
      <c r="BI105" s="135">
        <f>IF(N105="nulová",J105,0)</f>
        <v>0</v>
      </c>
      <c r="BJ105" s="2" t="s">
        <v>85</v>
      </c>
      <c r="BK105" s="135">
        <f>ROUND(I105*H105,2)</f>
        <v>0</v>
      </c>
      <c r="BL105" s="2" t="s">
        <v>161</v>
      </c>
      <c r="BM105" s="134" t="s">
        <v>204</v>
      </c>
    </row>
    <row r="106" spans="2:63" s="111" customFormat="1" ht="22.9" customHeight="1">
      <c r="B106" s="112"/>
      <c r="D106" s="113" t="s">
        <v>77</v>
      </c>
      <c r="E106" s="121" t="s">
        <v>205</v>
      </c>
      <c r="F106" s="121" t="s">
        <v>206</v>
      </c>
      <c r="J106" s="122">
        <f>BK106</f>
        <v>0</v>
      </c>
      <c r="L106" s="112"/>
      <c r="M106" s="116"/>
      <c r="P106" s="117">
        <f>SUM(P107:P108)</f>
        <v>0</v>
      </c>
      <c r="R106" s="117">
        <f>SUM(R107:R108)</f>
        <v>0</v>
      </c>
      <c r="T106" s="118">
        <f>SUM(T107:T108)</f>
        <v>0</v>
      </c>
      <c r="AR106" s="113" t="s">
        <v>152</v>
      </c>
      <c r="AT106" s="119" t="s">
        <v>77</v>
      </c>
      <c r="AU106" s="119" t="s">
        <v>85</v>
      </c>
      <c r="AY106" s="113" t="s">
        <v>153</v>
      </c>
      <c r="BK106" s="120">
        <f>SUM(BK107:BK108)</f>
        <v>0</v>
      </c>
    </row>
    <row r="107" spans="2:65" s="18" customFormat="1" ht="16.5" customHeight="1">
      <c r="B107" s="19"/>
      <c r="C107" s="123" t="s">
        <v>118</v>
      </c>
      <c r="D107" s="123" t="s">
        <v>156</v>
      </c>
      <c r="E107" s="124" t="s">
        <v>207</v>
      </c>
      <c r="F107" s="125" t="s">
        <v>208</v>
      </c>
      <c r="G107" s="126" t="s">
        <v>159</v>
      </c>
      <c r="H107" s="127">
        <v>1</v>
      </c>
      <c r="I107" s="128"/>
      <c r="J107" s="129">
        <f>ROUND(I107*H107,2)</f>
        <v>0</v>
      </c>
      <c r="K107" s="125" t="s">
        <v>160</v>
      </c>
      <c r="L107" s="19"/>
      <c r="M107" s="130" t="s">
        <v>19</v>
      </c>
      <c r="N107" s="131" t="s">
        <v>49</v>
      </c>
      <c r="P107" s="132">
        <f>O107*H107</f>
        <v>0</v>
      </c>
      <c r="Q107" s="132">
        <v>0</v>
      </c>
      <c r="R107" s="132">
        <f>Q107*H107</f>
        <v>0</v>
      </c>
      <c r="S107" s="132">
        <v>0</v>
      </c>
      <c r="T107" s="133">
        <f>S107*H107</f>
        <v>0</v>
      </c>
      <c r="AR107" s="134" t="s">
        <v>161</v>
      </c>
      <c r="AT107" s="134" t="s">
        <v>156</v>
      </c>
      <c r="AU107" s="134" t="s">
        <v>87</v>
      </c>
      <c r="AY107" s="2" t="s">
        <v>153</v>
      </c>
      <c r="BE107" s="135">
        <f>IF(N107="základní",J107,0)</f>
        <v>0</v>
      </c>
      <c r="BF107" s="135">
        <f>IF(N107="snížená",J107,0)</f>
        <v>0</v>
      </c>
      <c r="BG107" s="135">
        <f>IF(N107="zákl. přenesená",J107,0)</f>
        <v>0</v>
      </c>
      <c r="BH107" s="135">
        <f>IF(N107="sníž. přenesená",J107,0)</f>
        <v>0</v>
      </c>
      <c r="BI107" s="135">
        <f>IF(N107="nulová",J107,0)</f>
        <v>0</v>
      </c>
      <c r="BJ107" s="2" t="s">
        <v>85</v>
      </c>
      <c r="BK107" s="135">
        <f>ROUND(I107*H107,2)</f>
        <v>0</v>
      </c>
      <c r="BL107" s="2" t="s">
        <v>161</v>
      </c>
      <c r="BM107" s="134" t="s">
        <v>209</v>
      </c>
    </row>
    <row r="108" spans="2:47" s="18" customFormat="1" ht="11.25">
      <c r="B108" s="19"/>
      <c r="D108" s="136" t="s">
        <v>163</v>
      </c>
      <c r="F108" s="137" t="s">
        <v>210</v>
      </c>
      <c r="L108" s="19"/>
      <c r="M108" s="138"/>
      <c r="T108" s="43"/>
      <c r="AT108" s="2" t="s">
        <v>163</v>
      </c>
      <c r="AU108" s="2" t="s">
        <v>87</v>
      </c>
    </row>
    <row r="109" spans="2:63" s="111" customFormat="1" ht="22.9" customHeight="1">
      <c r="B109" s="112"/>
      <c r="D109" s="113" t="s">
        <v>77</v>
      </c>
      <c r="E109" s="121" t="s">
        <v>211</v>
      </c>
      <c r="F109" s="121" t="s">
        <v>212</v>
      </c>
      <c r="J109" s="122">
        <f>BK109</f>
        <v>0</v>
      </c>
      <c r="L109" s="112"/>
      <c r="M109" s="116"/>
      <c r="P109" s="117">
        <f>SUM(P110:P111)</f>
        <v>0</v>
      </c>
      <c r="R109" s="117">
        <f>SUM(R110:R111)</f>
        <v>0</v>
      </c>
      <c r="T109" s="118">
        <f>SUM(T110:T111)</f>
        <v>0</v>
      </c>
      <c r="AR109" s="113" t="s">
        <v>152</v>
      </c>
      <c r="AT109" s="119" t="s">
        <v>77</v>
      </c>
      <c r="AU109" s="119" t="s">
        <v>85</v>
      </c>
      <c r="AY109" s="113" t="s">
        <v>153</v>
      </c>
      <c r="BK109" s="120">
        <f>SUM(BK110:BK111)</f>
        <v>0</v>
      </c>
    </row>
    <row r="110" spans="2:65" s="18" customFormat="1" ht="16.5" customHeight="1">
      <c r="B110" s="19"/>
      <c r="C110" s="123" t="s">
        <v>121</v>
      </c>
      <c r="D110" s="123" t="s">
        <v>156</v>
      </c>
      <c r="E110" s="124" t="s">
        <v>213</v>
      </c>
      <c r="F110" s="125" t="s">
        <v>214</v>
      </c>
      <c r="G110" s="126" t="s">
        <v>159</v>
      </c>
      <c r="H110" s="127">
        <v>1</v>
      </c>
      <c r="I110" s="128"/>
      <c r="J110" s="129">
        <f>ROUND(I110*H110,2)</f>
        <v>0</v>
      </c>
      <c r="K110" s="125" t="s">
        <v>160</v>
      </c>
      <c r="L110" s="19"/>
      <c r="M110" s="130" t="s">
        <v>19</v>
      </c>
      <c r="N110" s="131" t="s">
        <v>49</v>
      </c>
      <c r="P110" s="132">
        <f>O110*H110</f>
        <v>0</v>
      </c>
      <c r="Q110" s="132">
        <v>0</v>
      </c>
      <c r="R110" s="132">
        <f>Q110*H110</f>
        <v>0</v>
      </c>
      <c r="S110" s="132">
        <v>0</v>
      </c>
      <c r="T110" s="133">
        <f>S110*H110</f>
        <v>0</v>
      </c>
      <c r="AR110" s="134" t="s">
        <v>161</v>
      </c>
      <c r="AT110" s="134" t="s">
        <v>156</v>
      </c>
      <c r="AU110" s="134" t="s">
        <v>87</v>
      </c>
      <c r="AY110" s="2" t="s">
        <v>153</v>
      </c>
      <c r="BE110" s="135">
        <f>IF(N110="základní",J110,0)</f>
        <v>0</v>
      </c>
      <c r="BF110" s="135">
        <f>IF(N110="snížená",J110,0)</f>
        <v>0</v>
      </c>
      <c r="BG110" s="135">
        <f>IF(N110="zákl. přenesená",J110,0)</f>
        <v>0</v>
      </c>
      <c r="BH110" s="135">
        <f>IF(N110="sníž. přenesená",J110,0)</f>
        <v>0</v>
      </c>
      <c r="BI110" s="135">
        <f>IF(N110="nulová",J110,0)</f>
        <v>0</v>
      </c>
      <c r="BJ110" s="2" t="s">
        <v>85</v>
      </c>
      <c r="BK110" s="135">
        <f>ROUND(I110*H110,2)</f>
        <v>0</v>
      </c>
      <c r="BL110" s="2" t="s">
        <v>161</v>
      </c>
      <c r="BM110" s="134" t="s">
        <v>215</v>
      </c>
    </row>
    <row r="111" spans="2:47" s="18" customFormat="1" ht="11.25">
      <c r="B111" s="19"/>
      <c r="D111" s="136" t="s">
        <v>163</v>
      </c>
      <c r="F111" s="137" t="s">
        <v>216</v>
      </c>
      <c r="L111" s="19"/>
      <c r="M111" s="138"/>
      <c r="T111" s="43"/>
      <c r="AT111" s="2" t="s">
        <v>163</v>
      </c>
      <c r="AU111" s="2" t="s">
        <v>87</v>
      </c>
    </row>
    <row r="112" spans="2:63" s="111" customFormat="1" ht="22.9" customHeight="1">
      <c r="B112" s="112"/>
      <c r="D112" s="113" t="s">
        <v>77</v>
      </c>
      <c r="E112" s="121" t="s">
        <v>217</v>
      </c>
      <c r="F112" s="121" t="s">
        <v>218</v>
      </c>
      <c r="J112" s="122">
        <f>BK112</f>
        <v>0</v>
      </c>
      <c r="L112" s="112"/>
      <c r="M112" s="116"/>
      <c r="P112" s="117">
        <f>SUM(P113:P114)</f>
        <v>0</v>
      </c>
      <c r="R112" s="117">
        <f>SUM(R113:R114)</f>
        <v>0</v>
      </c>
      <c r="T112" s="118">
        <f>SUM(T113:T114)</f>
        <v>0</v>
      </c>
      <c r="AR112" s="113" t="s">
        <v>152</v>
      </c>
      <c r="AT112" s="119" t="s">
        <v>77</v>
      </c>
      <c r="AU112" s="119" t="s">
        <v>85</v>
      </c>
      <c r="AY112" s="113" t="s">
        <v>153</v>
      </c>
      <c r="BK112" s="120">
        <f>SUM(BK113:BK114)</f>
        <v>0</v>
      </c>
    </row>
    <row r="113" spans="2:65" s="18" customFormat="1" ht="21.75" customHeight="1">
      <c r="B113" s="19"/>
      <c r="C113" s="123" t="s">
        <v>219</v>
      </c>
      <c r="D113" s="123" t="s">
        <v>156</v>
      </c>
      <c r="E113" s="124" t="s">
        <v>220</v>
      </c>
      <c r="F113" s="125" t="s">
        <v>221</v>
      </c>
      <c r="G113" s="126" t="s">
        <v>159</v>
      </c>
      <c r="H113" s="127">
        <v>1</v>
      </c>
      <c r="I113" s="128"/>
      <c r="J113" s="129">
        <f>ROUND(I113*H113,2)</f>
        <v>0</v>
      </c>
      <c r="K113" s="125" t="s">
        <v>160</v>
      </c>
      <c r="L113" s="19"/>
      <c r="M113" s="130" t="s">
        <v>19</v>
      </c>
      <c r="N113" s="131" t="s">
        <v>49</v>
      </c>
      <c r="P113" s="132">
        <f>O113*H113</f>
        <v>0</v>
      </c>
      <c r="Q113" s="132">
        <v>0</v>
      </c>
      <c r="R113" s="132">
        <f>Q113*H113</f>
        <v>0</v>
      </c>
      <c r="S113" s="132">
        <v>0</v>
      </c>
      <c r="T113" s="133">
        <f>S113*H113</f>
        <v>0</v>
      </c>
      <c r="AR113" s="134" t="s">
        <v>161</v>
      </c>
      <c r="AT113" s="134" t="s">
        <v>156</v>
      </c>
      <c r="AU113" s="134" t="s">
        <v>87</v>
      </c>
      <c r="AY113" s="2" t="s">
        <v>153</v>
      </c>
      <c r="BE113" s="135">
        <f>IF(N113="základní",J113,0)</f>
        <v>0</v>
      </c>
      <c r="BF113" s="135">
        <f>IF(N113="snížená",J113,0)</f>
        <v>0</v>
      </c>
      <c r="BG113" s="135">
        <f>IF(N113="zákl. přenesená",J113,0)</f>
        <v>0</v>
      </c>
      <c r="BH113" s="135">
        <f>IF(N113="sníž. přenesená",J113,0)</f>
        <v>0</v>
      </c>
      <c r="BI113" s="135">
        <f>IF(N113="nulová",J113,0)</f>
        <v>0</v>
      </c>
      <c r="BJ113" s="2" t="s">
        <v>85</v>
      </c>
      <c r="BK113" s="135">
        <f>ROUND(I113*H113,2)</f>
        <v>0</v>
      </c>
      <c r="BL113" s="2" t="s">
        <v>161</v>
      </c>
      <c r="BM113" s="134" t="s">
        <v>222</v>
      </c>
    </row>
    <row r="114" spans="2:47" s="18" customFormat="1" ht="11.25">
      <c r="B114" s="19"/>
      <c r="D114" s="136" t="s">
        <v>163</v>
      </c>
      <c r="F114" s="137" t="s">
        <v>223</v>
      </c>
      <c r="L114" s="19"/>
      <c r="M114" s="139"/>
      <c r="N114" s="140"/>
      <c r="O114" s="140"/>
      <c r="P114" s="140"/>
      <c r="Q114" s="140"/>
      <c r="R114" s="140"/>
      <c r="S114" s="140"/>
      <c r="T114" s="141"/>
      <c r="AT114" s="2" t="s">
        <v>163</v>
      </c>
      <c r="AU114" s="2" t="s">
        <v>87</v>
      </c>
    </row>
    <row r="115" spans="2:12" s="18" customFormat="1" ht="6.95" customHeight="1"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19"/>
    </row>
  </sheetData>
  <autoFilter ref="C84:K114"/>
  <mergeCells count="9">
    <mergeCell ref="E48:H48"/>
    <mergeCell ref="E50:H50"/>
    <mergeCell ref="E75:H75"/>
    <mergeCell ref="E77:H77"/>
    <mergeCell ref="L2:V2"/>
    <mergeCell ref="E7:H7"/>
    <mergeCell ref="E9:H9"/>
    <mergeCell ref="E18:H18"/>
    <mergeCell ref="E27:H27"/>
  </mergeCells>
  <hyperlinks>
    <hyperlink ref="F89" r:id="rId1" display="https://podminky.urs.cz/item/CS_URS_2023_01/012002000"/>
    <hyperlink ref="F91" r:id="rId2" display="https://podminky.urs.cz/item/CS_URS_2023_01/013294000"/>
    <hyperlink ref="F93" r:id="rId3" display="https://podminky.urs.cz/item/CS_URS_2023_01/013254000"/>
    <hyperlink ref="F98" r:id="rId4" display="https://podminky.urs.cz/item/CS_URS_2023_01/030001000"/>
    <hyperlink ref="F100" r:id="rId5" display="https://podminky.urs.cz/item/CS_URS_2023_01/033002000"/>
    <hyperlink ref="F102" r:id="rId6" display="https://podminky.urs.cz/item/CS_URS_2023_01/034103000"/>
    <hyperlink ref="F104" r:id="rId7" display="https://podminky.urs.cz/item/CS_URS_2023_01/034303000"/>
    <hyperlink ref="F108" r:id="rId8" display="https://podminky.urs.cz/item/CS_URS_2023_01/042503000"/>
    <hyperlink ref="F111" r:id="rId9" display="https://podminky.urs.cz/item/CS_URS_2023_01/065002000"/>
    <hyperlink ref="F114" r:id="rId10" display="https://podminky.urs.cz/item/CS_URS_2023_01/094002000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331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90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224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22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">
        <v>19</v>
      </c>
      <c r="L14" s="19"/>
    </row>
    <row r="15" spans="2:12" s="18" customFormat="1" ht="18" customHeight="1">
      <c r="B15" s="19"/>
      <c r="E15" s="10" t="s">
        <v>28</v>
      </c>
      <c r="I15" s="12" t="s">
        <v>29</v>
      </c>
      <c r="J15" s="10" t="s">
        <v>19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">
        <v>19</v>
      </c>
      <c r="L20" s="19"/>
    </row>
    <row r="21" spans="2:12" s="18" customFormat="1" ht="18" customHeight="1">
      <c r="B21" s="19"/>
      <c r="E21" s="10" t="s">
        <v>35</v>
      </c>
      <c r="I21" s="12" t="s">
        <v>29</v>
      </c>
      <c r="J21" s="10" t="s">
        <v>19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">
        <v>19</v>
      </c>
      <c r="L23" s="19"/>
    </row>
    <row r="24" spans="2:12" s="18" customFormat="1" ht="18" customHeight="1">
      <c r="B24" s="19"/>
      <c r="E24" s="10" t="s">
        <v>127</v>
      </c>
      <c r="I24" s="12" t="s">
        <v>29</v>
      </c>
      <c r="J24" s="10" t="s">
        <v>19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ROUND(J103,2)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ROUND((SUM(BE103:BE1330)),2)</f>
        <v>0</v>
      </c>
      <c r="I33" s="82">
        <v>0.21</v>
      </c>
      <c r="J33" s="81">
        <f>ROUND(((SUM(BE103:BE1330))*I33),2)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ROUND((SUM(BF103:BF1330)),2)</f>
        <v>0</v>
      </c>
      <c r="I34" s="82">
        <v>0.15</v>
      </c>
      <c r="J34" s="81">
        <f>ROUND(((SUM(BF103:BF1330))*I34),2)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ROUND((SUM(BG103:BG1330)),2)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ROUND((SUM(BH103:BH1330)),2)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ROUND((SUM(BI103:BI1330)),2)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01 - Stavební část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Chrudim, ul. Topolská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Michal Kubelka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J103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225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226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7" customFormat="1" ht="19.9" customHeight="1">
      <c r="B62" s="98"/>
      <c r="D62" s="99" t="s">
        <v>227</v>
      </c>
      <c r="E62" s="100"/>
      <c r="F62" s="100"/>
      <c r="G62" s="100"/>
      <c r="H62" s="100"/>
      <c r="I62" s="100"/>
      <c r="J62" s="101">
        <f>J190</f>
        <v>0</v>
      </c>
      <c r="L62" s="98"/>
    </row>
    <row r="63" spans="2:12" s="97" customFormat="1" ht="19.9" customHeight="1">
      <c r="B63" s="98"/>
      <c r="D63" s="99" t="s">
        <v>228</v>
      </c>
      <c r="E63" s="100"/>
      <c r="F63" s="100"/>
      <c r="G63" s="100"/>
      <c r="H63" s="100"/>
      <c r="I63" s="100"/>
      <c r="J63" s="101">
        <f>J268</f>
        <v>0</v>
      </c>
      <c r="L63" s="98"/>
    </row>
    <row r="64" spans="2:12" s="97" customFormat="1" ht="19.9" customHeight="1">
      <c r="B64" s="98"/>
      <c r="D64" s="99" t="s">
        <v>229</v>
      </c>
      <c r="E64" s="100"/>
      <c r="F64" s="100"/>
      <c r="G64" s="100"/>
      <c r="H64" s="100"/>
      <c r="I64" s="100"/>
      <c r="J64" s="101">
        <f>J324</f>
        <v>0</v>
      </c>
      <c r="L64" s="98"/>
    </row>
    <row r="65" spans="2:12" s="97" customFormat="1" ht="19.9" customHeight="1">
      <c r="B65" s="98"/>
      <c r="D65" s="99" t="s">
        <v>230</v>
      </c>
      <c r="E65" s="100"/>
      <c r="F65" s="100"/>
      <c r="G65" s="100"/>
      <c r="H65" s="100"/>
      <c r="I65" s="100"/>
      <c r="J65" s="101">
        <f>J389</f>
        <v>0</v>
      </c>
      <c r="L65" s="98"/>
    </row>
    <row r="66" spans="2:12" s="97" customFormat="1" ht="19.9" customHeight="1">
      <c r="B66" s="98"/>
      <c r="D66" s="99" t="s">
        <v>231</v>
      </c>
      <c r="E66" s="100"/>
      <c r="F66" s="100"/>
      <c r="G66" s="100"/>
      <c r="H66" s="100"/>
      <c r="I66" s="100"/>
      <c r="J66" s="101">
        <f>J436</f>
        <v>0</v>
      </c>
      <c r="L66" s="98"/>
    </row>
    <row r="67" spans="2:12" s="97" customFormat="1" ht="19.9" customHeight="1">
      <c r="B67" s="98"/>
      <c r="D67" s="99" t="s">
        <v>232</v>
      </c>
      <c r="E67" s="100"/>
      <c r="F67" s="100"/>
      <c r="G67" s="100"/>
      <c r="H67" s="100"/>
      <c r="I67" s="100"/>
      <c r="J67" s="101">
        <f>J585</f>
        <v>0</v>
      </c>
      <c r="L67" s="98"/>
    </row>
    <row r="68" spans="2:12" s="97" customFormat="1" ht="19.9" customHeight="1">
      <c r="B68" s="98"/>
      <c r="D68" s="99" t="s">
        <v>233</v>
      </c>
      <c r="E68" s="100"/>
      <c r="F68" s="100"/>
      <c r="G68" s="100"/>
      <c r="H68" s="100"/>
      <c r="I68" s="100"/>
      <c r="J68" s="101">
        <f>J646</f>
        <v>0</v>
      </c>
      <c r="L68" s="98"/>
    </row>
    <row r="69" spans="2:12" s="97" customFormat="1" ht="19.9" customHeight="1">
      <c r="B69" s="98"/>
      <c r="D69" s="99" t="s">
        <v>234</v>
      </c>
      <c r="E69" s="100"/>
      <c r="F69" s="100"/>
      <c r="G69" s="100"/>
      <c r="H69" s="100"/>
      <c r="I69" s="100"/>
      <c r="J69" s="101">
        <f>J658</f>
        <v>0</v>
      </c>
      <c r="L69" s="98"/>
    </row>
    <row r="70" spans="2:12" s="92" customFormat="1" ht="24.95" customHeight="1">
      <c r="B70" s="93"/>
      <c r="D70" s="94" t="s">
        <v>235</v>
      </c>
      <c r="E70" s="95"/>
      <c r="F70" s="95"/>
      <c r="G70" s="95"/>
      <c r="H70" s="95"/>
      <c r="I70" s="95"/>
      <c r="J70" s="96">
        <f aca="true" t="shared" si="2" ref="J70:J71">J661</f>
        <v>0</v>
      </c>
      <c r="L70" s="93"/>
    </row>
    <row r="71" spans="2:12" s="97" customFormat="1" ht="19.9" customHeight="1">
      <c r="B71" s="98"/>
      <c r="D71" s="99" t="s">
        <v>236</v>
      </c>
      <c r="E71" s="100"/>
      <c r="F71" s="100"/>
      <c r="G71" s="100"/>
      <c r="H71" s="100"/>
      <c r="I71" s="100"/>
      <c r="J71" s="101">
        <f t="shared" si="2"/>
        <v>0</v>
      </c>
      <c r="L71" s="98"/>
    </row>
    <row r="72" spans="2:12" s="97" customFormat="1" ht="19.9" customHeight="1">
      <c r="B72" s="98"/>
      <c r="D72" s="99" t="s">
        <v>237</v>
      </c>
      <c r="E72" s="100"/>
      <c r="F72" s="100"/>
      <c r="G72" s="100"/>
      <c r="H72" s="100"/>
      <c r="I72" s="100"/>
      <c r="J72" s="101">
        <f>J688</f>
        <v>0</v>
      </c>
      <c r="L72" s="98"/>
    </row>
    <row r="73" spans="2:12" s="97" customFormat="1" ht="19.9" customHeight="1">
      <c r="B73" s="98"/>
      <c r="D73" s="99" t="s">
        <v>238</v>
      </c>
      <c r="E73" s="100"/>
      <c r="F73" s="100"/>
      <c r="G73" s="100"/>
      <c r="H73" s="100"/>
      <c r="I73" s="100"/>
      <c r="J73" s="101">
        <f>J738</f>
        <v>0</v>
      </c>
      <c r="L73" s="98"/>
    </row>
    <row r="74" spans="2:12" s="97" customFormat="1" ht="19.9" customHeight="1">
      <c r="B74" s="98"/>
      <c r="D74" s="99" t="s">
        <v>239</v>
      </c>
      <c r="E74" s="100"/>
      <c r="F74" s="100"/>
      <c r="G74" s="100"/>
      <c r="H74" s="100"/>
      <c r="I74" s="100"/>
      <c r="J74" s="101">
        <f>J832</f>
        <v>0</v>
      </c>
      <c r="L74" s="98"/>
    </row>
    <row r="75" spans="2:12" s="97" customFormat="1" ht="19.9" customHeight="1">
      <c r="B75" s="98"/>
      <c r="D75" s="99" t="s">
        <v>240</v>
      </c>
      <c r="E75" s="100"/>
      <c r="F75" s="100"/>
      <c r="G75" s="100"/>
      <c r="H75" s="100"/>
      <c r="I75" s="100"/>
      <c r="J75" s="101">
        <f>J945</f>
        <v>0</v>
      </c>
      <c r="L75" s="98"/>
    </row>
    <row r="76" spans="2:12" s="97" customFormat="1" ht="19.9" customHeight="1">
      <c r="B76" s="98"/>
      <c r="D76" s="99" t="s">
        <v>241</v>
      </c>
      <c r="E76" s="100"/>
      <c r="F76" s="100"/>
      <c r="G76" s="100"/>
      <c r="H76" s="100"/>
      <c r="I76" s="100"/>
      <c r="J76" s="101">
        <f>J998</f>
        <v>0</v>
      </c>
      <c r="L76" s="98"/>
    </row>
    <row r="77" spans="2:12" s="97" customFormat="1" ht="19.9" customHeight="1">
      <c r="B77" s="98"/>
      <c r="D77" s="99" t="s">
        <v>242</v>
      </c>
      <c r="E77" s="100"/>
      <c r="F77" s="100"/>
      <c r="G77" s="100"/>
      <c r="H77" s="100"/>
      <c r="I77" s="100"/>
      <c r="J77" s="101">
        <f>J1017</f>
        <v>0</v>
      </c>
      <c r="L77" s="98"/>
    </row>
    <row r="78" spans="2:12" s="97" customFormat="1" ht="19.9" customHeight="1">
      <c r="B78" s="98"/>
      <c r="D78" s="99" t="s">
        <v>243</v>
      </c>
      <c r="E78" s="100"/>
      <c r="F78" s="100"/>
      <c r="G78" s="100"/>
      <c r="H78" s="100"/>
      <c r="I78" s="100"/>
      <c r="J78" s="101">
        <f>J1044</f>
        <v>0</v>
      </c>
      <c r="L78" s="98"/>
    </row>
    <row r="79" spans="2:12" s="97" customFormat="1" ht="19.9" customHeight="1">
      <c r="B79" s="98"/>
      <c r="D79" s="99" t="s">
        <v>244</v>
      </c>
      <c r="E79" s="100"/>
      <c r="F79" s="100"/>
      <c r="G79" s="100"/>
      <c r="H79" s="100"/>
      <c r="I79" s="100"/>
      <c r="J79" s="101">
        <f>J1117</f>
        <v>0</v>
      </c>
      <c r="L79" s="98"/>
    </row>
    <row r="80" spans="2:12" s="97" customFormat="1" ht="19.9" customHeight="1">
      <c r="B80" s="98"/>
      <c r="D80" s="99" t="s">
        <v>245</v>
      </c>
      <c r="E80" s="100"/>
      <c r="F80" s="100"/>
      <c r="G80" s="100"/>
      <c r="H80" s="100"/>
      <c r="I80" s="100"/>
      <c r="J80" s="101">
        <f>J1178</f>
        <v>0</v>
      </c>
      <c r="L80" s="98"/>
    </row>
    <row r="81" spans="2:12" s="97" customFormat="1" ht="19.9" customHeight="1">
      <c r="B81" s="98"/>
      <c r="D81" s="99" t="s">
        <v>246</v>
      </c>
      <c r="E81" s="100"/>
      <c r="F81" s="100"/>
      <c r="G81" s="100"/>
      <c r="H81" s="100"/>
      <c r="I81" s="100"/>
      <c r="J81" s="101">
        <f>J1213</f>
        <v>0</v>
      </c>
      <c r="L81" s="98"/>
    </row>
    <row r="82" spans="2:12" s="97" customFormat="1" ht="19.9" customHeight="1">
      <c r="B82" s="98"/>
      <c r="D82" s="99" t="s">
        <v>247</v>
      </c>
      <c r="E82" s="100"/>
      <c r="F82" s="100"/>
      <c r="G82" s="100"/>
      <c r="H82" s="100"/>
      <c r="I82" s="100"/>
      <c r="J82" s="101">
        <f>J1262</f>
        <v>0</v>
      </c>
      <c r="L82" s="98"/>
    </row>
    <row r="83" spans="2:12" s="97" customFormat="1" ht="19.9" customHeight="1">
      <c r="B83" s="98"/>
      <c r="D83" s="99" t="s">
        <v>248</v>
      </c>
      <c r="E83" s="100"/>
      <c r="F83" s="100"/>
      <c r="G83" s="100"/>
      <c r="H83" s="100"/>
      <c r="I83" s="100"/>
      <c r="J83" s="101">
        <f>J1327</f>
        <v>0</v>
      </c>
      <c r="L83" s="98"/>
    </row>
    <row r="84" spans="2:12" s="18" customFormat="1" ht="21.75" customHeight="1">
      <c r="B84" s="19"/>
      <c r="L84" s="19"/>
    </row>
    <row r="85" spans="2:12" s="18" customFormat="1" ht="6.95" customHeight="1">
      <c r="B85" s="29"/>
      <c r="C85" s="30"/>
      <c r="D85" s="30"/>
      <c r="E85" s="30"/>
      <c r="F85" s="30"/>
      <c r="G85" s="30"/>
      <c r="H85" s="30"/>
      <c r="I85" s="30"/>
      <c r="J85" s="30"/>
      <c r="K85" s="30"/>
      <c r="L85" s="19"/>
    </row>
    <row r="89" spans="2:12" s="18" customFormat="1" ht="6.95" customHeight="1">
      <c r="B89" s="31"/>
      <c r="C89" s="32"/>
      <c r="D89" s="32"/>
      <c r="E89" s="32"/>
      <c r="F89" s="32"/>
      <c r="G89" s="32"/>
      <c r="H89" s="32"/>
      <c r="I89" s="32"/>
      <c r="J89" s="32"/>
      <c r="K89" s="32"/>
      <c r="L89" s="19"/>
    </row>
    <row r="90" spans="2:12" s="18" customFormat="1" ht="24.95" customHeight="1">
      <c r="B90" s="19"/>
      <c r="C90" s="6" t="s">
        <v>138</v>
      </c>
      <c r="L90" s="19"/>
    </row>
    <row r="91" spans="2:12" s="18" customFormat="1" ht="6.95" customHeight="1">
      <c r="B91" s="19"/>
      <c r="L91" s="19"/>
    </row>
    <row r="92" spans="2:12" s="18" customFormat="1" ht="12" customHeight="1">
      <c r="B92" s="19"/>
      <c r="C92" s="12" t="s">
        <v>16</v>
      </c>
      <c r="L92" s="19"/>
    </row>
    <row r="93" spans="2:12" s="18" customFormat="1" ht="16.5" customHeight="1">
      <c r="B93" s="19"/>
      <c r="E93" s="295" t="str">
        <f>E7</f>
        <v>Knihovna v Topolské ulici, Chrudim</v>
      </c>
      <c r="F93" s="296"/>
      <c r="G93" s="296"/>
      <c r="H93" s="296"/>
      <c r="L93" s="19"/>
    </row>
    <row r="94" spans="2:12" s="18" customFormat="1" ht="12" customHeight="1">
      <c r="B94" s="19"/>
      <c r="C94" s="12" t="s">
        <v>125</v>
      </c>
      <c r="L94" s="19"/>
    </row>
    <row r="95" spans="2:12" s="18" customFormat="1" ht="16.5" customHeight="1">
      <c r="B95" s="19"/>
      <c r="E95" s="276" t="str">
        <f>E9</f>
        <v>01 - Stavební část</v>
      </c>
      <c r="F95" s="297"/>
      <c r="G95" s="297"/>
      <c r="H95" s="297"/>
      <c r="L95" s="19"/>
    </row>
    <row r="96" spans="2:12" s="18" customFormat="1" ht="6.95" customHeight="1">
      <c r="B96" s="19"/>
      <c r="L96" s="19"/>
    </row>
    <row r="97" spans="2:12" s="18" customFormat="1" ht="12" customHeight="1">
      <c r="B97" s="19"/>
      <c r="C97" s="12" t="s">
        <v>21</v>
      </c>
      <c r="F97" s="10" t="str">
        <f>F12</f>
        <v xml:space="preserve">Chrudim, ul. Topolská </v>
      </c>
      <c r="I97" s="12" t="s">
        <v>23</v>
      </c>
      <c r="J97" s="39" t="str">
        <f>IF(J12="","",J12)</f>
        <v>12. 1. 2023</v>
      </c>
      <c r="L97" s="19"/>
    </row>
    <row r="98" spans="2:12" s="18" customFormat="1" ht="6.95" customHeight="1">
      <c r="B98" s="19"/>
      <c r="L98" s="19"/>
    </row>
    <row r="99" spans="2:12" s="18" customFormat="1" ht="15.2" customHeight="1">
      <c r="B99" s="19"/>
      <c r="C99" s="12" t="s">
        <v>25</v>
      </c>
      <c r="F99" s="10" t="str">
        <f>E15</f>
        <v>Město Chrudim</v>
      </c>
      <c r="I99" s="12" t="s">
        <v>33</v>
      </c>
      <c r="J99" s="16" t="str">
        <f>E21</f>
        <v>KLIKS atelier s.r.o.</v>
      </c>
      <c r="L99" s="19"/>
    </row>
    <row r="100" spans="2:12" s="18" customFormat="1" ht="15.2" customHeight="1">
      <c r="B100" s="19"/>
      <c r="C100" s="12" t="s">
        <v>31</v>
      </c>
      <c r="F100" s="10" t="str">
        <f>IF(E18="","",E18)</f>
        <v>Vyplň údaj</v>
      </c>
      <c r="I100" s="12" t="s">
        <v>38</v>
      </c>
      <c r="J100" s="16" t="str">
        <f>E24</f>
        <v>Michal Kubelka</v>
      </c>
      <c r="L100" s="19"/>
    </row>
    <row r="101" spans="2:12" s="18" customFormat="1" ht="10.35" customHeight="1">
      <c r="B101" s="19"/>
      <c r="L101" s="19"/>
    </row>
    <row r="102" spans="2:20" s="102" customFormat="1" ht="29.25" customHeight="1">
      <c r="B102" s="103"/>
      <c r="C102" s="104" t="s">
        <v>139</v>
      </c>
      <c r="D102" s="105" t="s">
        <v>63</v>
      </c>
      <c r="E102" s="105" t="s">
        <v>59</v>
      </c>
      <c r="F102" s="105" t="s">
        <v>60</v>
      </c>
      <c r="G102" s="105" t="s">
        <v>140</v>
      </c>
      <c r="H102" s="105" t="s">
        <v>141</v>
      </c>
      <c r="I102" s="105" t="s">
        <v>142</v>
      </c>
      <c r="J102" s="105" t="s">
        <v>130</v>
      </c>
      <c r="K102" s="106" t="s">
        <v>143</v>
      </c>
      <c r="L102" s="103"/>
      <c r="M102" s="46" t="s">
        <v>19</v>
      </c>
      <c r="N102" s="47" t="s">
        <v>48</v>
      </c>
      <c r="O102" s="47" t="s">
        <v>144</v>
      </c>
      <c r="P102" s="47" t="s">
        <v>145</v>
      </c>
      <c r="Q102" s="47" t="s">
        <v>146</v>
      </c>
      <c r="R102" s="47" t="s">
        <v>147</v>
      </c>
      <c r="S102" s="47" t="s">
        <v>148</v>
      </c>
      <c r="T102" s="48" t="s">
        <v>149</v>
      </c>
    </row>
    <row r="103" spans="2:63" s="18" customFormat="1" ht="22.9" customHeight="1">
      <c r="B103" s="19"/>
      <c r="C103" s="52" t="s">
        <v>150</v>
      </c>
      <c r="J103" s="107">
        <f aca="true" t="shared" si="3" ref="J103:J105">BK103</f>
        <v>0</v>
      </c>
      <c r="L103" s="19"/>
      <c r="M103" s="49"/>
      <c r="N103" s="40"/>
      <c r="O103" s="40"/>
      <c r="P103" s="108">
        <f>P104+P661</f>
        <v>0</v>
      </c>
      <c r="Q103" s="40"/>
      <c r="R103" s="108">
        <f>R104+R661</f>
        <v>845.5302986299998</v>
      </c>
      <c r="S103" s="40"/>
      <c r="T103" s="109">
        <f>T104+T661</f>
        <v>90.048536</v>
      </c>
      <c r="AT103" s="2" t="s">
        <v>77</v>
      </c>
      <c r="AU103" s="2" t="s">
        <v>131</v>
      </c>
      <c r="BK103" s="110">
        <f>BK104+BK661</f>
        <v>0</v>
      </c>
    </row>
    <row r="104" spans="2:63" s="111" customFormat="1" ht="25.9" customHeight="1">
      <c r="B104" s="112"/>
      <c r="D104" s="113" t="s">
        <v>77</v>
      </c>
      <c r="E104" s="114" t="s">
        <v>249</v>
      </c>
      <c r="F104" s="114" t="s">
        <v>250</v>
      </c>
      <c r="J104" s="115">
        <f t="shared" si="3"/>
        <v>0</v>
      </c>
      <c r="L104" s="112"/>
      <c r="M104" s="116"/>
      <c r="P104" s="117">
        <f>P105+P190+P268+P324+P389+P436+P585+P646+P658</f>
        <v>0</v>
      </c>
      <c r="R104" s="117">
        <f>R105+R190+R268+R324+R389+R436+R585+R646+R658</f>
        <v>780.1636543499999</v>
      </c>
      <c r="T104" s="118">
        <f>T105+T190+T268+T324+T389+T436+T585+T646+T658</f>
        <v>90.048536</v>
      </c>
      <c r="AR104" s="113" t="s">
        <v>85</v>
      </c>
      <c r="AT104" s="119" t="s">
        <v>77</v>
      </c>
      <c r="AU104" s="119" t="s">
        <v>78</v>
      </c>
      <c r="AY104" s="113" t="s">
        <v>153</v>
      </c>
      <c r="BK104" s="120">
        <f>BK105+BK190+BK268+BK324+BK389+BK436+BK585+BK646+BK658</f>
        <v>0</v>
      </c>
    </row>
    <row r="105" spans="2:63" s="111" customFormat="1" ht="22.9" customHeight="1">
      <c r="B105" s="112"/>
      <c r="D105" s="113" t="s">
        <v>77</v>
      </c>
      <c r="E105" s="121" t="s">
        <v>85</v>
      </c>
      <c r="F105" s="121" t="s">
        <v>251</v>
      </c>
      <c r="J105" s="122">
        <f t="shared" si="3"/>
        <v>0</v>
      </c>
      <c r="L105" s="112"/>
      <c r="M105" s="116"/>
      <c r="P105" s="117">
        <f>SUM(P106:P189)</f>
        <v>0</v>
      </c>
      <c r="R105" s="117">
        <f>SUM(R106:R189)</f>
        <v>0</v>
      </c>
      <c r="T105" s="118">
        <f>SUM(T106:T189)</f>
        <v>89.1926</v>
      </c>
      <c r="AR105" s="113" t="s">
        <v>85</v>
      </c>
      <c r="AT105" s="119" t="s">
        <v>77</v>
      </c>
      <c r="AU105" s="119" t="s">
        <v>85</v>
      </c>
      <c r="AY105" s="113" t="s">
        <v>153</v>
      </c>
      <c r="BK105" s="120">
        <f>SUM(BK106:BK189)</f>
        <v>0</v>
      </c>
    </row>
    <row r="106" spans="2:65" s="18" customFormat="1" ht="24.2" customHeight="1">
      <c r="B106" s="19"/>
      <c r="C106" s="123" t="s">
        <v>85</v>
      </c>
      <c r="D106" s="123" t="s">
        <v>156</v>
      </c>
      <c r="E106" s="124" t="s">
        <v>252</v>
      </c>
      <c r="F106" s="125" t="s">
        <v>253</v>
      </c>
      <c r="G106" s="126" t="s">
        <v>254</v>
      </c>
      <c r="H106" s="127">
        <v>3</v>
      </c>
      <c r="I106" s="128"/>
      <c r="J106" s="129">
        <f aca="true" t="shared" si="4" ref="J106:J167">ROUND(I106*H106,2)</f>
        <v>0</v>
      </c>
      <c r="K106" s="125" t="s">
        <v>19</v>
      </c>
      <c r="L106" s="19"/>
      <c r="M106" s="130" t="s">
        <v>19</v>
      </c>
      <c r="N106" s="131" t="s">
        <v>49</v>
      </c>
      <c r="P106" s="132">
        <f aca="true" t="shared" si="5" ref="P106:P167">O106*H106</f>
        <v>0</v>
      </c>
      <c r="Q106" s="132">
        <v>0</v>
      </c>
      <c r="R106" s="132">
        <f aca="true" t="shared" si="6" ref="R106:R167">Q106*H106</f>
        <v>0</v>
      </c>
      <c r="S106" s="132">
        <v>0</v>
      </c>
      <c r="T106" s="133">
        <f aca="true" t="shared" si="7" ref="T106:T167">S106*H106</f>
        <v>0</v>
      </c>
      <c r="AR106" s="134" t="s">
        <v>174</v>
      </c>
      <c r="AT106" s="134" t="s">
        <v>156</v>
      </c>
      <c r="AU106" s="134" t="s">
        <v>87</v>
      </c>
      <c r="AY106" s="2" t="s">
        <v>153</v>
      </c>
      <c r="BE106" s="135">
        <f aca="true" t="shared" si="8" ref="BE106:BE167">IF(N106="základní",J106,0)</f>
        <v>0</v>
      </c>
      <c r="BF106" s="135">
        <f aca="true" t="shared" si="9" ref="BF106:BF167">IF(N106="snížená",J106,0)</f>
        <v>0</v>
      </c>
      <c r="BG106" s="135">
        <f aca="true" t="shared" si="10" ref="BG106:BG167">IF(N106="zákl. přenesená",J106,0)</f>
        <v>0</v>
      </c>
      <c r="BH106" s="135">
        <f aca="true" t="shared" si="11" ref="BH106:BH167">IF(N106="sníž. přenesená",J106,0)</f>
        <v>0</v>
      </c>
      <c r="BI106" s="135">
        <f aca="true" t="shared" si="12" ref="BI106:BI167">IF(N106="nulová",J106,0)</f>
        <v>0</v>
      </c>
      <c r="BJ106" s="2" t="s">
        <v>85</v>
      </c>
      <c r="BK106" s="135">
        <f aca="true" t="shared" si="13" ref="BK106:BK167">ROUND(I106*H106,2)</f>
        <v>0</v>
      </c>
      <c r="BL106" s="2" t="s">
        <v>174</v>
      </c>
      <c r="BM106" s="134" t="s">
        <v>255</v>
      </c>
    </row>
    <row r="107" spans="2:65" s="18" customFormat="1" ht="37.9" customHeight="1">
      <c r="B107" s="19"/>
      <c r="C107" s="123" t="s">
        <v>87</v>
      </c>
      <c r="D107" s="123" t="s">
        <v>156</v>
      </c>
      <c r="E107" s="124" t="s">
        <v>256</v>
      </c>
      <c r="F107" s="125" t="s">
        <v>257</v>
      </c>
      <c r="G107" s="126" t="s">
        <v>258</v>
      </c>
      <c r="H107" s="127">
        <v>119.26</v>
      </c>
      <c r="I107" s="128"/>
      <c r="J107" s="129">
        <f t="shared" si="4"/>
        <v>0</v>
      </c>
      <c r="K107" s="125" t="s">
        <v>160</v>
      </c>
      <c r="L107" s="19"/>
      <c r="M107" s="130" t="s">
        <v>19</v>
      </c>
      <c r="N107" s="131" t="s">
        <v>49</v>
      </c>
      <c r="P107" s="132">
        <f t="shared" si="5"/>
        <v>0</v>
      </c>
      <c r="Q107" s="132">
        <v>0</v>
      </c>
      <c r="R107" s="132">
        <f t="shared" si="6"/>
        <v>0</v>
      </c>
      <c r="S107" s="132">
        <v>0.26</v>
      </c>
      <c r="T107" s="133">
        <f t="shared" si="7"/>
        <v>31.007600000000004</v>
      </c>
      <c r="AR107" s="134" t="s">
        <v>174</v>
      </c>
      <c r="AT107" s="134" t="s">
        <v>156</v>
      </c>
      <c r="AU107" s="134" t="s">
        <v>87</v>
      </c>
      <c r="AY107" s="2" t="s">
        <v>153</v>
      </c>
      <c r="BE107" s="135">
        <f t="shared" si="8"/>
        <v>0</v>
      </c>
      <c r="BF107" s="135">
        <f t="shared" si="9"/>
        <v>0</v>
      </c>
      <c r="BG107" s="135">
        <f t="shared" si="10"/>
        <v>0</v>
      </c>
      <c r="BH107" s="135">
        <f t="shared" si="11"/>
        <v>0</v>
      </c>
      <c r="BI107" s="135">
        <f t="shared" si="12"/>
        <v>0</v>
      </c>
      <c r="BJ107" s="2" t="s">
        <v>85</v>
      </c>
      <c r="BK107" s="135">
        <f t="shared" si="13"/>
        <v>0</v>
      </c>
      <c r="BL107" s="2" t="s">
        <v>174</v>
      </c>
      <c r="BM107" s="134" t="s">
        <v>259</v>
      </c>
    </row>
    <row r="108" spans="2:47" s="18" customFormat="1" ht="11.25">
      <c r="B108" s="19"/>
      <c r="D108" s="136" t="s">
        <v>163</v>
      </c>
      <c r="F108" s="137" t="s">
        <v>260</v>
      </c>
      <c r="L108" s="19"/>
      <c r="M108" s="138"/>
      <c r="T108" s="43"/>
      <c r="AT108" s="2" t="s">
        <v>163</v>
      </c>
      <c r="AU108" s="2" t="s">
        <v>87</v>
      </c>
    </row>
    <row r="109" spans="2:51" s="142" customFormat="1" ht="11.25">
      <c r="B109" s="143"/>
      <c r="D109" s="144" t="s">
        <v>261</v>
      </c>
      <c r="E109" s="145" t="s">
        <v>19</v>
      </c>
      <c r="F109" s="146" t="s">
        <v>262</v>
      </c>
      <c r="H109" s="145" t="s">
        <v>19</v>
      </c>
      <c r="L109" s="143"/>
      <c r="M109" s="147"/>
      <c r="T109" s="148"/>
      <c r="AT109" s="145" t="s">
        <v>261</v>
      </c>
      <c r="AU109" s="145" t="s">
        <v>87</v>
      </c>
      <c r="AV109" s="142" t="s">
        <v>85</v>
      </c>
      <c r="AW109" s="142" t="s">
        <v>37</v>
      </c>
      <c r="AX109" s="142" t="s">
        <v>78</v>
      </c>
      <c r="AY109" s="145" t="s">
        <v>153</v>
      </c>
    </row>
    <row r="110" spans="2:51" s="149" customFormat="1" ht="11.25">
      <c r="B110" s="150"/>
      <c r="D110" s="144" t="s">
        <v>261</v>
      </c>
      <c r="E110" s="151" t="s">
        <v>19</v>
      </c>
      <c r="F110" s="152" t="s">
        <v>263</v>
      </c>
      <c r="H110" s="153">
        <v>119.26</v>
      </c>
      <c r="L110" s="150"/>
      <c r="M110" s="154"/>
      <c r="T110" s="155"/>
      <c r="AT110" s="151" t="s">
        <v>261</v>
      </c>
      <c r="AU110" s="151" t="s">
        <v>87</v>
      </c>
      <c r="AV110" s="149" t="s">
        <v>87</v>
      </c>
      <c r="AW110" s="149" t="s">
        <v>37</v>
      </c>
      <c r="AX110" s="149" t="s">
        <v>85</v>
      </c>
      <c r="AY110" s="151" t="s">
        <v>153</v>
      </c>
    </row>
    <row r="111" spans="2:65" s="18" customFormat="1" ht="37.9" customHeight="1">
      <c r="B111" s="19"/>
      <c r="C111" s="123" t="s">
        <v>169</v>
      </c>
      <c r="D111" s="123" t="s">
        <v>156</v>
      </c>
      <c r="E111" s="124" t="s">
        <v>264</v>
      </c>
      <c r="F111" s="125" t="s">
        <v>265</v>
      </c>
      <c r="G111" s="126" t="s">
        <v>258</v>
      </c>
      <c r="H111" s="127">
        <v>119.26</v>
      </c>
      <c r="I111" s="128"/>
      <c r="J111" s="129">
        <f t="shared" si="4"/>
        <v>0</v>
      </c>
      <c r="K111" s="125" t="s">
        <v>160</v>
      </c>
      <c r="L111" s="19"/>
      <c r="M111" s="130" t="s">
        <v>19</v>
      </c>
      <c r="N111" s="131" t="s">
        <v>49</v>
      </c>
      <c r="P111" s="132">
        <f t="shared" si="5"/>
        <v>0</v>
      </c>
      <c r="Q111" s="132">
        <v>0</v>
      </c>
      <c r="R111" s="132">
        <f t="shared" si="6"/>
        <v>0</v>
      </c>
      <c r="S111" s="132">
        <v>0.29</v>
      </c>
      <c r="T111" s="133">
        <f t="shared" si="7"/>
        <v>34.5854</v>
      </c>
      <c r="AR111" s="134" t="s">
        <v>174</v>
      </c>
      <c r="AT111" s="134" t="s">
        <v>156</v>
      </c>
      <c r="AU111" s="134" t="s">
        <v>87</v>
      </c>
      <c r="AY111" s="2" t="s">
        <v>153</v>
      </c>
      <c r="BE111" s="135">
        <f t="shared" si="8"/>
        <v>0</v>
      </c>
      <c r="BF111" s="135">
        <f t="shared" si="9"/>
        <v>0</v>
      </c>
      <c r="BG111" s="135">
        <f t="shared" si="10"/>
        <v>0</v>
      </c>
      <c r="BH111" s="135">
        <f t="shared" si="11"/>
        <v>0</v>
      </c>
      <c r="BI111" s="135">
        <f t="shared" si="12"/>
        <v>0</v>
      </c>
      <c r="BJ111" s="2" t="s">
        <v>85</v>
      </c>
      <c r="BK111" s="135">
        <f t="shared" si="13"/>
        <v>0</v>
      </c>
      <c r="BL111" s="2" t="s">
        <v>174</v>
      </c>
      <c r="BM111" s="134" t="s">
        <v>266</v>
      </c>
    </row>
    <row r="112" spans="2:47" s="18" customFormat="1" ht="11.25">
      <c r="B112" s="19"/>
      <c r="D112" s="136" t="s">
        <v>163</v>
      </c>
      <c r="F112" s="137" t="s">
        <v>267</v>
      </c>
      <c r="L112" s="19"/>
      <c r="M112" s="138"/>
      <c r="T112" s="43"/>
      <c r="AT112" s="2" t="s">
        <v>163</v>
      </c>
      <c r="AU112" s="2" t="s">
        <v>87</v>
      </c>
    </row>
    <row r="113" spans="2:51" s="142" customFormat="1" ht="11.25">
      <c r="B113" s="143"/>
      <c r="D113" s="144" t="s">
        <v>261</v>
      </c>
      <c r="E113" s="145" t="s">
        <v>19</v>
      </c>
      <c r="F113" s="146" t="s">
        <v>262</v>
      </c>
      <c r="H113" s="145" t="s">
        <v>19</v>
      </c>
      <c r="L113" s="143"/>
      <c r="M113" s="147"/>
      <c r="T113" s="148"/>
      <c r="AT113" s="145" t="s">
        <v>261</v>
      </c>
      <c r="AU113" s="145" t="s">
        <v>87</v>
      </c>
      <c r="AV113" s="142" t="s">
        <v>85</v>
      </c>
      <c r="AW113" s="142" t="s">
        <v>37</v>
      </c>
      <c r="AX113" s="142" t="s">
        <v>78</v>
      </c>
      <c r="AY113" s="145" t="s">
        <v>153</v>
      </c>
    </row>
    <row r="114" spans="2:51" s="149" customFormat="1" ht="11.25">
      <c r="B114" s="150"/>
      <c r="D114" s="144" t="s">
        <v>261</v>
      </c>
      <c r="E114" s="151" t="s">
        <v>19</v>
      </c>
      <c r="F114" s="152" t="s">
        <v>263</v>
      </c>
      <c r="H114" s="153">
        <v>119.26</v>
      </c>
      <c r="L114" s="150"/>
      <c r="M114" s="154"/>
      <c r="T114" s="155"/>
      <c r="AT114" s="151" t="s">
        <v>261</v>
      </c>
      <c r="AU114" s="151" t="s">
        <v>87</v>
      </c>
      <c r="AV114" s="149" t="s">
        <v>87</v>
      </c>
      <c r="AW114" s="149" t="s">
        <v>37</v>
      </c>
      <c r="AX114" s="149" t="s">
        <v>85</v>
      </c>
      <c r="AY114" s="151" t="s">
        <v>153</v>
      </c>
    </row>
    <row r="115" spans="2:65" s="18" customFormat="1" ht="24.2" customHeight="1">
      <c r="B115" s="19"/>
      <c r="C115" s="123" t="s">
        <v>174</v>
      </c>
      <c r="D115" s="123" t="s">
        <v>156</v>
      </c>
      <c r="E115" s="124" t="s">
        <v>268</v>
      </c>
      <c r="F115" s="125" t="s">
        <v>269</v>
      </c>
      <c r="G115" s="126" t="s">
        <v>270</v>
      </c>
      <c r="H115" s="127">
        <v>115.12</v>
      </c>
      <c r="I115" s="128"/>
      <c r="J115" s="129">
        <f t="shared" si="4"/>
        <v>0</v>
      </c>
      <c r="K115" s="125" t="s">
        <v>160</v>
      </c>
      <c r="L115" s="19"/>
      <c r="M115" s="130" t="s">
        <v>19</v>
      </c>
      <c r="N115" s="131" t="s">
        <v>49</v>
      </c>
      <c r="P115" s="132">
        <f t="shared" si="5"/>
        <v>0</v>
      </c>
      <c r="Q115" s="132">
        <v>0</v>
      </c>
      <c r="R115" s="132">
        <f t="shared" si="6"/>
        <v>0</v>
      </c>
      <c r="S115" s="132">
        <v>0.205</v>
      </c>
      <c r="T115" s="133">
        <f t="shared" si="7"/>
        <v>23.5996</v>
      </c>
      <c r="AR115" s="134" t="s">
        <v>174</v>
      </c>
      <c r="AT115" s="134" t="s">
        <v>156</v>
      </c>
      <c r="AU115" s="134" t="s">
        <v>87</v>
      </c>
      <c r="AY115" s="2" t="s">
        <v>153</v>
      </c>
      <c r="BE115" s="135">
        <f t="shared" si="8"/>
        <v>0</v>
      </c>
      <c r="BF115" s="135">
        <f t="shared" si="9"/>
        <v>0</v>
      </c>
      <c r="BG115" s="135">
        <f t="shared" si="10"/>
        <v>0</v>
      </c>
      <c r="BH115" s="135">
        <f t="shared" si="11"/>
        <v>0</v>
      </c>
      <c r="BI115" s="135">
        <f t="shared" si="12"/>
        <v>0</v>
      </c>
      <c r="BJ115" s="2" t="s">
        <v>85</v>
      </c>
      <c r="BK115" s="135">
        <f t="shared" si="13"/>
        <v>0</v>
      </c>
      <c r="BL115" s="2" t="s">
        <v>174</v>
      </c>
      <c r="BM115" s="134" t="s">
        <v>271</v>
      </c>
    </row>
    <row r="116" spans="2:47" s="18" customFormat="1" ht="11.25">
      <c r="B116" s="19"/>
      <c r="D116" s="136" t="s">
        <v>163</v>
      </c>
      <c r="F116" s="137" t="s">
        <v>272</v>
      </c>
      <c r="L116" s="19"/>
      <c r="M116" s="138"/>
      <c r="T116" s="43"/>
      <c r="AT116" s="2" t="s">
        <v>163</v>
      </c>
      <c r="AU116" s="2" t="s">
        <v>87</v>
      </c>
    </row>
    <row r="117" spans="2:51" s="149" customFormat="1" ht="11.25">
      <c r="B117" s="150"/>
      <c r="D117" s="144" t="s">
        <v>261</v>
      </c>
      <c r="E117" s="151" t="s">
        <v>19</v>
      </c>
      <c r="F117" s="152" t="s">
        <v>273</v>
      </c>
      <c r="H117" s="153">
        <v>115.12</v>
      </c>
      <c r="L117" s="150"/>
      <c r="M117" s="154"/>
      <c r="T117" s="155"/>
      <c r="AT117" s="151" t="s">
        <v>261</v>
      </c>
      <c r="AU117" s="151" t="s">
        <v>87</v>
      </c>
      <c r="AV117" s="149" t="s">
        <v>87</v>
      </c>
      <c r="AW117" s="149" t="s">
        <v>37</v>
      </c>
      <c r="AX117" s="149" t="s">
        <v>85</v>
      </c>
      <c r="AY117" s="151" t="s">
        <v>153</v>
      </c>
    </row>
    <row r="118" spans="2:65" s="18" customFormat="1" ht="21.75" customHeight="1">
      <c r="B118" s="19"/>
      <c r="C118" s="123" t="s">
        <v>152</v>
      </c>
      <c r="D118" s="123" t="s">
        <v>156</v>
      </c>
      <c r="E118" s="124" t="s">
        <v>274</v>
      </c>
      <c r="F118" s="125" t="s">
        <v>275</v>
      </c>
      <c r="G118" s="126" t="s">
        <v>276</v>
      </c>
      <c r="H118" s="127">
        <v>31.269</v>
      </c>
      <c r="I118" s="128"/>
      <c r="J118" s="129">
        <f t="shared" si="4"/>
        <v>0</v>
      </c>
      <c r="K118" s="125" t="s">
        <v>160</v>
      </c>
      <c r="L118" s="19"/>
      <c r="M118" s="130" t="s">
        <v>19</v>
      </c>
      <c r="N118" s="131" t="s">
        <v>49</v>
      </c>
      <c r="P118" s="132">
        <f t="shared" si="5"/>
        <v>0</v>
      </c>
      <c r="Q118" s="132">
        <v>0</v>
      </c>
      <c r="R118" s="132">
        <f t="shared" si="6"/>
        <v>0</v>
      </c>
      <c r="S118" s="132">
        <v>0</v>
      </c>
      <c r="T118" s="133">
        <f t="shared" si="7"/>
        <v>0</v>
      </c>
      <c r="AR118" s="134" t="s">
        <v>174</v>
      </c>
      <c r="AT118" s="134" t="s">
        <v>156</v>
      </c>
      <c r="AU118" s="134" t="s">
        <v>87</v>
      </c>
      <c r="AY118" s="2" t="s">
        <v>153</v>
      </c>
      <c r="BE118" s="135">
        <f t="shared" si="8"/>
        <v>0</v>
      </c>
      <c r="BF118" s="135">
        <f t="shared" si="9"/>
        <v>0</v>
      </c>
      <c r="BG118" s="135">
        <f t="shared" si="10"/>
        <v>0</v>
      </c>
      <c r="BH118" s="135">
        <f t="shared" si="11"/>
        <v>0</v>
      </c>
      <c r="BI118" s="135">
        <f t="shared" si="12"/>
        <v>0</v>
      </c>
      <c r="BJ118" s="2" t="s">
        <v>85</v>
      </c>
      <c r="BK118" s="135">
        <f t="shared" si="13"/>
        <v>0</v>
      </c>
      <c r="BL118" s="2" t="s">
        <v>174</v>
      </c>
      <c r="BM118" s="134" t="s">
        <v>277</v>
      </c>
    </row>
    <row r="119" spans="2:47" s="18" customFormat="1" ht="11.25">
      <c r="B119" s="19"/>
      <c r="D119" s="136" t="s">
        <v>163</v>
      </c>
      <c r="F119" s="137" t="s">
        <v>278</v>
      </c>
      <c r="L119" s="19"/>
      <c r="M119" s="138"/>
      <c r="T119" s="43"/>
      <c r="AT119" s="2" t="s">
        <v>163</v>
      </c>
      <c r="AU119" s="2" t="s">
        <v>87</v>
      </c>
    </row>
    <row r="120" spans="2:51" s="142" customFormat="1" ht="11.25">
      <c r="B120" s="143"/>
      <c r="D120" s="144" t="s">
        <v>261</v>
      </c>
      <c r="E120" s="145" t="s">
        <v>19</v>
      </c>
      <c r="F120" s="146" t="s">
        <v>279</v>
      </c>
      <c r="H120" s="145" t="s">
        <v>19</v>
      </c>
      <c r="L120" s="143"/>
      <c r="M120" s="147"/>
      <c r="T120" s="148"/>
      <c r="AT120" s="145" t="s">
        <v>261</v>
      </c>
      <c r="AU120" s="145" t="s">
        <v>87</v>
      </c>
      <c r="AV120" s="142" t="s">
        <v>85</v>
      </c>
      <c r="AW120" s="142" t="s">
        <v>37</v>
      </c>
      <c r="AX120" s="142" t="s">
        <v>78</v>
      </c>
      <c r="AY120" s="145" t="s">
        <v>153</v>
      </c>
    </row>
    <row r="121" spans="2:51" s="149" customFormat="1" ht="11.25">
      <c r="B121" s="150"/>
      <c r="D121" s="144" t="s">
        <v>261</v>
      </c>
      <c r="E121" s="151" t="s">
        <v>19</v>
      </c>
      <c r="F121" s="152" t="s">
        <v>280</v>
      </c>
      <c r="H121" s="153">
        <v>31.269</v>
      </c>
      <c r="L121" s="150"/>
      <c r="M121" s="154"/>
      <c r="T121" s="155"/>
      <c r="AT121" s="151" t="s">
        <v>261</v>
      </c>
      <c r="AU121" s="151" t="s">
        <v>87</v>
      </c>
      <c r="AV121" s="149" t="s">
        <v>87</v>
      </c>
      <c r="AW121" s="149" t="s">
        <v>37</v>
      </c>
      <c r="AX121" s="149" t="s">
        <v>85</v>
      </c>
      <c r="AY121" s="151" t="s">
        <v>153</v>
      </c>
    </row>
    <row r="122" spans="2:65" s="18" customFormat="1" ht="24.2" customHeight="1">
      <c r="B122" s="19"/>
      <c r="C122" s="123" t="s">
        <v>183</v>
      </c>
      <c r="D122" s="123" t="s">
        <v>156</v>
      </c>
      <c r="E122" s="124" t="s">
        <v>281</v>
      </c>
      <c r="F122" s="125" t="s">
        <v>282</v>
      </c>
      <c r="G122" s="126" t="s">
        <v>276</v>
      </c>
      <c r="H122" s="127">
        <v>34.271</v>
      </c>
      <c r="I122" s="128"/>
      <c r="J122" s="129">
        <f t="shared" si="4"/>
        <v>0</v>
      </c>
      <c r="K122" s="125" t="s">
        <v>160</v>
      </c>
      <c r="L122" s="19"/>
      <c r="M122" s="130" t="s">
        <v>19</v>
      </c>
      <c r="N122" s="131" t="s">
        <v>49</v>
      </c>
      <c r="P122" s="132">
        <f t="shared" si="5"/>
        <v>0</v>
      </c>
      <c r="Q122" s="132">
        <v>0</v>
      </c>
      <c r="R122" s="132">
        <f t="shared" si="6"/>
        <v>0</v>
      </c>
      <c r="S122" s="132">
        <v>0</v>
      </c>
      <c r="T122" s="133">
        <f t="shared" si="7"/>
        <v>0</v>
      </c>
      <c r="AR122" s="134" t="s">
        <v>174</v>
      </c>
      <c r="AT122" s="134" t="s">
        <v>156</v>
      </c>
      <c r="AU122" s="134" t="s">
        <v>87</v>
      </c>
      <c r="AY122" s="2" t="s">
        <v>153</v>
      </c>
      <c r="BE122" s="135">
        <f t="shared" si="8"/>
        <v>0</v>
      </c>
      <c r="BF122" s="135">
        <f t="shared" si="9"/>
        <v>0</v>
      </c>
      <c r="BG122" s="135">
        <f t="shared" si="10"/>
        <v>0</v>
      </c>
      <c r="BH122" s="135">
        <f t="shared" si="11"/>
        <v>0</v>
      </c>
      <c r="BI122" s="135">
        <f t="shared" si="12"/>
        <v>0</v>
      </c>
      <c r="BJ122" s="2" t="s">
        <v>85</v>
      </c>
      <c r="BK122" s="135">
        <f t="shared" si="13"/>
        <v>0</v>
      </c>
      <c r="BL122" s="2" t="s">
        <v>174</v>
      </c>
      <c r="BM122" s="134" t="s">
        <v>283</v>
      </c>
    </row>
    <row r="123" spans="2:47" s="18" customFormat="1" ht="11.25">
      <c r="B123" s="19"/>
      <c r="D123" s="136" t="s">
        <v>163</v>
      </c>
      <c r="F123" s="137" t="s">
        <v>284</v>
      </c>
      <c r="L123" s="19"/>
      <c r="M123" s="138"/>
      <c r="T123" s="43"/>
      <c r="AT123" s="2" t="s">
        <v>163</v>
      </c>
      <c r="AU123" s="2" t="s">
        <v>87</v>
      </c>
    </row>
    <row r="124" spans="2:51" s="142" customFormat="1" ht="11.25">
      <c r="B124" s="143"/>
      <c r="D124" s="144" t="s">
        <v>261</v>
      </c>
      <c r="E124" s="145" t="s">
        <v>19</v>
      </c>
      <c r="F124" s="146" t="s">
        <v>285</v>
      </c>
      <c r="H124" s="145" t="s">
        <v>19</v>
      </c>
      <c r="L124" s="143"/>
      <c r="M124" s="147"/>
      <c r="T124" s="148"/>
      <c r="AT124" s="145" t="s">
        <v>261</v>
      </c>
      <c r="AU124" s="145" t="s">
        <v>87</v>
      </c>
      <c r="AV124" s="142" t="s">
        <v>85</v>
      </c>
      <c r="AW124" s="142" t="s">
        <v>37</v>
      </c>
      <c r="AX124" s="142" t="s">
        <v>78</v>
      </c>
      <c r="AY124" s="145" t="s">
        <v>153</v>
      </c>
    </row>
    <row r="125" spans="2:51" s="149" customFormat="1" ht="11.25">
      <c r="B125" s="150"/>
      <c r="D125" s="144" t="s">
        <v>261</v>
      </c>
      <c r="E125" s="151" t="s">
        <v>19</v>
      </c>
      <c r="F125" s="152" t="s">
        <v>286</v>
      </c>
      <c r="H125" s="153">
        <v>14.44</v>
      </c>
      <c r="L125" s="150"/>
      <c r="M125" s="154"/>
      <c r="T125" s="155"/>
      <c r="AT125" s="151" t="s">
        <v>261</v>
      </c>
      <c r="AU125" s="151" t="s">
        <v>87</v>
      </c>
      <c r="AV125" s="149" t="s">
        <v>87</v>
      </c>
      <c r="AW125" s="149" t="s">
        <v>37</v>
      </c>
      <c r="AX125" s="149" t="s">
        <v>78</v>
      </c>
      <c r="AY125" s="151" t="s">
        <v>153</v>
      </c>
    </row>
    <row r="126" spans="2:51" s="149" customFormat="1" ht="11.25">
      <c r="B126" s="150"/>
      <c r="D126" s="144" t="s">
        <v>261</v>
      </c>
      <c r="E126" s="151" t="s">
        <v>19</v>
      </c>
      <c r="F126" s="152" t="s">
        <v>287</v>
      </c>
      <c r="H126" s="153">
        <v>8.554</v>
      </c>
      <c r="L126" s="150"/>
      <c r="M126" s="154"/>
      <c r="T126" s="155"/>
      <c r="AT126" s="151" t="s">
        <v>261</v>
      </c>
      <c r="AU126" s="151" t="s">
        <v>87</v>
      </c>
      <c r="AV126" s="149" t="s">
        <v>87</v>
      </c>
      <c r="AW126" s="149" t="s">
        <v>37</v>
      </c>
      <c r="AX126" s="149" t="s">
        <v>78</v>
      </c>
      <c r="AY126" s="151" t="s">
        <v>153</v>
      </c>
    </row>
    <row r="127" spans="2:51" s="142" customFormat="1" ht="11.25">
      <c r="B127" s="143"/>
      <c r="D127" s="144" t="s">
        <v>261</v>
      </c>
      <c r="E127" s="145" t="s">
        <v>19</v>
      </c>
      <c r="F127" s="146" t="s">
        <v>288</v>
      </c>
      <c r="H127" s="145" t="s">
        <v>19</v>
      </c>
      <c r="L127" s="143"/>
      <c r="M127" s="147"/>
      <c r="T127" s="148"/>
      <c r="AT127" s="145" t="s">
        <v>261</v>
      </c>
      <c r="AU127" s="145" t="s">
        <v>87</v>
      </c>
      <c r="AV127" s="142" t="s">
        <v>85</v>
      </c>
      <c r="AW127" s="142" t="s">
        <v>37</v>
      </c>
      <c r="AX127" s="142" t="s">
        <v>78</v>
      </c>
      <c r="AY127" s="145" t="s">
        <v>153</v>
      </c>
    </row>
    <row r="128" spans="2:51" s="149" customFormat="1" ht="11.25">
      <c r="B128" s="150"/>
      <c r="D128" s="144" t="s">
        <v>261</v>
      </c>
      <c r="E128" s="151" t="s">
        <v>19</v>
      </c>
      <c r="F128" s="152" t="s">
        <v>289</v>
      </c>
      <c r="H128" s="153">
        <v>1.236</v>
      </c>
      <c r="L128" s="150"/>
      <c r="M128" s="154"/>
      <c r="T128" s="155"/>
      <c r="AT128" s="151" t="s">
        <v>261</v>
      </c>
      <c r="AU128" s="151" t="s">
        <v>87</v>
      </c>
      <c r="AV128" s="149" t="s">
        <v>87</v>
      </c>
      <c r="AW128" s="149" t="s">
        <v>37</v>
      </c>
      <c r="AX128" s="149" t="s">
        <v>78</v>
      </c>
      <c r="AY128" s="151" t="s">
        <v>153</v>
      </c>
    </row>
    <row r="129" spans="2:51" s="149" customFormat="1" ht="11.25">
      <c r="B129" s="150"/>
      <c r="D129" s="144" t="s">
        <v>261</v>
      </c>
      <c r="E129" s="151" t="s">
        <v>19</v>
      </c>
      <c r="F129" s="152" t="s">
        <v>290</v>
      </c>
      <c r="H129" s="153">
        <v>1.75</v>
      </c>
      <c r="L129" s="150"/>
      <c r="M129" s="154"/>
      <c r="T129" s="155"/>
      <c r="AT129" s="151" t="s">
        <v>261</v>
      </c>
      <c r="AU129" s="151" t="s">
        <v>87</v>
      </c>
      <c r="AV129" s="149" t="s">
        <v>87</v>
      </c>
      <c r="AW129" s="149" t="s">
        <v>37</v>
      </c>
      <c r="AX129" s="149" t="s">
        <v>78</v>
      </c>
      <c r="AY129" s="151" t="s">
        <v>153</v>
      </c>
    </row>
    <row r="130" spans="2:51" s="149" customFormat="1" ht="11.25">
      <c r="B130" s="150"/>
      <c r="D130" s="144" t="s">
        <v>261</v>
      </c>
      <c r="E130" s="151" t="s">
        <v>19</v>
      </c>
      <c r="F130" s="152" t="s">
        <v>291</v>
      </c>
      <c r="H130" s="153">
        <v>0.75</v>
      </c>
      <c r="L130" s="150"/>
      <c r="M130" s="154"/>
      <c r="T130" s="155"/>
      <c r="AT130" s="151" t="s">
        <v>261</v>
      </c>
      <c r="AU130" s="151" t="s">
        <v>87</v>
      </c>
      <c r="AV130" s="149" t="s">
        <v>87</v>
      </c>
      <c r="AW130" s="149" t="s">
        <v>37</v>
      </c>
      <c r="AX130" s="149" t="s">
        <v>78</v>
      </c>
      <c r="AY130" s="151" t="s">
        <v>153</v>
      </c>
    </row>
    <row r="131" spans="2:51" s="149" customFormat="1" ht="11.25">
      <c r="B131" s="150"/>
      <c r="D131" s="144" t="s">
        <v>261</v>
      </c>
      <c r="E131" s="151" t="s">
        <v>19</v>
      </c>
      <c r="F131" s="152" t="s">
        <v>292</v>
      </c>
      <c r="H131" s="153">
        <v>1.296</v>
      </c>
      <c r="L131" s="150"/>
      <c r="M131" s="154"/>
      <c r="T131" s="155"/>
      <c r="AT131" s="151" t="s">
        <v>261</v>
      </c>
      <c r="AU131" s="151" t="s">
        <v>87</v>
      </c>
      <c r="AV131" s="149" t="s">
        <v>87</v>
      </c>
      <c r="AW131" s="149" t="s">
        <v>37</v>
      </c>
      <c r="AX131" s="149" t="s">
        <v>78</v>
      </c>
      <c r="AY131" s="151" t="s">
        <v>153</v>
      </c>
    </row>
    <row r="132" spans="2:51" s="149" customFormat="1" ht="11.25">
      <c r="B132" s="150"/>
      <c r="D132" s="144" t="s">
        <v>261</v>
      </c>
      <c r="E132" s="151" t="s">
        <v>19</v>
      </c>
      <c r="F132" s="152" t="s">
        <v>293</v>
      </c>
      <c r="H132" s="153">
        <v>4.13</v>
      </c>
      <c r="L132" s="150"/>
      <c r="M132" s="154"/>
      <c r="T132" s="155"/>
      <c r="AT132" s="151" t="s">
        <v>261</v>
      </c>
      <c r="AU132" s="151" t="s">
        <v>87</v>
      </c>
      <c r="AV132" s="149" t="s">
        <v>87</v>
      </c>
      <c r="AW132" s="149" t="s">
        <v>37</v>
      </c>
      <c r="AX132" s="149" t="s">
        <v>78</v>
      </c>
      <c r="AY132" s="151" t="s">
        <v>153</v>
      </c>
    </row>
    <row r="133" spans="2:51" s="149" customFormat="1" ht="11.25">
      <c r="B133" s="150"/>
      <c r="D133" s="144" t="s">
        <v>261</v>
      </c>
      <c r="E133" s="151" t="s">
        <v>19</v>
      </c>
      <c r="F133" s="152" t="s">
        <v>294</v>
      </c>
      <c r="H133" s="153">
        <v>2.115</v>
      </c>
      <c r="L133" s="150"/>
      <c r="M133" s="154"/>
      <c r="T133" s="155"/>
      <c r="AT133" s="151" t="s">
        <v>261</v>
      </c>
      <c r="AU133" s="151" t="s">
        <v>87</v>
      </c>
      <c r="AV133" s="149" t="s">
        <v>87</v>
      </c>
      <c r="AW133" s="149" t="s">
        <v>37</v>
      </c>
      <c r="AX133" s="149" t="s">
        <v>78</v>
      </c>
      <c r="AY133" s="151" t="s">
        <v>153</v>
      </c>
    </row>
    <row r="134" spans="2:51" s="156" customFormat="1" ht="11.25">
      <c r="B134" s="157"/>
      <c r="D134" s="144" t="s">
        <v>261</v>
      </c>
      <c r="E134" s="158" t="s">
        <v>19</v>
      </c>
      <c r="F134" s="159" t="s">
        <v>295</v>
      </c>
      <c r="H134" s="160">
        <v>34.271</v>
      </c>
      <c r="L134" s="157"/>
      <c r="M134" s="161"/>
      <c r="T134" s="162"/>
      <c r="AT134" s="158" t="s">
        <v>261</v>
      </c>
      <c r="AU134" s="158" t="s">
        <v>87</v>
      </c>
      <c r="AV134" s="156" t="s">
        <v>174</v>
      </c>
      <c r="AW134" s="156" t="s">
        <v>37</v>
      </c>
      <c r="AX134" s="156" t="s">
        <v>85</v>
      </c>
      <c r="AY134" s="158" t="s">
        <v>153</v>
      </c>
    </row>
    <row r="135" spans="2:65" s="18" customFormat="1" ht="24.2" customHeight="1">
      <c r="B135" s="19"/>
      <c r="C135" s="123" t="s">
        <v>187</v>
      </c>
      <c r="D135" s="123" t="s">
        <v>156</v>
      </c>
      <c r="E135" s="124" t="s">
        <v>296</v>
      </c>
      <c r="F135" s="125" t="s">
        <v>297</v>
      </c>
      <c r="G135" s="126" t="s">
        <v>276</v>
      </c>
      <c r="H135" s="127">
        <v>136.089</v>
      </c>
      <c r="I135" s="128"/>
      <c r="J135" s="129">
        <f t="shared" si="4"/>
        <v>0</v>
      </c>
      <c r="K135" s="125" t="s">
        <v>160</v>
      </c>
      <c r="L135" s="19"/>
      <c r="M135" s="130" t="s">
        <v>19</v>
      </c>
      <c r="N135" s="131" t="s">
        <v>49</v>
      </c>
      <c r="P135" s="132">
        <f t="shared" si="5"/>
        <v>0</v>
      </c>
      <c r="Q135" s="132">
        <v>0</v>
      </c>
      <c r="R135" s="132">
        <f t="shared" si="6"/>
        <v>0</v>
      </c>
      <c r="S135" s="132">
        <v>0</v>
      </c>
      <c r="T135" s="133">
        <f t="shared" si="7"/>
        <v>0</v>
      </c>
      <c r="AR135" s="134" t="s">
        <v>174</v>
      </c>
      <c r="AT135" s="134" t="s">
        <v>156</v>
      </c>
      <c r="AU135" s="134" t="s">
        <v>87</v>
      </c>
      <c r="AY135" s="2" t="s">
        <v>153</v>
      </c>
      <c r="BE135" s="135">
        <f t="shared" si="8"/>
        <v>0</v>
      </c>
      <c r="BF135" s="135">
        <f t="shared" si="9"/>
        <v>0</v>
      </c>
      <c r="BG135" s="135">
        <f t="shared" si="10"/>
        <v>0</v>
      </c>
      <c r="BH135" s="135">
        <f t="shared" si="11"/>
        <v>0</v>
      </c>
      <c r="BI135" s="135">
        <f t="shared" si="12"/>
        <v>0</v>
      </c>
      <c r="BJ135" s="2" t="s">
        <v>85</v>
      </c>
      <c r="BK135" s="135">
        <f t="shared" si="13"/>
        <v>0</v>
      </c>
      <c r="BL135" s="2" t="s">
        <v>174</v>
      </c>
      <c r="BM135" s="134" t="s">
        <v>298</v>
      </c>
    </row>
    <row r="136" spans="2:47" s="18" customFormat="1" ht="11.25">
      <c r="B136" s="19"/>
      <c r="D136" s="136" t="s">
        <v>163</v>
      </c>
      <c r="F136" s="137" t="s">
        <v>299</v>
      </c>
      <c r="L136" s="19"/>
      <c r="M136" s="138"/>
      <c r="T136" s="43"/>
      <c r="AT136" s="2" t="s">
        <v>163</v>
      </c>
      <c r="AU136" s="2" t="s">
        <v>87</v>
      </c>
    </row>
    <row r="137" spans="2:51" s="142" customFormat="1" ht="11.25">
      <c r="B137" s="143"/>
      <c r="D137" s="144" t="s">
        <v>261</v>
      </c>
      <c r="E137" s="145" t="s">
        <v>19</v>
      </c>
      <c r="F137" s="146" t="s">
        <v>285</v>
      </c>
      <c r="H137" s="145" t="s">
        <v>19</v>
      </c>
      <c r="L137" s="143"/>
      <c r="M137" s="147"/>
      <c r="T137" s="148"/>
      <c r="AT137" s="145" t="s">
        <v>261</v>
      </c>
      <c r="AU137" s="145" t="s">
        <v>87</v>
      </c>
      <c r="AV137" s="142" t="s">
        <v>85</v>
      </c>
      <c r="AW137" s="142" t="s">
        <v>37</v>
      </c>
      <c r="AX137" s="142" t="s">
        <v>78</v>
      </c>
      <c r="AY137" s="145" t="s">
        <v>153</v>
      </c>
    </row>
    <row r="138" spans="2:51" s="149" customFormat="1" ht="11.25">
      <c r="B138" s="150"/>
      <c r="D138" s="144" t="s">
        <v>261</v>
      </c>
      <c r="E138" s="151" t="s">
        <v>19</v>
      </c>
      <c r="F138" s="152" t="s">
        <v>300</v>
      </c>
      <c r="H138" s="153">
        <v>29.55</v>
      </c>
      <c r="L138" s="150"/>
      <c r="M138" s="154"/>
      <c r="T138" s="155"/>
      <c r="AT138" s="151" t="s">
        <v>261</v>
      </c>
      <c r="AU138" s="151" t="s">
        <v>87</v>
      </c>
      <c r="AV138" s="149" t="s">
        <v>87</v>
      </c>
      <c r="AW138" s="149" t="s">
        <v>37</v>
      </c>
      <c r="AX138" s="149" t="s">
        <v>78</v>
      </c>
      <c r="AY138" s="151" t="s">
        <v>153</v>
      </c>
    </row>
    <row r="139" spans="2:51" s="149" customFormat="1" ht="11.25">
      <c r="B139" s="150"/>
      <c r="D139" s="144" t="s">
        <v>261</v>
      </c>
      <c r="E139" s="151" t="s">
        <v>19</v>
      </c>
      <c r="F139" s="152" t="s">
        <v>301</v>
      </c>
      <c r="H139" s="153">
        <v>20.84</v>
      </c>
      <c r="L139" s="150"/>
      <c r="M139" s="154"/>
      <c r="T139" s="155"/>
      <c r="AT139" s="151" t="s">
        <v>261</v>
      </c>
      <c r="AU139" s="151" t="s">
        <v>87</v>
      </c>
      <c r="AV139" s="149" t="s">
        <v>87</v>
      </c>
      <c r="AW139" s="149" t="s">
        <v>37</v>
      </c>
      <c r="AX139" s="149" t="s">
        <v>78</v>
      </c>
      <c r="AY139" s="151" t="s">
        <v>153</v>
      </c>
    </row>
    <row r="140" spans="2:51" s="149" customFormat="1" ht="11.25">
      <c r="B140" s="150"/>
      <c r="D140" s="144" t="s">
        <v>261</v>
      </c>
      <c r="E140" s="151" t="s">
        <v>19</v>
      </c>
      <c r="F140" s="152" t="s">
        <v>302</v>
      </c>
      <c r="H140" s="153">
        <v>19.369</v>
      </c>
      <c r="L140" s="150"/>
      <c r="M140" s="154"/>
      <c r="T140" s="155"/>
      <c r="AT140" s="151" t="s">
        <v>261</v>
      </c>
      <c r="AU140" s="151" t="s">
        <v>87</v>
      </c>
      <c r="AV140" s="149" t="s">
        <v>87</v>
      </c>
      <c r="AW140" s="149" t="s">
        <v>37</v>
      </c>
      <c r="AX140" s="149" t="s">
        <v>78</v>
      </c>
      <c r="AY140" s="151" t="s">
        <v>153</v>
      </c>
    </row>
    <row r="141" spans="2:51" s="149" customFormat="1" ht="11.25">
      <c r="B141" s="150"/>
      <c r="D141" s="144" t="s">
        <v>261</v>
      </c>
      <c r="E141" s="151" t="s">
        <v>19</v>
      </c>
      <c r="F141" s="152" t="s">
        <v>303</v>
      </c>
      <c r="H141" s="153">
        <v>41.58</v>
      </c>
      <c r="L141" s="150"/>
      <c r="M141" s="154"/>
      <c r="T141" s="155"/>
      <c r="AT141" s="151" t="s">
        <v>261</v>
      </c>
      <c r="AU141" s="151" t="s">
        <v>87</v>
      </c>
      <c r="AV141" s="149" t="s">
        <v>87</v>
      </c>
      <c r="AW141" s="149" t="s">
        <v>37</v>
      </c>
      <c r="AX141" s="149" t="s">
        <v>78</v>
      </c>
      <c r="AY141" s="151" t="s">
        <v>153</v>
      </c>
    </row>
    <row r="142" spans="2:51" s="149" customFormat="1" ht="11.25">
      <c r="B142" s="150"/>
      <c r="D142" s="144" t="s">
        <v>261</v>
      </c>
      <c r="E142" s="151" t="s">
        <v>19</v>
      </c>
      <c r="F142" s="152" t="s">
        <v>304</v>
      </c>
      <c r="H142" s="153">
        <v>24.75</v>
      </c>
      <c r="L142" s="150"/>
      <c r="M142" s="154"/>
      <c r="T142" s="155"/>
      <c r="AT142" s="151" t="s">
        <v>261</v>
      </c>
      <c r="AU142" s="151" t="s">
        <v>87</v>
      </c>
      <c r="AV142" s="149" t="s">
        <v>87</v>
      </c>
      <c r="AW142" s="149" t="s">
        <v>37</v>
      </c>
      <c r="AX142" s="149" t="s">
        <v>78</v>
      </c>
      <c r="AY142" s="151" t="s">
        <v>153</v>
      </c>
    </row>
    <row r="143" spans="2:51" s="156" customFormat="1" ht="11.25">
      <c r="B143" s="157"/>
      <c r="D143" s="144" t="s">
        <v>261</v>
      </c>
      <c r="E143" s="158" t="s">
        <v>19</v>
      </c>
      <c r="F143" s="159" t="s">
        <v>295</v>
      </c>
      <c r="H143" s="160">
        <v>136.089</v>
      </c>
      <c r="L143" s="157"/>
      <c r="M143" s="161"/>
      <c r="T143" s="162"/>
      <c r="AT143" s="158" t="s">
        <v>261</v>
      </c>
      <c r="AU143" s="158" t="s">
        <v>87</v>
      </c>
      <c r="AV143" s="156" t="s">
        <v>174</v>
      </c>
      <c r="AW143" s="156" t="s">
        <v>37</v>
      </c>
      <c r="AX143" s="156" t="s">
        <v>85</v>
      </c>
      <c r="AY143" s="158" t="s">
        <v>153</v>
      </c>
    </row>
    <row r="144" spans="2:65" s="18" customFormat="1" ht="16.5" customHeight="1">
      <c r="B144" s="19"/>
      <c r="C144" s="123" t="s">
        <v>192</v>
      </c>
      <c r="D144" s="123" t="s">
        <v>156</v>
      </c>
      <c r="E144" s="124" t="s">
        <v>305</v>
      </c>
      <c r="F144" s="125" t="s">
        <v>306</v>
      </c>
      <c r="G144" s="126" t="s">
        <v>276</v>
      </c>
      <c r="H144" s="127">
        <v>0.252</v>
      </c>
      <c r="I144" s="128"/>
      <c r="J144" s="129">
        <f t="shared" si="4"/>
        <v>0</v>
      </c>
      <c r="K144" s="125" t="s">
        <v>160</v>
      </c>
      <c r="L144" s="19"/>
      <c r="M144" s="130" t="s">
        <v>19</v>
      </c>
      <c r="N144" s="131" t="s">
        <v>49</v>
      </c>
      <c r="P144" s="132">
        <f t="shared" si="5"/>
        <v>0</v>
      </c>
      <c r="Q144" s="132">
        <v>0</v>
      </c>
      <c r="R144" s="132">
        <f t="shared" si="6"/>
        <v>0</v>
      </c>
      <c r="S144" s="132">
        <v>0</v>
      </c>
      <c r="T144" s="133">
        <f t="shared" si="7"/>
        <v>0</v>
      </c>
      <c r="AR144" s="134" t="s">
        <v>174</v>
      </c>
      <c r="AT144" s="134" t="s">
        <v>156</v>
      </c>
      <c r="AU144" s="134" t="s">
        <v>87</v>
      </c>
      <c r="AY144" s="2" t="s">
        <v>153</v>
      </c>
      <c r="BE144" s="135">
        <f t="shared" si="8"/>
        <v>0</v>
      </c>
      <c r="BF144" s="135">
        <f t="shared" si="9"/>
        <v>0</v>
      </c>
      <c r="BG144" s="135">
        <f t="shared" si="10"/>
        <v>0</v>
      </c>
      <c r="BH144" s="135">
        <f t="shared" si="11"/>
        <v>0</v>
      </c>
      <c r="BI144" s="135">
        <f t="shared" si="12"/>
        <v>0</v>
      </c>
      <c r="BJ144" s="2" t="s">
        <v>85</v>
      </c>
      <c r="BK144" s="135">
        <f t="shared" si="13"/>
        <v>0</v>
      </c>
      <c r="BL144" s="2" t="s">
        <v>174</v>
      </c>
      <c r="BM144" s="134" t="s">
        <v>307</v>
      </c>
    </row>
    <row r="145" spans="2:47" s="18" customFormat="1" ht="11.25">
      <c r="B145" s="19"/>
      <c r="D145" s="136" t="s">
        <v>163</v>
      </c>
      <c r="F145" s="137" t="s">
        <v>308</v>
      </c>
      <c r="L145" s="19"/>
      <c r="M145" s="138"/>
      <c r="T145" s="43"/>
      <c r="AT145" s="2" t="s">
        <v>163</v>
      </c>
      <c r="AU145" s="2" t="s">
        <v>87</v>
      </c>
    </row>
    <row r="146" spans="2:51" s="142" customFormat="1" ht="11.25">
      <c r="B146" s="143"/>
      <c r="D146" s="144" t="s">
        <v>261</v>
      </c>
      <c r="E146" s="145" t="s">
        <v>19</v>
      </c>
      <c r="F146" s="146" t="s">
        <v>309</v>
      </c>
      <c r="H146" s="145" t="s">
        <v>19</v>
      </c>
      <c r="L146" s="143"/>
      <c r="M146" s="147"/>
      <c r="T146" s="148"/>
      <c r="AT146" s="145" t="s">
        <v>261</v>
      </c>
      <c r="AU146" s="145" t="s">
        <v>87</v>
      </c>
      <c r="AV146" s="142" t="s">
        <v>85</v>
      </c>
      <c r="AW146" s="142" t="s">
        <v>37</v>
      </c>
      <c r="AX146" s="142" t="s">
        <v>78</v>
      </c>
      <c r="AY146" s="145" t="s">
        <v>153</v>
      </c>
    </row>
    <row r="147" spans="2:51" s="149" customFormat="1" ht="11.25">
      <c r="B147" s="150"/>
      <c r="D147" s="144" t="s">
        <v>261</v>
      </c>
      <c r="E147" s="151" t="s">
        <v>19</v>
      </c>
      <c r="F147" s="152" t="s">
        <v>310</v>
      </c>
      <c r="H147" s="153">
        <v>0.252</v>
      </c>
      <c r="L147" s="150"/>
      <c r="M147" s="154"/>
      <c r="T147" s="155"/>
      <c r="AT147" s="151" t="s">
        <v>261</v>
      </c>
      <c r="AU147" s="151" t="s">
        <v>87</v>
      </c>
      <c r="AV147" s="149" t="s">
        <v>87</v>
      </c>
      <c r="AW147" s="149" t="s">
        <v>37</v>
      </c>
      <c r="AX147" s="149" t="s">
        <v>85</v>
      </c>
      <c r="AY147" s="151" t="s">
        <v>153</v>
      </c>
    </row>
    <row r="148" spans="2:65" s="18" customFormat="1" ht="37.9" customHeight="1">
      <c r="B148" s="19"/>
      <c r="C148" s="123" t="s">
        <v>197</v>
      </c>
      <c r="D148" s="123" t="s">
        <v>156</v>
      </c>
      <c r="E148" s="124" t="s">
        <v>311</v>
      </c>
      <c r="F148" s="125" t="s">
        <v>312</v>
      </c>
      <c r="G148" s="126" t="s">
        <v>276</v>
      </c>
      <c r="H148" s="127">
        <v>156.133</v>
      </c>
      <c r="I148" s="128"/>
      <c r="J148" s="129">
        <f t="shared" si="4"/>
        <v>0</v>
      </c>
      <c r="K148" s="125" t="s">
        <v>160</v>
      </c>
      <c r="L148" s="19"/>
      <c r="M148" s="130" t="s">
        <v>19</v>
      </c>
      <c r="N148" s="131" t="s">
        <v>49</v>
      </c>
      <c r="P148" s="132">
        <f t="shared" si="5"/>
        <v>0</v>
      </c>
      <c r="Q148" s="132">
        <v>0</v>
      </c>
      <c r="R148" s="132">
        <f t="shared" si="6"/>
        <v>0</v>
      </c>
      <c r="S148" s="132">
        <v>0</v>
      </c>
      <c r="T148" s="133">
        <f t="shared" si="7"/>
        <v>0</v>
      </c>
      <c r="AR148" s="134" t="s">
        <v>174</v>
      </c>
      <c r="AT148" s="134" t="s">
        <v>156</v>
      </c>
      <c r="AU148" s="134" t="s">
        <v>87</v>
      </c>
      <c r="AY148" s="2" t="s">
        <v>153</v>
      </c>
      <c r="BE148" s="135">
        <f t="shared" si="8"/>
        <v>0</v>
      </c>
      <c r="BF148" s="135">
        <f t="shared" si="9"/>
        <v>0</v>
      </c>
      <c r="BG148" s="135">
        <f t="shared" si="10"/>
        <v>0</v>
      </c>
      <c r="BH148" s="135">
        <f t="shared" si="11"/>
        <v>0</v>
      </c>
      <c r="BI148" s="135">
        <f t="shared" si="12"/>
        <v>0</v>
      </c>
      <c r="BJ148" s="2" t="s">
        <v>85</v>
      </c>
      <c r="BK148" s="135">
        <f t="shared" si="13"/>
        <v>0</v>
      </c>
      <c r="BL148" s="2" t="s">
        <v>174</v>
      </c>
      <c r="BM148" s="134" t="s">
        <v>313</v>
      </c>
    </row>
    <row r="149" spans="2:47" s="18" customFormat="1" ht="11.25">
      <c r="B149" s="19"/>
      <c r="D149" s="136" t="s">
        <v>163</v>
      </c>
      <c r="F149" s="137" t="s">
        <v>314</v>
      </c>
      <c r="L149" s="19"/>
      <c r="M149" s="138"/>
      <c r="T149" s="43"/>
      <c r="AT149" s="2" t="s">
        <v>163</v>
      </c>
      <c r="AU149" s="2" t="s">
        <v>87</v>
      </c>
    </row>
    <row r="150" spans="2:51" s="149" customFormat="1" ht="11.25">
      <c r="B150" s="150"/>
      <c r="D150" s="144" t="s">
        <v>261</v>
      </c>
      <c r="E150" s="151" t="s">
        <v>19</v>
      </c>
      <c r="F150" s="152" t="s">
        <v>315</v>
      </c>
      <c r="H150" s="153">
        <v>156.133</v>
      </c>
      <c r="L150" s="150"/>
      <c r="M150" s="154"/>
      <c r="T150" s="155"/>
      <c r="AT150" s="151" t="s">
        <v>261</v>
      </c>
      <c r="AU150" s="151" t="s">
        <v>87</v>
      </c>
      <c r="AV150" s="149" t="s">
        <v>87</v>
      </c>
      <c r="AW150" s="149" t="s">
        <v>37</v>
      </c>
      <c r="AX150" s="149" t="s">
        <v>85</v>
      </c>
      <c r="AY150" s="151" t="s">
        <v>153</v>
      </c>
    </row>
    <row r="151" spans="2:65" s="18" customFormat="1" ht="24.2" customHeight="1">
      <c r="B151" s="19"/>
      <c r="C151" s="123" t="s">
        <v>115</v>
      </c>
      <c r="D151" s="123" t="s">
        <v>156</v>
      </c>
      <c r="E151" s="124" t="s">
        <v>316</v>
      </c>
      <c r="F151" s="125" t="s">
        <v>317</v>
      </c>
      <c r="G151" s="126" t="s">
        <v>276</v>
      </c>
      <c r="H151" s="127">
        <v>156.133</v>
      </c>
      <c r="I151" s="128"/>
      <c r="J151" s="129">
        <f t="shared" si="4"/>
        <v>0</v>
      </c>
      <c r="K151" s="125" t="s">
        <v>160</v>
      </c>
      <c r="L151" s="19"/>
      <c r="M151" s="130" t="s">
        <v>19</v>
      </c>
      <c r="N151" s="131" t="s">
        <v>49</v>
      </c>
      <c r="P151" s="132">
        <f t="shared" si="5"/>
        <v>0</v>
      </c>
      <c r="Q151" s="132">
        <v>0</v>
      </c>
      <c r="R151" s="132">
        <f t="shared" si="6"/>
        <v>0</v>
      </c>
      <c r="S151" s="132">
        <v>0</v>
      </c>
      <c r="T151" s="133">
        <f t="shared" si="7"/>
        <v>0</v>
      </c>
      <c r="AR151" s="134" t="s">
        <v>174</v>
      </c>
      <c r="AT151" s="134" t="s">
        <v>156</v>
      </c>
      <c r="AU151" s="134" t="s">
        <v>87</v>
      </c>
      <c r="AY151" s="2" t="s">
        <v>153</v>
      </c>
      <c r="BE151" s="135">
        <f t="shared" si="8"/>
        <v>0</v>
      </c>
      <c r="BF151" s="135">
        <f t="shared" si="9"/>
        <v>0</v>
      </c>
      <c r="BG151" s="135">
        <f t="shared" si="10"/>
        <v>0</v>
      </c>
      <c r="BH151" s="135">
        <f t="shared" si="11"/>
        <v>0</v>
      </c>
      <c r="BI151" s="135">
        <f t="shared" si="12"/>
        <v>0</v>
      </c>
      <c r="BJ151" s="2" t="s">
        <v>85</v>
      </c>
      <c r="BK151" s="135">
        <f t="shared" si="13"/>
        <v>0</v>
      </c>
      <c r="BL151" s="2" t="s">
        <v>174</v>
      </c>
      <c r="BM151" s="134" t="s">
        <v>318</v>
      </c>
    </row>
    <row r="152" spans="2:47" s="18" customFormat="1" ht="11.25">
      <c r="B152" s="19"/>
      <c r="D152" s="136" t="s">
        <v>163</v>
      </c>
      <c r="F152" s="137" t="s">
        <v>319</v>
      </c>
      <c r="L152" s="19"/>
      <c r="M152" s="138"/>
      <c r="T152" s="43"/>
      <c r="AT152" s="2" t="s">
        <v>163</v>
      </c>
      <c r="AU152" s="2" t="s">
        <v>87</v>
      </c>
    </row>
    <row r="153" spans="2:65" s="18" customFormat="1" ht="24.2" customHeight="1">
      <c r="B153" s="19"/>
      <c r="C153" s="123" t="s">
        <v>118</v>
      </c>
      <c r="D153" s="123" t="s">
        <v>156</v>
      </c>
      <c r="E153" s="124" t="s">
        <v>320</v>
      </c>
      <c r="F153" s="125" t="s">
        <v>321</v>
      </c>
      <c r="G153" s="126" t="s">
        <v>322</v>
      </c>
      <c r="H153" s="127">
        <v>281.039</v>
      </c>
      <c r="I153" s="128"/>
      <c r="J153" s="129">
        <f t="shared" si="4"/>
        <v>0</v>
      </c>
      <c r="K153" s="125" t="s">
        <v>160</v>
      </c>
      <c r="L153" s="19"/>
      <c r="M153" s="130" t="s">
        <v>19</v>
      </c>
      <c r="N153" s="131" t="s">
        <v>49</v>
      </c>
      <c r="P153" s="132">
        <f t="shared" si="5"/>
        <v>0</v>
      </c>
      <c r="Q153" s="132">
        <v>0</v>
      </c>
      <c r="R153" s="132">
        <f t="shared" si="6"/>
        <v>0</v>
      </c>
      <c r="S153" s="132">
        <v>0</v>
      </c>
      <c r="T153" s="133">
        <f t="shared" si="7"/>
        <v>0</v>
      </c>
      <c r="AR153" s="134" t="s">
        <v>174</v>
      </c>
      <c r="AT153" s="134" t="s">
        <v>156</v>
      </c>
      <c r="AU153" s="134" t="s">
        <v>87</v>
      </c>
      <c r="AY153" s="2" t="s">
        <v>153</v>
      </c>
      <c r="BE153" s="135">
        <f t="shared" si="8"/>
        <v>0</v>
      </c>
      <c r="BF153" s="135">
        <f t="shared" si="9"/>
        <v>0</v>
      </c>
      <c r="BG153" s="135">
        <f t="shared" si="10"/>
        <v>0</v>
      </c>
      <c r="BH153" s="135">
        <f t="shared" si="11"/>
        <v>0</v>
      </c>
      <c r="BI153" s="135">
        <f t="shared" si="12"/>
        <v>0</v>
      </c>
      <c r="BJ153" s="2" t="s">
        <v>85</v>
      </c>
      <c r="BK153" s="135">
        <f t="shared" si="13"/>
        <v>0</v>
      </c>
      <c r="BL153" s="2" t="s">
        <v>174</v>
      </c>
      <c r="BM153" s="134" t="s">
        <v>323</v>
      </c>
    </row>
    <row r="154" spans="2:47" s="18" customFormat="1" ht="11.25">
      <c r="B154" s="19"/>
      <c r="D154" s="136" t="s">
        <v>163</v>
      </c>
      <c r="F154" s="137" t="s">
        <v>324</v>
      </c>
      <c r="L154" s="19"/>
      <c r="M154" s="138"/>
      <c r="T154" s="43"/>
      <c r="AT154" s="2" t="s">
        <v>163</v>
      </c>
      <c r="AU154" s="2" t="s">
        <v>87</v>
      </c>
    </row>
    <row r="155" spans="2:51" s="149" customFormat="1" ht="11.25">
      <c r="B155" s="150"/>
      <c r="D155" s="144" t="s">
        <v>261</v>
      </c>
      <c r="E155" s="151" t="s">
        <v>19</v>
      </c>
      <c r="F155" s="152" t="s">
        <v>325</v>
      </c>
      <c r="H155" s="153">
        <v>281.039</v>
      </c>
      <c r="L155" s="150"/>
      <c r="M155" s="154"/>
      <c r="T155" s="155"/>
      <c r="AT155" s="151" t="s">
        <v>261</v>
      </c>
      <c r="AU155" s="151" t="s">
        <v>87</v>
      </c>
      <c r="AV155" s="149" t="s">
        <v>87</v>
      </c>
      <c r="AW155" s="149" t="s">
        <v>37</v>
      </c>
      <c r="AX155" s="149" t="s">
        <v>85</v>
      </c>
      <c r="AY155" s="151" t="s">
        <v>153</v>
      </c>
    </row>
    <row r="156" spans="2:65" s="18" customFormat="1" ht="24.2" customHeight="1">
      <c r="B156" s="19"/>
      <c r="C156" s="123" t="s">
        <v>121</v>
      </c>
      <c r="D156" s="123" t="s">
        <v>156</v>
      </c>
      <c r="E156" s="124" t="s">
        <v>326</v>
      </c>
      <c r="F156" s="125" t="s">
        <v>327</v>
      </c>
      <c r="G156" s="126" t="s">
        <v>276</v>
      </c>
      <c r="H156" s="127">
        <v>45.748</v>
      </c>
      <c r="I156" s="128"/>
      <c r="J156" s="129">
        <f t="shared" si="4"/>
        <v>0</v>
      </c>
      <c r="K156" s="125" t="s">
        <v>160</v>
      </c>
      <c r="L156" s="19"/>
      <c r="M156" s="130" t="s">
        <v>19</v>
      </c>
      <c r="N156" s="131" t="s">
        <v>49</v>
      </c>
      <c r="P156" s="132">
        <f t="shared" si="5"/>
        <v>0</v>
      </c>
      <c r="Q156" s="132">
        <v>0</v>
      </c>
      <c r="R156" s="132">
        <f t="shared" si="6"/>
        <v>0</v>
      </c>
      <c r="S156" s="132">
        <v>0</v>
      </c>
      <c r="T156" s="133">
        <f t="shared" si="7"/>
        <v>0</v>
      </c>
      <c r="AR156" s="134" t="s">
        <v>174</v>
      </c>
      <c r="AT156" s="134" t="s">
        <v>156</v>
      </c>
      <c r="AU156" s="134" t="s">
        <v>87</v>
      </c>
      <c r="AY156" s="2" t="s">
        <v>153</v>
      </c>
      <c r="BE156" s="135">
        <f t="shared" si="8"/>
        <v>0</v>
      </c>
      <c r="BF156" s="135">
        <f t="shared" si="9"/>
        <v>0</v>
      </c>
      <c r="BG156" s="135">
        <f t="shared" si="10"/>
        <v>0</v>
      </c>
      <c r="BH156" s="135">
        <f t="shared" si="11"/>
        <v>0</v>
      </c>
      <c r="BI156" s="135">
        <f t="shared" si="12"/>
        <v>0</v>
      </c>
      <c r="BJ156" s="2" t="s">
        <v>85</v>
      </c>
      <c r="BK156" s="135">
        <f t="shared" si="13"/>
        <v>0</v>
      </c>
      <c r="BL156" s="2" t="s">
        <v>174</v>
      </c>
      <c r="BM156" s="134" t="s">
        <v>328</v>
      </c>
    </row>
    <row r="157" spans="2:47" s="18" customFormat="1" ht="11.25">
      <c r="B157" s="19"/>
      <c r="D157" s="136" t="s">
        <v>163</v>
      </c>
      <c r="F157" s="137" t="s">
        <v>329</v>
      </c>
      <c r="L157" s="19"/>
      <c r="M157" s="138"/>
      <c r="T157" s="43"/>
      <c r="AT157" s="2" t="s">
        <v>163</v>
      </c>
      <c r="AU157" s="2" t="s">
        <v>87</v>
      </c>
    </row>
    <row r="158" spans="2:51" s="142" customFormat="1" ht="11.25">
      <c r="B158" s="143"/>
      <c r="D158" s="144" t="s">
        <v>261</v>
      </c>
      <c r="E158" s="145" t="s">
        <v>19</v>
      </c>
      <c r="F158" s="146" t="s">
        <v>330</v>
      </c>
      <c r="H158" s="145" t="s">
        <v>19</v>
      </c>
      <c r="L158" s="143"/>
      <c r="M158" s="147"/>
      <c r="T158" s="148"/>
      <c r="AT158" s="145" t="s">
        <v>261</v>
      </c>
      <c r="AU158" s="145" t="s">
        <v>87</v>
      </c>
      <c r="AV158" s="142" t="s">
        <v>85</v>
      </c>
      <c r="AW158" s="142" t="s">
        <v>37</v>
      </c>
      <c r="AX158" s="142" t="s">
        <v>78</v>
      </c>
      <c r="AY158" s="145" t="s">
        <v>153</v>
      </c>
    </row>
    <row r="159" spans="2:51" s="142" customFormat="1" ht="11.25">
      <c r="B159" s="143"/>
      <c r="D159" s="144" t="s">
        <v>261</v>
      </c>
      <c r="E159" s="145" t="s">
        <v>19</v>
      </c>
      <c r="F159" s="146" t="s">
        <v>331</v>
      </c>
      <c r="H159" s="145" t="s">
        <v>19</v>
      </c>
      <c r="L159" s="143"/>
      <c r="M159" s="147"/>
      <c r="T159" s="148"/>
      <c r="AT159" s="145" t="s">
        <v>261</v>
      </c>
      <c r="AU159" s="145" t="s">
        <v>87</v>
      </c>
      <c r="AV159" s="142" t="s">
        <v>85</v>
      </c>
      <c r="AW159" s="142" t="s">
        <v>37</v>
      </c>
      <c r="AX159" s="142" t="s">
        <v>78</v>
      </c>
      <c r="AY159" s="145" t="s">
        <v>153</v>
      </c>
    </row>
    <row r="160" spans="2:51" s="149" customFormat="1" ht="11.25">
      <c r="B160" s="150"/>
      <c r="D160" s="144" t="s">
        <v>261</v>
      </c>
      <c r="E160" s="151" t="s">
        <v>19</v>
      </c>
      <c r="F160" s="152" t="s">
        <v>332</v>
      </c>
      <c r="H160" s="153">
        <v>11.82</v>
      </c>
      <c r="L160" s="150"/>
      <c r="M160" s="154"/>
      <c r="T160" s="155"/>
      <c r="AT160" s="151" t="s">
        <v>261</v>
      </c>
      <c r="AU160" s="151" t="s">
        <v>87</v>
      </c>
      <c r="AV160" s="149" t="s">
        <v>87</v>
      </c>
      <c r="AW160" s="149" t="s">
        <v>37</v>
      </c>
      <c r="AX160" s="149" t="s">
        <v>78</v>
      </c>
      <c r="AY160" s="151" t="s">
        <v>153</v>
      </c>
    </row>
    <row r="161" spans="2:51" s="149" customFormat="1" ht="11.25">
      <c r="B161" s="150"/>
      <c r="D161" s="144" t="s">
        <v>261</v>
      </c>
      <c r="E161" s="151" t="s">
        <v>19</v>
      </c>
      <c r="F161" s="152" t="s">
        <v>333</v>
      </c>
      <c r="H161" s="153">
        <v>8.336</v>
      </c>
      <c r="L161" s="150"/>
      <c r="M161" s="154"/>
      <c r="T161" s="155"/>
      <c r="AT161" s="151" t="s">
        <v>261</v>
      </c>
      <c r="AU161" s="151" t="s">
        <v>87</v>
      </c>
      <c r="AV161" s="149" t="s">
        <v>87</v>
      </c>
      <c r="AW161" s="149" t="s">
        <v>37</v>
      </c>
      <c r="AX161" s="149" t="s">
        <v>78</v>
      </c>
      <c r="AY161" s="151" t="s">
        <v>153</v>
      </c>
    </row>
    <row r="162" spans="2:51" s="149" customFormat="1" ht="11.25">
      <c r="B162" s="150"/>
      <c r="D162" s="144" t="s">
        <v>261</v>
      </c>
      <c r="E162" s="151" t="s">
        <v>19</v>
      </c>
      <c r="F162" s="152" t="s">
        <v>334</v>
      </c>
      <c r="H162" s="153">
        <v>7.748</v>
      </c>
      <c r="L162" s="150"/>
      <c r="M162" s="154"/>
      <c r="T162" s="155"/>
      <c r="AT162" s="151" t="s">
        <v>261</v>
      </c>
      <c r="AU162" s="151" t="s">
        <v>87</v>
      </c>
      <c r="AV162" s="149" t="s">
        <v>87</v>
      </c>
      <c r="AW162" s="149" t="s">
        <v>37</v>
      </c>
      <c r="AX162" s="149" t="s">
        <v>78</v>
      </c>
      <c r="AY162" s="151" t="s">
        <v>153</v>
      </c>
    </row>
    <row r="163" spans="2:51" s="149" customFormat="1" ht="11.25">
      <c r="B163" s="150"/>
      <c r="D163" s="144" t="s">
        <v>261</v>
      </c>
      <c r="E163" s="151" t="s">
        <v>19</v>
      </c>
      <c r="F163" s="152" t="s">
        <v>335</v>
      </c>
      <c r="H163" s="153">
        <v>16.632</v>
      </c>
      <c r="L163" s="150"/>
      <c r="M163" s="154"/>
      <c r="T163" s="155"/>
      <c r="AT163" s="151" t="s">
        <v>261</v>
      </c>
      <c r="AU163" s="151" t="s">
        <v>87</v>
      </c>
      <c r="AV163" s="149" t="s">
        <v>87</v>
      </c>
      <c r="AW163" s="149" t="s">
        <v>37</v>
      </c>
      <c r="AX163" s="149" t="s">
        <v>78</v>
      </c>
      <c r="AY163" s="151" t="s">
        <v>153</v>
      </c>
    </row>
    <row r="164" spans="2:51" s="149" customFormat="1" ht="11.25">
      <c r="B164" s="150"/>
      <c r="D164" s="144" t="s">
        <v>261</v>
      </c>
      <c r="E164" s="151" t="s">
        <v>19</v>
      </c>
      <c r="F164" s="152" t="s">
        <v>336</v>
      </c>
      <c r="H164" s="153">
        <v>9.9</v>
      </c>
      <c r="L164" s="150"/>
      <c r="M164" s="154"/>
      <c r="T164" s="155"/>
      <c r="AT164" s="151" t="s">
        <v>261</v>
      </c>
      <c r="AU164" s="151" t="s">
        <v>87</v>
      </c>
      <c r="AV164" s="149" t="s">
        <v>87</v>
      </c>
      <c r="AW164" s="149" t="s">
        <v>37</v>
      </c>
      <c r="AX164" s="149" t="s">
        <v>78</v>
      </c>
      <c r="AY164" s="151" t="s">
        <v>153</v>
      </c>
    </row>
    <row r="165" spans="2:51" s="149" customFormat="1" ht="11.25">
      <c r="B165" s="150"/>
      <c r="D165" s="144" t="s">
        <v>261</v>
      </c>
      <c r="E165" s="151" t="s">
        <v>19</v>
      </c>
      <c r="F165" s="152" t="s">
        <v>337</v>
      </c>
      <c r="H165" s="153">
        <v>-8.688</v>
      </c>
      <c r="L165" s="150"/>
      <c r="M165" s="154"/>
      <c r="T165" s="155"/>
      <c r="AT165" s="151" t="s">
        <v>261</v>
      </c>
      <c r="AU165" s="151" t="s">
        <v>87</v>
      </c>
      <c r="AV165" s="149" t="s">
        <v>87</v>
      </c>
      <c r="AW165" s="149" t="s">
        <v>37</v>
      </c>
      <c r="AX165" s="149" t="s">
        <v>78</v>
      </c>
      <c r="AY165" s="151" t="s">
        <v>153</v>
      </c>
    </row>
    <row r="166" spans="2:51" s="156" customFormat="1" ht="11.25">
      <c r="B166" s="157"/>
      <c r="D166" s="144" t="s">
        <v>261</v>
      </c>
      <c r="E166" s="158" t="s">
        <v>19</v>
      </c>
      <c r="F166" s="159" t="s">
        <v>295</v>
      </c>
      <c r="H166" s="160">
        <v>45.748</v>
      </c>
      <c r="L166" s="157"/>
      <c r="M166" s="161"/>
      <c r="T166" s="162"/>
      <c r="AT166" s="158" t="s">
        <v>261</v>
      </c>
      <c r="AU166" s="158" t="s">
        <v>87</v>
      </c>
      <c r="AV166" s="156" t="s">
        <v>174</v>
      </c>
      <c r="AW166" s="156" t="s">
        <v>37</v>
      </c>
      <c r="AX166" s="156" t="s">
        <v>85</v>
      </c>
      <c r="AY166" s="158" t="s">
        <v>153</v>
      </c>
    </row>
    <row r="167" spans="2:65" s="18" customFormat="1" ht="21.75" customHeight="1">
      <c r="B167" s="19"/>
      <c r="C167" s="123" t="s">
        <v>219</v>
      </c>
      <c r="D167" s="123" t="s">
        <v>156</v>
      </c>
      <c r="E167" s="124" t="s">
        <v>338</v>
      </c>
      <c r="F167" s="125" t="s">
        <v>339</v>
      </c>
      <c r="G167" s="126" t="s">
        <v>258</v>
      </c>
      <c r="H167" s="127">
        <v>464.013</v>
      </c>
      <c r="I167" s="128"/>
      <c r="J167" s="129">
        <f t="shared" si="4"/>
        <v>0</v>
      </c>
      <c r="K167" s="125" t="s">
        <v>160</v>
      </c>
      <c r="L167" s="19"/>
      <c r="M167" s="130" t="s">
        <v>19</v>
      </c>
      <c r="N167" s="131" t="s">
        <v>49</v>
      </c>
      <c r="P167" s="132">
        <f t="shared" si="5"/>
        <v>0</v>
      </c>
      <c r="Q167" s="132">
        <v>0</v>
      </c>
      <c r="R167" s="132">
        <f t="shared" si="6"/>
        <v>0</v>
      </c>
      <c r="S167" s="132">
        <v>0</v>
      </c>
      <c r="T167" s="133">
        <f t="shared" si="7"/>
        <v>0</v>
      </c>
      <c r="AR167" s="134" t="s">
        <v>174</v>
      </c>
      <c r="AT167" s="134" t="s">
        <v>156</v>
      </c>
      <c r="AU167" s="134" t="s">
        <v>87</v>
      </c>
      <c r="AY167" s="2" t="s">
        <v>153</v>
      </c>
      <c r="BE167" s="135">
        <f t="shared" si="8"/>
        <v>0</v>
      </c>
      <c r="BF167" s="135">
        <f t="shared" si="9"/>
        <v>0</v>
      </c>
      <c r="BG167" s="135">
        <f t="shared" si="10"/>
        <v>0</v>
      </c>
      <c r="BH167" s="135">
        <f t="shared" si="11"/>
        <v>0</v>
      </c>
      <c r="BI167" s="135">
        <f t="shared" si="12"/>
        <v>0</v>
      </c>
      <c r="BJ167" s="2" t="s">
        <v>85</v>
      </c>
      <c r="BK167" s="135">
        <f t="shared" si="13"/>
        <v>0</v>
      </c>
      <c r="BL167" s="2" t="s">
        <v>174</v>
      </c>
      <c r="BM167" s="134" t="s">
        <v>340</v>
      </c>
    </row>
    <row r="168" spans="2:47" s="18" customFormat="1" ht="11.25">
      <c r="B168" s="19"/>
      <c r="D168" s="136" t="s">
        <v>163</v>
      </c>
      <c r="F168" s="137" t="s">
        <v>341</v>
      </c>
      <c r="L168" s="19"/>
      <c r="M168" s="138"/>
      <c r="T168" s="43"/>
      <c r="AT168" s="2" t="s">
        <v>163</v>
      </c>
      <c r="AU168" s="2" t="s">
        <v>87</v>
      </c>
    </row>
    <row r="169" spans="2:51" s="142" customFormat="1" ht="11.25">
      <c r="B169" s="143"/>
      <c r="D169" s="144" t="s">
        <v>261</v>
      </c>
      <c r="E169" s="145" t="s">
        <v>19</v>
      </c>
      <c r="F169" s="146" t="s">
        <v>342</v>
      </c>
      <c r="H169" s="145" t="s">
        <v>19</v>
      </c>
      <c r="L169" s="143"/>
      <c r="M169" s="147"/>
      <c r="T169" s="148"/>
      <c r="AT169" s="145" t="s">
        <v>261</v>
      </c>
      <c r="AU169" s="145" t="s">
        <v>87</v>
      </c>
      <c r="AV169" s="142" t="s">
        <v>85</v>
      </c>
      <c r="AW169" s="142" t="s">
        <v>37</v>
      </c>
      <c r="AX169" s="142" t="s">
        <v>78</v>
      </c>
      <c r="AY169" s="145" t="s">
        <v>153</v>
      </c>
    </row>
    <row r="170" spans="2:51" s="149" customFormat="1" ht="11.25">
      <c r="B170" s="150"/>
      <c r="D170" s="144" t="s">
        <v>261</v>
      </c>
      <c r="E170" s="151" t="s">
        <v>19</v>
      </c>
      <c r="F170" s="152" t="s">
        <v>343</v>
      </c>
      <c r="H170" s="153">
        <v>102.627</v>
      </c>
      <c r="L170" s="150"/>
      <c r="M170" s="154"/>
      <c r="T170" s="155"/>
      <c r="AT170" s="151" t="s">
        <v>261</v>
      </c>
      <c r="AU170" s="151" t="s">
        <v>87</v>
      </c>
      <c r="AV170" s="149" t="s">
        <v>87</v>
      </c>
      <c r="AW170" s="149" t="s">
        <v>37</v>
      </c>
      <c r="AX170" s="149" t="s">
        <v>78</v>
      </c>
      <c r="AY170" s="151" t="s">
        <v>153</v>
      </c>
    </row>
    <row r="171" spans="2:51" s="149" customFormat="1" ht="11.25">
      <c r="B171" s="150"/>
      <c r="D171" s="144" t="s">
        <v>261</v>
      </c>
      <c r="E171" s="151" t="s">
        <v>19</v>
      </c>
      <c r="F171" s="152" t="s">
        <v>344</v>
      </c>
      <c r="H171" s="153">
        <v>90.909</v>
      </c>
      <c r="L171" s="150"/>
      <c r="M171" s="154"/>
      <c r="T171" s="155"/>
      <c r="AT171" s="151" t="s">
        <v>261</v>
      </c>
      <c r="AU171" s="151" t="s">
        <v>87</v>
      </c>
      <c r="AV171" s="149" t="s">
        <v>87</v>
      </c>
      <c r="AW171" s="149" t="s">
        <v>37</v>
      </c>
      <c r="AX171" s="149" t="s">
        <v>78</v>
      </c>
      <c r="AY171" s="151" t="s">
        <v>153</v>
      </c>
    </row>
    <row r="172" spans="2:51" s="142" customFormat="1" ht="11.25">
      <c r="B172" s="143"/>
      <c r="D172" s="144" t="s">
        <v>261</v>
      </c>
      <c r="E172" s="145" t="s">
        <v>19</v>
      </c>
      <c r="F172" s="146" t="s">
        <v>345</v>
      </c>
      <c r="H172" s="145" t="s">
        <v>19</v>
      </c>
      <c r="L172" s="143"/>
      <c r="M172" s="147"/>
      <c r="T172" s="148"/>
      <c r="AT172" s="145" t="s">
        <v>261</v>
      </c>
      <c r="AU172" s="145" t="s">
        <v>87</v>
      </c>
      <c r="AV172" s="142" t="s">
        <v>85</v>
      </c>
      <c r="AW172" s="142" t="s">
        <v>37</v>
      </c>
      <c r="AX172" s="142" t="s">
        <v>78</v>
      </c>
      <c r="AY172" s="145" t="s">
        <v>153</v>
      </c>
    </row>
    <row r="173" spans="2:51" s="149" customFormat="1" ht="11.25">
      <c r="B173" s="150"/>
      <c r="D173" s="144" t="s">
        <v>261</v>
      </c>
      <c r="E173" s="151" t="s">
        <v>19</v>
      </c>
      <c r="F173" s="152" t="s">
        <v>346</v>
      </c>
      <c r="H173" s="153">
        <v>22</v>
      </c>
      <c r="L173" s="150"/>
      <c r="M173" s="154"/>
      <c r="T173" s="155"/>
      <c r="AT173" s="151" t="s">
        <v>261</v>
      </c>
      <c r="AU173" s="151" t="s">
        <v>87</v>
      </c>
      <c r="AV173" s="149" t="s">
        <v>87</v>
      </c>
      <c r="AW173" s="149" t="s">
        <v>37</v>
      </c>
      <c r="AX173" s="149" t="s">
        <v>78</v>
      </c>
      <c r="AY173" s="151" t="s">
        <v>153</v>
      </c>
    </row>
    <row r="174" spans="2:51" s="142" customFormat="1" ht="11.25">
      <c r="B174" s="143"/>
      <c r="D174" s="144" t="s">
        <v>261</v>
      </c>
      <c r="E174" s="145" t="s">
        <v>19</v>
      </c>
      <c r="F174" s="146" t="s">
        <v>347</v>
      </c>
      <c r="H174" s="145" t="s">
        <v>19</v>
      </c>
      <c r="L174" s="143"/>
      <c r="M174" s="147"/>
      <c r="T174" s="148"/>
      <c r="AT174" s="145" t="s">
        <v>261</v>
      </c>
      <c r="AU174" s="145" t="s">
        <v>87</v>
      </c>
      <c r="AV174" s="142" t="s">
        <v>85</v>
      </c>
      <c r="AW174" s="142" t="s">
        <v>37</v>
      </c>
      <c r="AX174" s="142" t="s">
        <v>78</v>
      </c>
      <c r="AY174" s="145" t="s">
        <v>153</v>
      </c>
    </row>
    <row r="175" spans="2:51" s="149" customFormat="1" ht="11.25">
      <c r="B175" s="150"/>
      <c r="D175" s="144" t="s">
        <v>261</v>
      </c>
      <c r="E175" s="151" t="s">
        <v>19</v>
      </c>
      <c r="F175" s="152" t="s">
        <v>348</v>
      </c>
      <c r="H175" s="153">
        <v>51.5</v>
      </c>
      <c r="L175" s="150"/>
      <c r="M175" s="154"/>
      <c r="T175" s="155"/>
      <c r="AT175" s="151" t="s">
        <v>261</v>
      </c>
      <c r="AU175" s="151" t="s">
        <v>87</v>
      </c>
      <c r="AV175" s="149" t="s">
        <v>87</v>
      </c>
      <c r="AW175" s="149" t="s">
        <v>37</v>
      </c>
      <c r="AX175" s="149" t="s">
        <v>78</v>
      </c>
      <c r="AY175" s="151" t="s">
        <v>153</v>
      </c>
    </row>
    <row r="176" spans="2:51" s="149" customFormat="1" ht="11.25">
      <c r="B176" s="150"/>
      <c r="D176" s="144" t="s">
        <v>261</v>
      </c>
      <c r="E176" s="151" t="s">
        <v>19</v>
      </c>
      <c r="F176" s="152" t="s">
        <v>349</v>
      </c>
      <c r="H176" s="153">
        <v>12.3</v>
      </c>
      <c r="L176" s="150"/>
      <c r="M176" s="154"/>
      <c r="T176" s="155"/>
      <c r="AT176" s="151" t="s">
        <v>261</v>
      </c>
      <c r="AU176" s="151" t="s">
        <v>87</v>
      </c>
      <c r="AV176" s="149" t="s">
        <v>87</v>
      </c>
      <c r="AW176" s="149" t="s">
        <v>37</v>
      </c>
      <c r="AX176" s="149" t="s">
        <v>78</v>
      </c>
      <c r="AY176" s="151" t="s">
        <v>153</v>
      </c>
    </row>
    <row r="177" spans="2:51" s="149" customFormat="1" ht="11.25">
      <c r="B177" s="150"/>
      <c r="D177" s="144" t="s">
        <v>261</v>
      </c>
      <c r="E177" s="151" t="s">
        <v>19</v>
      </c>
      <c r="F177" s="152" t="s">
        <v>350</v>
      </c>
      <c r="H177" s="153">
        <v>8.395</v>
      </c>
      <c r="L177" s="150"/>
      <c r="M177" s="154"/>
      <c r="T177" s="155"/>
      <c r="AT177" s="151" t="s">
        <v>261</v>
      </c>
      <c r="AU177" s="151" t="s">
        <v>87</v>
      </c>
      <c r="AV177" s="149" t="s">
        <v>87</v>
      </c>
      <c r="AW177" s="149" t="s">
        <v>37</v>
      </c>
      <c r="AX177" s="149" t="s">
        <v>78</v>
      </c>
      <c r="AY177" s="151" t="s">
        <v>153</v>
      </c>
    </row>
    <row r="178" spans="2:51" s="149" customFormat="1" ht="11.25">
      <c r="B178" s="150"/>
      <c r="D178" s="144" t="s">
        <v>261</v>
      </c>
      <c r="E178" s="151" t="s">
        <v>19</v>
      </c>
      <c r="F178" s="152" t="s">
        <v>351</v>
      </c>
      <c r="H178" s="153">
        <v>43.2</v>
      </c>
      <c r="L178" s="150"/>
      <c r="M178" s="154"/>
      <c r="T178" s="155"/>
      <c r="AT178" s="151" t="s">
        <v>261</v>
      </c>
      <c r="AU178" s="151" t="s">
        <v>87</v>
      </c>
      <c r="AV178" s="149" t="s">
        <v>87</v>
      </c>
      <c r="AW178" s="149" t="s">
        <v>37</v>
      </c>
      <c r="AX178" s="149" t="s">
        <v>78</v>
      </c>
      <c r="AY178" s="151" t="s">
        <v>153</v>
      </c>
    </row>
    <row r="179" spans="2:51" s="142" customFormat="1" ht="11.25">
      <c r="B179" s="143"/>
      <c r="D179" s="144" t="s">
        <v>261</v>
      </c>
      <c r="E179" s="145" t="s">
        <v>19</v>
      </c>
      <c r="F179" s="146" t="s">
        <v>352</v>
      </c>
      <c r="H179" s="145" t="s">
        <v>19</v>
      </c>
      <c r="L179" s="143"/>
      <c r="M179" s="147"/>
      <c r="T179" s="148"/>
      <c r="AT179" s="145" t="s">
        <v>261</v>
      </c>
      <c r="AU179" s="145" t="s">
        <v>87</v>
      </c>
      <c r="AV179" s="142" t="s">
        <v>85</v>
      </c>
      <c r="AW179" s="142" t="s">
        <v>37</v>
      </c>
      <c r="AX179" s="142" t="s">
        <v>78</v>
      </c>
      <c r="AY179" s="145" t="s">
        <v>153</v>
      </c>
    </row>
    <row r="180" spans="2:51" s="149" customFormat="1" ht="11.25">
      <c r="B180" s="150"/>
      <c r="D180" s="144" t="s">
        <v>261</v>
      </c>
      <c r="E180" s="151" t="s">
        <v>19</v>
      </c>
      <c r="F180" s="152" t="s">
        <v>353</v>
      </c>
      <c r="H180" s="153">
        <v>15.687</v>
      </c>
      <c r="L180" s="150"/>
      <c r="M180" s="154"/>
      <c r="T180" s="155"/>
      <c r="AT180" s="151" t="s">
        <v>261</v>
      </c>
      <c r="AU180" s="151" t="s">
        <v>87</v>
      </c>
      <c r="AV180" s="149" t="s">
        <v>87</v>
      </c>
      <c r="AW180" s="149" t="s">
        <v>37</v>
      </c>
      <c r="AX180" s="149" t="s">
        <v>78</v>
      </c>
      <c r="AY180" s="151" t="s">
        <v>153</v>
      </c>
    </row>
    <row r="181" spans="2:51" s="149" customFormat="1" ht="11.25">
      <c r="B181" s="150"/>
      <c r="D181" s="144" t="s">
        <v>261</v>
      </c>
      <c r="E181" s="151" t="s">
        <v>19</v>
      </c>
      <c r="F181" s="152" t="s">
        <v>354</v>
      </c>
      <c r="H181" s="153">
        <v>18.17</v>
      </c>
      <c r="L181" s="150"/>
      <c r="M181" s="154"/>
      <c r="T181" s="155"/>
      <c r="AT181" s="151" t="s">
        <v>261</v>
      </c>
      <c r="AU181" s="151" t="s">
        <v>87</v>
      </c>
      <c r="AV181" s="149" t="s">
        <v>87</v>
      </c>
      <c r="AW181" s="149" t="s">
        <v>37</v>
      </c>
      <c r="AX181" s="149" t="s">
        <v>78</v>
      </c>
      <c r="AY181" s="151" t="s">
        <v>153</v>
      </c>
    </row>
    <row r="182" spans="2:51" s="149" customFormat="1" ht="11.25">
      <c r="B182" s="150"/>
      <c r="D182" s="144" t="s">
        <v>261</v>
      </c>
      <c r="E182" s="151" t="s">
        <v>19</v>
      </c>
      <c r="F182" s="152" t="s">
        <v>355</v>
      </c>
      <c r="H182" s="153">
        <v>46.56</v>
      </c>
      <c r="L182" s="150"/>
      <c r="M182" s="154"/>
      <c r="T182" s="155"/>
      <c r="AT182" s="151" t="s">
        <v>261</v>
      </c>
      <c r="AU182" s="151" t="s">
        <v>87</v>
      </c>
      <c r="AV182" s="149" t="s">
        <v>87</v>
      </c>
      <c r="AW182" s="149" t="s">
        <v>37</v>
      </c>
      <c r="AX182" s="149" t="s">
        <v>78</v>
      </c>
      <c r="AY182" s="151" t="s">
        <v>153</v>
      </c>
    </row>
    <row r="183" spans="2:51" s="142" customFormat="1" ht="11.25">
      <c r="B183" s="143"/>
      <c r="D183" s="144" t="s">
        <v>261</v>
      </c>
      <c r="E183" s="145" t="s">
        <v>19</v>
      </c>
      <c r="F183" s="146" t="s">
        <v>356</v>
      </c>
      <c r="H183" s="145" t="s">
        <v>19</v>
      </c>
      <c r="L183" s="143"/>
      <c r="M183" s="147"/>
      <c r="T183" s="148"/>
      <c r="AT183" s="145" t="s">
        <v>261</v>
      </c>
      <c r="AU183" s="145" t="s">
        <v>87</v>
      </c>
      <c r="AV183" s="142" t="s">
        <v>85</v>
      </c>
      <c r="AW183" s="142" t="s">
        <v>37</v>
      </c>
      <c r="AX183" s="142" t="s">
        <v>78</v>
      </c>
      <c r="AY183" s="145" t="s">
        <v>153</v>
      </c>
    </row>
    <row r="184" spans="2:51" s="149" customFormat="1" ht="11.25">
      <c r="B184" s="150"/>
      <c r="D184" s="144" t="s">
        <v>261</v>
      </c>
      <c r="E184" s="151" t="s">
        <v>19</v>
      </c>
      <c r="F184" s="152" t="s">
        <v>357</v>
      </c>
      <c r="H184" s="153">
        <v>30.3</v>
      </c>
      <c r="L184" s="150"/>
      <c r="M184" s="154"/>
      <c r="T184" s="155"/>
      <c r="AT184" s="151" t="s">
        <v>261</v>
      </c>
      <c r="AU184" s="151" t="s">
        <v>87</v>
      </c>
      <c r="AV184" s="149" t="s">
        <v>87</v>
      </c>
      <c r="AW184" s="149" t="s">
        <v>37</v>
      </c>
      <c r="AX184" s="149" t="s">
        <v>78</v>
      </c>
      <c r="AY184" s="151" t="s">
        <v>153</v>
      </c>
    </row>
    <row r="185" spans="2:51" s="142" customFormat="1" ht="11.25">
      <c r="B185" s="143"/>
      <c r="D185" s="144" t="s">
        <v>261</v>
      </c>
      <c r="E185" s="145" t="s">
        <v>19</v>
      </c>
      <c r="F185" s="146" t="s">
        <v>358</v>
      </c>
      <c r="H185" s="145" t="s">
        <v>19</v>
      </c>
      <c r="L185" s="143"/>
      <c r="M185" s="147"/>
      <c r="T185" s="148"/>
      <c r="AT185" s="145" t="s">
        <v>261</v>
      </c>
      <c r="AU185" s="145" t="s">
        <v>87</v>
      </c>
      <c r="AV185" s="142" t="s">
        <v>85</v>
      </c>
      <c r="AW185" s="142" t="s">
        <v>37</v>
      </c>
      <c r="AX185" s="142" t="s">
        <v>78</v>
      </c>
      <c r="AY185" s="145" t="s">
        <v>153</v>
      </c>
    </row>
    <row r="186" spans="2:51" s="149" customFormat="1" ht="11.25">
      <c r="B186" s="150"/>
      <c r="D186" s="144" t="s">
        <v>261</v>
      </c>
      <c r="E186" s="151" t="s">
        <v>19</v>
      </c>
      <c r="F186" s="152" t="s">
        <v>359</v>
      </c>
      <c r="H186" s="153">
        <v>4.365</v>
      </c>
      <c r="L186" s="150"/>
      <c r="M186" s="154"/>
      <c r="T186" s="155"/>
      <c r="AT186" s="151" t="s">
        <v>261</v>
      </c>
      <c r="AU186" s="151" t="s">
        <v>87</v>
      </c>
      <c r="AV186" s="149" t="s">
        <v>87</v>
      </c>
      <c r="AW186" s="149" t="s">
        <v>37</v>
      </c>
      <c r="AX186" s="149" t="s">
        <v>78</v>
      </c>
      <c r="AY186" s="151" t="s">
        <v>153</v>
      </c>
    </row>
    <row r="187" spans="2:51" s="142" customFormat="1" ht="11.25">
      <c r="B187" s="143"/>
      <c r="D187" s="144" t="s">
        <v>261</v>
      </c>
      <c r="E187" s="145" t="s">
        <v>19</v>
      </c>
      <c r="F187" s="146" t="s">
        <v>360</v>
      </c>
      <c r="H187" s="145" t="s">
        <v>19</v>
      </c>
      <c r="L187" s="143"/>
      <c r="M187" s="147"/>
      <c r="T187" s="148"/>
      <c r="AT187" s="145" t="s">
        <v>261</v>
      </c>
      <c r="AU187" s="145" t="s">
        <v>87</v>
      </c>
      <c r="AV187" s="142" t="s">
        <v>85</v>
      </c>
      <c r="AW187" s="142" t="s">
        <v>37</v>
      </c>
      <c r="AX187" s="142" t="s">
        <v>78</v>
      </c>
      <c r="AY187" s="145" t="s">
        <v>153</v>
      </c>
    </row>
    <row r="188" spans="2:51" s="149" customFormat="1" ht="11.25">
      <c r="B188" s="150"/>
      <c r="D188" s="144" t="s">
        <v>261</v>
      </c>
      <c r="E188" s="151" t="s">
        <v>19</v>
      </c>
      <c r="F188" s="152" t="s">
        <v>361</v>
      </c>
      <c r="H188" s="153">
        <v>18</v>
      </c>
      <c r="L188" s="150"/>
      <c r="M188" s="154"/>
      <c r="T188" s="155"/>
      <c r="AT188" s="151" t="s">
        <v>261</v>
      </c>
      <c r="AU188" s="151" t="s">
        <v>87</v>
      </c>
      <c r="AV188" s="149" t="s">
        <v>87</v>
      </c>
      <c r="AW188" s="149" t="s">
        <v>37</v>
      </c>
      <c r="AX188" s="149" t="s">
        <v>78</v>
      </c>
      <c r="AY188" s="151" t="s">
        <v>153</v>
      </c>
    </row>
    <row r="189" spans="2:51" s="156" customFormat="1" ht="11.25">
      <c r="B189" s="157"/>
      <c r="D189" s="144" t="s">
        <v>261</v>
      </c>
      <c r="E189" s="158" t="s">
        <v>19</v>
      </c>
      <c r="F189" s="159" t="s">
        <v>295</v>
      </c>
      <c r="H189" s="160">
        <v>464.01300000000003</v>
      </c>
      <c r="L189" s="157"/>
      <c r="M189" s="161"/>
      <c r="T189" s="162"/>
      <c r="AT189" s="158" t="s">
        <v>261</v>
      </c>
      <c r="AU189" s="158" t="s">
        <v>87</v>
      </c>
      <c r="AV189" s="156" t="s">
        <v>174</v>
      </c>
      <c r="AW189" s="156" t="s">
        <v>37</v>
      </c>
      <c r="AX189" s="156" t="s">
        <v>85</v>
      </c>
      <c r="AY189" s="158" t="s">
        <v>153</v>
      </c>
    </row>
    <row r="190" spans="2:63" s="111" customFormat="1" ht="22.9" customHeight="1">
      <c r="B190" s="112"/>
      <c r="D190" s="113" t="s">
        <v>77</v>
      </c>
      <c r="E190" s="121" t="s">
        <v>87</v>
      </c>
      <c r="F190" s="121" t="s">
        <v>362</v>
      </c>
      <c r="J190" s="122">
        <f>BK190</f>
        <v>0</v>
      </c>
      <c r="L190" s="112"/>
      <c r="M190" s="116"/>
      <c r="P190" s="117">
        <f>SUM(P191:P267)</f>
        <v>0</v>
      </c>
      <c r="R190" s="117">
        <f>SUM(R191:R267)</f>
        <v>602.4075221599999</v>
      </c>
      <c r="T190" s="118">
        <f>SUM(T191:T267)</f>
        <v>0</v>
      </c>
      <c r="AR190" s="113" t="s">
        <v>85</v>
      </c>
      <c r="AT190" s="119" t="s">
        <v>77</v>
      </c>
      <c r="AU190" s="119" t="s">
        <v>85</v>
      </c>
      <c r="AY190" s="113" t="s">
        <v>153</v>
      </c>
      <c r="BK190" s="120">
        <f>SUM(BK191:BK267)</f>
        <v>0</v>
      </c>
    </row>
    <row r="191" spans="2:65" s="18" customFormat="1" ht="16.5" customHeight="1">
      <c r="B191" s="19"/>
      <c r="C191" s="123" t="s">
        <v>363</v>
      </c>
      <c r="D191" s="123" t="s">
        <v>156</v>
      </c>
      <c r="E191" s="124" t="s">
        <v>364</v>
      </c>
      <c r="F191" s="125" t="s">
        <v>365</v>
      </c>
      <c r="G191" s="126" t="s">
        <v>276</v>
      </c>
      <c r="H191" s="127">
        <v>0.32</v>
      </c>
      <c r="I191" s="128"/>
      <c r="J191" s="129">
        <f>ROUND(I191*H191,2)</f>
        <v>0</v>
      </c>
      <c r="K191" s="125" t="s">
        <v>19</v>
      </c>
      <c r="L191" s="19"/>
      <c r="M191" s="130" t="s">
        <v>19</v>
      </c>
      <c r="N191" s="131" t="s">
        <v>49</v>
      </c>
      <c r="P191" s="132">
        <f>O191*H191</f>
        <v>0</v>
      </c>
      <c r="Q191" s="132">
        <v>2.25634</v>
      </c>
      <c r="R191" s="132">
        <f>Q191*H191</f>
        <v>0.7220287999999999</v>
      </c>
      <c r="S191" s="132">
        <v>0</v>
      </c>
      <c r="T191" s="133">
        <f>S191*H191</f>
        <v>0</v>
      </c>
      <c r="AR191" s="134" t="s">
        <v>174</v>
      </c>
      <c r="AT191" s="134" t="s">
        <v>156</v>
      </c>
      <c r="AU191" s="134" t="s">
        <v>87</v>
      </c>
      <c r="AY191" s="2" t="s">
        <v>153</v>
      </c>
      <c r="BE191" s="135">
        <f aca="true" t="shared" si="14" ref="BE191:BE233">IF(N191="základní",J191,0)</f>
        <v>0</v>
      </c>
      <c r="BF191" s="135">
        <f aca="true" t="shared" si="15" ref="BF191:BF233">IF(N191="snížená",J191,0)</f>
        <v>0</v>
      </c>
      <c r="BG191" s="135">
        <f aca="true" t="shared" si="16" ref="BG191:BG233">IF(N191="zákl. přenesená",J191,0)</f>
        <v>0</v>
      </c>
      <c r="BH191" s="135">
        <f aca="true" t="shared" si="17" ref="BH191:BH233">IF(N191="sníž. přenesená",J191,0)</f>
        <v>0</v>
      </c>
      <c r="BI191" s="135">
        <f aca="true" t="shared" si="18" ref="BI191:BI233">IF(N191="nulová",J191,0)</f>
        <v>0</v>
      </c>
      <c r="BJ191" s="2" t="s">
        <v>85</v>
      </c>
      <c r="BK191" s="135">
        <f>ROUND(I191*H191,2)</f>
        <v>0</v>
      </c>
      <c r="BL191" s="2" t="s">
        <v>174</v>
      </c>
      <c r="BM191" s="134" t="s">
        <v>366</v>
      </c>
    </row>
    <row r="192" spans="2:51" s="142" customFormat="1" ht="11.25">
      <c r="B192" s="143"/>
      <c r="D192" s="144" t="s">
        <v>261</v>
      </c>
      <c r="E192" s="145" t="s">
        <v>19</v>
      </c>
      <c r="F192" s="146" t="s">
        <v>367</v>
      </c>
      <c r="H192" s="145" t="s">
        <v>19</v>
      </c>
      <c r="L192" s="143"/>
      <c r="M192" s="147"/>
      <c r="T192" s="148"/>
      <c r="AT192" s="145" t="s">
        <v>261</v>
      </c>
      <c r="AU192" s="145" t="s">
        <v>87</v>
      </c>
      <c r="AV192" s="142" t="s">
        <v>85</v>
      </c>
      <c r="AW192" s="142" t="s">
        <v>37</v>
      </c>
      <c r="AX192" s="142" t="s">
        <v>78</v>
      </c>
      <c r="AY192" s="145" t="s">
        <v>153</v>
      </c>
    </row>
    <row r="193" spans="2:51" s="149" customFormat="1" ht="11.25">
      <c r="B193" s="150"/>
      <c r="D193" s="144" t="s">
        <v>261</v>
      </c>
      <c r="E193" s="151" t="s">
        <v>19</v>
      </c>
      <c r="F193" s="152" t="s">
        <v>368</v>
      </c>
      <c r="H193" s="153">
        <v>0.32</v>
      </c>
      <c r="L193" s="150"/>
      <c r="M193" s="154"/>
      <c r="T193" s="155"/>
      <c r="AT193" s="151" t="s">
        <v>261</v>
      </c>
      <c r="AU193" s="151" t="s">
        <v>87</v>
      </c>
      <c r="AV193" s="149" t="s">
        <v>87</v>
      </c>
      <c r="AW193" s="149" t="s">
        <v>37</v>
      </c>
      <c r="AX193" s="149" t="s">
        <v>85</v>
      </c>
      <c r="AY193" s="151" t="s">
        <v>153</v>
      </c>
    </row>
    <row r="194" spans="2:65" s="18" customFormat="1" ht="21.75" customHeight="1">
      <c r="B194" s="19"/>
      <c r="C194" s="123" t="s">
        <v>8</v>
      </c>
      <c r="D194" s="123" t="s">
        <v>156</v>
      </c>
      <c r="E194" s="124" t="s">
        <v>369</v>
      </c>
      <c r="F194" s="125" t="s">
        <v>370</v>
      </c>
      <c r="G194" s="126" t="s">
        <v>276</v>
      </c>
      <c r="H194" s="127">
        <v>22.994</v>
      </c>
      <c r="I194" s="128"/>
      <c r="J194" s="129">
        <f>ROUND(I194*H194,2)</f>
        <v>0</v>
      </c>
      <c r="K194" s="125" t="s">
        <v>160</v>
      </c>
      <c r="L194" s="19"/>
      <c r="M194" s="130" t="s">
        <v>19</v>
      </c>
      <c r="N194" s="131" t="s">
        <v>49</v>
      </c>
      <c r="P194" s="132">
        <f>O194*H194</f>
        <v>0</v>
      </c>
      <c r="Q194" s="132">
        <v>2.45329</v>
      </c>
      <c r="R194" s="132">
        <f>Q194*H194</f>
        <v>56.41095026</v>
      </c>
      <c r="S194" s="132">
        <v>0</v>
      </c>
      <c r="T194" s="133">
        <f>S194*H194</f>
        <v>0</v>
      </c>
      <c r="AR194" s="134" t="s">
        <v>174</v>
      </c>
      <c r="AT194" s="134" t="s">
        <v>156</v>
      </c>
      <c r="AU194" s="134" t="s">
        <v>87</v>
      </c>
      <c r="AY194" s="2" t="s">
        <v>153</v>
      </c>
      <c r="BE194" s="135">
        <f t="shared" si="14"/>
        <v>0</v>
      </c>
      <c r="BF194" s="135">
        <f t="shared" si="15"/>
        <v>0</v>
      </c>
      <c r="BG194" s="135">
        <f t="shared" si="16"/>
        <v>0</v>
      </c>
      <c r="BH194" s="135">
        <f t="shared" si="17"/>
        <v>0</v>
      </c>
      <c r="BI194" s="135">
        <f t="shared" si="18"/>
        <v>0</v>
      </c>
      <c r="BJ194" s="2" t="s">
        <v>85</v>
      </c>
      <c r="BK194" s="135">
        <f>ROUND(I194*H194,2)</f>
        <v>0</v>
      </c>
      <c r="BL194" s="2" t="s">
        <v>174</v>
      </c>
      <c r="BM194" s="134" t="s">
        <v>371</v>
      </c>
    </row>
    <row r="195" spans="2:47" s="18" customFormat="1" ht="11.25">
      <c r="B195" s="19"/>
      <c r="D195" s="136" t="s">
        <v>163</v>
      </c>
      <c r="F195" s="137" t="s">
        <v>372</v>
      </c>
      <c r="L195" s="19"/>
      <c r="M195" s="138"/>
      <c r="T195" s="43"/>
      <c r="AT195" s="2" t="s">
        <v>163</v>
      </c>
      <c r="AU195" s="2" t="s">
        <v>87</v>
      </c>
    </row>
    <row r="196" spans="2:51" s="142" customFormat="1" ht="11.25">
      <c r="B196" s="143"/>
      <c r="D196" s="144" t="s">
        <v>261</v>
      </c>
      <c r="E196" s="145" t="s">
        <v>19</v>
      </c>
      <c r="F196" s="146" t="s">
        <v>285</v>
      </c>
      <c r="H196" s="145" t="s">
        <v>19</v>
      </c>
      <c r="L196" s="143"/>
      <c r="M196" s="147"/>
      <c r="T196" s="148"/>
      <c r="AT196" s="145" t="s">
        <v>261</v>
      </c>
      <c r="AU196" s="145" t="s">
        <v>87</v>
      </c>
      <c r="AV196" s="142" t="s">
        <v>85</v>
      </c>
      <c r="AW196" s="142" t="s">
        <v>37</v>
      </c>
      <c r="AX196" s="142" t="s">
        <v>78</v>
      </c>
      <c r="AY196" s="145" t="s">
        <v>153</v>
      </c>
    </row>
    <row r="197" spans="2:51" s="149" customFormat="1" ht="11.25">
      <c r="B197" s="150"/>
      <c r="D197" s="144" t="s">
        <v>261</v>
      </c>
      <c r="E197" s="151" t="s">
        <v>19</v>
      </c>
      <c r="F197" s="152" t="s">
        <v>286</v>
      </c>
      <c r="H197" s="153">
        <v>14.44</v>
      </c>
      <c r="L197" s="150"/>
      <c r="M197" s="154"/>
      <c r="T197" s="155"/>
      <c r="AT197" s="151" t="s">
        <v>261</v>
      </c>
      <c r="AU197" s="151" t="s">
        <v>87</v>
      </c>
      <c r="AV197" s="149" t="s">
        <v>87</v>
      </c>
      <c r="AW197" s="149" t="s">
        <v>37</v>
      </c>
      <c r="AX197" s="149" t="s">
        <v>78</v>
      </c>
      <c r="AY197" s="151" t="s">
        <v>153</v>
      </c>
    </row>
    <row r="198" spans="2:51" s="149" customFormat="1" ht="11.25">
      <c r="B198" s="150"/>
      <c r="D198" s="144" t="s">
        <v>261</v>
      </c>
      <c r="E198" s="151" t="s">
        <v>19</v>
      </c>
      <c r="F198" s="152" t="s">
        <v>287</v>
      </c>
      <c r="H198" s="153">
        <v>8.554</v>
      </c>
      <c r="L198" s="150"/>
      <c r="M198" s="154"/>
      <c r="T198" s="155"/>
      <c r="AT198" s="151" t="s">
        <v>261</v>
      </c>
      <c r="AU198" s="151" t="s">
        <v>87</v>
      </c>
      <c r="AV198" s="149" t="s">
        <v>87</v>
      </c>
      <c r="AW198" s="149" t="s">
        <v>37</v>
      </c>
      <c r="AX198" s="149" t="s">
        <v>78</v>
      </c>
      <c r="AY198" s="151" t="s">
        <v>153</v>
      </c>
    </row>
    <row r="199" spans="2:51" s="156" customFormat="1" ht="11.25">
      <c r="B199" s="157"/>
      <c r="D199" s="144" t="s">
        <v>261</v>
      </c>
      <c r="E199" s="158" t="s">
        <v>19</v>
      </c>
      <c r="F199" s="159" t="s">
        <v>295</v>
      </c>
      <c r="H199" s="160">
        <v>22.994</v>
      </c>
      <c r="L199" s="157"/>
      <c r="M199" s="161"/>
      <c r="T199" s="162"/>
      <c r="AT199" s="158" t="s">
        <v>261</v>
      </c>
      <c r="AU199" s="158" t="s">
        <v>87</v>
      </c>
      <c r="AV199" s="156" t="s">
        <v>174</v>
      </c>
      <c r="AW199" s="156" t="s">
        <v>37</v>
      </c>
      <c r="AX199" s="156" t="s">
        <v>85</v>
      </c>
      <c r="AY199" s="158" t="s">
        <v>153</v>
      </c>
    </row>
    <row r="200" spans="2:65" s="18" customFormat="1" ht="16.5" customHeight="1">
      <c r="B200" s="19"/>
      <c r="C200" s="123" t="s">
        <v>373</v>
      </c>
      <c r="D200" s="123" t="s">
        <v>156</v>
      </c>
      <c r="E200" s="124" t="s">
        <v>374</v>
      </c>
      <c r="F200" s="125" t="s">
        <v>375</v>
      </c>
      <c r="G200" s="126" t="s">
        <v>322</v>
      </c>
      <c r="H200" s="127">
        <v>0.165</v>
      </c>
      <c r="I200" s="128"/>
      <c r="J200" s="129">
        <f>ROUND(I200*H200,2)</f>
        <v>0</v>
      </c>
      <c r="K200" s="125" t="s">
        <v>160</v>
      </c>
      <c r="L200" s="19"/>
      <c r="M200" s="130" t="s">
        <v>19</v>
      </c>
      <c r="N200" s="131" t="s">
        <v>49</v>
      </c>
      <c r="P200" s="132">
        <f>O200*H200</f>
        <v>0</v>
      </c>
      <c r="Q200" s="132">
        <v>1.06062</v>
      </c>
      <c r="R200" s="132">
        <f>Q200*H200</f>
        <v>0.1750023</v>
      </c>
      <c r="S200" s="132">
        <v>0</v>
      </c>
      <c r="T200" s="133">
        <f>S200*H200</f>
        <v>0</v>
      </c>
      <c r="AR200" s="134" t="s">
        <v>174</v>
      </c>
      <c r="AT200" s="134" t="s">
        <v>156</v>
      </c>
      <c r="AU200" s="134" t="s">
        <v>87</v>
      </c>
      <c r="AY200" s="2" t="s">
        <v>153</v>
      </c>
      <c r="BE200" s="135">
        <f t="shared" si="14"/>
        <v>0</v>
      </c>
      <c r="BF200" s="135">
        <f t="shared" si="15"/>
        <v>0</v>
      </c>
      <c r="BG200" s="135">
        <f t="shared" si="16"/>
        <v>0</v>
      </c>
      <c r="BH200" s="135">
        <f t="shared" si="17"/>
        <v>0</v>
      </c>
      <c r="BI200" s="135">
        <f t="shared" si="18"/>
        <v>0</v>
      </c>
      <c r="BJ200" s="2" t="s">
        <v>85</v>
      </c>
      <c r="BK200" s="135">
        <f>ROUND(I200*H200,2)</f>
        <v>0</v>
      </c>
      <c r="BL200" s="2" t="s">
        <v>174</v>
      </c>
      <c r="BM200" s="134" t="s">
        <v>376</v>
      </c>
    </row>
    <row r="201" spans="2:47" s="18" customFormat="1" ht="11.25">
      <c r="B201" s="19"/>
      <c r="D201" s="136" t="s">
        <v>163</v>
      </c>
      <c r="F201" s="137" t="s">
        <v>377</v>
      </c>
      <c r="L201" s="19"/>
      <c r="M201" s="138"/>
      <c r="T201" s="43"/>
      <c r="AT201" s="2" t="s">
        <v>163</v>
      </c>
      <c r="AU201" s="2" t="s">
        <v>87</v>
      </c>
    </row>
    <row r="202" spans="2:51" s="142" customFormat="1" ht="11.25">
      <c r="B202" s="143"/>
      <c r="D202" s="144" t="s">
        <v>261</v>
      </c>
      <c r="E202" s="145" t="s">
        <v>19</v>
      </c>
      <c r="F202" s="146" t="s">
        <v>285</v>
      </c>
      <c r="H202" s="145" t="s">
        <v>19</v>
      </c>
      <c r="L202" s="143"/>
      <c r="M202" s="147"/>
      <c r="T202" s="148"/>
      <c r="AT202" s="145" t="s">
        <v>261</v>
      </c>
      <c r="AU202" s="145" t="s">
        <v>87</v>
      </c>
      <c r="AV202" s="142" t="s">
        <v>85</v>
      </c>
      <c r="AW202" s="142" t="s">
        <v>37</v>
      </c>
      <c r="AX202" s="142" t="s">
        <v>78</v>
      </c>
      <c r="AY202" s="145" t="s">
        <v>153</v>
      </c>
    </row>
    <row r="203" spans="2:51" s="142" customFormat="1" ht="11.25">
      <c r="B203" s="143"/>
      <c r="D203" s="144" t="s">
        <v>261</v>
      </c>
      <c r="E203" s="145" t="s">
        <v>19</v>
      </c>
      <c r="F203" s="146" t="s">
        <v>378</v>
      </c>
      <c r="H203" s="145" t="s">
        <v>19</v>
      </c>
      <c r="L203" s="143"/>
      <c r="M203" s="147"/>
      <c r="T203" s="148"/>
      <c r="AT203" s="145" t="s">
        <v>261</v>
      </c>
      <c r="AU203" s="145" t="s">
        <v>87</v>
      </c>
      <c r="AV203" s="142" t="s">
        <v>85</v>
      </c>
      <c r="AW203" s="142" t="s">
        <v>37</v>
      </c>
      <c r="AX203" s="142" t="s">
        <v>78</v>
      </c>
      <c r="AY203" s="145" t="s">
        <v>153</v>
      </c>
    </row>
    <row r="204" spans="2:51" s="149" customFormat="1" ht="11.25">
      <c r="B204" s="150"/>
      <c r="D204" s="144" t="s">
        <v>261</v>
      </c>
      <c r="E204" s="151" t="s">
        <v>19</v>
      </c>
      <c r="F204" s="152" t="s">
        <v>379</v>
      </c>
      <c r="H204" s="153">
        <v>0.165</v>
      </c>
      <c r="L204" s="150"/>
      <c r="M204" s="154"/>
      <c r="T204" s="155"/>
      <c r="AT204" s="151" t="s">
        <v>261</v>
      </c>
      <c r="AU204" s="151" t="s">
        <v>87</v>
      </c>
      <c r="AV204" s="149" t="s">
        <v>87</v>
      </c>
      <c r="AW204" s="149" t="s">
        <v>37</v>
      </c>
      <c r="AX204" s="149" t="s">
        <v>78</v>
      </c>
      <c r="AY204" s="151" t="s">
        <v>153</v>
      </c>
    </row>
    <row r="205" spans="2:51" s="156" customFormat="1" ht="11.25">
      <c r="B205" s="157"/>
      <c r="D205" s="144" t="s">
        <v>261</v>
      </c>
      <c r="E205" s="158" t="s">
        <v>19</v>
      </c>
      <c r="F205" s="159" t="s">
        <v>295</v>
      </c>
      <c r="H205" s="160">
        <v>0.165</v>
      </c>
      <c r="L205" s="157"/>
      <c r="M205" s="161"/>
      <c r="T205" s="162"/>
      <c r="AT205" s="158" t="s">
        <v>261</v>
      </c>
      <c r="AU205" s="158" t="s">
        <v>87</v>
      </c>
      <c r="AV205" s="156" t="s">
        <v>174</v>
      </c>
      <c r="AW205" s="156" t="s">
        <v>37</v>
      </c>
      <c r="AX205" s="156" t="s">
        <v>85</v>
      </c>
      <c r="AY205" s="158" t="s">
        <v>153</v>
      </c>
    </row>
    <row r="206" spans="2:65" s="18" customFormat="1" ht="16.5" customHeight="1">
      <c r="B206" s="19"/>
      <c r="C206" s="123" t="s">
        <v>380</v>
      </c>
      <c r="D206" s="123" t="s">
        <v>156</v>
      </c>
      <c r="E206" s="124" t="s">
        <v>381</v>
      </c>
      <c r="F206" s="125" t="s">
        <v>382</v>
      </c>
      <c r="G206" s="126" t="s">
        <v>258</v>
      </c>
      <c r="H206" s="127">
        <v>6.72</v>
      </c>
      <c r="I206" s="128"/>
      <c r="J206" s="129">
        <f>ROUND(I206*H206,2)</f>
        <v>0</v>
      </c>
      <c r="K206" s="125" t="s">
        <v>160</v>
      </c>
      <c r="L206" s="19"/>
      <c r="M206" s="130" t="s">
        <v>19</v>
      </c>
      <c r="N206" s="131" t="s">
        <v>49</v>
      </c>
      <c r="P206" s="132">
        <f>O206*H206</f>
        <v>0</v>
      </c>
      <c r="Q206" s="132">
        <v>0.00264</v>
      </c>
      <c r="R206" s="132">
        <f>Q206*H206</f>
        <v>0.017740799999999998</v>
      </c>
      <c r="S206" s="132">
        <v>0</v>
      </c>
      <c r="T206" s="133">
        <f>S206*H206</f>
        <v>0</v>
      </c>
      <c r="AR206" s="134" t="s">
        <v>174</v>
      </c>
      <c r="AT206" s="134" t="s">
        <v>156</v>
      </c>
      <c r="AU206" s="134" t="s">
        <v>87</v>
      </c>
      <c r="AY206" s="2" t="s">
        <v>153</v>
      </c>
      <c r="BE206" s="135">
        <f t="shared" si="14"/>
        <v>0</v>
      </c>
      <c r="BF206" s="135">
        <f t="shared" si="15"/>
        <v>0</v>
      </c>
      <c r="BG206" s="135">
        <f t="shared" si="16"/>
        <v>0</v>
      </c>
      <c r="BH206" s="135">
        <f t="shared" si="17"/>
        <v>0</v>
      </c>
      <c r="BI206" s="135">
        <f t="shared" si="18"/>
        <v>0</v>
      </c>
      <c r="BJ206" s="2" t="s">
        <v>85</v>
      </c>
      <c r="BK206" s="135">
        <f>ROUND(I206*H206,2)</f>
        <v>0</v>
      </c>
      <c r="BL206" s="2" t="s">
        <v>174</v>
      </c>
      <c r="BM206" s="134" t="s">
        <v>383</v>
      </c>
    </row>
    <row r="207" spans="2:47" s="18" customFormat="1" ht="11.25">
      <c r="B207" s="19"/>
      <c r="D207" s="136" t="s">
        <v>163</v>
      </c>
      <c r="F207" s="137" t="s">
        <v>384</v>
      </c>
      <c r="L207" s="19"/>
      <c r="M207" s="138"/>
      <c r="T207" s="43"/>
      <c r="AT207" s="2" t="s">
        <v>163</v>
      </c>
      <c r="AU207" s="2" t="s">
        <v>87</v>
      </c>
    </row>
    <row r="208" spans="2:51" s="149" customFormat="1" ht="11.25">
      <c r="B208" s="150"/>
      <c r="D208" s="144" t="s">
        <v>261</v>
      </c>
      <c r="E208" s="151" t="s">
        <v>19</v>
      </c>
      <c r="F208" s="152" t="s">
        <v>385</v>
      </c>
      <c r="H208" s="153">
        <v>6.72</v>
      </c>
      <c r="L208" s="150"/>
      <c r="M208" s="154"/>
      <c r="T208" s="155"/>
      <c r="AT208" s="151" t="s">
        <v>261</v>
      </c>
      <c r="AU208" s="151" t="s">
        <v>87</v>
      </c>
      <c r="AV208" s="149" t="s">
        <v>87</v>
      </c>
      <c r="AW208" s="149" t="s">
        <v>37</v>
      </c>
      <c r="AX208" s="149" t="s">
        <v>85</v>
      </c>
      <c r="AY208" s="151" t="s">
        <v>153</v>
      </c>
    </row>
    <row r="209" spans="2:65" s="18" customFormat="1" ht="16.5" customHeight="1">
      <c r="B209" s="19"/>
      <c r="C209" s="123" t="s">
        <v>361</v>
      </c>
      <c r="D209" s="123" t="s">
        <v>156</v>
      </c>
      <c r="E209" s="124" t="s">
        <v>386</v>
      </c>
      <c r="F209" s="125" t="s">
        <v>387</v>
      </c>
      <c r="G209" s="126" t="s">
        <v>258</v>
      </c>
      <c r="H209" s="127">
        <v>6.72</v>
      </c>
      <c r="I209" s="128"/>
      <c r="J209" s="129">
        <f>ROUND(I209*H209,2)</f>
        <v>0</v>
      </c>
      <c r="K209" s="125" t="s">
        <v>160</v>
      </c>
      <c r="L209" s="19"/>
      <c r="M209" s="130" t="s">
        <v>19</v>
      </c>
      <c r="N209" s="131" t="s">
        <v>49</v>
      </c>
      <c r="P209" s="132">
        <f>O209*H209</f>
        <v>0</v>
      </c>
      <c r="Q209" s="132">
        <v>0</v>
      </c>
      <c r="R209" s="132">
        <f>Q209*H209</f>
        <v>0</v>
      </c>
      <c r="S209" s="132">
        <v>0</v>
      </c>
      <c r="T209" s="133">
        <f>S209*H209</f>
        <v>0</v>
      </c>
      <c r="AR209" s="134" t="s">
        <v>174</v>
      </c>
      <c r="AT209" s="134" t="s">
        <v>156</v>
      </c>
      <c r="AU209" s="134" t="s">
        <v>87</v>
      </c>
      <c r="AY209" s="2" t="s">
        <v>153</v>
      </c>
      <c r="BE209" s="135">
        <f t="shared" si="14"/>
        <v>0</v>
      </c>
      <c r="BF209" s="135">
        <f t="shared" si="15"/>
        <v>0</v>
      </c>
      <c r="BG209" s="135">
        <f t="shared" si="16"/>
        <v>0</v>
      </c>
      <c r="BH209" s="135">
        <f t="shared" si="17"/>
        <v>0</v>
      </c>
      <c r="BI209" s="135">
        <f t="shared" si="18"/>
        <v>0</v>
      </c>
      <c r="BJ209" s="2" t="s">
        <v>85</v>
      </c>
      <c r="BK209" s="135">
        <f>ROUND(I209*H209,2)</f>
        <v>0</v>
      </c>
      <c r="BL209" s="2" t="s">
        <v>174</v>
      </c>
      <c r="BM209" s="134" t="s">
        <v>388</v>
      </c>
    </row>
    <row r="210" spans="2:47" s="18" customFormat="1" ht="11.25">
      <c r="B210" s="19"/>
      <c r="D210" s="136" t="s">
        <v>163</v>
      </c>
      <c r="F210" s="137" t="s">
        <v>389</v>
      </c>
      <c r="L210" s="19"/>
      <c r="M210" s="138"/>
      <c r="T210" s="43"/>
      <c r="AT210" s="2" t="s">
        <v>163</v>
      </c>
      <c r="AU210" s="2" t="s">
        <v>87</v>
      </c>
    </row>
    <row r="211" spans="2:65" s="18" customFormat="1" ht="16.5" customHeight="1">
      <c r="B211" s="19"/>
      <c r="C211" s="123" t="s">
        <v>390</v>
      </c>
      <c r="D211" s="123" t="s">
        <v>156</v>
      </c>
      <c r="E211" s="124" t="s">
        <v>391</v>
      </c>
      <c r="F211" s="125" t="s">
        <v>392</v>
      </c>
      <c r="G211" s="126" t="s">
        <v>276</v>
      </c>
      <c r="H211" s="127">
        <v>0.504</v>
      </c>
      <c r="I211" s="128"/>
      <c r="J211" s="129">
        <f>ROUND(I211*H211,2)</f>
        <v>0</v>
      </c>
      <c r="K211" s="125" t="s">
        <v>160</v>
      </c>
      <c r="L211" s="19"/>
      <c r="M211" s="130" t="s">
        <v>19</v>
      </c>
      <c r="N211" s="131" t="s">
        <v>49</v>
      </c>
      <c r="P211" s="132">
        <f>O211*H211</f>
        <v>0</v>
      </c>
      <c r="Q211" s="132">
        <v>2.45329</v>
      </c>
      <c r="R211" s="132">
        <f>Q211*H211</f>
        <v>1.23645816</v>
      </c>
      <c r="S211" s="132">
        <v>0</v>
      </c>
      <c r="T211" s="133">
        <f>S211*H211</f>
        <v>0</v>
      </c>
      <c r="AR211" s="134" t="s">
        <v>174</v>
      </c>
      <c r="AT211" s="134" t="s">
        <v>156</v>
      </c>
      <c r="AU211" s="134" t="s">
        <v>87</v>
      </c>
      <c r="AY211" s="2" t="s">
        <v>153</v>
      </c>
      <c r="BE211" s="135">
        <f t="shared" si="14"/>
        <v>0</v>
      </c>
      <c r="BF211" s="135">
        <f t="shared" si="15"/>
        <v>0</v>
      </c>
      <c r="BG211" s="135">
        <f t="shared" si="16"/>
        <v>0</v>
      </c>
      <c r="BH211" s="135">
        <f t="shared" si="17"/>
        <v>0</v>
      </c>
      <c r="BI211" s="135">
        <f t="shared" si="18"/>
        <v>0</v>
      </c>
      <c r="BJ211" s="2" t="s">
        <v>85</v>
      </c>
      <c r="BK211" s="135">
        <f>ROUND(I211*H211,2)</f>
        <v>0</v>
      </c>
      <c r="BL211" s="2" t="s">
        <v>174</v>
      </c>
      <c r="BM211" s="134" t="s">
        <v>393</v>
      </c>
    </row>
    <row r="212" spans="2:47" s="18" customFormat="1" ht="11.25">
      <c r="B212" s="19"/>
      <c r="D212" s="136" t="s">
        <v>163</v>
      </c>
      <c r="F212" s="137" t="s">
        <v>394</v>
      </c>
      <c r="L212" s="19"/>
      <c r="M212" s="138"/>
      <c r="T212" s="43"/>
      <c r="AT212" s="2" t="s">
        <v>163</v>
      </c>
      <c r="AU212" s="2" t="s">
        <v>87</v>
      </c>
    </row>
    <row r="213" spans="2:51" s="142" customFormat="1" ht="11.25">
      <c r="B213" s="143"/>
      <c r="D213" s="144" t="s">
        <v>261</v>
      </c>
      <c r="E213" s="145" t="s">
        <v>19</v>
      </c>
      <c r="F213" s="146" t="s">
        <v>309</v>
      </c>
      <c r="H213" s="145" t="s">
        <v>19</v>
      </c>
      <c r="L213" s="143"/>
      <c r="M213" s="147"/>
      <c r="T213" s="148"/>
      <c r="AT213" s="145" t="s">
        <v>261</v>
      </c>
      <c r="AU213" s="145" t="s">
        <v>87</v>
      </c>
      <c r="AV213" s="142" t="s">
        <v>85</v>
      </c>
      <c r="AW213" s="142" t="s">
        <v>37</v>
      </c>
      <c r="AX213" s="142" t="s">
        <v>78</v>
      </c>
      <c r="AY213" s="145" t="s">
        <v>153</v>
      </c>
    </row>
    <row r="214" spans="2:51" s="149" customFormat="1" ht="11.25">
      <c r="B214" s="150"/>
      <c r="D214" s="144" t="s">
        <v>261</v>
      </c>
      <c r="E214" s="151" t="s">
        <v>19</v>
      </c>
      <c r="F214" s="152" t="s">
        <v>395</v>
      </c>
      <c r="H214" s="153">
        <v>0.504</v>
      </c>
      <c r="L214" s="150"/>
      <c r="M214" s="154"/>
      <c r="T214" s="155"/>
      <c r="AT214" s="151" t="s">
        <v>261</v>
      </c>
      <c r="AU214" s="151" t="s">
        <v>87</v>
      </c>
      <c r="AV214" s="149" t="s">
        <v>87</v>
      </c>
      <c r="AW214" s="149" t="s">
        <v>37</v>
      </c>
      <c r="AX214" s="149" t="s">
        <v>85</v>
      </c>
      <c r="AY214" s="151" t="s">
        <v>153</v>
      </c>
    </row>
    <row r="215" spans="2:65" s="18" customFormat="1" ht="24.2" customHeight="1">
      <c r="B215" s="19"/>
      <c r="C215" s="123" t="s">
        <v>396</v>
      </c>
      <c r="D215" s="123" t="s">
        <v>156</v>
      </c>
      <c r="E215" s="124" t="s">
        <v>397</v>
      </c>
      <c r="F215" s="125" t="s">
        <v>398</v>
      </c>
      <c r="G215" s="126" t="s">
        <v>258</v>
      </c>
      <c r="H215" s="127">
        <v>119.726</v>
      </c>
      <c r="I215" s="128"/>
      <c r="J215" s="129">
        <f>ROUND(I215*H215,2)</f>
        <v>0</v>
      </c>
      <c r="K215" s="125" t="s">
        <v>160</v>
      </c>
      <c r="L215" s="19"/>
      <c r="M215" s="130" t="s">
        <v>19</v>
      </c>
      <c r="N215" s="131" t="s">
        <v>49</v>
      </c>
      <c r="P215" s="132">
        <f>O215*H215</f>
        <v>0</v>
      </c>
      <c r="Q215" s="132">
        <v>0.71546</v>
      </c>
      <c r="R215" s="132">
        <f>Q215*H215</f>
        <v>85.65916396</v>
      </c>
      <c r="S215" s="132">
        <v>0</v>
      </c>
      <c r="T215" s="133">
        <f>S215*H215</f>
        <v>0</v>
      </c>
      <c r="AR215" s="134" t="s">
        <v>174</v>
      </c>
      <c r="AT215" s="134" t="s">
        <v>156</v>
      </c>
      <c r="AU215" s="134" t="s">
        <v>87</v>
      </c>
      <c r="AY215" s="2" t="s">
        <v>153</v>
      </c>
      <c r="BE215" s="135">
        <f t="shared" si="14"/>
        <v>0</v>
      </c>
      <c r="BF215" s="135">
        <f t="shared" si="15"/>
        <v>0</v>
      </c>
      <c r="BG215" s="135">
        <f t="shared" si="16"/>
        <v>0</v>
      </c>
      <c r="BH215" s="135">
        <f t="shared" si="17"/>
        <v>0</v>
      </c>
      <c r="BI215" s="135">
        <f t="shared" si="18"/>
        <v>0</v>
      </c>
      <c r="BJ215" s="2" t="s">
        <v>85</v>
      </c>
      <c r="BK215" s="135">
        <f>ROUND(I215*H215,2)</f>
        <v>0</v>
      </c>
      <c r="BL215" s="2" t="s">
        <v>174</v>
      </c>
      <c r="BM215" s="134" t="s">
        <v>399</v>
      </c>
    </row>
    <row r="216" spans="2:47" s="18" customFormat="1" ht="11.25">
      <c r="B216" s="19"/>
      <c r="D216" s="136" t="s">
        <v>163</v>
      </c>
      <c r="F216" s="137" t="s">
        <v>400</v>
      </c>
      <c r="L216" s="19"/>
      <c r="M216" s="138"/>
      <c r="T216" s="43"/>
      <c r="AT216" s="2" t="s">
        <v>163</v>
      </c>
      <c r="AU216" s="2" t="s">
        <v>87</v>
      </c>
    </row>
    <row r="217" spans="2:51" s="149" customFormat="1" ht="11.25">
      <c r="B217" s="150"/>
      <c r="D217" s="144" t="s">
        <v>261</v>
      </c>
      <c r="E217" s="151" t="s">
        <v>19</v>
      </c>
      <c r="F217" s="152" t="s">
        <v>401</v>
      </c>
      <c r="H217" s="153">
        <v>4.5</v>
      </c>
      <c r="L217" s="150"/>
      <c r="M217" s="154"/>
      <c r="T217" s="155"/>
      <c r="AT217" s="151" t="s">
        <v>261</v>
      </c>
      <c r="AU217" s="151" t="s">
        <v>87</v>
      </c>
      <c r="AV217" s="149" t="s">
        <v>87</v>
      </c>
      <c r="AW217" s="149" t="s">
        <v>37</v>
      </c>
      <c r="AX217" s="149" t="s">
        <v>78</v>
      </c>
      <c r="AY217" s="151" t="s">
        <v>153</v>
      </c>
    </row>
    <row r="218" spans="2:51" s="149" customFormat="1" ht="11.25">
      <c r="B218" s="150"/>
      <c r="D218" s="144" t="s">
        <v>261</v>
      </c>
      <c r="E218" s="151" t="s">
        <v>19</v>
      </c>
      <c r="F218" s="152" t="s">
        <v>402</v>
      </c>
      <c r="H218" s="153">
        <v>24.413</v>
      </c>
      <c r="L218" s="150"/>
      <c r="M218" s="154"/>
      <c r="T218" s="155"/>
      <c r="AT218" s="151" t="s">
        <v>261</v>
      </c>
      <c r="AU218" s="151" t="s">
        <v>87</v>
      </c>
      <c r="AV218" s="149" t="s">
        <v>87</v>
      </c>
      <c r="AW218" s="149" t="s">
        <v>37</v>
      </c>
      <c r="AX218" s="149" t="s">
        <v>78</v>
      </c>
      <c r="AY218" s="151" t="s">
        <v>153</v>
      </c>
    </row>
    <row r="219" spans="2:51" s="149" customFormat="1" ht="11.25">
      <c r="B219" s="150"/>
      <c r="D219" s="144" t="s">
        <v>261</v>
      </c>
      <c r="E219" s="151" t="s">
        <v>19</v>
      </c>
      <c r="F219" s="152" t="s">
        <v>403</v>
      </c>
      <c r="H219" s="153">
        <v>50.895</v>
      </c>
      <c r="L219" s="150"/>
      <c r="M219" s="154"/>
      <c r="T219" s="155"/>
      <c r="AT219" s="151" t="s">
        <v>261</v>
      </c>
      <c r="AU219" s="151" t="s">
        <v>87</v>
      </c>
      <c r="AV219" s="149" t="s">
        <v>87</v>
      </c>
      <c r="AW219" s="149" t="s">
        <v>37</v>
      </c>
      <c r="AX219" s="149" t="s">
        <v>78</v>
      </c>
      <c r="AY219" s="151" t="s">
        <v>153</v>
      </c>
    </row>
    <row r="220" spans="2:51" s="149" customFormat="1" ht="11.25">
      <c r="B220" s="150"/>
      <c r="D220" s="144" t="s">
        <v>261</v>
      </c>
      <c r="E220" s="151" t="s">
        <v>19</v>
      </c>
      <c r="F220" s="152" t="s">
        <v>404</v>
      </c>
      <c r="H220" s="153">
        <v>39.918</v>
      </c>
      <c r="L220" s="150"/>
      <c r="M220" s="154"/>
      <c r="T220" s="155"/>
      <c r="AT220" s="151" t="s">
        <v>261</v>
      </c>
      <c r="AU220" s="151" t="s">
        <v>87</v>
      </c>
      <c r="AV220" s="149" t="s">
        <v>87</v>
      </c>
      <c r="AW220" s="149" t="s">
        <v>37</v>
      </c>
      <c r="AX220" s="149" t="s">
        <v>78</v>
      </c>
      <c r="AY220" s="151" t="s">
        <v>153</v>
      </c>
    </row>
    <row r="221" spans="2:51" s="156" customFormat="1" ht="11.25">
      <c r="B221" s="157"/>
      <c r="D221" s="144" t="s">
        <v>261</v>
      </c>
      <c r="E221" s="158" t="s">
        <v>19</v>
      </c>
      <c r="F221" s="159" t="s">
        <v>295</v>
      </c>
      <c r="H221" s="160">
        <v>119.726</v>
      </c>
      <c r="L221" s="157"/>
      <c r="M221" s="161"/>
      <c r="T221" s="162"/>
      <c r="AT221" s="158" t="s">
        <v>261</v>
      </c>
      <c r="AU221" s="158" t="s">
        <v>87</v>
      </c>
      <c r="AV221" s="156" t="s">
        <v>174</v>
      </c>
      <c r="AW221" s="156" t="s">
        <v>37</v>
      </c>
      <c r="AX221" s="156" t="s">
        <v>85</v>
      </c>
      <c r="AY221" s="158" t="s">
        <v>153</v>
      </c>
    </row>
    <row r="222" spans="2:65" s="18" customFormat="1" ht="24.2" customHeight="1">
      <c r="B222" s="19"/>
      <c r="C222" s="123" t="s">
        <v>7</v>
      </c>
      <c r="D222" s="123" t="s">
        <v>156</v>
      </c>
      <c r="E222" s="124" t="s">
        <v>405</v>
      </c>
      <c r="F222" s="125" t="s">
        <v>406</v>
      </c>
      <c r="G222" s="126" t="s">
        <v>258</v>
      </c>
      <c r="H222" s="127">
        <v>12.375</v>
      </c>
      <c r="I222" s="128"/>
      <c r="J222" s="129">
        <f>ROUND(I222*H222,2)</f>
        <v>0</v>
      </c>
      <c r="K222" s="125" t="s">
        <v>19</v>
      </c>
      <c r="L222" s="19"/>
      <c r="M222" s="130" t="s">
        <v>19</v>
      </c>
      <c r="N222" s="131" t="s">
        <v>49</v>
      </c>
      <c r="P222" s="132">
        <f>O222*H222</f>
        <v>0</v>
      </c>
      <c r="Q222" s="132">
        <v>1.0146</v>
      </c>
      <c r="R222" s="132">
        <f>Q222*H222</f>
        <v>12.555674999999999</v>
      </c>
      <c r="S222" s="132">
        <v>0</v>
      </c>
      <c r="T222" s="133">
        <f>S222*H222</f>
        <v>0</v>
      </c>
      <c r="AR222" s="134" t="s">
        <v>174</v>
      </c>
      <c r="AT222" s="134" t="s">
        <v>156</v>
      </c>
      <c r="AU222" s="134" t="s">
        <v>87</v>
      </c>
      <c r="AY222" s="2" t="s">
        <v>153</v>
      </c>
      <c r="BE222" s="135">
        <f t="shared" si="14"/>
        <v>0</v>
      </c>
      <c r="BF222" s="135">
        <f t="shared" si="15"/>
        <v>0</v>
      </c>
      <c r="BG222" s="135">
        <f t="shared" si="16"/>
        <v>0</v>
      </c>
      <c r="BH222" s="135">
        <f t="shared" si="17"/>
        <v>0</v>
      </c>
      <c r="BI222" s="135">
        <f t="shared" si="18"/>
        <v>0</v>
      </c>
      <c r="BJ222" s="2" t="s">
        <v>85</v>
      </c>
      <c r="BK222" s="135">
        <f>ROUND(I222*H222,2)</f>
        <v>0</v>
      </c>
      <c r="BL222" s="2" t="s">
        <v>174</v>
      </c>
      <c r="BM222" s="134" t="s">
        <v>407</v>
      </c>
    </row>
    <row r="223" spans="2:51" s="142" customFormat="1" ht="11.25">
      <c r="B223" s="143"/>
      <c r="D223" s="144" t="s">
        <v>261</v>
      </c>
      <c r="E223" s="145" t="s">
        <v>19</v>
      </c>
      <c r="F223" s="146" t="s">
        <v>408</v>
      </c>
      <c r="H223" s="145" t="s">
        <v>19</v>
      </c>
      <c r="L223" s="143"/>
      <c r="M223" s="147"/>
      <c r="T223" s="148"/>
      <c r="AT223" s="145" t="s">
        <v>261</v>
      </c>
      <c r="AU223" s="145" t="s">
        <v>87</v>
      </c>
      <c r="AV223" s="142" t="s">
        <v>85</v>
      </c>
      <c r="AW223" s="142" t="s">
        <v>37</v>
      </c>
      <c r="AX223" s="142" t="s">
        <v>78</v>
      </c>
      <c r="AY223" s="145" t="s">
        <v>153</v>
      </c>
    </row>
    <row r="224" spans="2:51" s="149" customFormat="1" ht="11.25">
      <c r="B224" s="150"/>
      <c r="D224" s="144" t="s">
        <v>261</v>
      </c>
      <c r="E224" s="151" t="s">
        <v>19</v>
      </c>
      <c r="F224" s="152" t="s">
        <v>409</v>
      </c>
      <c r="H224" s="153">
        <v>10.875</v>
      </c>
      <c r="L224" s="150"/>
      <c r="M224" s="154"/>
      <c r="T224" s="155"/>
      <c r="AT224" s="151" t="s">
        <v>261</v>
      </c>
      <c r="AU224" s="151" t="s">
        <v>87</v>
      </c>
      <c r="AV224" s="149" t="s">
        <v>87</v>
      </c>
      <c r="AW224" s="149" t="s">
        <v>37</v>
      </c>
      <c r="AX224" s="149" t="s">
        <v>78</v>
      </c>
      <c r="AY224" s="151" t="s">
        <v>153</v>
      </c>
    </row>
    <row r="225" spans="2:51" s="149" customFormat="1" ht="11.25">
      <c r="B225" s="150"/>
      <c r="D225" s="144" t="s">
        <v>261</v>
      </c>
      <c r="E225" s="151" t="s">
        <v>19</v>
      </c>
      <c r="F225" s="152" t="s">
        <v>410</v>
      </c>
      <c r="H225" s="153">
        <v>1.5</v>
      </c>
      <c r="L225" s="150"/>
      <c r="M225" s="154"/>
      <c r="T225" s="155"/>
      <c r="AT225" s="151" t="s">
        <v>261</v>
      </c>
      <c r="AU225" s="151" t="s">
        <v>87</v>
      </c>
      <c r="AV225" s="149" t="s">
        <v>87</v>
      </c>
      <c r="AW225" s="149" t="s">
        <v>37</v>
      </c>
      <c r="AX225" s="149" t="s">
        <v>78</v>
      </c>
      <c r="AY225" s="151" t="s">
        <v>153</v>
      </c>
    </row>
    <row r="226" spans="2:51" s="156" customFormat="1" ht="11.25">
      <c r="B226" s="157"/>
      <c r="D226" s="144" t="s">
        <v>261</v>
      </c>
      <c r="E226" s="158" t="s">
        <v>19</v>
      </c>
      <c r="F226" s="159" t="s">
        <v>295</v>
      </c>
      <c r="H226" s="160">
        <v>12.375</v>
      </c>
      <c r="L226" s="157"/>
      <c r="M226" s="161"/>
      <c r="T226" s="162"/>
      <c r="AT226" s="158" t="s">
        <v>261</v>
      </c>
      <c r="AU226" s="158" t="s">
        <v>87</v>
      </c>
      <c r="AV226" s="156" t="s">
        <v>174</v>
      </c>
      <c r="AW226" s="156" t="s">
        <v>37</v>
      </c>
      <c r="AX226" s="156" t="s">
        <v>85</v>
      </c>
      <c r="AY226" s="158" t="s">
        <v>153</v>
      </c>
    </row>
    <row r="227" spans="2:65" s="18" customFormat="1" ht="33" customHeight="1">
      <c r="B227" s="19"/>
      <c r="C227" s="123" t="s">
        <v>411</v>
      </c>
      <c r="D227" s="123" t="s">
        <v>156</v>
      </c>
      <c r="E227" s="124" t="s">
        <v>412</v>
      </c>
      <c r="F227" s="125" t="s">
        <v>413</v>
      </c>
      <c r="G227" s="126" t="s">
        <v>322</v>
      </c>
      <c r="H227" s="127">
        <v>0.141</v>
      </c>
      <c r="I227" s="128"/>
      <c r="J227" s="129">
        <f>ROUND(I227*H227,2)</f>
        <v>0</v>
      </c>
      <c r="K227" s="125" t="s">
        <v>160</v>
      </c>
      <c r="L227" s="19"/>
      <c r="M227" s="130" t="s">
        <v>19</v>
      </c>
      <c r="N227" s="131" t="s">
        <v>49</v>
      </c>
      <c r="P227" s="132">
        <f>O227*H227</f>
        <v>0</v>
      </c>
      <c r="Q227" s="132">
        <v>1.0594</v>
      </c>
      <c r="R227" s="132">
        <f>Q227*H227</f>
        <v>0.14937539999999996</v>
      </c>
      <c r="S227" s="132">
        <v>0</v>
      </c>
      <c r="T227" s="133">
        <f>S227*H227</f>
        <v>0</v>
      </c>
      <c r="AR227" s="134" t="s">
        <v>174</v>
      </c>
      <c r="AT227" s="134" t="s">
        <v>156</v>
      </c>
      <c r="AU227" s="134" t="s">
        <v>87</v>
      </c>
      <c r="AY227" s="2" t="s">
        <v>153</v>
      </c>
      <c r="BE227" s="135">
        <f t="shared" si="14"/>
        <v>0</v>
      </c>
      <c r="BF227" s="135">
        <f t="shared" si="15"/>
        <v>0</v>
      </c>
      <c r="BG227" s="135">
        <f t="shared" si="16"/>
        <v>0</v>
      </c>
      <c r="BH227" s="135">
        <f t="shared" si="17"/>
        <v>0</v>
      </c>
      <c r="BI227" s="135">
        <f t="shared" si="18"/>
        <v>0</v>
      </c>
      <c r="BJ227" s="2" t="s">
        <v>85</v>
      </c>
      <c r="BK227" s="135">
        <f>ROUND(I227*H227,2)</f>
        <v>0</v>
      </c>
      <c r="BL227" s="2" t="s">
        <v>174</v>
      </c>
      <c r="BM227" s="134" t="s">
        <v>414</v>
      </c>
    </row>
    <row r="228" spans="2:47" s="18" customFormat="1" ht="11.25">
      <c r="B228" s="19"/>
      <c r="D228" s="136" t="s">
        <v>163</v>
      </c>
      <c r="F228" s="137" t="s">
        <v>415</v>
      </c>
      <c r="L228" s="19"/>
      <c r="M228" s="138"/>
      <c r="T228" s="43"/>
      <c r="AT228" s="2" t="s">
        <v>163</v>
      </c>
      <c r="AU228" s="2" t="s">
        <v>87</v>
      </c>
    </row>
    <row r="229" spans="2:51" s="142" customFormat="1" ht="11.25">
      <c r="B229" s="143"/>
      <c r="D229" s="144" t="s">
        <v>261</v>
      </c>
      <c r="E229" s="145" t="s">
        <v>19</v>
      </c>
      <c r="F229" s="146" t="s">
        <v>416</v>
      </c>
      <c r="H229" s="145" t="s">
        <v>19</v>
      </c>
      <c r="L229" s="143"/>
      <c r="M229" s="147"/>
      <c r="T229" s="148"/>
      <c r="AT229" s="145" t="s">
        <v>261</v>
      </c>
      <c r="AU229" s="145" t="s">
        <v>87</v>
      </c>
      <c r="AV229" s="142" t="s">
        <v>85</v>
      </c>
      <c r="AW229" s="142" t="s">
        <v>37</v>
      </c>
      <c r="AX229" s="142" t="s">
        <v>78</v>
      </c>
      <c r="AY229" s="145" t="s">
        <v>153</v>
      </c>
    </row>
    <row r="230" spans="2:51" s="149" customFormat="1" ht="11.25">
      <c r="B230" s="150"/>
      <c r="D230" s="144" t="s">
        <v>261</v>
      </c>
      <c r="E230" s="151" t="s">
        <v>19</v>
      </c>
      <c r="F230" s="152" t="s">
        <v>417</v>
      </c>
      <c r="H230" s="153">
        <v>0.596</v>
      </c>
      <c r="L230" s="150"/>
      <c r="M230" s="154"/>
      <c r="T230" s="155"/>
      <c r="AT230" s="151" t="s">
        <v>261</v>
      </c>
      <c r="AU230" s="151" t="s">
        <v>87</v>
      </c>
      <c r="AV230" s="149" t="s">
        <v>87</v>
      </c>
      <c r="AW230" s="149" t="s">
        <v>37</v>
      </c>
      <c r="AX230" s="149" t="s">
        <v>78</v>
      </c>
      <c r="AY230" s="151" t="s">
        <v>153</v>
      </c>
    </row>
    <row r="231" spans="2:51" s="142" customFormat="1" ht="11.25">
      <c r="B231" s="143"/>
      <c r="D231" s="144" t="s">
        <v>261</v>
      </c>
      <c r="E231" s="145" t="s">
        <v>19</v>
      </c>
      <c r="F231" s="146" t="s">
        <v>418</v>
      </c>
      <c r="H231" s="145" t="s">
        <v>19</v>
      </c>
      <c r="L231" s="143"/>
      <c r="M231" s="147"/>
      <c r="T231" s="148"/>
      <c r="AT231" s="145" t="s">
        <v>261</v>
      </c>
      <c r="AU231" s="145" t="s">
        <v>87</v>
      </c>
      <c r="AV231" s="142" t="s">
        <v>85</v>
      </c>
      <c r="AW231" s="142" t="s">
        <v>37</v>
      </c>
      <c r="AX231" s="142" t="s">
        <v>78</v>
      </c>
      <c r="AY231" s="145" t="s">
        <v>153</v>
      </c>
    </row>
    <row r="232" spans="2:51" s="149" customFormat="1" ht="11.25">
      <c r="B232" s="150"/>
      <c r="D232" s="144" t="s">
        <v>261</v>
      </c>
      <c r="E232" s="151" t="s">
        <v>19</v>
      </c>
      <c r="F232" s="152" t="s">
        <v>419</v>
      </c>
      <c r="H232" s="153">
        <v>0.141</v>
      </c>
      <c r="L232" s="150"/>
      <c r="M232" s="154"/>
      <c r="T232" s="155"/>
      <c r="AT232" s="151" t="s">
        <v>261</v>
      </c>
      <c r="AU232" s="151" t="s">
        <v>87</v>
      </c>
      <c r="AV232" s="149" t="s">
        <v>87</v>
      </c>
      <c r="AW232" s="149" t="s">
        <v>37</v>
      </c>
      <c r="AX232" s="149" t="s">
        <v>85</v>
      </c>
      <c r="AY232" s="151" t="s">
        <v>153</v>
      </c>
    </row>
    <row r="233" spans="2:65" s="18" customFormat="1" ht="16.5" customHeight="1">
      <c r="B233" s="19"/>
      <c r="C233" s="123" t="s">
        <v>420</v>
      </c>
      <c r="D233" s="123" t="s">
        <v>156</v>
      </c>
      <c r="E233" s="124" t="s">
        <v>421</v>
      </c>
      <c r="F233" s="125" t="s">
        <v>422</v>
      </c>
      <c r="G233" s="126" t="s">
        <v>276</v>
      </c>
      <c r="H233" s="127">
        <v>19.354</v>
      </c>
      <c r="I233" s="128"/>
      <c r="J233" s="129">
        <f>ROUND(I233*H233,2)</f>
        <v>0</v>
      </c>
      <c r="K233" s="125" t="s">
        <v>160</v>
      </c>
      <c r="L233" s="19"/>
      <c r="M233" s="130" t="s">
        <v>19</v>
      </c>
      <c r="N233" s="131" t="s">
        <v>49</v>
      </c>
      <c r="P233" s="132">
        <f>O233*H233</f>
        <v>0</v>
      </c>
      <c r="Q233" s="132">
        <v>1.98</v>
      </c>
      <c r="R233" s="132">
        <f>Q233*H233</f>
        <v>38.32092</v>
      </c>
      <c r="S233" s="132">
        <v>0</v>
      </c>
      <c r="T233" s="133">
        <f>S233*H233</f>
        <v>0</v>
      </c>
      <c r="AR233" s="134" t="s">
        <v>174</v>
      </c>
      <c r="AT233" s="134" t="s">
        <v>156</v>
      </c>
      <c r="AU233" s="134" t="s">
        <v>87</v>
      </c>
      <c r="AY233" s="2" t="s">
        <v>153</v>
      </c>
      <c r="BE233" s="135">
        <f t="shared" si="14"/>
        <v>0</v>
      </c>
      <c r="BF233" s="135">
        <f t="shared" si="15"/>
        <v>0</v>
      </c>
      <c r="BG233" s="135">
        <f t="shared" si="16"/>
        <v>0</v>
      </c>
      <c r="BH233" s="135">
        <f t="shared" si="17"/>
        <v>0</v>
      </c>
      <c r="BI233" s="135">
        <f t="shared" si="18"/>
        <v>0</v>
      </c>
      <c r="BJ233" s="2" t="s">
        <v>85</v>
      </c>
      <c r="BK233" s="135">
        <f>ROUND(I233*H233,2)</f>
        <v>0</v>
      </c>
      <c r="BL233" s="2" t="s">
        <v>174</v>
      </c>
      <c r="BM233" s="134" t="s">
        <v>423</v>
      </c>
    </row>
    <row r="234" spans="2:47" s="18" customFormat="1" ht="11.25">
      <c r="B234" s="19"/>
      <c r="D234" s="136" t="s">
        <v>163</v>
      </c>
      <c r="F234" s="137" t="s">
        <v>424</v>
      </c>
      <c r="L234" s="19"/>
      <c r="M234" s="138"/>
      <c r="T234" s="43"/>
      <c r="AT234" s="2" t="s">
        <v>163</v>
      </c>
      <c r="AU234" s="2" t="s">
        <v>87</v>
      </c>
    </row>
    <row r="235" spans="2:51" s="142" customFormat="1" ht="11.25">
      <c r="B235" s="143"/>
      <c r="D235" s="144" t="s">
        <v>261</v>
      </c>
      <c r="E235" s="145" t="s">
        <v>19</v>
      </c>
      <c r="F235" s="146" t="s">
        <v>425</v>
      </c>
      <c r="H235" s="145" t="s">
        <v>19</v>
      </c>
      <c r="L235" s="143"/>
      <c r="M235" s="147"/>
      <c r="T235" s="148"/>
      <c r="AT235" s="145" t="s">
        <v>261</v>
      </c>
      <c r="AU235" s="145" t="s">
        <v>87</v>
      </c>
      <c r="AV235" s="142" t="s">
        <v>85</v>
      </c>
      <c r="AW235" s="142" t="s">
        <v>37</v>
      </c>
      <c r="AX235" s="142" t="s">
        <v>78</v>
      </c>
      <c r="AY235" s="145" t="s">
        <v>153</v>
      </c>
    </row>
    <row r="236" spans="2:51" s="149" customFormat="1" ht="11.25">
      <c r="B236" s="150"/>
      <c r="D236" s="144" t="s">
        <v>261</v>
      </c>
      <c r="E236" s="151" t="s">
        <v>19</v>
      </c>
      <c r="F236" s="152" t="s">
        <v>426</v>
      </c>
      <c r="H236" s="153">
        <v>10.263</v>
      </c>
      <c r="L236" s="150"/>
      <c r="M236" s="154"/>
      <c r="T236" s="155"/>
      <c r="AT236" s="151" t="s">
        <v>261</v>
      </c>
      <c r="AU236" s="151" t="s">
        <v>87</v>
      </c>
      <c r="AV236" s="149" t="s">
        <v>87</v>
      </c>
      <c r="AW236" s="149" t="s">
        <v>37</v>
      </c>
      <c r="AX236" s="149" t="s">
        <v>78</v>
      </c>
      <c r="AY236" s="151" t="s">
        <v>153</v>
      </c>
    </row>
    <row r="237" spans="2:51" s="149" customFormat="1" ht="11.25">
      <c r="B237" s="150"/>
      <c r="D237" s="144" t="s">
        <v>261</v>
      </c>
      <c r="E237" s="151" t="s">
        <v>19</v>
      </c>
      <c r="F237" s="152" t="s">
        <v>427</v>
      </c>
      <c r="H237" s="153">
        <v>9.091</v>
      </c>
      <c r="L237" s="150"/>
      <c r="M237" s="154"/>
      <c r="T237" s="155"/>
      <c r="AT237" s="151" t="s">
        <v>261</v>
      </c>
      <c r="AU237" s="151" t="s">
        <v>87</v>
      </c>
      <c r="AV237" s="149" t="s">
        <v>87</v>
      </c>
      <c r="AW237" s="149" t="s">
        <v>37</v>
      </c>
      <c r="AX237" s="149" t="s">
        <v>78</v>
      </c>
      <c r="AY237" s="151" t="s">
        <v>153</v>
      </c>
    </row>
    <row r="238" spans="2:51" s="156" customFormat="1" ht="11.25">
      <c r="B238" s="157"/>
      <c r="D238" s="144" t="s">
        <v>261</v>
      </c>
      <c r="E238" s="158" t="s">
        <v>19</v>
      </c>
      <c r="F238" s="159" t="s">
        <v>295</v>
      </c>
      <c r="H238" s="160">
        <v>19.354</v>
      </c>
      <c r="L238" s="157"/>
      <c r="M238" s="161"/>
      <c r="T238" s="162"/>
      <c r="AT238" s="158" t="s">
        <v>261</v>
      </c>
      <c r="AU238" s="158" t="s">
        <v>87</v>
      </c>
      <c r="AV238" s="156" t="s">
        <v>174</v>
      </c>
      <c r="AW238" s="156" t="s">
        <v>37</v>
      </c>
      <c r="AX238" s="156" t="s">
        <v>85</v>
      </c>
      <c r="AY238" s="158" t="s">
        <v>153</v>
      </c>
    </row>
    <row r="239" spans="2:65" s="18" customFormat="1" ht="16.5" customHeight="1">
      <c r="B239" s="19"/>
      <c r="C239" s="123" t="s">
        <v>428</v>
      </c>
      <c r="D239" s="123" t="s">
        <v>156</v>
      </c>
      <c r="E239" s="124" t="s">
        <v>429</v>
      </c>
      <c r="F239" s="125" t="s">
        <v>430</v>
      </c>
      <c r="G239" s="126" t="s">
        <v>276</v>
      </c>
      <c r="H239" s="127">
        <v>149.984</v>
      </c>
      <c r="I239" s="128"/>
      <c r="J239" s="129">
        <f>ROUND(I239*H239,2)</f>
        <v>0</v>
      </c>
      <c r="K239" s="125" t="s">
        <v>160</v>
      </c>
      <c r="L239" s="19"/>
      <c r="M239" s="130" t="s">
        <v>19</v>
      </c>
      <c r="N239" s="131" t="s">
        <v>49</v>
      </c>
      <c r="P239" s="132">
        <f>O239*H239</f>
        <v>0</v>
      </c>
      <c r="Q239" s="132">
        <v>2.16</v>
      </c>
      <c r="R239" s="132">
        <f>Q239*H239</f>
        <v>323.96544000000006</v>
      </c>
      <c r="S239" s="132">
        <v>0</v>
      </c>
      <c r="T239" s="133">
        <f>S239*H239</f>
        <v>0</v>
      </c>
      <c r="AR239" s="134" t="s">
        <v>174</v>
      </c>
      <c r="AT239" s="134" t="s">
        <v>156</v>
      </c>
      <c r="AU239" s="134" t="s">
        <v>87</v>
      </c>
      <c r="AY239" s="2" t="s">
        <v>153</v>
      </c>
      <c r="BE239" s="135">
        <f aca="true" t="shared" si="19" ref="BE239:BE294">IF(N239="základní",J239,0)</f>
        <v>0</v>
      </c>
      <c r="BF239" s="135">
        <f aca="true" t="shared" si="20" ref="BF239:BF294">IF(N239="snížená",J239,0)</f>
        <v>0</v>
      </c>
      <c r="BG239" s="135">
        <f aca="true" t="shared" si="21" ref="BG239:BG294">IF(N239="zákl. přenesená",J239,0)</f>
        <v>0</v>
      </c>
      <c r="BH239" s="135">
        <f aca="true" t="shared" si="22" ref="BH239:BH294">IF(N239="sníž. přenesená",J239,0)</f>
        <v>0</v>
      </c>
      <c r="BI239" s="135">
        <f aca="true" t="shared" si="23" ref="BI239:BI294">IF(N239="nulová",J239,0)</f>
        <v>0</v>
      </c>
      <c r="BJ239" s="2" t="s">
        <v>85</v>
      </c>
      <c r="BK239" s="135">
        <f>ROUND(I239*H239,2)</f>
        <v>0</v>
      </c>
      <c r="BL239" s="2" t="s">
        <v>174</v>
      </c>
      <c r="BM239" s="134" t="s">
        <v>431</v>
      </c>
    </row>
    <row r="240" spans="2:47" s="18" customFormat="1" ht="11.25">
      <c r="B240" s="19"/>
      <c r="D240" s="136" t="s">
        <v>163</v>
      </c>
      <c r="F240" s="137" t="s">
        <v>432</v>
      </c>
      <c r="L240" s="19"/>
      <c r="M240" s="138"/>
      <c r="T240" s="43"/>
      <c r="AT240" s="2" t="s">
        <v>163</v>
      </c>
      <c r="AU240" s="2" t="s">
        <v>87</v>
      </c>
    </row>
    <row r="241" spans="2:51" s="142" customFormat="1" ht="11.25">
      <c r="B241" s="143"/>
      <c r="D241" s="144" t="s">
        <v>261</v>
      </c>
      <c r="E241" s="145" t="s">
        <v>19</v>
      </c>
      <c r="F241" s="146" t="s">
        <v>433</v>
      </c>
      <c r="H241" s="145" t="s">
        <v>19</v>
      </c>
      <c r="L241" s="143"/>
      <c r="M241" s="147"/>
      <c r="T241" s="148"/>
      <c r="AT241" s="145" t="s">
        <v>261</v>
      </c>
      <c r="AU241" s="145" t="s">
        <v>87</v>
      </c>
      <c r="AV241" s="142" t="s">
        <v>85</v>
      </c>
      <c r="AW241" s="142" t="s">
        <v>37</v>
      </c>
      <c r="AX241" s="142" t="s">
        <v>78</v>
      </c>
      <c r="AY241" s="145" t="s">
        <v>153</v>
      </c>
    </row>
    <row r="242" spans="2:51" s="142" customFormat="1" ht="11.25">
      <c r="B242" s="143"/>
      <c r="D242" s="144" t="s">
        <v>261</v>
      </c>
      <c r="E242" s="145" t="s">
        <v>19</v>
      </c>
      <c r="F242" s="146" t="s">
        <v>434</v>
      </c>
      <c r="H242" s="145" t="s">
        <v>19</v>
      </c>
      <c r="L242" s="143"/>
      <c r="M242" s="147"/>
      <c r="T242" s="148"/>
      <c r="AT242" s="145" t="s">
        <v>261</v>
      </c>
      <c r="AU242" s="145" t="s">
        <v>87</v>
      </c>
      <c r="AV242" s="142" t="s">
        <v>85</v>
      </c>
      <c r="AW242" s="142" t="s">
        <v>37</v>
      </c>
      <c r="AX242" s="142" t="s">
        <v>78</v>
      </c>
      <c r="AY242" s="145" t="s">
        <v>153</v>
      </c>
    </row>
    <row r="243" spans="2:51" s="149" customFormat="1" ht="11.25">
      <c r="B243" s="150"/>
      <c r="D243" s="144" t="s">
        <v>261</v>
      </c>
      <c r="E243" s="151" t="s">
        <v>19</v>
      </c>
      <c r="F243" s="152" t="s">
        <v>332</v>
      </c>
      <c r="H243" s="153">
        <v>11.82</v>
      </c>
      <c r="L243" s="150"/>
      <c r="M243" s="154"/>
      <c r="T243" s="155"/>
      <c r="AT243" s="151" t="s">
        <v>261</v>
      </c>
      <c r="AU243" s="151" t="s">
        <v>87</v>
      </c>
      <c r="AV243" s="149" t="s">
        <v>87</v>
      </c>
      <c r="AW243" s="149" t="s">
        <v>37</v>
      </c>
      <c r="AX243" s="149" t="s">
        <v>78</v>
      </c>
      <c r="AY243" s="151" t="s">
        <v>153</v>
      </c>
    </row>
    <row r="244" spans="2:51" s="149" customFormat="1" ht="11.25">
      <c r="B244" s="150"/>
      <c r="D244" s="144" t="s">
        <v>261</v>
      </c>
      <c r="E244" s="151" t="s">
        <v>19</v>
      </c>
      <c r="F244" s="152" t="s">
        <v>333</v>
      </c>
      <c r="H244" s="153">
        <v>8.336</v>
      </c>
      <c r="L244" s="150"/>
      <c r="M244" s="154"/>
      <c r="T244" s="155"/>
      <c r="AT244" s="151" t="s">
        <v>261</v>
      </c>
      <c r="AU244" s="151" t="s">
        <v>87</v>
      </c>
      <c r="AV244" s="149" t="s">
        <v>87</v>
      </c>
      <c r="AW244" s="149" t="s">
        <v>37</v>
      </c>
      <c r="AX244" s="149" t="s">
        <v>78</v>
      </c>
      <c r="AY244" s="151" t="s">
        <v>153</v>
      </c>
    </row>
    <row r="245" spans="2:51" s="149" customFormat="1" ht="11.25">
      <c r="B245" s="150"/>
      <c r="D245" s="144" t="s">
        <v>261</v>
      </c>
      <c r="E245" s="151" t="s">
        <v>19</v>
      </c>
      <c r="F245" s="152" t="s">
        <v>334</v>
      </c>
      <c r="H245" s="153">
        <v>7.748</v>
      </c>
      <c r="L245" s="150"/>
      <c r="M245" s="154"/>
      <c r="T245" s="155"/>
      <c r="AT245" s="151" t="s">
        <v>261</v>
      </c>
      <c r="AU245" s="151" t="s">
        <v>87</v>
      </c>
      <c r="AV245" s="149" t="s">
        <v>87</v>
      </c>
      <c r="AW245" s="149" t="s">
        <v>37</v>
      </c>
      <c r="AX245" s="149" t="s">
        <v>78</v>
      </c>
      <c r="AY245" s="151" t="s">
        <v>153</v>
      </c>
    </row>
    <row r="246" spans="2:51" s="149" customFormat="1" ht="11.25">
      <c r="B246" s="150"/>
      <c r="D246" s="144" t="s">
        <v>261</v>
      </c>
      <c r="E246" s="151" t="s">
        <v>19</v>
      </c>
      <c r="F246" s="152" t="s">
        <v>335</v>
      </c>
      <c r="H246" s="153">
        <v>16.632</v>
      </c>
      <c r="L246" s="150"/>
      <c r="M246" s="154"/>
      <c r="T246" s="155"/>
      <c r="AT246" s="151" t="s">
        <v>261</v>
      </c>
      <c r="AU246" s="151" t="s">
        <v>87</v>
      </c>
      <c r="AV246" s="149" t="s">
        <v>87</v>
      </c>
      <c r="AW246" s="149" t="s">
        <v>37</v>
      </c>
      <c r="AX246" s="149" t="s">
        <v>78</v>
      </c>
      <c r="AY246" s="151" t="s">
        <v>153</v>
      </c>
    </row>
    <row r="247" spans="2:51" s="149" customFormat="1" ht="11.25">
      <c r="B247" s="150"/>
      <c r="D247" s="144" t="s">
        <v>261</v>
      </c>
      <c r="E247" s="151" t="s">
        <v>19</v>
      </c>
      <c r="F247" s="152" t="s">
        <v>336</v>
      </c>
      <c r="H247" s="153">
        <v>9.9</v>
      </c>
      <c r="L247" s="150"/>
      <c r="M247" s="154"/>
      <c r="T247" s="155"/>
      <c r="AT247" s="151" t="s">
        <v>261</v>
      </c>
      <c r="AU247" s="151" t="s">
        <v>87</v>
      </c>
      <c r="AV247" s="149" t="s">
        <v>87</v>
      </c>
      <c r="AW247" s="149" t="s">
        <v>37</v>
      </c>
      <c r="AX247" s="149" t="s">
        <v>78</v>
      </c>
      <c r="AY247" s="151" t="s">
        <v>153</v>
      </c>
    </row>
    <row r="248" spans="2:51" s="149" customFormat="1" ht="11.25">
      <c r="B248" s="150"/>
      <c r="D248" s="144" t="s">
        <v>261</v>
      </c>
      <c r="E248" s="151" t="s">
        <v>19</v>
      </c>
      <c r="F248" s="152" t="s">
        <v>337</v>
      </c>
      <c r="H248" s="153">
        <v>-8.688</v>
      </c>
      <c r="L248" s="150"/>
      <c r="M248" s="154"/>
      <c r="T248" s="155"/>
      <c r="AT248" s="151" t="s">
        <v>261</v>
      </c>
      <c r="AU248" s="151" t="s">
        <v>87</v>
      </c>
      <c r="AV248" s="149" t="s">
        <v>87</v>
      </c>
      <c r="AW248" s="149" t="s">
        <v>37</v>
      </c>
      <c r="AX248" s="149" t="s">
        <v>78</v>
      </c>
      <c r="AY248" s="151" t="s">
        <v>153</v>
      </c>
    </row>
    <row r="249" spans="2:51" s="149" customFormat="1" ht="11.25">
      <c r="B249" s="150"/>
      <c r="D249" s="144" t="s">
        <v>261</v>
      </c>
      <c r="E249" s="151" t="s">
        <v>19</v>
      </c>
      <c r="F249" s="152" t="s">
        <v>435</v>
      </c>
      <c r="H249" s="153">
        <v>18.781</v>
      </c>
      <c r="L249" s="150"/>
      <c r="M249" s="154"/>
      <c r="T249" s="155"/>
      <c r="AT249" s="151" t="s">
        <v>261</v>
      </c>
      <c r="AU249" s="151" t="s">
        <v>87</v>
      </c>
      <c r="AV249" s="149" t="s">
        <v>87</v>
      </c>
      <c r="AW249" s="149" t="s">
        <v>37</v>
      </c>
      <c r="AX249" s="149" t="s">
        <v>78</v>
      </c>
      <c r="AY249" s="151" t="s">
        <v>153</v>
      </c>
    </row>
    <row r="250" spans="2:51" s="149" customFormat="1" ht="11.25">
      <c r="B250" s="150"/>
      <c r="D250" s="144" t="s">
        <v>261</v>
      </c>
      <c r="E250" s="151" t="s">
        <v>19</v>
      </c>
      <c r="F250" s="152" t="s">
        <v>436</v>
      </c>
      <c r="H250" s="153">
        <v>35.455</v>
      </c>
      <c r="L250" s="150"/>
      <c r="M250" s="154"/>
      <c r="T250" s="155"/>
      <c r="AT250" s="151" t="s">
        <v>261</v>
      </c>
      <c r="AU250" s="151" t="s">
        <v>87</v>
      </c>
      <c r="AV250" s="149" t="s">
        <v>87</v>
      </c>
      <c r="AW250" s="149" t="s">
        <v>37</v>
      </c>
      <c r="AX250" s="149" t="s">
        <v>78</v>
      </c>
      <c r="AY250" s="151" t="s">
        <v>153</v>
      </c>
    </row>
    <row r="251" spans="2:51" s="163" customFormat="1" ht="11.25">
      <c r="B251" s="164"/>
      <c r="D251" s="144" t="s">
        <v>261</v>
      </c>
      <c r="E251" s="165" t="s">
        <v>19</v>
      </c>
      <c r="F251" s="166" t="s">
        <v>437</v>
      </c>
      <c r="H251" s="167">
        <v>99.984</v>
      </c>
      <c r="L251" s="164"/>
      <c r="M251" s="168"/>
      <c r="T251" s="169"/>
      <c r="AT251" s="165" t="s">
        <v>261</v>
      </c>
      <c r="AU251" s="165" t="s">
        <v>87</v>
      </c>
      <c r="AV251" s="163" t="s">
        <v>169</v>
      </c>
      <c r="AW251" s="163" t="s">
        <v>37</v>
      </c>
      <c r="AX251" s="163" t="s">
        <v>78</v>
      </c>
      <c r="AY251" s="165" t="s">
        <v>153</v>
      </c>
    </row>
    <row r="252" spans="2:51" s="142" customFormat="1" ht="11.25">
      <c r="B252" s="143"/>
      <c r="D252" s="144" t="s">
        <v>261</v>
      </c>
      <c r="E252" s="145" t="s">
        <v>19</v>
      </c>
      <c r="F252" s="146" t="s">
        <v>438</v>
      </c>
      <c r="H252" s="145" t="s">
        <v>19</v>
      </c>
      <c r="L252" s="143"/>
      <c r="M252" s="147"/>
      <c r="T252" s="148"/>
      <c r="AT252" s="145" t="s">
        <v>261</v>
      </c>
      <c r="AU252" s="145" t="s">
        <v>87</v>
      </c>
      <c r="AV252" s="142" t="s">
        <v>85</v>
      </c>
      <c r="AW252" s="142" t="s">
        <v>37</v>
      </c>
      <c r="AX252" s="142" t="s">
        <v>78</v>
      </c>
      <c r="AY252" s="145" t="s">
        <v>153</v>
      </c>
    </row>
    <row r="253" spans="2:51" s="149" customFormat="1" ht="11.25">
      <c r="B253" s="150"/>
      <c r="D253" s="144" t="s">
        <v>261</v>
      </c>
      <c r="E253" s="151" t="s">
        <v>19</v>
      </c>
      <c r="F253" s="152" t="s">
        <v>439</v>
      </c>
      <c r="H253" s="153">
        <v>50</v>
      </c>
      <c r="L253" s="150"/>
      <c r="M253" s="154"/>
      <c r="T253" s="155"/>
      <c r="AT253" s="151" t="s">
        <v>261</v>
      </c>
      <c r="AU253" s="151" t="s">
        <v>87</v>
      </c>
      <c r="AV253" s="149" t="s">
        <v>87</v>
      </c>
      <c r="AW253" s="149" t="s">
        <v>37</v>
      </c>
      <c r="AX253" s="149" t="s">
        <v>78</v>
      </c>
      <c r="AY253" s="151" t="s">
        <v>153</v>
      </c>
    </row>
    <row r="254" spans="2:51" s="156" customFormat="1" ht="11.25">
      <c r="B254" s="157"/>
      <c r="D254" s="144" t="s">
        <v>261</v>
      </c>
      <c r="E254" s="158" t="s">
        <v>19</v>
      </c>
      <c r="F254" s="159" t="s">
        <v>295</v>
      </c>
      <c r="H254" s="160">
        <v>149.98399999999998</v>
      </c>
      <c r="L254" s="157"/>
      <c r="M254" s="161"/>
      <c r="T254" s="162"/>
      <c r="AT254" s="158" t="s">
        <v>261</v>
      </c>
      <c r="AU254" s="158" t="s">
        <v>87</v>
      </c>
      <c r="AV254" s="156" t="s">
        <v>174</v>
      </c>
      <c r="AW254" s="156" t="s">
        <v>37</v>
      </c>
      <c r="AX254" s="156" t="s">
        <v>85</v>
      </c>
      <c r="AY254" s="158" t="s">
        <v>153</v>
      </c>
    </row>
    <row r="255" spans="2:65" s="18" customFormat="1" ht="16.5" customHeight="1">
      <c r="B255" s="19"/>
      <c r="C255" s="123" t="s">
        <v>440</v>
      </c>
      <c r="D255" s="123" t="s">
        <v>156</v>
      </c>
      <c r="E255" s="124" t="s">
        <v>441</v>
      </c>
      <c r="F255" s="125" t="s">
        <v>442</v>
      </c>
      <c r="G255" s="126" t="s">
        <v>258</v>
      </c>
      <c r="H255" s="127">
        <v>9.189</v>
      </c>
      <c r="I255" s="128"/>
      <c r="J255" s="129">
        <f>ROUND(I255*H255,2)</f>
        <v>0</v>
      </c>
      <c r="K255" s="125" t="s">
        <v>160</v>
      </c>
      <c r="L255" s="19"/>
      <c r="M255" s="130" t="s">
        <v>19</v>
      </c>
      <c r="N255" s="131" t="s">
        <v>49</v>
      </c>
      <c r="P255" s="132">
        <f>O255*H255</f>
        <v>0</v>
      </c>
      <c r="Q255" s="132">
        <v>0.00247</v>
      </c>
      <c r="R255" s="132">
        <f>Q255*H255</f>
        <v>0.02269683</v>
      </c>
      <c r="S255" s="132">
        <v>0</v>
      </c>
      <c r="T255" s="133">
        <f>S255*H255</f>
        <v>0</v>
      </c>
      <c r="AR255" s="134" t="s">
        <v>174</v>
      </c>
      <c r="AT255" s="134" t="s">
        <v>156</v>
      </c>
      <c r="AU255" s="134" t="s">
        <v>87</v>
      </c>
      <c r="AY255" s="2" t="s">
        <v>153</v>
      </c>
      <c r="BE255" s="135">
        <f t="shared" si="19"/>
        <v>0</v>
      </c>
      <c r="BF255" s="135">
        <f t="shared" si="20"/>
        <v>0</v>
      </c>
      <c r="BG255" s="135">
        <f t="shared" si="21"/>
        <v>0</v>
      </c>
      <c r="BH255" s="135">
        <f t="shared" si="22"/>
        <v>0</v>
      </c>
      <c r="BI255" s="135">
        <f t="shared" si="23"/>
        <v>0</v>
      </c>
      <c r="BJ255" s="2" t="s">
        <v>85</v>
      </c>
      <c r="BK255" s="135">
        <f>ROUND(I255*H255,2)</f>
        <v>0</v>
      </c>
      <c r="BL255" s="2" t="s">
        <v>174</v>
      </c>
      <c r="BM255" s="134" t="s">
        <v>443</v>
      </c>
    </row>
    <row r="256" spans="2:47" s="18" customFormat="1" ht="11.25">
      <c r="B256" s="19"/>
      <c r="D256" s="136" t="s">
        <v>163</v>
      </c>
      <c r="F256" s="137" t="s">
        <v>444</v>
      </c>
      <c r="L256" s="19"/>
      <c r="M256" s="138"/>
      <c r="T256" s="43"/>
      <c r="AT256" s="2" t="s">
        <v>163</v>
      </c>
      <c r="AU256" s="2" t="s">
        <v>87</v>
      </c>
    </row>
    <row r="257" spans="2:51" s="149" customFormat="1" ht="11.25">
      <c r="B257" s="150"/>
      <c r="D257" s="144" t="s">
        <v>261</v>
      </c>
      <c r="E257" s="151" t="s">
        <v>19</v>
      </c>
      <c r="F257" s="152" t="s">
        <v>445</v>
      </c>
      <c r="H257" s="153">
        <v>9.189</v>
      </c>
      <c r="L257" s="150"/>
      <c r="M257" s="154"/>
      <c r="T257" s="155"/>
      <c r="AT257" s="151" t="s">
        <v>261</v>
      </c>
      <c r="AU257" s="151" t="s">
        <v>87</v>
      </c>
      <c r="AV257" s="149" t="s">
        <v>87</v>
      </c>
      <c r="AW257" s="149" t="s">
        <v>37</v>
      </c>
      <c r="AX257" s="149" t="s">
        <v>85</v>
      </c>
      <c r="AY257" s="151" t="s">
        <v>153</v>
      </c>
    </row>
    <row r="258" spans="2:65" s="18" customFormat="1" ht="16.5" customHeight="1">
      <c r="B258" s="19"/>
      <c r="C258" s="123" t="s">
        <v>446</v>
      </c>
      <c r="D258" s="123" t="s">
        <v>156</v>
      </c>
      <c r="E258" s="124" t="s">
        <v>447</v>
      </c>
      <c r="F258" s="125" t="s">
        <v>448</v>
      </c>
      <c r="G258" s="126" t="s">
        <v>258</v>
      </c>
      <c r="H258" s="127">
        <v>9.189</v>
      </c>
      <c r="I258" s="128"/>
      <c r="J258" s="129">
        <f>ROUND(I258*H258,2)</f>
        <v>0</v>
      </c>
      <c r="K258" s="125" t="s">
        <v>160</v>
      </c>
      <c r="L258" s="19"/>
      <c r="M258" s="130" t="s">
        <v>19</v>
      </c>
      <c r="N258" s="131" t="s">
        <v>49</v>
      </c>
      <c r="P258" s="132">
        <f>O258*H258</f>
        <v>0</v>
      </c>
      <c r="Q258" s="132">
        <v>0</v>
      </c>
      <c r="R258" s="132">
        <f>Q258*H258</f>
        <v>0</v>
      </c>
      <c r="S258" s="132">
        <v>0</v>
      </c>
      <c r="T258" s="133">
        <f>S258*H258</f>
        <v>0</v>
      </c>
      <c r="AR258" s="134" t="s">
        <v>174</v>
      </c>
      <c r="AT258" s="134" t="s">
        <v>156</v>
      </c>
      <c r="AU258" s="134" t="s">
        <v>87</v>
      </c>
      <c r="AY258" s="2" t="s">
        <v>153</v>
      </c>
      <c r="BE258" s="135">
        <f t="shared" si="19"/>
        <v>0</v>
      </c>
      <c r="BF258" s="135">
        <f t="shared" si="20"/>
        <v>0</v>
      </c>
      <c r="BG258" s="135">
        <f t="shared" si="21"/>
        <v>0</v>
      </c>
      <c r="BH258" s="135">
        <f t="shared" si="22"/>
        <v>0</v>
      </c>
      <c r="BI258" s="135">
        <f t="shared" si="23"/>
        <v>0</v>
      </c>
      <c r="BJ258" s="2" t="s">
        <v>85</v>
      </c>
      <c r="BK258" s="135">
        <f>ROUND(I258*H258,2)</f>
        <v>0</v>
      </c>
      <c r="BL258" s="2" t="s">
        <v>174</v>
      </c>
      <c r="BM258" s="134" t="s">
        <v>449</v>
      </c>
    </row>
    <row r="259" spans="2:47" s="18" customFormat="1" ht="11.25">
      <c r="B259" s="19"/>
      <c r="D259" s="136" t="s">
        <v>163</v>
      </c>
      <c r="F259" s="137" t="s">
        <v>450</v>
      </c>
      <c r="L259" s="19"/>
      <c r="M259" s="138"/>
      <c r="T259" s="43"/>
      <c r="AT259" s="2" t="s">
        <v>163</v>
      </c>
      <c r="AU259" s="2" t="s">
        <v>87</v>
      </c>
    </row>
    <row r="260" spans="2:65" s="18" customFormat="1" ht="16.5" customHeight="1">
      <c r="B260" s="19"/>
      <c r="C260" s="123" t="s">
        <v>451</v>
      </c>
      <c r="D260" s="123" t="s">
        <v>156</v>
      </c>
      <c r="E260" s="124" t="s">
        <v>452</v>
      </c>
      <c r="F260" s="125" t="s">
        <v>453</v>
      </c>
      <c r="G260" s="126" t="s">
        <v>322</v>
      </c>
      <c r="H260" s="127">
        <v>3.11</v>
      </c>
      <c r="I260" s="128"/>
      <c r="J260" s="129">
        <f>ROUND(I260*H260,2)</f>
        <v>0</v>
      </c>
      <c r="K260" s="125" t="s">
        <v>160</v>
      </c>
      <c r="L260" s="19"/>
      <c r="M260" s="130" t="s">
        <v>19</v>
      </c>
      <c r="N260" s="131" t="s">
        <v>49</v>
      </c>
      <c r="P260" s="132">
        <f>O260*H260</f>
        <v>0</v>
      </c>
      <c r="Q260" s="132">
        <v>1.06277</v>
      </c>
      <c r="R260" s="132">
        <f>Q260*H260</f>
        <v>3.3052147</v>
      </c>
      <c r="S260" s="132">
        <v>0</v>
      </c>
      <c r="T260" s="133">
        <f>S260*H260</f>
        <v>0</v>
      </c>
      <c r="AR260" s="134" t="s">
        <v>174</v>
      </c>
      <c r="AT260" s="134" t="s">
        <v>156</v>
      </c>
      <c r="AU260" s="134" t="s">
        <v>87</v>
      </c>
      <c r="AY260" s="2" t="s">
        <v>153</v>
      </c>
      <c r="BE260" s="135">
        <f t="shared" si="19"/>
        <v>0</v>
      </c>
      <c r="BF260" s="135">
        <f t="shared" si="20"/>
        <v>0</v>
      </c>
      <c r="BG260" s="135">
        <f t="shared" si="21"/>
        <v>0</v>
      </c>
      <c r="BH260" s="135">
        <f t="shared" si="22"/>
        <v>0</v>
      </c>
      <c r="BI260" s="135">
        <f t="shared" si="23"/>
        <v>0</v>
      </c>
      <c r="BJ260" s="2" t="s">
        <v>85</v>
      </c>
      <c r="BK260" s="135">
        <f>ROUND(I260*H260,2)</f>
        <v>0</v>
      </c>
      <c r="BL260" s="2" t="s">
        <v>174</v>
      </c>
      <c r="BM260" s="134" t="s">
        <v>454</v>
      </c>
    </row>
    <row r="261" spans="2:47" s="18" customFormat="1" ht="11.25">
      <c r="B261" s="19"/>
      <c r="D261" s="136" t="s">
        <v>163</v>
      </c>
      <c r="F261" s="137" t="s">
        <v>455</v>
      </c>
      <c r="L261" s="19"/>
      <c r="M261" s="138"/>
      <c r="T261" s="43"/>
      <c r="AT261" s="2" t="s">
        <v>163</v>
      </c>
      <c r="AU261" s="2" t="s">
        <v>87</v>
      </c>
    </row>
    <row r="262" spans="2:51" s="142" customFormat="1" ht="11.25">
      <c r="B262" s="143"/>
      <c r="D262" s="144" t="s">
        <v>261</v>
      </c>
      <c r="E262" s="145" t="s">
        <v>19</v>
      </c>
      <c r="F262" s="146" t="s">
        <v>456</v>
      </c>
      <c r="H262" s="145" t="s">
        <v>19</v>
      </c>
      <c r="L262" s="143"/>
      <c r="M262" s="147"/>
      <c r="T262" s="148"/>
      <c r="AT262" s="145" t="s">
        <v>261</v>
      </c>
      <c r="AU262" s="145" t="s">
        <v>87</v>
      </c>
      <c r="AV262" s="142" t="s">
        <v>85</v>
      </c>
      <c r="AW262" s="142" t="s">
        <v>37</v>
      </c>
      <c r="AX262" s="142" t="s">
        <v>78</v>
      </c>
      <c r="AY262" s="145" t="s">
        <v>153</v>
      </c>
    </row>
    <row r="263" spans="2:51" s="149" customFormat="1" ht="11.25">
      <c r="B263" s="150"/>
      <c r="D263" s="144" t="s">
        <v>261</v>
      </c>
      <c r="E263" s="151" t="s">
        <v>19</v>
      </c>
      <c r="F263" s="152" t="s">
        <v>457</v>
      </c>
      <c r="H263" s="153">
        <v>3.11</v>
      </c>
      <c r="L263" s="150"/>
      <c r="M263" s="154"/>
      <c r="T263" s="155"/>
      <c r="AT263" s="151" t="s">
        <v>261</v>
      </c>
      <c r="AU263" s="151" t="s">
        <v>87</v>
      </c>
      <c r="AV263" s="149" t="s">
        <v>87</v>
      </c>
      <c r="AW263" s="149" t="s">
        <v>37</v>
      </c>
      <c r="AX263" s="149" t="s">
        <v>85</v>
      </c>
      <c r="AY263" s="151" t="s">
        <v>153</v>
      </c>
    </row>
    <row r="264" spans="2:65" s="18" customFormat="1" ht="21.75" customHeight="1">
      <c r="B264" s="19"/>
      <c r="C264" s="123" t="s">
        <v>458</v>
      </c>
      <c r="D264" s="123" t="s">
        <v>156</v>
      </c>
      <c r="E264" s="124" t="s">
        <v>459</v>
      </c>
      <c r="F264" s="125" t="s">
        <v>460</v>
      </c>
      <c r="G264" s="126" t="s">
        <v>276</v>
      </c>
      <c r="H264" s="127">
        <v>32.555</v>
      </c>
      <c r="I264" s="128"/>
      <c r="J264" s="129">
        <f>ROUND(I264*H264,2)</f>
        <v>0</v>
      </c>
      <c r="K264" s="125" t="s">
        <v>160</v>
      </c>
      <c r="L264" s="19"/>
      <c r="M264" s="130" t="s">
        <v>19</v>
      </c>
      <c r="N264" s="131" t="s">
        <v>49</v>
      </c>
      <c r="P264" s="132">
        <f>O264*H264</f>
        <v>0</v>
      </c>
      <c r="Q264" s="132">
        <v>2.45329</v>
      </c>
      <c r="R264" s="132">
        <f>Q264*H264</f>
        <v>79.86685595</v>
      </c>
      <c r="S264" s="132">
        <v>0</v>
      </c>
      <c r="T264" s="133">
        <f>S264*H264</f>
        <v>0</v>
      </c>
      <c r="AR264" s="134" t="s">
        <v>174</v>
      </c>
      <c r="AT264" s="134" t="s">
        <v>156</v>
      </c>
      <c r="AU264" s="134" t="s">
        <v>87</v>
      </c>
      <c r="AY264" s="2" t="s">
        <v>153</v>
      </c>
      <c r="BE264" s="135">
        <f t="shared" si="19"/>
        <v>0</v>
      </c>
      <c r="BF264" s="135">
        <f t="shared" si="20"/>
        <v>0</v>
      </c>
      <c r="BG264" s="135">
        <f t="shared" si="21"/>
        <v>0</v>
      </c>
      <c r="BH264" s="135">
        <f t="shared" si="22"/>
        <v>0</v>
      </c>
      <c r="BI264" s="135">
        <f t="shared" si="23"/>
        <v>0</v>
      </c>
      <c r="BJ264" s="2" t="s">
        <v>85</v>
      </c>
      <c r="BK264" s="135">
        <f>ROUND(I264*H264,2)</f>
        <v>0</v>
      </c>
      <c r="BL264" s="2" t="s">
        <v>174</v>
      </c>
      <c r="BM264" s="134" t="s">
        <v>461</v>
      </c>
    </row>
    <row r="265" spans="2:47" s="18" customFormat="1" ht="11.25">
      <c r="B265" s="19"/>
      <c r="D265" s="136" t="s">
        <v>163</v>
      </c>
      <c r="F265" s="137" t="s">
        <v>462</v>
      </c>
      <c r="L265" s="19"/>
      <c r="M265" s="138"/>
      <c r="T265" s="43"/>
      <c r="AT265" s="2" t="s">
        <v>163</v>
      </c>
      <c r="AU265" s="2" t="s">
        <v>87</v>
      </c>
    </row>
    <row r="266" spans="2:51" s="149" customFormat="1" ht="11.25">
      <c r="B266" s="150"/>
      <c r="D266" s="144" t="s">
        <v>261</v>
      </c>
      <c r="E266" s="151" t="s">
        <v>19</v>
      </c>
      <c r="F266" s="152" t="s">
        <v>463</v>
      </c>
      <c r="H266" s="153">
        <v>32.555</v>
      </c>
      <c r="L266" s="150"/>
      <c r="M266" s="154"/>
      <c r="T266" s="155"/>
      <c r="AT266" s="151" t="s">
        <v>261</v>
      </c>
      <c r="AU266" s="151" t="s">
        <v>87</v>
      </c>
      <c r="AV266" s="149" t="s">
        <v>87</v>
      </c>
      <c r="AW266" s="149" t="s">
        <v>37</v>
      </c>
      <c r="AX266" s="149" t="s">
        <v>85</v>
      </c>
      <c r="AY266" s="151" t="s">
        <v>153</v>
      </c>
    </row>
    <row r="267" spans="2:65" s="18" customFormat="1" ht="16.5" customHeight="1">
      <c r="B267" s="19"/>
      <c r="C267" s="123" t="s">
        <v>464</v>
      </c>
      <c r="D267" s="123" t="s">
        <v>156</v>
      </c>
      <c r="E267" s="124" t="s">
        <v>465</v>
      </c>
      <c r="F267" s="125" t="s">
        <v>466</v>
      </c>
      <c r="G267" s="126" t="s">
        <v>159</v>
      </c>
      <c r="H267" s="127">
        <v>1</v>
      </c>
      <c r="I267" s="128"/>
      <c r="J267" s="129">
        <f>ROUND(I267*H267,2)</f>
        <v>0</v>
      </c>
      <c r="K267" s="125" t="s">
        <v>19</v>
      </c>
      <c r="L267" s="19"/>
      <c r="M267" s="130" t="s">
        <v>19</v>
      </c>
      <c r="N267" s="131" t="s">
        <v>49</v>
      </c>
      <c r="P267" s="132">
        <f>O267*H267</f>
        <v>0</v>
      </c>
      <c r="Q267" s="132">
        <v>0</v>
      </c>
      <c r="R267" s="132">
        <f>Q267*H267</f>
        <v>0</v>
      </c>
      <c r="S267" s="132">
        <v>0</v>
      </c>
      <c r="T267" s="133">
        <f>S267*H267</f>
        <v>0</v>
      </c>
      <c r="AR267" s="134" t="s">
        <v>174</v>
      </c>
      <c r="AT267" s="134" t="s">
        <v>156</v>
      </c>
      <c r="AU267" s="134" t="s">
        <v>87</v>
      </c>
      <c r="AY267" s="2" t="s">
        <v>153</v>
      </c>
      <c r="BE267" s="135">
        <f t="shared" si="19"/>
        <v>0</v>
      </c>
      <c r="BF267" s="135">
        <f t="shared" si="20"/>
        <v>0</v>
      </c>
      <c r="BG267" s="135">
        <f t="shared" si="21"/>
        <v>0</v>
      </c>
      <c r="BH267" s="135">
        <f t="shared" si="22"/>
        <v>0</v>
      </c>
      <c r="BI267" s="135">
        <f t="shared" si="23"/>
        <v>0</v>
      </c>
      <c r="BJ267" s="2" t="s">
        <v>85</v>
      </c>
      <c r="BK267" s="135">
        <f>ROUND(I267*H267,2)</f>
        <v>0</v>
      </c>
      <c r="BL267" s="2" t="s">
        <v>174</v>
      </c>
      <c r="BM267" s="134" t="s">
        <v>467</v>
      </c>
    </row>
    <row r="268" spans="2:63" s="111" customFormat="1" ht="22.9" customHeight="1">
      <c r="B268" s="112"/>
      <c r="D268" s="113" t="s">
        <v>77</v>
      </c>
      <c r="E268" s="121" t="s">
        <v>169</v>
      </c>
      <c r="F268" s="121" t="s">
        <v>468</v>
      </c>
      <c r="J268" s="122">
        <f>BK268</f>
        <v>0</v>
      </c>
      <c r="L268" s="112"/>
      <c r="M268" s="116"/>
      <c r="P268" s="117">
        <f>SUM(P269:P323)</f>
        <v>0</v>
      </c>
      <c r="R268" s="117">
        <f>SUM(R269:R323)</f>
        <v>42.03478967</v>
      </c>
      <c r="T268" s="118">
        <f>SUM(T269:T323)</f>
        <v>0</v>
      </c>
      <c r="AR268" s="113" t="s">
        <v>85</v>
      </c>
      <c r="AT268" s="119" t="s">
        <v>77</v>
      </c>
      <c r="AU268" s="119" t="s">
        <v>85</v>
      </c>
      <c r="AY268" s="113" t="s">
        <v>153</v>
      </c>
      <c r="BK268" s="120">
        <f>SUM(BK269:BK323)</f>
        <v>0</v>
      </c>
    </row>
    <row r="269" spans="2:65" s="18" customFormat="1" ht="24.2" customHeight="1">
      <c r="B269" s="19"/>
      <c r="C269" s="123" t="s">
        <v>469</v>
      </c>
      <c r="D269" s="123" t="s">
        <v>156</v>
      </c>
      <c r="E269" s="124" t="s">
        <v>470</v>
      </c>
      <c r="F269" s="125" t="s">
        <v>471</v>
      </c>
      <c r="G269" s="126" t="s">
        <v>258</v>
      </c>
      <c r="H269" s="127">
        <v>25.526</v>
      </c>
      <c r="I269" s="128"/>
      <c r="J269" s="129">
        <f>ROUND(I269*H269,2)</f>
        <v>0</v>
      </c>
      <c r="K269" s="125" t="s">
        <v>160</v>
      </c>
      <c r="L269" s="19"/>
      <c r="M269" s="130" t="s">
        <v>19</v>
      </c>
      <c r="N269" s="131" t="s">
        <v>49</v>
      </c>
      <c r="P269" s="132">
        <f>O269*H269</f>
        <v>0</v>
      </c>
      <c r="Q269" s="132">
        <v>0.14854</v>
      </c>
      <c r="R269" s="132">
        <f>Q269*H269</f>
        <v>3.79163204</v>
      </c>
      <c r="S269" s="132">
        <v>0</v>
      </c>
      <c r="T269" s="133">
        <f>S269*H269</f>
        <v>0</v>
      </c>
      <c r="AR269" s="134" t="s">
        <v>174</v>
      </c>
      <c r="AT269" s="134" t="s">
        <v>156</v>
      </c>
      <c r="AU269" s="134" t="s">
        <v>87</v>
      </c>
      <c r="AY269" s="2" t="s">
        <v>153</v>
      </c>
      <c r="BE269" s="135">
        <f t="shared" si="19"/>
        <v>0</v>
      </c>
      <c r="BF269" s="135">
        <f t="shared" si="20"/>
        <v>0</v>
      </c>
      <c r="BG269" s="135">
        <f t="shared" si="21"/>
        <v>0</v>
      </c>
      <c r="BH269" s="135">
        <f t="shared" si="22"/>
        <v>0</v>
      </c>
      <c r="BI269" s="135">
        <f t="shared" si="23"/>
        <v>0</v>
      </c>
      <c r="BJ269" s="2" t="s">
        <v>85</v>
      </c>
      <c r="BK269" s="135">
        <f>ROUND(I269*H269,2)</f>
        <v>0</v>
      </c>
      <c r="BL269" s="2" t="s">
        <v>174</v>
      </c>
      <c r="BM269" s="134" t="s">
        <v>472</v>
      </c>
    </row>
    <row r="270" spans="2:47" s="18" customFormat="1" ht="11.25">
      <c r="B270" s="19"/>
      <c r="D270" s="136" t="s">
        <v>163</v>
      </c>
      <c r="F270" s="137" t="s">
        <v>473</v>
      </c>
      <c r="L270" s="19"/>
      <c r="M270" s="138"/>
      <c r="T270" s="43"/>
      <c r="AT270" s="2" t="s">
        <v>163</v>
      </c>
      <c r="AU270" s="2" t="s">
        <v>87</v>
      </c>
    </row>
    <row r="271" spans="2:51" s="149" customFormat="1" ht="11.25">
      <c r="B271" s="150"/>
      <c r="D271" s="144" t="s">
        <v>261</v>
      </c>
      <c r="E271" s="151" t="s">
        <v>19</v>
      </c>
      <c r="F271" s="152" t="s">
        <v>474</v>
      </c>
      <c r="H271" s="153">
        <v>5.6</v>
      </c>
      <c r="L271" s="150"/>
      <c r="M271" s="154"/>
      <c r="T271" s="155"/>
      <c r="AT271" s="151" t="s">
        <v>261</v>
      </c>
      <c r="AU271" s="151" t="s">
        <v>87</v>
      </c>
      <c r="AV271" s="149" t="s">
        <v>87</v>
      </c>
      <c r="AW271" s="149" t="s">
        <v>37</v>
      </c>
      <c r="AX271" s="149" t="s">
        <v>78</v>
      </c>
      <c r="AY271" s="151" t="s">
        <v>153</v>
      </c>
    </row>
    <row r="272" spans="2:51" s="149" customFormat="1" ht="11.25">
      <c r="B272" s="150"/>
      <c r="D272" s="144" t="s">
        <v>261</v>
      </c>
      <c r="E272" s="151" t="s">
        <v>19</v>
      </c>
      <c r="F272" s="152" t="s">
        <v>475</v>
      </c>
      <c r="H272" s="153">
        <v>1.107</v>
      </c>
      <c r="L272" s="150"/>
      <c r="M272" s="154"/>
      <c r="T272" s="155"/>
      <c r="AT272" s="151" t="s">
        <v>261</v>
      </c>
      <c r="AU272" s="151" t="s">
        <v>87</v>
      </c>
      <c r="AV272" s="149" t="s">
        <v>87</v>
      </c>
      <c r="AW272" s="149" t="s">
        <v>37</v>
      </c>
      <c r="AX272" s="149" t="s">
        <v>78</v>
      </c>
      <c r="AY272" s="151" t="s">
        <v>153</v>
      </c>
    </row>
    <row r="273" spans="2:51" s="149" customFormat="1" ht="11.25">
      <c r="B273" s="150"/>
      <c r="D273" s="144" t="s">
        <v>261</v>
      </c>
      <c r="E273" s="151" t="s">
        <v>19</v>
      </c>
      <c r="F273" s="152" t="s">
        <v>476</v>
      </c>
      <c r="H273" s="153">
        <v>18.819</v>
      </c>
      <c r="L273" s="150"/>
      <c r="M273" s="154"/>
      <c r="T273" s="155"/>
      <c r="AT273" s="151" t="s">
        <v>261</v>
      </c>
      <c r="AU273" s="151" t="s">
        <v>87</v>
      </c>
      <c r="AV273" s="149" t="s">
        <v>87</v>
      </c>
      <c r="AW273" s="149" t="s">
        <v>37</v>
      </c>
      <c r="AX273" s="149" t="s">
        <v>78</v>
      </c>
      <c r="AY273" s="151" t="s">
        <v>153</v>
      </c>
    </row>
    <row r="274" spans="2:51" s="156" customFormat="1" ht="11.25">
      <c r="B274" s="157"/>
      <c r="D274" s="144" t="s">
        <v>261</v>
      </c>
      <c r="E274" s="158" t="s">
        <v>19</v>
      </c>
      <c r="F274" s="159" t="s">
        <v>295</v>
      </c>
      <c r="H274" s="160">
        <v>25.526</v>
      </c>
      <c r="L274" s="157"/>
      <c r="M274" s="161"/>
      <c r="T274" s="162"/>
      <c r="AT274" s="158" t="s">
        <v>261</v>
      </c>
      <c r="AU274" s="158" t="s">
        <v>87</v>
      </c>
      <c r="AV274" s="156" t="s">
        <v>174</v>
      </c>
      <c r="AW274" s="156" t="s">
        <v>37</v>
      </c>
      <c r="AX274" s="156" t="s">
        <v>85</v>
      </c>
      <c r="AY274" s="158" t="s">
        <v>153</v>
      </c>
    </row>
    <row r="275" spans="2:65" s="18" customFormat="1" ht="24.2" customHeight="1">
      <c r="B275" s="19"/>
      <c r="C275" s="123" t="s">
        <v>477</v>
      </c>
      <c r="D275" s="123" t="s">
        <v>156</v>
      </c>
      <c r="E275" s="124" t="s">
        <v>478</v>
      </c>
      <c r="F275" s="125" t="s">
        <v>479</v>
      </c>
      <c r="G275" s="126" t="s">
        <v>258</v>
      </c>
      <c r="H275" s="127">
        <v>192.227</v>
      </c>
      <c r="I275" s="128"/>
      <c r="J275" s="129">
        <f>ROUND(I275*H275,2)</f>
        <v>0</v>
      </c>
      <c r="K275" s="125" t="s">
        <v>160</v>
      </c>
      <c r="L275" s="19"/>
      <c r="M275" s="130" t="s">
        <v>19</v>
      </c>
      <c r="N275" s="131" t="s">
        <v>49</v>
      </c>
      <c r="P275" s="132">
        <f>O275*H275</f>
        <v>0</v>
      </c>
      <c r="Q275" s="132">
        <v>0.17256</v>
      </c>
      <c r="R275" s="132">
        <f>Q275*H275</f>
        <v>33.17069112</v>
      </c>
      <c r="S275" s="132">
        <v>0</v>
      </c>
      <c r="T275" s="133">
        <f>S275*H275</f>
        <v>0</v>
      </c>
      <c r="AR275" s="134" t="s">
        <v>174</v>
      </c>
      <c r="AT275" s="134" t="s">
        <v>156</v>
      </c>
      <c r="AU275" s="134" t="s">
        <v>87</v>
      </c>
      <c r="AY275" s="2" t="s">
        <v>153</v>
      </c>
      <c r="BE275" s="135">
        <f t="shared" si="19"/>
        <v>0</v>
      </c>
      <c r="BF275" s="135">
        <f t="shared" si="20"/>
        <v>0</v>
      </c>
      <c r="BG275" s="135">
        <f t="shared" si="21"/>
        <v>0</v>
      </c>
      <c r="BH275" s="135">
        <f t="shared" si="22"/>
        <v>0</v>
      </c>
      <c r="BI275" s="135">
        <f t="shared" si="23"/>
        <v>0</v>
      </c>
      <c r="BJ275" s="2" t="s">
        <v>85</v>
      </c>
      <c r="BK275" s="135">
        <f>ROUND(I275*H275,2)</f>
        <v>0</v>
      </c>
      <c r="BL275" s="2" t="s">
        <v>174</v>
      </c>
      <c r="BM275" s="134" t="s">
        <v>480</v>
      </c>
    </row>
    <row r="276" spans="2:47" s="18" customFormat="1" ht="11.25">
      <c r="B276" s="19"/>
      <c r="D276" s="136" t="s">
        <v>163</v>
      </c>
      <c r="F276" s="137" t="s">
        <v>481</v>
      </c>
      <c r="L276" s="19"/>
      <c r="M276" s="138"/>
      <c r="T276" s="43"/>
      <c r="AT276" s="2" t="s">
        <v>163</v>
      </c>
      <c r="AU276" s="2" t="s">
        <v>87</v>
      </c>
    </row>
    <row r="277" spans="2:51" s="149" customFormat="1" ht="11.25">
      <c r="B277" s="150"/>
      <c r="D277" s="144" t="s">
        <v>261</v>
      </c>
      <c r="E277" s="151" t="s">
        <v>19</v>
      </c>
      <c r="F277" s="152" t="s">
        <v>482</v>
      </c>
      <c r="H277" s="153">
        <v>64.74</v>
      </c>
      <c r="L277" s="150"/>
      <c r="M277" s="154"/>
      <c r="T277" s="155"/>
      <c r="AT277" s="151" t="s">
        <v>261</v>
      </c>
      <c r="AU277" s="151" t="s">
        <v>87</v>
      </c>
      <c r="AV277" s="149" t="s">
        <v>87</v>
      </c>
      <c r="AW277" s="149" t="s">
        <v>37</v>
      </c>
      <c r="AX277" s="149" t="s">
        <v>78</v>
      </c>
      <c r="AY277" s="151" t="s">
        <v>153</v>
      </c>
    </row>
    <row r="278" spans="2:51" s="149" customFormat="1" ht="11.25">
      <c r="B278" s="150"/>
      <c r="D278" s="144" t="s">
        <v>261</v>
      </c>
      <c r="E278" s="151" t="s">
        <v>19</v>
      </c>
      <c r="F278" s="152" t="s">
        <v>483</v>
      </c>
      <c r="H278" s="153">
        <v>75.66</v>
      </c>
      <c r="L278" s="150"/>
      <c r="M278" s="154"/>
      <c r="T278" s="155"/>
      <c r="AT278" s="151" t="s">
        <v>261</v>
      </c>
      <c r="AU278" s="151" t="s">
        <v>87</v>
      </c>
      <c r="AV278" s="149" t="s">
        <v>87</v>
      </c>
      <c r="AW278" s="149" t="s">
        <v>37</v>
      </c>
      <c r="AX278" s="149" t="s">
        <v>78</v>
      </c>
      <c r="AY278" s="151" t="s">
        <v>153</v>
      </c>
    </row>
    <row r="279" spans="2:51" s="149" customFormat="1" ht="11.25">
      <c r="B279" s="150"/>
      <c r="D279" s="144" t="s">
        <v>261</v>
      </c>
      <c r="E279" s="151" t="s">
        <v>19</v>
      </c>
      <c r="F279" s="152" t="s">
        <v>484</v>
      </c>
      <c r="H279" s="153">
        <v>76.536</v>
      </c>
      <c r="L279" s="150"/>
      <c r="M279" s="154"/>
      <c r="T279" s="155"/>
      <c r="AT279" s="151" t="s">
        <v>261</v>
      </c>
      <c r="AU279" s="151" t="s">
        <v>87</v>
      </c>
      <c r="AV279" s="149" t="s">
        <v>87</v>
      </c>
      <c r="AW279" s="149" t="s">
        <v>37</v>
      </c>
      <c r="AX279" s="149" t="s">
        <v>78</v>
      </c>
      <c r="AY279" s="151" t="s">
        <v>153</v>
      </c>
    </row>
    <row r="280" spans="2:51" s="149" customFormat="1" ht="11.25">
      <c r="B280" s="150"/>
      <c r="D280" s="144" t="s">
        <v>261</v>
      </c>
      <c r="E280" s="151" t="s">
        <v>19</v>
      </c>
      <c r="F280" s="152" t="s">
        <v>485</v>
      </c>
      <c r="H280" s="153">
        <v>38.786</v>
      </c>
      <c r="L280" s="150"/>
      <c r="M280" s="154"/>
      <c r="T280" s="155"/>
      <c r="AT280" s="151" t="s">
        <v>261</v>
      </c>
      <c r="AU280" s="151" t="s">
        <v>87</v>
      </c>
      <c r="AV280" s="149" t="s">
        <v>87</v>
      </c>
      <c r="AW280" s="149" t="s">
        <v>37</v>
      </c>
      <c r="AX280" s="149" t="s">
        <v>78</v>
      </c>
      <c r="AY280" s="151" t="s">
        <v>153</v>
      </c>
    </row>
    <row r="281" spans="2:51" s="149" customFormat="1" ht="11.25">
      <c r="B281" s="150"/>
      <c r="D281" s="144" t="s">
        <v>261</v>
      </c>
      <c r="E281" s="151" t="s">
        <v>19</v>
      </c>
      <c r="F281" s="152" t="s">
        <v>486</v>
      </c>
      <c r="H281" s="153">
        <v>-9.396</v>
      </c>
      <c r="L281" s="150"/>
      <c r="M281" s="154"/>
      <c r="T281" s="155"/>
      <c r="AT281" s="151" t="s">
        <v>261</v>
      </c>
      <c r="AU281" s="151" t="s">
        <v>87</v>
      </c>
      <c r="AV281" s="149" t="s">
        <v>87</v>
      </c>
      <c r="AW281" s="149" t="s">
        <v>37</v>
      </c>
      <c r="AX281" s="149" t="s">
        <v>78</v>
      </c>
      <c r="AY281" s="151" t="s">
        <v>153</v>
      </c>
    </row>
    <row r="282" spans="2:51" s="149" customFormat="1" ht="11.25">
      <c r="B282" s="150"/>
      <c r="D282" s="144" t="s">
        <v>261</v>
      </c>
      <c r="E282" s="151" t="s">
        <v>19</v>
      </c>
      <c r="F282" s="152" t="s">
        <v>487</v>
      </c>
      <c r="H282" s="153">
        <v>-21.96</v>
      </c>
      <c r="L282" s="150"/>
      <c r="M282" s="154"/>
      <c r="T282" s="155"/>
      <c r="AT282" s="151" t="s">
        <v>261</v>
      </c>
      <c r="AU282" s="151" t="s">
        <v>87</v>
      </c>
      <c r="AV282" s="149" t="s">
        <v>87</v>
      </c>
      <c r="AW282" s="149" t="s">
        <v>37</v>
      </c>
      <c r="AX282" s="149" t="s">
        <v>78</v>
      </c>
      <c r="AY282" s="151" t="s">
        <v>153</v>
      </c>
    </row>
    <row r="283" spans="2:51" s="149" customFormat="1" ht="11.25">
      <c r="B283" s="150"/>
      <c r="D283" s="144" t="s">
        <v>261</v>
      </c>
      <c r="E283" s="151" t="s">
        <v>19</v>
      </c>
      <c r="F283" s="152" t="s">
        <v>488</v>
      </c>
      <c r="H283" s="153">
        <v>-19.8</v>
      </c>
      <c r="L283" s="150"/>
      <c r="M283" s="154"/>
      <c r="T283" s="155"/>
      <c r="AT283" s="151" t="s">
        <v>261</v>
      </c>
      <c r="AU283" s="151" t="s">
        <v>87</v>
      </c>
      <c r="AV283" s="149" t="s">
        <v>87</v>
      </c>
      <c r="AW283" s="149" t="s">
        <v>37</v>
      </c>
      <c r="AX283" s="149" t="s">
        <v>78</v>
      </c>
      <c r="AY283" s="151" t="s">
        <v>153</v>
      </c>
    </row>
    <row r="284" spans="2:51" s="149" customFormat="1" ht="11.25">
      <c r="B284" s="150"/>
      <c r="D284" s="144" t="s">
        <v>261</v>
      </c>
      <c r="E284" s="151" t="s">
        <v>19</v>
      </c>
      <c r="F284" s="152" t="s">
        <v>489</v>
      </c>
      <c r="H284" s="153">
        <v>-3.025</v>
      </c>
      <c r="L284" s="150"/>
      <c r="M284" s="154"/>
      <c r="T284" s="155"/>
      <c r="AT284" s="151" t="s">
        <v>261</v>
      </c>
      <c r="AU284" s="151" t="s">
        <v>87</v>
      </c>
      <c r="AV284" s="149" t="s">
        <v>87</v>
      </c>
      <c r="AW284" s="149" t="s">
        <v>37</v>
      </c>
      <c r="AX284" s="149" t="s">
        <v>78</v>
      </c>
      <c r="AY284" s="151" t="s">
        <v>153</v>
      </c>
    </row>
    <row r="285" spans="2:51" s="149" customFormat="1" ht="11.25">
      <c r="B285" s="150"/>
      <c r="D285" s="144" t="s">
        <v>261</v>
      </c>
      <c r="E285" s="151" t="s">
        <v>19</v>
      </c>
      <c r="F285" s="152" t="s">
        <v>490</v>
      </c>
      <c r="H285" s="153">
        <v>-5.335</v>
      </c>
      <c r="L285" s="150"/>
      <c r="M285" s="154"/>
      <c r="T285" s="155"/>
      <c r="AT285" s="151" t="s">
        <v>261</v>
      </c>
      <c r="AU285" s="151" t="s">
        <v>87</v>
      </c>
      <c r="AV285" s="149" t="s">
        <v>87</v>
      </c>
      <c r="AW285" s="149" t="s">
        <v>37</v>
      </c>
      <c r="AX285" s="149" t="s">
        <v>78</v>
      </c>
      <c r="AY285" s="151" t="s">
        <v>153</v>
      </c>
    </row>
    <row r="286" spans="2:51" s="149" customFormat="1" ht="11.25">
      <c r="B286" s="150"/>
      <c r="D286" s="144" t="s">
        <v>261</v>
      </c>
      <c r="E286" s="151" t="s">
        <v>19</v>
      </c>
      <c r="F286" s="152" t="s">
        <v>491</v>
      </c>
      <c r="H286" s="153">
        <v>-2.008</v>
      </c>
      <c r="L286" s="150"/>
      <c r="M286" s="154"/>
      <c r="T286" s="155"/>
      <c r="AT286" s="151" t="s">
        <v>261</v>
      </c>
      <c r="AU286" s="151" t="s">
        <v>87</v>
      </c>
      <c r="AV286" s="149" t="s">
        <v>87</v>
      </c>
      <c r="AW286" s="149" t="s">
        <v>37</v>
      </c>
      <c r="AX286" s="149" t="s">
        <v>78</v>
      </c>
      <c r="AY286" s="151" t="s">
        <v>153</v>
      </c>
    </row>
    <row r="287" spans="2:51" s="149" customFormat="1" ht="11.25">
      <c r="B287" s="150"/>
      <c r="D287" s="144" t="s">
        <v>261</v>
      </c>
      <c r="E287" s="151" t="s">
        <v>19</v>
      </c>
      <c r="F287" s="152" t="s">
        <v>492</v>
      </c>
      <c r="H287" s="153">
        <v>-1.911</v>
      </c>
      <c r="L287" s="150"/>
      <c r="M287" s="154"/>
      <c r="T287" s="155"/>
      <c r="AT287" s="151" t="s">
        <v>261</v>
      </c>
      <c r="AU287" s="151" t="s">
        <v>87</v>
      </c>
      <c r="AV287" s="149" t="s">
        <v>87</v>
      </c>
      <c r="AW287" s="149" t="s">
        <v>37</v>
      </c>
      <c r="AX287" s="149" t="s">
        <v>78</v>
      </c>
      <c r="AY287" s="151" t="s">
        <v>153</v>
      </c>
    </row>
    <row r="288" spans="2:51" s="149" customFormat="1" ht="11.25">
      <c r="B288" s="150"/>
      <c r="D288" s="144" t="s">
        <v>261</v>
      </c>
      <c r="E288" s="151" t="s">
        <v>19</v>
      </c>
      <c r="F288" s="152" t="s">
        <v>493</v>
      </c>
      <c r="H288" s="153">
        <v>-0.06</v>
      </c>
      <c r="L288" s="150"/>
      <c r="M288" s="154"/>
      <c r="T288" s="155"/>
      <c r="AT288" s="151" t="s">
        <v>261</v>
      </c>
      <c r="AU288" s="151" t="s">
        <v>87</v>
      </c>
      <c r="AV288" s="149" t="s">
        <v>87</v>
      </c>
      <c r="AW288" s="149" t="s">
        <v>37</v>
      </c>
      <c r="AX288" s="149" t="s">
        <v>78</v>
      </c>
      <c r="AY288" s="151" t="s">
        <v>153</v>
      </c>
    </row>
    <row r="289" spans="2:51" s="156" customFormat="1" ht="11.25">
      <c r="B289" s="157"/>
      <c r="D289" s="144" t="s">
        <v>261</v>
      </c>
      <c r="E289" s="158" t="s">
        <v>19</v>
      </c>
      <c r="F289" s="159" t="s">
        <v>295</v>
      </c>
      <c r="H289" s="160">
        <v>192.22699999999992</v>
      </c>
      <c r="L289" s="157"/>
      <c r="M289" s="161"/>
      <c r="T289" s="162"/>
      <c r="AT289" s="158" t="s">
        <v>261</v>
      </c>
      <c r="AU289" s="158" t="s">
        <v>87</v>
      </c>
      <c r="AV289" s="156" t="s">
        <v>174</v>
      </c>
      <c r="AW289" s="156" t="s">
        <v>37</v>
      </c>
      <c r="AX289" s="156" t="s">
        <v>85</v>
      </c>
      <c r="AY289" s="158" t="s">
        <v>153</v>
      </c>
    </row>
    <row r="290" spans="2:65" s="18" customFormat="1" ht="24.2" customHeight="1">
      <c r="B290" s="19"/>
      <c r="C290" s="123" t="s">
        <v>494</v>
      </c>
      <c r="D290" s="123" t="s">
        <v>156</v>
      </c>
      <c r="E290" s="124" t="s">
        <v>495</v>
      </c>
      <c r="F290" s="125" t="s">
        <v>496</v>
      </c>
      <c r="G290" s="126" t="s">
        <v>258</v>
      </c>
      <c r="H290" s="127">
        <v>2</v>
      </c>
      <c r="I290" s="128"/>
      <c r="J290" s="129">
        <f>ROUND(I290*H290,2)</f>
        <v>0</v>
      </c>
      <c r="K290" s="125" t="s">
        <v>160</v>
      </c>
      <c r="L290" s="19"/>
      <c r="M290" s="130" t="s">
        <v>19</v>
      </c>
      <c r="N290" s="131" t="s">
        <v>49</v>
      </c>
      <c r="P290" s="132">
        <f>O290*H290</f>
        <v>0</v>
      </c>
      <c r="Q290" s="132">
        <v>0.04234</v>
      </c>
      <c r="R290" s="132">
        <f>Q290*H290</f>
        <v>0.08468</v>
      </c>
      <c r="S290" s="132">
        <v>0</v>
      </c>
      <c r="T290" s="133">
        <f>S290*H290</f>
        <v>0</v>
      </c>
      <c r="AR290" s="134" t="s">
        <v>174</v>
      </c>
      <c r="AT290" s="134" t="s">
        <v>156</v>
      </c>
      <c r="AU290" s="134" t="s">
        <v>87</v>
      </c>
      <c r="AY290" s="2" t="s">
        <v>153</v>
      </c>
      <c r="BE290" s="135">
        <f t="shared" si="19"/>
        <v>0</v>
      </c>
      <c r="BF290" s="135">
        <f t="shared" si="20"/>
        <v>0</v>
      </c>
      <c r="BG290" s="135">
        <f t="shared" si="21"/>
        <v>0</v>
      </c>
      <c r="BH290" s="135">
        <f t="shared" si="22"/>
        <v>0</v>
      </c>
      <c r="BI290" s="135">
        <f t="shared" si="23"/>
        <v>0</v>
      </c>
      <c r="BJ290" s="2" t="s">
        <v>85</v>
      </c>
      <c r="BK290" s="135">
        <f>ROUND(I290*H290,2)</f>
        <v>0</v>
      </c>
      <c r="BL290" s="2" t="s">
        <v>174</v>
      </c>
      <c r="BM290" s="134" t="s">
        <v>497</v>
      </c>
    </row>
    <row r="291" spans="2:47" s="18" customFormat="1" ht="11.25">
      <c r="B291" s="19"/>
      <c r="D291" s="136" t="s">
        <v>163</v>
      </c>
      <c r="F291" s="137" t="s">
        <v>498</v>
      </c>
      <c r="L291" s="19"/>
      <c r="M291" s="138"/>
      <c r="T291" s="43"/>
      <c r="AT291" s="2" t="s">
        <v>163</v>
      </c>
      <c r="AU291" s="2" t="s">
        <v>87</v>
      </c>
    </row>
    <row r="292" spans="2:51" s="142" customFormat="1" ht="11.25">
      <c r="B292" s="143"/>
      <c r="D292" s="144" t="s">
        <v>261</v>
      </c>
      <c r="E292" s="145" t="s">
        <v>19</v>
      </c>
      <c r="F292" s="146" t="s">
        <v>499</v>
      </c>
      <c r="H292" s="145" t="s">
        <v>19</v>
      </c>
      <c r="L292" s="143"/>
      <c r="M292" s="147"/>
      <c r="T292" s="148"/>
      <c r="AT292" s="145" t="s">
        <v>261</v>
      </c>
      <c r="AU292" s="145" t="s">
        <v>87</v>
      </c>
      <c r="AV292" s="142" t="s">
        <v>85</v>
      </c>
      <c r="AW292" s="142" t="s">
        <v>37</v>
      </c>
      <c r="AX292" s="142" t="s">
        <v>78</v>
      </c>
      <c r="AY292" s="145" t="s">
        <v>153</v>
      </c>
    </row>
    <row r="293" spans="2:51" s="149" customFormat="1" ht="11.25">
      <c r="B293" s="150"/>
      <c r="D293" s="144" t="s">
        <v>261</v>
      </c>
      <c r="E293" s="151" t="s">
        <v>19</v>
      </c>
      <c r="F293" s="152" t="s">
        <v>500</v>
      </c>
      <c r="H293" s="153">
        <v>2</v>
      </c>
      <c r="L293" s="150"/>
      <c r="M293" s="154"/>
      <c r="T293" s="155"/>
      <c r="AT293" s="151" t="s">
        <v>261</v>
      </c>
      <c r="AU293" s="151" t="s">
        <v>87</v>
      </c>
      <c r="AV293" s="149" t="s">
        <v>87</v>
      </c>
      <c r="AW293" s="149" t="s">
        <v>37</v>
      </c>
      <c r="AX293" s="149" t="s">
        <v>85</v>
      </c>
      <c r="AY293" s="151" t="s">
        <v>153</v>
      </c>
    </row>
    <row r="294" spans="2:65" s="18" customFormat="1" ht="24.2" customHeight="1">
      <c r="B294" s="19"/>
      <c r="C294" s="123" t="s">
        <v>501</v>
      </c>
      <c r="D294" s="123" t="s">
        <v>156</v>
      </c>
      <c r="E294" s="124" t="s">
        <v>502</v>
      </c>
      <c r="F294" s="125" t="s">
        <v>503</v>
      </c>
      <c r="G294" s="126" t="s">
        <v>258</v>
      </c>
      <c r="H294" s="127">
        <v>56.348</v>
      </c>
      <c r="I294" s="128"/>
      <c r="J294" s="129">
        <f>ROUND(I294*H294,2)</f>
        <v>0</v>
      </c>
      <c r="K294" s="125" t="s">
        <v>160</v>
      </c>
      <c r="L294" s="19"/>
      <c r="M294" s="130" t="s">
        <v>19</v>
      </c>
      <c r="N294" s="131" t="s">
        <v>49</v>
      </c>
      <c r="P294" s="132">
        <f>O294*H294</f>
        <v>0</v>
      </c>
      <c r="Q294" s="132">
        <v>0.05897</v>
      </c>
      <c r="R294" s="132">
        <f>Q294*H294</f>
        <v>3.32284156</v>
      </c>
      <c r="S294" s="132">
        <v>0</v>
      </c>
      <c r="T294" s="133">
        <f>S294*H294</f>
        <v>0</v>
      </c>
      <c r="AR294" s="134" t="s">
        <v>174</v>
      </c>
      <c r="AT294" s="134" t="s">
        <v>156</v>
      </c>
      <c r="AU294" s="134" t="s">
        <v>87</v>
      </c>
      <c r="AY294" s="2" t="s">
        <v>153</v>
      </c>
      <c r="BE294" s="135">
        <f t="shared" si="19"/>
        <v>0</v>
      </c>
      <c r="BF294" s="135">
        <f t="shared" si="20"/>
        <v>0</v>
      </c>
      <c r="BG294" s="135">
        <f t="shared" si="21"/>
        <v>0</v>
      </c>
      <c r="BH294" s="135">
        <f t="shared" si="22"/>
        <v>0</v>
      </c>
      <c r="BI294" s="135">
        <f t="shared" si="23"/>
        <v>0</v>
      </c>
      <c r="BJ294" s="2" t="s">
        <v>85</v>
      </c>
      <c r="BK294" s="135">
        <f>ROUND(I294*H294,2)</f>
        <v>0</v>
      </c>
      <c r="BL294" s="2" t="s">
        <v>174</v>
      </c>
      <c r="BM294" s="134" t="s">
        <v>504</v>
      </c>
    </row>
    <row r="295" spans="2:47" s="18" customFormat="1" ht="11.25">
      <c r="B295" s="19"/>
      <c r="D295" s="136" t="s">
        <v>163</v>
      </c>
      <c r="F295" s="137" t="s">
        <v>505</v>
      </c>
      <c r="L295" s="19"/>
      <c r="M295" s="138"/>
      <c r="T295" s="43"/>
      <c r="AT295" s="2" t="s">
        <v>163</v>
      </c>
      <c r="AU295" s="2" t="s">
        <v>87</v>
      </c>
    </row>
    <row r="296" spans="2:51" s="149" customFormat="1" ht="11.25">
      <c r="B296" s="150"/>
      <c r="D296" s="144" t="s">
        <v>261</v>
      </c>
      <c r="E296" s="151" t="s">
        <v>19</v>
      </c>
      <c r="F296" s="152" t="s">
        <v>506</v>
      </c>
      <c r="H296" s="153">
        <v>8.385</v>
      </c>
      <c r="L296" s="150"/>
      <c r="M296" s="154"/>
      <c r="T296" s="155"/>
      <c r="AT296" s="151" t="s">
        <v>261</v>
      </c>
      <c r="AU296" s="151" t="s">
        <v>87</v>
      </c>
      <c r="AV296" s="149" t="s">
        <v>87</v>
      </c>
      <c r="AW296" s="149" t="s">
        <v>37</v>
      </c>
      <c r="AX296" s="149" t="s">
        <v>78</v>
      </c>
      <c r="AY296" s="151" t="s">
        <v>153</v>
      </c>
    </row>
    <row r="297" spans="2:51" s="149" customFormat="1" ht="11.25">
      <c r="B297" s="150"/>
      <c r="D297" s="144" t="s">
        <v>261</v>
      </c>
      <c r="E297" s="151" t="s">
        <v>19</v>
      </c>
      <c r="F297" s="152" t="s">
        <v>507</v>
      </c>
      <c r="H297" s="153">
        <v>-2.16</v>
      </c>
      <c r="L297" s="150"/>
      <c r="M297" s="154"/>
      <c r="T297" s="155"/>
      <c r="AT297" s="151" t="s">
        <v>261</v>
      </c>
      <c r="AU297" s="151" t="s">
        <v>87</v>
      </c>
      <c r="AV297" s="149" t="s">
        <v>87</v>
      </c>
      <c r="AW297" s="149" t="s">
        <v>37</v>
      </c>
      <c r="AX297" s="149" t="s">
        <v>78</v>
      </c>
      <c r="AY297" s="151" t="s">
        <v>153</v>
      </c>
    </row>
    <row r="298" spans="2:51" s="149" customFormat="1" ht="11.25">
      <c r="B298" s="150"/>
      <c r="D298" s="144" t="s">
        <v>261</v>
      </c>
      <c r="E298" s="151" t="s">
        <v>19</v>
      </c>
      <c r="F298" s="152" t="s">
        <v>508</v>
      </c>
      <c r="H298" s="153">
        <v>8.911</v>
      </c>
      <c r="L298" s="150"/>
      <c r="M298" s="154"/>
      <c r="T298" s="155"/>
      <c r="AT298" s="151" t="s">
        <v>261</v>
      </c>
      <c r="AU298" s="151" t="s">
        <v>87</v>
      </c>
      <c r="AV298" s="149" t="s">
        <v>87</v>
      </c>
      <c r="AW298" s="149" t="s">
        <v>37</v>
      </c>
      <c r="AX298" s="149" t="s">
        <v>78</v>
      </c>
      <c r="AY298" s="151" t="s">
        <v>153</v>
      </c>
    </row>
    <row r="299" spans="2:51" s="149" customFormat="1" ht="11.25">
      <c r="B299" s="150"/>
      <c r="D299" s="144" t="s">
        <v>261</v>
      </c>
      <c r="E299" s="151" t="s">
        <v>19</v>
      </c>
      <c r="F299" s="152" t="s">
        <v>507</v>
      </c>
      <c r="H299" s="153">
        <v>-2.16</v>
      </c>
      <c r="L299" s="150"/>
      <c r="M299" s="154"/>
      <c r="T299" s="155"/>
      <c r="AT299" s="151" t="s">
        <v>261</v>
      </c>
      <c r="AU299" s="151" t="s">
        <v>87</v>
      </c>
      <c r="AV299" s="149" t="s">
        <v>87</v>
      </c>
      <c r="AW299" s="149" t="s">
        <v>37</v>
      </c>
      <c r="AX299" s="149" t="s">
        <v>78</v>
      </c>
      <c r="AY299" s="151" t="s">
        <v>153</v>
      </c>
    </row>
    <row r="300" spans="2:51" s="149" customFormat="1" ht="11.25">
      <c r="B300" s="150"/>
      <c r="D300" s="144" t="s">
        <v>261</v>
      </c>
      <c r="E300" s="151" t="s">
        <v>19</v>
      </c>
      <c r="F300" s="152" t="s">
        <v>509</v>
      </c>
      <c r="H300" s="153">
        <v>54.168</v>
      </c>
      <c r="L300" s="150"/>
      <c r="M300" s="154"/>
      <c r="T300" s="155"/>
      <c r="AT300" s="151" t="s">
        <v>261</v>
      </c>
      <c r="AU300" s="151" t="s">
        <v>87</v>
      </c>
      <c r="AV300" s="149" t="s">
        <v>87</v>
      </c>
      <c r="AW300" s="149" t="s">
        <v>37</v>
      </c>
      <c r="AX300" s="149" t="s">
        <v>78</v>
      </c>
      <c r="AY300" s="151" t="s">
        <v>153</v>
      </c>
    </row>
    <row r="301" spans="2:51" s="149" customFormat="1" ht="11.25">
      <c r="B301" s="150"/>
      <c r="D301" s="144" t="s">
        <v>261</v>
      </c>
      <c r="E301" s="151" t="s">
        <v>19</v>
      </c>
      <c r="F301" s="152" t="s">
        <v>510</v>
      </c>
      <c r="H301" s="153">
        <v>-4.8</v>
      </c>
      <c r="L301" s="150"/>
      <c r="M301" s="154"/>
      <c r="T301" s="155"/>
      <c r="AT301" s="151" t="s">
        <v>261</v>
      </c>
      <c r="AU301" s="151" t="s">
        <v>87</v>
      </c>
      <c r="AV301" s="149" t="s">
        <v>87</v>
      </c>
      <c r="AW301" s="149" t="s">
        <v>37</v>
      </c>
      <c r="AX301" s="149" t="s">
        <v>78</v>
      </c>
      <c r="AY301" s="151" t="s">
        <v>153</v>
      </c>
    </row>
    <row r="302" spans="2:51" s="149" customFormat="1" ht="11.25">
      <c r="B302" s="150"/>
      <c r="D302" s="144" t="s">
        <v>261</v>
      </c>
      <c r="E302" s="151" t="s">
        <v>19</v>
      </c>
      <c r="F302" s="152" t="s">
        <v>511</v>
      </c>
      <c r="H302" s="153">
        <v>-5.76</v>
      </c>
      <c r="L302" s="150"/>
      <c r="M302" s="154"/>
      <c r="T302" s="155"/>
      <c r="AT302" s="151" t="s">
        <v>261</v>
      </c>
      <c r="AU302" s="151" t="s">
        <v>87</v>
      </c>
      <c r="AV302" s="149" t="s">
        <v>87</v>
      </c>
      <c r="AW302" s="149" t="s">
        <v>37</v>
      </c>
      <c r="AX302" s="149" t="s">
        <v>78</v>
      </c>
      <c r="AY302" s="151" t="s">
        <v>153</v>
      </c>
    </row>
    <row r="303" spans="2:51" s="149" customFormat="1" ht="11.25">
      <c r="B303" s="150"/>
      <c r="D303" s="144" t="s">
        <v>261</v>
      </c>
      <c r="E303" s="151" t="s">
        <v>19</v>
      </c>
      <c r="F303" s="152" t="s">
        <v>507</v>
      </c>
      <c r="H303" s="153">
        <v>-2.16</v>
      </c>
      <c r="L303" s="150"/>
      <c r="M303" s="154"/>
      <c r="T303" s="155"/>
      <c r="AT303" s="151" t="s">
        <v>261</v>
      </c>
      <c r="AU303" s="151" t="s">
        <v>87</v>
      </c>
      <c r="AV303" s="149" t="s">
        <v>87</v>
      </c>
      <c r="AW303" s="149" t="s">
        <v>37</v>
      </c>
      <c r="AX303" s="149" t="s">
        <v>78</v>
      </c>
      <c r="AY303" s="151" t="s">
        <v>153</v>
      </c>
    </row>
    <row r="304" spans="2:51" s="149" customFormat="1" ht="11.25">
      <c r="B304" s="150"/>
      <c r="D304" s="144" t="s">
        <v>261</v>
      </c>
      <c r="E304" s="151" t="s">
        <v>19</v>
      </c>
      <c r="F304" s="152" t="s">
        <v>512</v>
      </c>
      <c r="H304" s="153">
        <v>1.924</v>
      </c>
      <c r="L304" s="150"/>
      <c r="M304" s="154"/>
      <c r="T304" s="155"/>
      <c r="AT304" s="151" t="s">
        <v>261</v>
      </c>
      <c r="AU304" s="151" t="s">
        <v>87</v>
      </c>
      <c r="AV304" s="149" t="s">
        <v>87</v>
      </c>
      <c r="AW304" s="149" t="s">
        <v>37</v>
      </c>
      <c r="AX304" s="149" t="s">
        <v>78</v>
      </c>
      <c r="AY304" s="151" t="s">
        <v>153</v>
      </c>
    </row>
    <row r="305" spans="2:51" s="156" customFormat="1" ht="11.25">
      <c r="B305" s="157"/>
      <c r="D305" s="144" t="s">
        <v>261</v>
      </c>
      <c r="E305" s="158" t="s">
        <v>19</v>
      </c>
      <c r="F305" s="159" t="s">
        <v>295</v>
      </c>
      <c r="H305" s="160">
        <v>56.348000000000006</v>
      </c>
      <c r="L305" s="157"/>
      <c r="M305" s="161"/>
      <c r="T305" s="162"/>
      <c r="AT305" s="158" t="s">
        <v>261</v>
      </c>
      <c r="AU305" s="158" t="s">
        <v>87</v>
      </c>
      <c r="AV305" s="156" t="s">
        <v>174</v>
      </c>
      <c r="AW305" s="156" t="s">
        <v>37</v>
      </c>
      <c r="AX305" s="156" t="s">
        <v>85</v>
      </c>
      <c r="AY305" s="158" t="s">
        <v>153</v>
      </c>
    </row>
    <row r="306" spans="2:65" s="18" customFormat="1" ht="24.2" customHeight="1">
      <c r="B306" s="19"/>
      <c r="C306" s="123" t="s">
        <v>513</v>
      </c>
      <c r="D306" s="123" t="s">
        <v>156</v>
      </c>
      <c r="E306" s="124" t="s">
        <v>514</v>
      </c>
      <c r="F306" s="125" t="s">
        <v>515</v>
      </c>
      <c r="G306" s="126" t="s">
        <v>254</v>
      </c>
      <c r="H306" s="127">
        <v>10</v>
      </c>
      <c r="I306" s="128"/>
      <c r="J306" s="129">
        <f>ROUND(I306*H306,2)</f>
        <v>0</v>
      </c>
      <c r="K306" s="125" t="s">
        <v>160</v>
      </c>
      <c r="L306" s="19"/>
      <c r="M306" s="130" t="s">
        <v>19</v>
      </c>
      <c r="N306" s="131" t="s">
        <v>49</v>
      </c>
      <c r="P306" s="132">
        <f>O306*H306</f>
        <v>0</v>
      </c>
      <c r="Q306" s="132">
        <v>0.06221</v>
      </c>
      <c r="R306" s="132">
        <f>Q306*H306</f>
        <v>0.6221</v>
      </c>
      <c r="S306" s="132">
        <v>0</v>
      </c>
      <c r="T306" s="133">
        <f>S306*H306</f>
        <v>0</v>
      </c>
      <c r="AR306" s="134" t="s">
        <v>174</v>
      </c>
      <c r="AT306" s="134" t="s">
        <v>156</v>
      </c>
      <c r="AU306" s="134" t="s">
        <v>87</v>
      </c>
      <c r="AY306" s="2" t="s">
        <v>153</v>
      </c>
      <c r="BE306" s="135">
        <f aca="true" t="shared" si="24" ref="BE306:BE359">IF(N306="základní",J306,0)</f>
        <v>0</v>
      </c>
      <c r="BF306" s="135">
        <f aca="true" t="shared" si="25" ref="BF306:BF359">IF(N306="snížená",J306,0)</f>
        <v>0</v>
      </c>
      <c r="BG306" s="135">
        <f aca="true" t="shared" si="26" ref="BG306:BG359">IF(N306="zákl. přenesená",J306,0)</f>
        <v>0</v>
      </c>
      <c r="BH306" s="135">
        <f aca="true" t="shared" si="27" ref="BH306:BH359">IF(N306="sníž. přenesená",J306,0)</f>
        <v>0</v>
      </c>
      <c r="BI306" s="135">
        <f aca="true" t="shared" si="28" ref="BI306:BI359">IF(N306="nulová",J306,0)</f>
        <v>0</v>
      </c>
      <c r="BJ306" s="2" t="s">
        <v>85</v>
      </c>
      <c r="BK306" s="135">
        <f>ROUND(I306*H306,2)</f>
        <v>0</v>
      </c>
      <c r="BL306" s="2" t="s">
        <v>174</v>
      </c>
      <c r="BM306" s="134" t="s">
        <v>516</v>
      </c>
    </row>
    <row r="307" spans="2:47" s="18" customFormat="1" ht="11.25">
      <c r="B307" s="19"/>
      <c r="D307" s="136" t="s">
        <v>163</v>
      </c>
      <c r="F307" s="137" t="s">
        <v>517</v>
      </c>
      <c r="L307" s="19"/>
      <c r="M307" s="138"/>
      <c r="T307" s="43"/>
      <c r="AT307" s="2" t="s">
        <v>163</v>
      </c>
      <c r="AU307" s="2" t="s">
        <v>87</v>
      </c>
    </row>
    <row r="308" spans="2:65" s="18" customFormat="1" ht="24.2" customHeight="1">
      <c r="B308" s="19"/>
      <c r="C308" s="123" t="s">
        <v>518</v>
      </c>
      <c r="D308" s="123" t="s">
        <v>156</v>
      </c>
      <c r="E308" s="124" t="s">
        <v>519</v>
      </c>
      <c r="F308" s="125" t="s">
        <v>520</v>
      </c>
      <c r="G308" s="126" t="s">
        <v>254</v>
      </c>
      <c r="H308" s="127">
        <v>1</v>
      </c>
      <c r="I308" s="128"/>
      <c r="J308" s="129">
        <f>ROUND(I308*H308,2)</f>
        <v>0</v>
      </c>
      <c r="K308" s="125" t="s">
        <v>160</v>
      </c>
      <c r="L308" s="19"/>
      <c r="M308" s="130" t="s">
        <v>19</v>
      </c>
      <c r="N308" s="131" t="s">
        <v>49</v>
      </c>
      <c r="P308" s="132">
        <f>O308*H308</f>
        <v>0</v>
      </c>
      <c r="Q308" s="132">
        <v>0.07826</v>
      </c>
      <c r="R308" s="132">
        <f>Q308*H308</f>
        <v>0.07826</v>
      </c>
      <c r="S308" s="132">
        <v>0</v>
      </c>
      <c r="T308" s="133">
        <f>S308*H308</f>
        <v>0</v>
      </c>
      <c r="AR308" s="134" t="s">
        <v>174</v>
      </c>
      <c r="AT308" s="134" t="s">
        <v>156</v>
      </c>
      <c r="AU308" s="134" t="s">
        <v>87</v>
      </c>
      <c r="AY308" s="2" t="s">
        <v>153</v>
      </c>
      <c r="BE308" s="135">
        <f t="shared" si="24"/>
        <v>0</v>
      </c>
      <c r="BF308" s="135">
        <f t="shared" si="25"/>
        <v>0</v>
      </c>
      <c r="BG308" s="135">
        <f t="shared" si="26"/>
        <v>0</v>
      </c>
      <c r="BH308" s="135">
        <f t="shared" si="27"/>
        <v>0</v>
      </c>
      <c r="BI308" s="135">
        <f t="shared" si="28"/>
        <v>0</v>
      </c>
      <c r="BJ308" s="2" t="s">
        <v>85</v>
      </c>
      <c r="BK308" s="135">
        <f>ROUND(I308*H308,2)</f>
        <v>0</v>
      </c>
      <c r="BL308" s="2" t="s">
        <v>174</v>
      </c>
      <c r="BM308" s="134" t="s">
        <v>521</v>
      </c>
    </row>
    <row r="309" spans="2:47" s="18" customFormat="1" ht="11.25">
      <c r="B309" s="19"/>
      <c r="D309" s="136" t="s">
        <v>163</v>
      </c>
      <c r="F309" s="137" t="s">
        <v>522</v>
      </c>
      <c r="L309" s="19"/>
      <c r="M309" s="138"/>
      <c r="T309" s="43"/>
      <c r="AT309" s="2" t="s">
        <v>163</v>
      </c>
      <c r="AU309" s="2" t="s">
        <v>87</v>
      </c>
    </row>
    <row r="310" spans="2:65" s="18" customFormat="1" ht="24.2" customHeight="1">
      <c r="B310" s="19"/>
      <c r="C310" s="123" t="s">
        <v>523</v>
      </c>
      <c r="D310" s="123" t="s">
        <v>156</v>
      </c>
      <c r="E310" s="124" t="s">
        <v>524</v>
      </c>
      <c r="F310" s="125" t="s">
        <v>525</v>
      </c>
      <c r="G310" s="126" t="s">
        <v>254</v>
      </c>
      <c r="H310" s="127">
        <v>8</v>
      </c>
      <c r="I310" s="128"/>
      <c r="J310" s="129">
        <f>ROUND(I310*H310,2)</f>
        <v>0</v>
      </c>
      <c r="K310" s="125" t="s">
        <v>160</v>
      </c>
      <c r="L310" s="19"/>
      <c r="M310" s="130" t="s">
        <v>19</v>
      </c>
      <c r="N310" s="131" t="s">
        <v>49</v>
      </c>
      <c r="P310" s="132">
        <f>O310*H310</f>
        <v>0</v>
      </c>
      <c r="Q310" s="132">
        <v>0.02628</v>
      </c>
      <c r="R310" s="132">
        <f>Q310*H310</f>
        <v>0.21024</v>
      </c>
      <c r="S310" s="132">
        <v>0</v>
      </c>
      <c r="T310" s="133">
        <f>S310*H310</f>
        <v>0</v>
      </c>
      <c r="AR310" s="134" t="s">
        <v>174</v>
      </c>
      <c r="AT310" s="134" t="s">
        <v>156</v>
      </c>
      <c r="AU310" s="134" t="s">
        <v>87</v>
      </c>
      <c r="AY310" s="2" t="s">
        <v>153</v>
      </c>
      <c r="BE310" s="135">
        <f t="shared" si="24"/>
        <v>0</v>
      </c>
      <c r="BF310" s="135">
        <f t="shared" si="25"/>
        <v>0</v>
      </c>
      <c r="BG310" s="135">
        <f t="shared" si="26"/>
        <v>0</v>
      </c>
      <c r="BH310" s="135">
        <f t="shared" si="27"/>
        <v>0</v>
      </c>
      <c r="BI310" s="135">
        <f t="shared" si="28"/>
        <v>0</v>
      </c>
      <c r="BJ310" s="2" t="s">
        <v>85</v>
      </c>
      <c r="BK310" s="135">
        <f>ROUND(I310*H310,2)</f>
        <v>0</v>
      </c>
      <c r="BL310" s="2" t="s">
        <v>174</v>
      </c>
      <c r="BM310" s="134" t="s">
        <v>526</v>
      </c>
    </row>
    <row r="311" spans="2:47" s="18" customFormat="1" ht="11.25">
      <c r="B311" s="19"/>
      <c r="D311" s="136" t="s">
        <v>163</v>
      </c>
      <c r="F311" s="137" t="s">
        <v>527</v>
      </c>
      <c r="L311" s="19"/>
      <c r="M311" s="138"/>
      <c r="T311" s="43"/>
      <c r="AT311" s="2" t="s">
        <v>163</v>
      </c>
      <c r="AU311" s="2" t="s">
        <v>87</v>
      </c>
    </row>
    <row r="312" spans="2:65" s="18" customFormat="1" ht="24.2" customHeight="1">
      <c r="B312" s="19"/>
      <c r="C312" s="123" t="s">
        <v>528</v>
      </c>
      <c r="D312" s="123" t="s">
        <v>156</v>
      </c>
      <c r="E312" s="124" t="s">
        <v>529</v>
      </c>
      <c r="F312" s="125" t="s">
        <v>530</v>
      </c>
      <c r="G312" s="126" t="s">
        <v>270</v>
      </c>
      <c r="H312" s="127">
        <v>4</v>
      </c>
      <c r="I312" s="128"/>
      <c r="J312" s="129">
        <f>ROUND(I312*H312,2)</f>
        <v>0</v>
      </c>
      <c r="K312" s="125" t="s">
        <v>160</v>
      </c>
      <c r="L312" s="19"/>
      <c r="M312" s="130" t="s">
        <v>19</v>
      </c>
      <c r="N312" s="131" t="s">
        <v>49</v>
      </c>
      <c r="P312" s="132">
        <f>O312*H312</f>
        <v>0</v>
      </c>
      <c r="Q312" s="132">
        <v>0.02522</v>
      </c>
      <c r="R312" s="132">
        <f>Q312*H312</f>
        <v>0.10088</v>
      </c>
      <c r="S312" s="132">
        <v>0</v>
      </c>
      <c r="T312" s="133">
        <f>S312*H312</f>
        <v>0</v>
      </c>
      <c r="AR312" s="134" t="s">
        <v>174</v>
      </c>
      <c r="AT312" s="134" t="s">
        <v>156</v>
      </c>
      <c r="AU312" s="134" t="s">
        <v>87</v>
      </c>
      <c r="AY312" s="2" t="s">
        <v>153</v>
      </c>
      <c r="BE312" s="135">
        <f t="shared" si="24"/>
        <v>0</v>
      </c>
      <c r="BF312" s="135">
        <f t="shared" si="25"/>
        <v>0</v>
      </c>
      <c r="BG312" s="135">
        <f t="shared" si="26"/>
        <v>0</v>
      </c>
      <c r="BH312" s="135">
        <f t="shared" si="27"/>
        <v>0</v>
      </c>
      <c r="BI312" s="135">
        <f t="shared" si="28"/>
        <v>0</v>
      </c>
      <c r="BJ312" s="2" t="s">
        <v>85</v>
      </c>
      <c r="BK312" s="135">
        <f>ROUND(I312*H312,2)</f>
        <v>0</v>
      </c>
      <c r="BL312" s="2" t="s">
        <v>174</v>
      </c>
      <c r="BM312" s="134" t="s">
        <v>531</v>
      </c>
    </row>
    <row r="313" spans="2:47" s="18" customFormat="1" ht="11.25">
      <c r="B313" s="19"/>
      <c r="D313" s="136" t="s">
        <v>163</v>
      </c>
      <c r="F313" s="137" t="s">
        <v>532</v>
      </c>
      <c r="L313" s="19"/>
      <c r="M313" s="138"/>
      <c r="T313" s="43"/>
      <c r="AT313" s="2" t="s">
        <v>163</v>
      </c>
      <c r="AU313" s="2" t="s">
        <v>87</v>
      </c>
    </row>
    <row r="314" spans="2:65" s="18" customFormat="1" ht="21.75" customHeight="1">
      <c r="B314" s="19"/>
      <c r="C314" s="123" t="s">
        <v>533</v>
      </c>
      <c r="D314" s="123" t="s">
        <v>156</v>
      </c>
      <c r="E314" s="124" t="s">
        <v>534</v>
      </c>
      <c r="F314" s="125" t="s">
        <v>535</v>
      </c>
      <c r="G314" s="126" t="s">
        <v>322</v>
      </c>
      <c r="H314" s="127">
        <v>0.029</v>
      </c>
      <c r="I314" s="128"/>
      <c r="J314" s="129">
        <f>ROUND(I314*H314,2)</f>
        <v>0</v>
      </c>
      <c r="K314" s="125" t="s">
        <v>160</v>
      </c>
      <c r="L314" s="19"/>
      <c r="M314" s="130" t="s">
        <v>19</v>
      </c>
      <c r="N314" s="131" t="s">
        <v>49</v>
      </c>
      <c r="P314" s="132">
        <f>O314*H314</f>
        <v>0</v>
      </c>
      <c r="Q314" s="132">
        <v>1.04575</v>
      </c>
      <c r="R314" s="132">
        <f>Q314*H314</f>
        <v>0.03032675</v>
      </c>
      <c r="S314" s="132">
        <v>0</v>
      </c>
      <c r="T314" s="133">
        <f>S314*H314</f>
        <v>0</v>
      </c>
      <c r="AR314" s="134" t="s">
        <v>174</v>
      </c>
      <c r="AT314" s="134" t="s">
        <v>156</v>
      </c>
      <c r="AU314" s="134" t="s">
        <v>87</v>
      </c>
      <c r="AY314" s="2" t="s">
        <v>153</v>
      </c>
      <c r="BE314" s="135">
        <f t="shared" si="24"/>
        <v>0</v>
      </c>
      <c r="BF314" s="135">
        <f t="shared" si="25"/>
        <v>0</v>
      </c>
      <c r="BG314" s="135">
        <f t="shared" si="26"/>
        <v>0</v>
      </c>
      <c r="BH314" s="135">
        <f t="shared" si="27"/>
        <v>0</v>
      </c>
      <c r="BI314" s="135">
        <f t="shared" si="28"/>
        <v>0</v>
      </c>
      <c r="BJ314" s="2" t="s">
        <v>85</v>
      </c>
      <c r="BK314" s="135">
        <f>ROUND(I314*H314,2)</f>
        <v>0</v>
      </c>
      <c r="BL314" s="2" t="s">
        <v>174</v>
      </c>
      <c r="BM314" s="134" t="s">
        <v>536</v>
      </c>
    </row>
    <row r="315" spans="2:47" s="18" customFormat="1" ht="11.25">
      <c r="B315" s="19"/>
      <c r="D315" s="136" t="s">
        <v>163</v>
      </c>
      <c r="F315" s="137" t="s">
        <v>537</v>
      </c>
      <c r="L315" s="19"/>
      <c r="M315" s="138"/>
      <c r="T315" s="43"/>
      <c r="AT315" s="2" t="s">
        <v>163</v>
      </c>
      <c r="AU315" s="2" t="s">
        <v>87</v>
      </c>
    </row>
    <row r="316" spans="2:51" s="142" customFormat="1" ht="11.25">
      <c r="B316" s="143"/>
      <c r="D316" s="144" t="s">
        <v>261</v>
      </c>
      <c r="E316" s="145" t="s">
        <v>19</v>
      </c>
      <c r="F316" s="146" t="s">
        <v>538</v>
      </c>
      <c r="H316" s="145" t="s">
        <v>19</v>
      </c>
      <c r="L316" s="143"/>
      <c r="M316" s="147"/>
      <c r="T316" s="148"/>
      <c r="AT316" s="145" t="s">
        <v>261</v>
      </c>
      <c r="AU316" s="145" t="s">
        <v>87</v>
      </c>
      <c r="AV316" s="142" t="s">
        <v>85</v>
      </c>
      <c r="AW316" s="142" t="s">
        <v>37</v>
      </c>
      <c r="AX316" s="142" t="s">
        <v>78</v>
      </c>
      <c r="AY316" s="145" t="s">
        <v>153</v>
      </c>
    </row>
    <row r="317" spans="2:51" s="149" customFormat="1" ht="11.25">
      <c r="B317" s="150"/>
      <c r="D317" s="144" t="s">
        <v>261</v>
      </c>
      <c r="E317" s="151" t="s">
        <v>19</v>
      </c>
      <c r="F317" s="152" t="s">
        <v>539</v>
      </c>
      <c r="H317" s="153">
        <v>0.021</v>
      </c>
      <c r="L317" s="150"/>
      <c r="M317" s="154"/>
      <c r="T317" s="155"/>
      <c r="AT317" s="151" t="s">
        <v>261</v>
      </c>
      <c r="AU317" s="151" t="s">
        <v>87</v>
      </c>
      <c r="AV317" s="149" t="s">
        <v>87</v>
      </c>
      <c r="AW317" s="149" t="s">
        <v>37</v>
      </c>
      <c r="AX317" s="149" t="s">
        <v>78</v>
      </c>
      <c r="AY317" s="151" t="s">
        <v>153</v>
      </c>
    </row>
    <row r="318" spans="2:51" s="149" customFormat="1" ht="11.25">
      <c r="B318" s="150"/>
      <c r="D318" s="144" t="s">
        <v>261</v>
      </c>
      <c r="E318" s="151" t="s">
        <v>19</v>
      </c>
      <c r="F318" s="152" t="s">
        <v>540</v>
      </c>
      <c r="H318" s="153">
        <v>0.008</v>
      </c>
      <c r="L318" s="150"/>
      <c r="M318" s="154"/>
      <c r="T318" s="155"/>
      <c r="AT318" s="151" t="s">
        <v>261</v>
      </c>
      <c r="AU318" s="151" t="s">
        <v>87</v>
      </c>
      <c r="AV318" s="149" t="s">
        <v>87</v>
      </c>
      <c r="AW318" s="149" t="s">
        <v>37</v>
      </c>
      <c r="AX318" s="149" t="s">
        <v>78</v>
      </c>
      <c r="AY318" s="151" t="s">
        <v>153</v>
      </c>
    </row>
    <row r="319" spans="2:51" s="156" customFormat="1" ht="11.25">
      <c r="B319" s="157"/>
      <c r="D319" s="144" t="s">
        <v>261</v>
      </c>
      <c r="E319" s="158" t="s">
        <v>19</v>
      </c>
      <c r="F319" s="159" t="s">
        <v>295</v>
      </c>
      <c r="H319" s="160">
        <v>0.029</v>
      </c>
      <c r="L319" s="157"/>
      <c r="M319" s="161"/>
      <c r="T319" s="162"/>
      <c r="AT319" s="158" t="s">
        <v>261</v>
      </c>
      <c r="AU319" s="158" t="s">
        <v>87</v>
      </c>
      <c r="AV319" s="156" t="s">
        <v>174</v>
      </c>
      <c r="AW319" s="156" t="s">
        <v>37</v>
      </c>
      <c r="AX319" s="156" t="s">
        <v>85</v>
      </c>
      <c r="AY319" s="158" t="s">
        <v>153</v>
      </c>
    </row>
    <row r="320" spans="2:65" s="18" customFormat="1" ht="16.5" customHeight="1">
      <c r="B320" s="19"/>
      <c r="C320" s="123" t="s">
        <v>541</v>
      </c>
      <c r="D320" s="123" t="s">
        <v>156</v>
      </c>
      <c r="E320" s="124" t="s">
        <v>542</v>
      </c>
      <c r="F320" s="125" t="s">
        <v>543</v>
      </c>
      <c r="G320" s="126" t="s">
        <v>276</v>
      </c>
      <c r="H320" s="127">
        <v>0.254</v>
      </c>
      <c r="I320" s="128"/>
      <c r="J320" s="129">
        <f>ROUND(I320*H320,2)</f>
        <v>0</v>
      </c>
      <c r="K320" s="125" t="s">
        <v>160</v>
      </c>
      <c r="L320" s="19"/>
      <c r="M320" s="130" t="s">
        <v>19</v>
      </c>
      <c r="N320" s="131" t="s">
        <v>49</v>
      </c>
      <c r="P320" s="132">
        <f>O320*H320</f>
        <v>0</v>
      </c>
      <c r="Q320" s="132">
        <v>2.4533</v>
      </c>
      <c r="R320" s="132">
        <f>Q320*H320</f>
        <v>0.6231382</v>
      </c>
      <c r="S320" s="132">
        <v>0</v>
      </c>
      <c r="T320" s="133">
        <f>S320*H320</f>
        <v>0</v>
      </c>
      <c r="AR320" s="134" t="s">
        <v>174</v>
      </c>
      <c r="AT320" s="134" t="s">
        <v>156</v>
      </c>
      <c r="AU320" s="134" t="s">
        <v>87</v>
      </c>
      <c r="AY320" s="2" t="s">
        <v>153</v>
      </c>
      <c r="BE320" s="135">
        <f t="shared" si="24"/>
        <v>0</v>
      </c>
      <c r="BF320" s="135">
        <f t="shared" si="25"/>
        <v>0</v>
      </c>
      <c r="BG320" s="135">
        <f t="shared" si="26"/>
        <v>0</v>
      </c>
      <c r="BH320" s="135">
        <f t="shared" si="27"/>
        <v>0</v>
      </c>
      <c r="BI320" s="135">
        <f t="shared" si="28"/>
        <v>0</v>
      </c>
      <c r="BJ320" s="2" t="s">
        <v>85</v>
      </c>
      <c r="BK320" s="135">
        <f>ROUND(I320*H320,2)</f>
        <v>0</v>
      </c>
      <c r="BL320" s="2" t="s">
        <v>174</v>
      </c>
      <c r="BM320" s="134" t="s">
        <v>544</v>
      </c>
    </row>
    <row r="321" spans="2:47" s="18" customFormat="1" ht="11.25">
      <c r="B321" s="19"/>
      <c r="D321" s="136" t="s">
        <v>163</v>
      </c>
      <c r="F321" s="137" t="s">
        <v>545</v>
      </c>
      <c r="L321" s="19"/>
      <c r="M321" s="138"/>
      <c r="T321" s="43"/>
      <c r="AT321" s="2" t="s">
        <v>163</v>
      </c>
      <c r="AU321" s="2" t="s">
        <v>87</v>
      </c>
    </row>
    <row r="322" spans="2:51" s="142" customFormat="1" ht="11.25">
      <c r="B322" s="143"/>
      <c r="D322" s="144" t="s">
        <v>261</v>
      </c>
      <c r="E322" s="145" t="s">
        <v>19</v>
      </c>
      <c r="F322" s="146" t="s">
        <v>538</v>
      </c>
      <c r="H322" s="145" t="s">
        <v>19</v>
      </c>
      <c r="L322" s="143"/>
      <c r="M322" s="147"/>
      <c r="T322" s="148"/>
      <c r="AT322" s="145" t="s">
        <v>261</v>
      </c>
      <c r="AU322" s="145" t="s">
        <v>87</v>
      </c>
      <c r="AV322" s="142" t="s">
        <v>85</v>
      </c>
      <c r="AW322" s="142" t="s">
        <v>37</v>
      </c>
      <c r="AX322" s="142" t="s">
        <v>78</v>
      </c>
      <c r="AY322" s="145" t="s">
        <v>153</v>
      </c>
    </row>
    <row r="323" spans="2:51" s="149" customFormat="1" ht="11.25">
      <c r="B323" s="150"/>
      <c r="D323" s="144" t="s">
        <v>261</v>
      </c>
      <c r="E323" s="151" t="s">
        <v>19</v>
      </c>
      <c r="F323" s="152" t="s">
        <v>546</v>
      </c>
      <c r="H323" s="153">
        <v>0.254</v>
      </c>
      <c r="L323" s="150"/>
      <c r="M323" s="154"/>
      <c r="T323" s="155"/>
      <c r="AT323" s="151" t="s">
        <v>261</v>
      </c>
      <c r="AU323" s="151" t="s">
        <v>87</v>
      </c>
      <c r="AV323" s="149" t="s">
        <v>87</v>
      </c>
      <c r="AW323" s="149" t="s">
        <v>37</v>
      </c>
      <c r="AX323" s="149" t="s">
        <v>85</v>
      </c>
      <c r="AY323" s="151" t="s">
        <v>153</v>
      </c>
    </row>
    <row r="324" spans="2:63" s="111" customFormat="1" ht="22.9" customHeight="1">
      <c r="B324" s="112"/>
      <c r="D324" s="113" t="s">
        <v>77</v>
      </c>
      <c r="E324" s="121" t="s">
        <v>174</v>
      </c>
      <c r="F324" s="121" t="s">
        <v>547</v>
      </c>
      <c r="J324" s="122">
        <f>BK324</f>
        <v>0</v>
      </c>
      <c r="L324" s="112"/>
      <c r="M324" s="116"/>
      <c r="P324" s="117">
        <f>SUM(P325:P388)</f>
        <v>0</v>
      </c>
      <c r="R324" s="117">
        <f>SUM(R325:R388)</f>
        <v>43.5715303</v>
      </c>
      <c r="T324" s="118">
        <f>SUM(T325:T388)</f>
        <v>0</v>
      </c>
      <c r="AR324" s="113" t="s">
        <v>85</v>
      </c>
      <c r="AT324" s="119" t="s">
        <v>77</v>
      </c>
      <c r="AU324" s="119" t="s">
        <v>85</v>
      </c>
      <c r="AY324" s="113" t="s">
        <v>153</v>
      </c>
      <c r="BK324" s="120">
        <f>SUM(BK325:BK388)</f>
        <v>0</v>
      </c>
    </row>
    <row r="325" spans="2:65" s="18" customFormat="1" ht="24.2" customHeight="1">
      <c r="B325" s="19"/>
      <c r="C325" s="123" t="s">
        <v>548</v>
      </c>
      <c r="D325" s="123" t="s">
        <v>156</v>
      </c>
      <c r="E325" s="124" t="s">
        <v>549</v>
      </c>
      <c r="F325" s="125" t="s">
        <v>550</v>
      </c>
      <c r="G325" s="126" t="s">
        <v>258</v>
      </c>
      <c r="H325" s="127">
        <v>11.4</v>
      </c>
      <c r="I325" s="128"/>
      <c r="J325" s="129">
        <f>ROUND(I325*H325,2)</f>
        <v>0</v>
      </c>
      <c r="K325" s="125" t="s">
        <v>160</v>
      </c>
      <c r="L325" s="19"/>
      <c r="M325" s="130" t="s">
        <v>19</v>
      </c>
      <c r="N325" s="131" t="s">
        <v>49</v>
      </c>
      <c r="P325" s="132">
        <f>O325*H325</f>
        <v>0</v>
      </c>
      <c r="Q325" s="132">
        <v>0.00663</v>
      </c>
      <c r="R325" s="132">
        <f>Q325*H325</f>
        <v>0.075582</v>
      </c>
      <c r="S325" s="132">
        <v>0</v>
      </c>
      <c r="T325" s="133">
        <f>S325*H325</f>
        <v>0</v>
      </c>
      <c r="AR325" s="134" t="s">
        <v>174</v>
      </c>
      <c r="AT325" s="134" t="s">
        <v>156</v>
      </c>
      <c r="AU325" s="134" t="s">
        <v>87</v>
      </c>
      <c r="AY325" s="2" t="s">
        <v>153</v>
      </c>
      <c r="BE325" s="135">
        <f t="shared" si="24"/>
        <v>0</v>
      </c>
      <c r="BF325" s="135">
        <f t="shared" si="25"/>
        <v>0</v>
      </c>
      <c r="BG325" s="135">
        <f t="shared" si="26"/>
        <v>0</v>
      </c>
      <c r="BH325" s="135">
        <f t="shared" si="27"/>
        <v>0</v>
      </c>
      <c r="BI325" s="135">
        <f t="shared" si="28"/>
        <v>0</v>
      </c>
      <c r="BJ325" s="2" t="s">
        <v>85</v>
      </c>
      <c r="BK325" s="135">
        <f>ROUND(I325*H325,2)</f>
        <v>0</v>
      </c>
      <c r="BL325" s="2" t="s">
        <v>174</v>
      </c>
      <c r="BM325" s="134" t="s">
        <v>551</v>
      </c>
    </row>
    <row r="326" spans="2:47" s="18" customFormat="1" ht="11.25">
      <c r="B326" s="19"/>
      <c r="D326" s="136" t="s">
        <v>163</v>
      </c>
      <c r="F326" s="137" t="s">
        <v>552</v>
      </c>
      <c r="L326" s="19"/>
      <c r="M326" s="138"/>
      <c r="T326" s="43"/>
      <c r="AT326" s="2" t="s">
        <v>163</v>
      </c>
      <c r="AU326" s="2" t="s">
        <v>87</v>
      </c>
    </row>
    <row r="327" spans="2:51" s="142" customFormat="1" ht="11.25">
      <c r="B327" s="143"/>
      <c r="D327" s="144" t="s">
        <v>261</v>
      </c>
      <c r="E327" s="145" t="s">
        <v>19</v>
      </c>
      <c r="F327" s="146" t="s">
        <v>553</v>
      </c>
      <c r="H327" s="145" t="s">
        <v>19</v>
      </c>
      <c r="L327" s="143"/>
      <c r="M327" s="147"/>
      <c r="T327" s="148"/>
      <c r="AT327" s="145" t="s">
        <v>261</v>
      </c>
      <c r="AU327" s="145" t="s">
        <v>87</v>
      </c>
      <c r="AV327" s="142" t="s">
        <v>85</v>
      </c>
      <c r="AW327" s="142" t="s">
        <v>37</v>
      </c>
      <c r="AX327" s="142" t="s">
        <v>78</v>
      </c>
      <c r="AY327" s="145" t="s">
        <v>153</v>
      </c>
    </row>
    <row r="328" spans="2:51" s="149" customFormat="1" ht="11.25">
      <c r="B328" s="150"/>
      <c r="D328" s="144" t="s">
        <v>261</v>
      </c>
      <c r="E328" s="151" t="s">
        <v>19</v>
      </c>
      <c r="F328" s="152" t="s">
        <v>554</v>
      </c>
      <c r="H328" s="153">
        <v>7.74</v>
      </c>
      <c r="L328" s="150"/>
      <c r="M328" s="154"/>
      <c r="T328" s="155"/>
      <c r="AT328" s="151" t="s">
        <v>261</v>
      </c>
      <c r="AU328" s="151" t="s">
        <v>87</v>
      </c>
      <c r="AV328" s="149" t="s">
        <v>87</v>
      </c>
      <c r="AW328" s="149" t="s">
        <v>37</v>
      </c>
      <c r="AX328" s="149" t="s">
        <v>78</v>
      </c>
      <c r="AY328" s="151" t="s">
        <v>153</v>
      </c>
    </row>
    <row r="329" spans="2:51" s="149" customFormat="1" ht="11.25">
      <c r="B329" s="150"/>
      <c r="D329" s="144" t="s">
        <v>261</v>
      </c>
      <c r="E329" s="151" t="s">
        <v>19</v>
      </c>
      <c r="F329" s="152" t="s">
        <v>555</v>
      </c>
      <c r="H329" s="153">
        <v>3.66</v>
      </c>
      <c r="L329" s="150"/>
      <c r="M329" s="154"/>
      <c r="T329" s="155"/>
      <c r="AT329" s="151" t="s">
        <v>261</v>
      </c>
      <c r="AU329" s="151" t="s">
        <v>87</v>
      </c>
      <c r="AV329" s="149" t="s">
        <v>87</v>
      </c>
      <c r="AW329" s="149" t="s">
        <v>37</v>
      </c>
      <c r="AX329" s="149" t="s">
        <v>78</v>
      </c>
      <c r="AY329" s="151" t="s">
        <v>153</v>
      </c>
    </row>
    <row r="330" spans="2:51" s="156" customFormat="1" ht="11.25">
      <c r="B330" s="157"/>
      <c r="D330" s="144" t="s">
        <v>261</v>
      </c>
      <c r="E330" s="158" t="s">
        <v>19</v>
      </c>
      <c r="F330" s="159" t="s">
        <v>295</v>
      </c>
      <c r="H330" s="160">
        <v>11.4</v>
      </c>
      <c r="L330" s="157"/>
      <c r="M330" s="161"/>
      <c r="T330" s="162"/>
      <c r="AT330" s="158" t="s">
        <v>261</v>
      </c>
      <c r="AU330" s="158" t="s">
        <v>87</v>
      </c>
      <c r="AV330" s="156" t="s">
        <v>174</v>
      </c>
      <c r="AW330" s="156" t="s">
        <v>37</v>
      </c>
      <c r="AX330" s="156" t="s">
        <v>85</v>
      </c>
      <c r="AY330" s="158" t="s">
        <v>153</v>
      </c>
    </row>
    <row r="331" spans="2:65" s="18" customFormat="1" ht="24.2" customHeight="1">
      <c r="B331" s="19"/>
      <c r="C331" s="123" t="s">
        <v>556</v>
      </c>
      <c r="D331" s="123" t="s">
        <v>156</v>
      </c>
      <c r="E331" s="124" t="s">
        <v>557</v>
      </c>
      <c r="F331" s="125" t="s">
        <v>558</v>
      </c>
      <c r="G331" s="126" t="s">
        <v>258</v>
      </c>
      <c r="H331" s="127">
        <v>11.4</v>
      </c>
      <c r="I331" s="128"/>
      <c r="J331" s="129">
        <f>ROUND(I331*H331,2)</f>
        <v>0</v>
      </c>
      <c r="K331" s="125" t="s">
        <v>160</v>
      </c>
      <c r="L331" s="19"/>
      <c r="M331" s="130" t="s">
        <v>19</v>
      </c>
      <c r="N331" s="131" t="s">
        <v>49</v>
      </c>
      <c r="P331" s="132">
        <f>O331*H331</f>
        <v>0</v>
      </c>
      <c r="Q331" s="132">
        <v>0</v>
      </c>
      <c r="R331" s="132">
        <f>Q331*H331</f>
        <v>0</v>
      </c>
      <c r="S331" s="132">
        <v>0</v>
      </c>
      <c r="T331" s="133">
        <f>S331*H331</f>
        <v>0</v>
      </c>
      <c r="AR331" s="134" t="s">
        <v>174</v>
      </c>
      <c r="AT331" s="134" t="s">
        <v>156</v>
      </c>
      <c r="AU331" s="134" t="s">
        <v>87</v>
      </c>
      <c r="AY331" s="2" t="s">
        <v>153</v>
      </c>
      <c r="BE331" s="135">
        <f t="shared" si="24"/>
        <v>0</v>
      </c>
      <c r="BF331" s="135">
        <f t="shared" si="25"/>
        <v>0</v>
      </c>
      <c r="BG331" s="135">
        <f t="shared" si="26"/>
        <v>0</v>
      </c>
      <c r="BH331" s="135">
        <f t="shared" si="27"/>
        <v>0</v>
      </c>
      <c r="BI331" s="135">
        <f t="shared" si="28"/>
        <v>0</v>
      </c>
      <c r="BJ331" s="2" t="s">
        <v>85</v>
      </c>
      <c r="BK331" s="135">
        <f>ROUND(I331*H331,2)</f>
        <v>0</v>
      </c>
      <c r="BL331" s="2" t="s">
        <v>174</v>
      </c>
      <c r="BM331" s="134" t="s">
        <v>559</v>
      </c>
    </row>
    <row r="332" spans="2:47" s="18" customFormat="1" ht="11.25">
      <c r="B332" s="19"/>
      <c r="D332" s="136" t="s">
        <v>163</v>
      </c>
      <c r="F332" s="137" t="s">
        <v>560</v>
      </c>
      <c r="L332" s="19"/>
      <c r="M332" s="138"/>
      <c r="T332" s="43"/>
      <c r="AT332" s="2" t="s">
        <v>163</v>
      </c>
      <c r="AU332" s="2" t="s">
        <v>87</v>
      </c>
    </row>
    <row r="333" spans="2:65" s="18" customFormat="1" ht="24.2" customHeight="1">
      <c r="B333" s="19"/>
      <c r="C333" s="123" t="s">
        <v>561</v>
      </c>
      <c r="D333" s="123" t="s">
        <v>156</v>
      </c>
      <c r="E333" s="124" t="s">
        <v>562</v>
      </c>
      <c r="F333" s="125" t="s">
        <v>563</v>
      </c>
      <c r="G333" s="126" t="s">
        <v>258</v>
      </c>
      <c r="H333" s="127">
        <v>3.66</v>
      </c>
      <c r="I333" s="128"/>
      <c r="J333" s="129">
        <f>ROUND(I333*H333,2)</f>
        <v>0</v>
      </c>
      <c r="K333" s="125" t="s">
        <v>160</v>
      </c>
      <c r="L333" s="19"/>
      <c r="M333" s="130" t="s">
        <v>19</v>
      </c>
      <c r="N333" s="131" t="s">
        <v>49</v>
      </c>
      <c r="P333" s="132">
        <f>O333*H333</f>
        <v>0</v>
      </c>
      <c r="Q333" s="132">
        <v>0.00134</v>
      </c>
      <c r="R333" s="132">
        <f>Q333*H333</f>
        <v>0.004904400000000001</v>
      </c>
      <c r="S333" s="132">
        <v>0</v>
      </c>
      <c r="T333" s="133">
        <f>S333*H333</f>
        <v>0</v>
      </c>
      <c r="AR333" s="134" t="s">
        <v>174</v>
      </c>
      <c r="AT333" s="134" t="s">
        <v>156</v>
      </c>
      <c r="AU333" s="134" t="s">
        <v>87</v>
      </c>
      <c r="AY333" s="2" t="s">
        <v>153</v>
      </c>
      <c r="BE333" s="135">
        <f t="shared" si="24"/>
        <v>0</v>
      </c>
      <c r="BF333" s="135">
        <f t="shared" si="25"/>
        <v>0</v>
      </c>
      <c r="BG333" s="135">
        <f t="shared" si="26"/>
        <v>0</v>
      </c>
      <c r="BH333" s="135">
        <f t="shared" si="27"/>
        <v>0</v>
      </c>
      <c r="BI333" s="135">
        <f t="shared" si="28"/>
        <v>0</v>
      </c>
      <c r="BJ333" s="2" t="s">
        <v>85</v>
      </c>
      <c r="BK333" s="135">
        <f>ROUND(I333*H333,2)</f>
        <v>0</v>
      </c>
      <c r="BL333" s="2" t="s">
        <v>174</v>
      </c>
      <c r="BM333" s="134" t="s">
        <v>564</v>
      </c>
    </row>
    <row r="334" spans="2:47" s="18" customFormat="1" ht="11.25">
      <c r="B334" s="19"/>
      <c r="D334" s="136" t="s">
        <v>163</v>
      </c>
      <c r="F334" s="137" t="s">
        <v>565</v>
      </c>
      <c r="L334" s="19"/>
      <c r="M334" s="138"/>
      <c r="T334" s="43"/>
      <c r="AT334" s="2" t="s">
        <v>163</v>
      </c>
      <c r="AU334" s="2" t="s">
        <v>87</v>
      </c>
    </row>
    <row r="335" spans="2:51" s="149" customFormat="1" ht="11.25">
      <c r="B335" s="150"/>
      <c r="D335" s="144" t="s">
        <v>261</v>
      </c>
      <c r="E335" s="151" t="s">
        <v>19</v>
      </c>
      <c r="F335" s="152" t="s">
        <v>555</v>
      </c>
      <c r="H335" s="153">
        <v>3.66</v>
      </c>
      <c r="L335" s="150"/>
      <c r="M335" s="154"/>
      <c r="T335" s="155"/>
      <c r="AT335" s="151" t="s">
        <v>261</v>
      </c>
      <c r="AU335" s="151" t="s">
        <v>87</v>
      </c>
      <c r="AV335" s="149" t="s">
        <v>87</v>
      </c>
      <c r="AW335" s="149" t="s">
        <v>37</v>
      </c>
      <c r="AX335" s="149" t="s">
        <v>85</v>
      </c>
      <c r="AY335" s="151" t="s">
        <v>153</v>
      </c>
    </row>
    <row r="336" spans="2:65" s="18" customFormat="1" ht="24.2" customHeight="1">
      <c r="B336" s="19"/>
      <c r="C336" s="123" t="s">
        <v>566</v>
      </c>
      <c r="D336" s="123" t="s">
        <v>156</v>
      </c>
      <c r="E336" s="124" t="s">
        <v>567</v>
      </c>
      <c r="F336" s="125" t="s">
        <v>568</v>
      </c>
      <c r="G336" s="126" t="s">
        <v>258</v>
      </c>
      <c r="H336" s="127">
        <v>3.66</v>
      </c>
      <c r="I336" s="128"/>
      <c r="J336" s="129">
        <f>ROUND(I336*H336,2)</f>
        <v>0</v>
      </c>
      <c r="K336" s="125" t="s">
        <v>160</v>
      </c>
      <c r="L336" s="19"/>
      <c r="M336" s="130" t="s">
        <v>19</v>
      </c>
      <c r="N336" s="131" t="s">
        <v>49</v>
      </c>
      <c r="P336" s="132">
        <f>O336*H336</f>
        <v>0</v>
      </c>
      <c r="Q336" s="132">
        <v>0</v>
      </c>
      <c r="R336" s="132">
        <f>Q336*H336</f>
        <v>0</v>
      </c>
      <c r="S336" s="132">
        <v>0</v>
      </c>
      <c r="T336" s="133">
        <f>S336*H336</f>
        <v>0</v>
      </c>
      <c r="AR336" s="134" t="s">
        <v>174</v>
      </c>
      <c r="AT336" s="134" t="s">
        <v>156</v>
      </c>
      <c r="AU336" s="134" t="s">
        <v>87</v>
      </c>
      <c r="AY336" s="2" t="s">
        <v>153</v>
      </c>
      <c r="BE336" s="135">
        <f t="shared" si="24"/>
        <v>0</v>
      </c>
      <c r="BF336" s="135">
        <f t="shared" si="25"/>
        <v>0</v>
      </c>
      <c r="BG336" s="135">
        <f t="shared" si="26"/>
        <v>0</v>
      </c>
      <c r="BH336" s="135">
        <f t="shared" si="27"/>
        <v>0</v>
      </c>
      <c r="BI336" s="135">
        <f t="shared" si="28"/>
        <v>0</v>
      </c>
      <c r="BJ336" s="2" t="s">
        <v>85</v>
      </c>
      <c r="BK336" s="135">
        <f>ROUND(I336*H336,2)</f>
        <v>0</v>
      </c>
      <c r="BL336" s="2" t="s">
        <v>174</v>
      </c>
      <c r="BM336" s="134" t="s">
        <v>569</v>
      </c>
    </row>
    <row r="337" spans="2:47" s="18" customFormat="1" ht="11.25">
      <c r="B337" s="19"/>
      <c r="D337" s="136" t="s">
        <v>163</v>
      </c>
      <c r="F337" s="137" t="s">
        <v>570</v>
      </c>
      <c r="L337" s="19"/>
      <c r="M337" s="138"/>
      <c r="T337" s="43"/>
      <c r="AT337" s="2" t="s">
        <v>163</v>
      </c>
      <c r="AU337" s="2" t="s">
        <v>87</v>
      </c>
    </row>
    <row r="338" spans="2:65" s="18" customFormat="1" ht="24.2" customHeight="1">
      <c r="B338" s="19"/>
      <c r="C338" s="123" t="s">
        <v>571</v>
      </c>
      <c r="D338" s="123" t="s">
        <v>156</v>
      </c>
      <c r="E338" s="124" t="s">
        <v>572</v>
      </c>
      <c r="F338" s="125" t="s">
        <v>573</v>
      </c>
      <c r="G338" s="126" t="s">
        <v>276</v>
      </c>
      <c r="H338" s="127">
        <v>0.772</v>
      </c>
      <c r="I338" s="128"/>
      <c r="J338" s="129">
        <f>ROUND(I338*H338,2)</f>
        <v>0</v>
      </c>
      <c r="K338" s="125" t="s">
        <v>160</v>
      </c>
      <c r="L338" s="19"/>
      <c r="M338" s="130" t="s">
        <v>19</v>
      </c>
      <c r="N338" s="131" t="s">
        <v>49</v>
      </c>
      <c r="P338" s="132">
        <f>O338*H338</f>
        <v>0</v>
      </c>
      <c r="Q338" s="132">
        <v>2.45336</v>
      </c>
      <c r="R338" s="132">
        <f>Q338*H338</f>
        <v>1.89399392</v>
      </c>
      <c r="S338" s="132">
        <v>0</v>
      </c>
      <c r="T338" s="133">
        <f>S338*H338</f>
        <v>0</v>
      </c>
      <c r="AR338" s="134" t="s">
        <v>174</v>
      </c>
      <c r="AT338" s="134" t="s">
        <v>156</v>
      </c>
      <c r="AU338" s="134" t="s">
        <v>87</v>
      </c>
      <c r="AY338" s="2" t="s">
        <v>153</v>
      </c>
      <c r="BE338" s="135">
        <f t="shared" si="24"/>
        <v>0</v>
      </c>
      <c r="BF338" s="135">
        <f t="shared" si="25"/>
        <v>0</v>
      </c>
      <c r="BG338" s="135">
        <f t="shared" si="26"/>
        <v>0</v>
      </c>
      <c r="BH338" s="135">
        <f t="shared" si="27"/>
        <v>0</v>
      </c>
      <c r="BI338" s="135">
        <f t="shared" si="28"/>
        <v>0</v>
      </c>
      <c r="BJ338" s="2" t="s">
        <v>85</v>
      </c>
      <c r="BK338" s="135">
        <f>ROUND(I338*H338,2)</f>
        <v>0</v>
      </c>
      <c r="BL338" s="2" t="s">
        <v>174</v>
      </c>
      <c r="BM338" s="134" t="s">
        <v>574</v>
      </c>
    </row>
    <row r="339" spans="2:47" s="18" customFormat="1" ht="11.25">
      <c r="B339" s="19"/>
      <c r="D339" s="136" t="s">
        <v>163</v>
      </c>
      <c r="F339" s="137" t="s">
        <v>575</v>
      </c>
      <c r="L339" s="19"/>
      <c r="M339" s="138"/>
      <c r="T339" s="43"/>
      <c r="AT339" s="2" t="s">
        <v>163</v>
      </c>
      <c r="AU339" s="2" t="s">
        <v>87</v>
      </c>
    </row>
    <row r="340" spans="2:51" s="149" customFormat="1" ht="11.25">
      <c r="B340" s="150"/>
      <c r="D340" s="144" t="s">
        <v>261</v>
      </c>
      <c r="E340" s="151" t="s">
        <v>19</v>
      </c>
      <c r="F340" s="152" t="s">
        <v>576</v>
      </c>
      <c r="H340" s="153">
        <v>0.772</v>
      </c>
      <c r="L340" s="150"/>
      <c r="M340" s="154"/>
      <c r="T340" s="155"/>
      <c r="AT340" s="151" t="s">
        <v>261</v>
      </c>
      <c r="AU340" s="151" t="s">
        <v>87</v>
      </c>
      <c r="AV340" s="149" t="s">
        <v>87</v>
      </c>
      <c r="AW340" s="149" t="s">
        <v>37</v>
      </c>
      <c r="AX340" s="149" t="s">
        <v>85</v>
      </c>
      <c r="AY340" s="151" t="s">
        <v>153</v>
      </c>
    </row>
    <row r="341" spans="2:65" s="18" customFormat="1" ht="16.5" customHeight="1">
      <c r="B341" s="19"/>
      <c r="C341" s="123" t="s">
        <v>577</v>
      </c>
      <c r="D341" s="123" t="s">
        <v>156</v>
      </c>
      <c r="E341" s="124" t="s">
        <v>578</v>
      </c>
      <c r="F341" s="125" t="s">
        <v>579</v>
      </c>
      <c r="G341" s="126" t="s">
        <v>258</v>
      </c>
      <c r="H341" s="127">
        <v>44.455</v>
      </c>
      <c r="I341" s="128"/>
      <c r="J341" s="129">
        <f>ROUND(I341*H341,2)</f>
        <v>0</v>
      </c>
      <c r="K341" s="125" t="s">
        <v>160</v>
      </c>
      <c r="L341" s="19"/>
      <c r="M341" s="130" t="s">
        <v>19</v>
      </c>
      <c r="N341" s="131" t="s">
        <v>49</v>
      </c>
      <c r="P341" s="132">
        <f>O341*H341</f>
        <v>0</v>
      </c>
      <c r="Q341" s="132">
        <v>0.00576</v>
      </c>
      <c r="R341" s="132">
        <f>Q341*H341</f>
        <v>0.25606080000000003</v>
      </c>
      <c r="S341" s="132">
        <v>0</v>
      </c>
      <c r="T341" s="133">
        <f>S341*H341</f>
        <v>0</v>
      </c>
      <c r="AR341" s="134" t="s">
        <v>174</v>
      </c>
      <c r="AT341" s="134" t="s">
        <v>156</v>
      </c>
      <c r="AU341" s="134" t="s">
        <v>87</v>
      </c>
      <c r="AY341" s="2" t="s">
        <v>153</v>
      </c>
      <c r="BE341" s="135">
        <f t="shared" si="24"/>
        <v>0</v>
      </c>
      <c r="BF341" s="135">
        <f t="shared" si="25"/>
        <v>0</v>
      </c>
      <c r="BG341" s="135">
        <f t="shared" si="26"/>
        <v>0</v>
      </c>
      <c r="BH341" s="135">
        <f t="shared" si="27"/>
        <v>0</v>
      </c>
      <c r="BI341" s="135">
        <f t="shared" si="28"/>
        <v>0</v>
      </c>
      <c r="BJ341" s="2" t="s">
        <v>85</v>
      </c>
      <c r="BK341" s="135">
        <f>ROUND(I341*H341,2)</f>
        <v>0</v>
      </c>
      <c r="BL341" s="2" t="s">
        <v>174</v>
      </c>
      <c r="BM341" s="134" t="s">
        <v>580</v>
      </c>
    </row>
    <row r="342" spans="2:47" s="18" customFormat="1" ht="11.25">
      <c r="B342" s="19"/>
      <c r="D342" s="136" t="s">
        <v>163</v>
      </c>
      <c r="F342" s="137" t="s">
        <v>581</v>
      </c>
      <c r="L342" s="19"/>
      <c r="M342" s="138"/>
      <c r="T342" s="43"/>
      <c r="AT342" s="2" t="s">
        <v>163</v>
      </c>
      <c r="AU342" s="2" t="s">
        <v>87</v>
      </c>
    </row>
    <row r="343" spans="2:51" s="142" customFormat="1" ht="11.25">
      <c r="B343" s="143"/>
      <c r="D343" s="144" t="s">
        <v>261</v>
      </c>
      <c r="E343" s="145" t="s">
        <v>19</v>
      </c>
      <c r="F343" s="146" t="s">
        <v>582</v>
      </c>
      <c r="H343" s="145" t="s">
        <v>19</v>
      </c>
      <c r="L343" s="143"/>
      <c r="M343" s="147"/>
      <c r="T343" s="148"/>
      <c r="AT343" s="145" t="s">
        <v>261</v>
      </c>
      <c r="AU343" s="145" t="s">
        <v>87</v>
      </c>
      <c r="AV343" s="142" t="s">
        <v>85</v>
      </c>
      <c r="AW343" s="142" t="s">
        <v>37</v>
      </c>
      <c r="AX343" s="142" t="s">
        <v>78</v>
      </c>
      <c r="AY343" s="145" t="s">
        <v>153</v>
      </c>
    </row>
    <row r="344" spans="2:51" s="149" customFormat="1" ht="11.25">
      <c r="B344" s="150"/>
      <c r="D344" s="144" t="s">
        <v>261</v>
      </c>
      <c r="E344" s="151" t="s">
        <v>19</v>
      </c>
      <c r="F344" s="152" t="s">
        <v>583</v>
      </c>
      <c r="H344" s="153">
        <v>7.725</v>
      </c>
      <c r="L344" s="150"/>
      <c r="M344" s="154"/>
      <c r="T344" s="155"/>
      <c r="AT344" s="151" t="s">
        <v>261</v>
      </c>
      <c r="AU344" s="151" t="s">
        <v>87</v>
      </c>
      <c r="AV344" s="149" t="s">
        <v>87</v>
      </c>
      <c r="AW344" s="149" t="s">
        <v>37</v>
      </c>
      <c r="AX344" s="149" t="s">
        <v>78</v>
      </c>
      <c r="AY344" s="151" t="s">
        <v>153</v>
      </c>
    </row>
    <row r="345" spans="2:51" s="142" customFormat="1" ht="11.25">
      <c r="B345" s="143"/>
      <c r="D345" s="144" t="s">
        <v>261</v>
      </c>
      <c r="E345" s="145" t="s">
        <v>19</v>
      </c>
      <c r="F345" s="146" t="s">
        <v>584</v>
      </c>
      <c r="H345" s="145" t="s">
        <v>19</v>
      </c>
      <c r="L345" s="143"/>
      <c r="M345" s="147"/>
      <c r="T345" s="148"/>
      <c r="AT345" s="145" t="s">
        <v>261</v>
      </c>
      <c r="AU345" s="145" t="s">
        <v>87</v>
      </c>
      <c r="AV345" s="142" t="s">
        <v>85</v>
      </c>
      <c r="AW345" s="142" t="s">
        <v>37</v>
      </c>
      <c r="AX345" s="142" t="s">
        <v>78</v>
      </c>
      <c r="AY345" s="145" t="s">
        <v>153</v>
      </c>
    </row>
    <row r="346" spans="2:51" s="149" customFormat="1" ht="11.25">
      <c r="B346" s="150"/>
      <c r="D346" s="144" t="s">
        <v>261</v>
      </c>
      <c r="E346" s="151" t="s">
        <v>19</v>
      </c>
      <c r="F346" s="152" t="s">
        <v>585</v>
      </c>
      <c r="H346" s="153">
        <v>36.73</v>
      </c>
      <c r="L346" s="150"/>
      <c r="M346" s="154"/>
      <c r="T346" s="155"/>
      <c r="AT346" s="151" t="s">
        <v>261</v>
      </c>
      <c r="AU346" s="151" t="s">
        <v>87</v>
      </c>
      <c r="AV346" s="149" t="s">
        <v>87</v>
      </c>
      <c r="AW346" s="149" t="s">
        <v>37</v>
      </c>
      <c r="AX346" s="149" t="s">
        <v>78</v>
      </c>
      <c r="AY346" s="151" t="s">
        <v>153</v>
      </c>
    </row>
    <row r="347" spans="2:51" s="156" customFormat="1" ht="11.25">
      <c r="B347" s="157"/>
      <c r="D347" s="144" t="s">
        <v>261</v>
      </c>
      <c r="E347" s="158" t="s">
        <v>19</v>
      </c>
      <c r="F347" s="159" t="s">
        <v>295</v>
      </c>
      <c r="H347" s="160">
        <v>44.455</v>
      </c>
      <c r="L347" s="157"/>
      <c r="M347" s="161"/>
      <c r="T347" s="162"/>
      <c r="AT347" s="158" t="s">
        <v>261</v>
      </c>
      <c r="AU347" s="158" t="s">
        <v>87</v>
      </c>
      <c r="AV347" s="156" t="s">
        <v>174</v>
      </c>
      <c r="AW347" s="156" t="s">
        <v>37</v>
      </c>
      <c r="AX347" s="156" t="s">
        <v>85</v>
      </c>
      <c r="AY347" s="158" t="s">
        <v>153</v>
      </c>
    </row>
    <row r="348" spans="2:65" s="18" customFormat="1" ht="16.5" customHeight="1">
      <c r="B348" s="19"/>
      <c r="C348" s="123" t="s">
        <v>586</v>
      </c>
      <c r="D348" s="123" t="s">
        <v>156</v>
      </c>
      <c r="E348" s="124" t="s">
        <v>587</v>
      </c>
      <c r="F348" s="125" t="s">
        <v>588</v>
      </c>
      <c r="G348" s="126" t="s">
        <v>258</v>
      </c>
      <c r="H348" s="127">
        <v>44.455</v>
      </c>
      <c r="I348" s="128"/>
      <c r="J348" s="129">
        <f>ROUND(I348*H348,2)</f>
        <v>0</v>
      </c>
      <c r="K348" s="125" t="s">
        <v>160</v>
      </c>
      <c r="L348" s="19"/>
      <c r="M348" s="130" t="s">
        <v>19</v>
      </c>
      <c r="N348" s="131" t="s">
        <v>49</v>
      </c>
      <c r="P348" s="132">
        <f>O348*H348</f>
        <v>0</v>
      </c>
      <c r="Q348" s="132">
        <v>0</v>
      </c>
      <c r="R348" s="132">
        <f>Q348*H348</f>
        <v>0</v>
      </c>
      <c r="S348" s="132">
        <v>0</v>
      </c>
      <c r="T348" s="133">
        <f>S348*H348</f>
        <v>0</v>
      </c>
      <c r="AR348" s="134" t="s">
        <v>174</v>
      </c>
      <c r="AT348" s="134" t="s">
        <v>156</v>
      </c>
      <c r="AU348" s="134" t="s">
        <v>87</v>
      </c>
      <c r="AY348" s="2" t="s">
        <v>153</v>
      </c>
      <c r="BE348" s="135">
        <f t="shared" si="24"/>
        <v>0</v>
      </c>
      <c r="BF348" s="135">
        <f t="shared" si="25"/>
        <v>0</v>
      </c>
      <c r="BG348" s="135">
        <f t="shared" si="26"/>
        <v>0</v>
      </c>
      <c r="BH348" s="135">
        <f t="shared" si="27"/>
        <v>0</v>
      </c>
      <c r="BI348" s="135">
        <f t="shared" si="28"/>
        <v>0</v>
      </c>
      <c r="BJ348" s="2" t="s">
        <v>85</v>
      </c>
      <c r="BK348" s="135">
        <f>ROUND(I348*H348,2)</f>
        <v>0</v>
      </c>
      <c r="BL348" s="2" t="s">
        <v>174</v>
      </c>
      <c r="BM348" s="134" t="s">
        <v>589</v>
      </c>
    </row>
    <row r="349" spans="2:47" s="18" customFormat="1" ht="11.25">
      <c r="B349" s="19"/>
      <c r="D349" s="136" t="s">
        <v>163</v>
      </c>
      <c r="F349" s="137" t="s">
        <v>590</v>
      </c>
      <c r="L349" s="19"/>
      <c r="M349" s="138"/>
      <c r="T349" s="43"/>
      <c r="AT349" s="2" t="s">
        <v>163</v>
      </c>
      <c r="AU349" s="2" t="s">
        <v>87</v>
      </c>
    </row>
    <row r="350" spans="2:65" s="18" customFormat="1" ht="16.5" customHeight="1">
      <c r="B350" s="19"/>
      <c r="C350" s="123" t="s">
        <v>591</v>
      </c>
      <c r="D350" s="123" t="s">
        <v>156</v>
      </c>
      <c r="E350" s="124" t="s">
        <v>592</v>
      </c>
      <c r="F350" s="125" t="s">
        <v>593</v>
      </c>
      <c r="G350" s="126" t="s">
        <v>322</v>
      </c>
      <c r="H350" s="127">
        <v>0.368</v>
      </c>
      <c r="I350" s="128"/>
      <c r="J350" s="129">
        <f>ROUND(I350*H350,2)</f>
        <v>0</v>
      </c>
      <c r="K350" s="125" t="s">
        <v>160</v>
      </c>
      <c r="L350" s="19"/>
      <c r="M350" s="130" t="s">
        <v>19</v>
      </c>
      <c r="N350" s="131" t="s">
        <v>49</v>
      </c>
      <c r="P350" s="132">
        <f>O350*H350</f>
        <v>0</v>
      </c>
      <c r="Q350" s="132">
        <v>1.05291</v>
      </c>
      <c r="R350" s="132">
        <f>Q350*H350</f>
        <v>0.38747088</v>
      </c>
      <c r="S350" s="132">
        <v>0</v>
      </c>
      <c r="T350" s="133">
        <f>S350*H350</f>
        <v>0</v>
      </c>
      <c r="AR350" s="134" t="s">
        <v>174</v>
      </c>
      <c r="AT350" s="134" t="s">
        <v>156</v>
      </c>
      <c r="AU350" s="134" t="s">
        <v>87</v>
      </c>
      <c r="AY350" s="2" t="s">
        <v>153</v>
      </c>
      <c r="BE350" s="135">
        <f t="shared" si="24"/>
        <v>0</v>
      </c>
      <c r="BF350" s="135">
        <f t="shared" si="25"/>
        <v>0</v>
      </c>
      <c r="BG350" s="135">
        <f t="shared" si="26"/>
        <v>0</v>
      </c>
      <c r="BH350" s="135">
        <f t="shared" si="27"/>
        <v>0</v>
      </c>
      <c r="BI350" s="135">
        <f t="shared" si="28"/>
        <v>0</v>
      </c>
      <c r="BJ350" s="2" t="s">
        <v>85</v>
      </c>
      <c r="BK350" s="135">
        <f>ROUND(I350*H350,2)</f>
        <v>0</v>
      </c>
      <c r="BL350" s="2" t="s">
        <v>174</v>
      </c>
      <c r="BM350" s="134" t="s">
        <v>594</v>
      </c>
    </row>
    <row r="351" spans="2:47" s="18" customFormat="1" ht="11.25">
      <c r="B351" s="19"/>
      <c r="D351" s="136" t="s">
        <v>163</v>
      </c>
      <c r="F351" s="137" t="s">
        <v>595</v>
      </c>
      <c r="L351" s="19"/>
      <c r="M351" s="138"/>
      <c r="T351" s="43"/>
      <c r="AT351" s="2" t="s">
        <v>163</v>
      </c>
      <c r="AU351" s="2" t="s">
        <v>87</v>
      </c>
    </row>
    <row r="352" spans="2:51" s="142" customFormat="1" ht="11.25">
      <c r="B352" s="143"/>
      <c r="D352" s="144" t="s">
        <v>261</v>
      </c>
      <c r="E352" s="145" t="s">
        <v>19</v>
      </c>
      <c r="F352" s="146" t="s">
        <v>582</v>
      </c>
      <c r="H352" s="145" t="s">
        <v>19</v>
      </c>
      <c r="L352" s="143"/>
      <c r="M352" s="147"/>
      <c r="T352" s="148"/>
      <c r="AT352" s="145" t="s">
        <v>261</v>
      </c>
      <c r="AU352" s="145" t="s">
        <v>87</v>
      </c>
      <c r="AV352" s="142" t="s">
        <v>85</v>
      </c>
      <c r="AW352" s="142" t="s">
        <v>37</v>
      </c>
      <c r="AX352" s="142" t="s">
        <v>78</v>
      </c>
      <c r="AY352" s="145" t="s">
        <v>153</v>
      </c>
    </row>
    <row r="353" spans="2:51" s="142" customFormat="1" ht="11.25">
      <c r="B353" s="143"/>
      <c r="D353" s="144" t="s">
        <v>261</v>
      </c>
      <c r="E353" s="145" t="s">
        <v>19</v>
      </c>
      <c r="F353" s="146" t="s">
        <v>596</v>
      </c>
      <c r="H353" s="145" t="s">
        <v>19</v>
      </c>
      <c r="L353" s="143"/>
      <c r="M353" s="147"/>
      <c r="T353" s="148"/>
      <c r="AT353" s="145" t="s">
        <v>261</v>
      </c>
      <c r="AU353" s="145" t="s">
        <v>87</v>
      </c>
      <c r="AV353" s="142" t="s">
        <v>85</v>
      </c>
      <c r="AW353" s="142" t="s">
        <v>37</v>
      </c>
      <c r="AX353" s="142" t="s">
        <v>78</v>
      </c>
      <c r="AY353" s="145" t="s">
        <v>153</v>
      </c>
    </row>
    <row r="354" spans="2:51" s="149" customFormat="1" ht="11.25">
      <c r="B354" s="150"/>
      <c r="D354" s="144" t="s">
        <v>261</v>
      </c>
      <c r="E354" s="151" t="s">
        <v>19</v>
      </c>
      <c r="F354" s="152" t="s">
        <v>597</v>
      </c>
      <c r="H354" s="153">
        <v>0.067</v>
      </c>
      <c r="L354" s="150"/>
      <c r="M354" s="154"/>
      <c r="T354" s="155"/>
      <c r="AT354" s="151" t="s">
        <v>261</v>
      </c>
      <c r="AU354" s="151" t="s">
        <v>87</v>
      </c>
      <c r="AV354" s="149" t="s">
        <v>87</v>
      </c>
      <c r="AW354" s="149" t="s">
        <v>37</v>
      </c>
      <c r="AX354" s="149" t="s">
        <v>78</v>
      </c>
      <c r="AY354" s="151" t="s">
        <v>153</v>
      </c>
    </row>
    <row r="355" spans="2:51" s="142" customFormat="1" ht="11.25">
      <c r="B355" s="143"/>
      <c r="D355" s="144" t="s">
        <v>261</v>
      </c>
      <c r="E355" s="145" t="s">
        <v>19</v>
      </c>
      <c r="F355" s="146" t="s">
        <v>584</v>
      </c>
      <c r="H355" s="145" t="s">
        <v>19</v>
      </c>
      <c r="L355" s="143"/>
      <c r="M355" s="147"/>
      <c r="T355" s="148"/>
      <c r="AT355" s="145" t="s">
        <v>261</v>
      </c>
      <c r="AU355" s="145" t="s">
        <v>87</v>
      </c>
      <c r="AV355" s="142" t="s">
        <v>85</v>
      </c>
      <c r="AW355" s="142" t="s">
        <v>37</v>
      </c>
      <c r="AX355" s="142" t="s">
        <v>78</v>
      </c>
      <c r="AY355" s="145" t="s">
        <v>153</v>
      </c>
    </row>
    <row r="356" spans="2:51" s="142" customFormat="1" ht="11.25">
      <c r="B356" s="143"/>
      <c r="D356" s="144" t="s">
        <v>261</v>
      </c>
      <c r="E356" s="145" t="s">
        <v>19</v>
      </c>
      <c r="F356" s="146" t="s">
        <v>596</v>
      </c>
      <c r="H356" s="145" t="s">
        <v>19</v>
      </c>
      <c r="L356" s="143"/>
      <c r="M356" s="147"/>
      <c r="T356" s="148"/>
      <c r="AT356" s="145" t="s">
        <v>261</v>
      </c>
      <c r="AU356" s="145" t="s">
        <v>87</v>
      </c>
      <c r="AV356" s="142" t="s">
        <v>85</v>
      </c>
      <c r="AW356" s="142" t="s">
        <v>37</v>
      </c>
      <c r="AX356" s="142" t="s">
        <v>78</v>
      </c>
      <c r="AY356" s="145" t="s">
        <v>153</v>
      </c>
    </row>
    <row r="357" spans="2:51" s="149" customFormat="1" ht="11.25">
      <c r="B357" s="150"/>
      <c r="D357" s="144" t="s">
        <v>261</v>
      </c>
      <c r="E357" s="151" t="s">
        <v>19</v>
      </c>
      <c r="F357" s="152" t="s">
        <v>598</v>
      </c>
      <c r="H357" s="153">
        <v>0.301</v>
      </c>
      <c r="L357" s="150"/>
      <c r="M357" s="154"/>
      <c r="T357" s="155"/>
      <c r="AT357" s="151" t="s">
        <v>261</v>
      </c>
      <c r="AU357" s="151" t="s">
        <v>87</v>
      </c>
      <c r="AV357" s="149" t="s">
        <v>87</v>
      </c>
      <c r="AW357" s="149" t="s">
        <v>37</v>
      </c>
      <c r="AX357" s="149" t="s">
        <v>78</v>
      </c>
      <c r="AY357" s="151" t="s">
        <v>153</v>
      </c>
    </row>
    <row r="358" spans="2:51" s="156" customFormat="1" ht="11.25">
      <c r="B358" s="157"/>
      <c r="D358" s="144" t="s">
        <v>261</v>
      </c>
      <c r="E358" s="158" t="s">
        <v>19</v>
      </c>
      <c r="F358" s="159" t="s">
        <v>295</v>
      </c>
      <c r="H358" s="160">
        <v>0.368</v>
      </c>
      <c r="L358" s="157"/>
      <c r="M358" s="161"/>
      <c r="T358" s="162"/>
      <c r="AT358" s="158" t="s">
        <v>261</v>
      </c>
      <c r="AU358" s="158" t="s">
        <v>87</v>
      </c>
      <c r="AV358" s="156" t="s">
        <v>174</v>
      </c>
      <c r="AW358" s="156" t="s">
        <v>37</v>
      </c>
      <c r="AX358" s="156" t="s">
        <v>85</v>
      </c>
      <c r="AY358" s="158" t="s">
        <v>153</v>
      </c>
    </row>
    <row r="359" spans="2:65" s="18" customFormat="1" ht="16.5" customHeight="1">
      <c r="B359" s="19"/>
      <c r="C359" s="123" t="s">
        <v>599</v>
      </c>
      <c r="D359" s="123" t="s">
        <v>156</v>
      </c>
      <c r="E359" s="124" t="s">
        <v>600</v>
      </c>
      <c r="F359" s="125" t="s">
        <v>601</v>
      </c>
      <c r="G359" s="126" t="s">
        <v>276</v>
      </c>
      <c r="H359" s="127">
        <v>5.35</v>
      </c>
      <c r="I359" s="128"/>
      <c r="J359" s="129">
        <f>ROUND(I359*H359,2)</f>
        <v>0</v>
      </c>
      <c r="K359" s="125" t="s">
        <v>160</v>
      </c>
      <c r="L359" s="19"/>
      <c r="M359" s="130" t="s">
        <v>19</v>
      </c>
      <c r="N359" s="131" t="s">
        <v>49</v>
      </c>
      <c r="P359" s="132">
        <f>O359*H359</f>
        <v>0</v>
      </c>
      <c r="Q359" s="132">
        <v>2.4534</v>
      </c>
      <c r="R359" s="132">
        <f>Q359*H359</f>
        <v>13.125689999999999</v>
      </c>
      <c r="S359" s="132">
        <v>0</v>
      </c>
      <c r="T359" s="133">
        <f>S359*H359</f>
        <v>0</v>
      </c>
      <c r="AR359" s="134" t="s">
        <v>174</v>
      </c>
      <c r="AT359" s="134" t="s">
        <v>156</v>
      </c>
      <c r="AU359" s="134" t="s">
        <v>87</v>
      </c>
      <c r="AY359" s="2" t="s">
        <v>153</v>
      </c>
      <c r="BE359" s="135">
        <f t="shared" si="24"/>
        <v>0</v>
      </c>
      <c r="BF359" s="135">
        <f t="shared" si="25"/>
        <v>0</v>
      </c>
      <c r="BG359" s="135">
        <f t="shared" si="26"/>
        <v>0</v>
      </c>
      <c r="BH359" s="135">
        <f t="shared" si="27"/>
        <v>0</v>
      </c>
      <c r="BI359" s="135">
        <f t="shared" si="28"/>
        <v>0</v>
      </c>
      <c r="BJ359" s="2" t="s">
        <v>85</v>
      </c>
      <c r="BK359" s="135">
        <f>ROUND(I359*H359,2)</f>
        <v>0</v>
      </c>
      <c r="BL359" s="2" t="s">
        <v>174</v>
      </c>
      <c r="BM359" s="134" t="s">
        <v>602</v>
      </c>
    </row>
    <row r="360" spans="2:47" s="18" customFormat="1" ht="11.25">
      <c r="B360" s="19"/>
      <c r="D360" s="136" t="s">
        <v>163</v>
      </c>
      <c r="F360" s="137" t="s">
        <v>603</v>
      </c>
      <c r="L360" s="19"/>
      <c r="M360" s="138"/>
      <c r="T360" s="43"/>
      <c r="AT360" s="2" t="s">
        <v>163</v>
      </c>
      <c r="AU360" s="2" t="s">
        <v>87</v>
      </c>
    </row>
    <row r="361" spans="2:51" s="142" customFormat="1" ht="11.25">
      <c r="B361" s="143"/>
      <c r="D361" s="144" t="s">
        <v>261</v>
      </c>
      <c r="E361" s="145" t="s">
        <v>19</v>
      </c>
      <c r="F361" s="146" t="s">
        <v>582</v>
      </c>
      <c r="H361" s="145" t="s">
        <v>19</v>
      </c>
      <c r="L361" s="143"/>
      <c r="M361" s="147"/>
      <c r="T361" s="148"/>
      <c r="AT361" s="145" t="s">
        <v>261</v>
      </c>
      <c r="AU361" s="145" t="s">
        <v>87</v>
      </c>
      <c r="AV361" s="142" t="s">
        <v>85</v>
      </c>
      <c r="AW361" s="142" t="s">
        <v>37</v>
      </c>
      <c r="AX361" s="142" t="s">
        <v>78</v>
      </c>
      <c r="AY361" s="145" t="s">
        <v>153</v>
      </c>
    </row>
    <row r="362" spans="2:51" s="142" customFormat="1" ht="11.25">
      <c r="B362" s="143"/>
      <c r="D362" s="144" t="s">
        <v>261</v>
      </c>
      <c r="E362" s="145" t="s">
        <v>19</v>
      </c>
      <c r="F362" s="146" t="s">
        <v>596</v>
      </c>
      <c r="H362" s="145" t="s">
        <v>19</v>
      </c>
      <c r="L362" s="143"/>
      <c r="M362" s="147"/>
      <c r="T362" s="148"/>
      <c r="AT362" s="145" t="s">
        <v>261</v>
      </c>
      <c r="AU362" s="145" t="s">
        <v>87</v>
      </c>
      <c r="AV362" s="142" t="s">
        <v>85</v>
      </c>
      <c r="AW362" s="142" t="s">
        <v>37</v>
      </c>
      <c r="AX362" s="142" t="s">
        <v>78</v>
      </c>
      <c r="AY362" s="145" t="s">
        <v>153</v>
      </c>
    </row>
    <row r="363" spans="2:51" s="149" customFormat="1" ht="11.25">
      <c r="B363" s="150"/>
      <c r="D363" s="144" t="s">
        <v>261</v>
      </c>
      <c r="E363" s="151" t="s">
        <v>19</v>
      </c>
      <c r="F363" s="152" t="s">
        <v>604</v>
      </c>
      <c r="H363" s="153">
        <v>1.73</v>
      </c>
      <c r="L363" s="150"/>
      <c r="M363" s="154"/>
      <c r="T363" s="155"/>
      <c r="AT363" s="151" t="s">
        <v>261</v>
      </c>
      <c r="AU363" s="151" t="s">
        <v>87</v>
      </c>
      <c r="AV363" s="149" t="s">
        <v>87</v>
      </c>
      <c r="AW363" s="149" t="s">
        <v>37</v>
      </c>
      <c r="AX363" s="149" t="s">
        <v>78</v>
      </c>
      <c r="AY363" s="151" t="s">
        <v>153</v>
      </c>
    </row>
    <row r="364" spans="2:51" s="142" customFormat="1" ht="11.25">
      <c r="B364" s="143"/>
      <c r="D364" s="144" t="s">
        <v>261</v>
      </c>
      <c r="E364" s="145" t="s">
        <v>19</v>
      </c>
      <c r="F364" s="146" t="s">
        <v>584</v>
      </c>
      <c r="H364" s="145" t="s">
        <v>19</v>
      </c>
      <c r="L364" s="143"/>
      <c r="M364" s="147"/>
      <c r="T364" s="148"/>
      <c r="AT364" s="145" t="s">
        <v>261</v>
      </c>
      <c r="AU364" s="145" t="s">
        <v>87</v>
      </c>
      <c r="AV364" s="142" t="s">
        <v>85</v>
      </c>
      <c r="AW364" s="142" t="s">
        <v>37</v>
      </c>
      <c r="AX364" s="142" t="s">
        <v>78</v>
      </c>
      <c r="AY364" s="145" t="s">
        <v>153</v>
      </c>
    </row>
    <row r="365" spans="2:51" s="142" customFormat="1" ht="11.25">
      <c r="B365" s="143"/>
      <c r="D365" s="144" t="s">
        <v>261</v>
      </c>
      <c r="E365" s="145" t="s">
        <v>19</v>
      </c>
      <c r="F365" s="146" t="s">
        <v>596</v>
      </c>
      <c r="H365" s="145" t="s">
        <v>19</v>
      </c>
      <c r="L365" s="143"/>
      <c r="M365" s="147"/>
      <c r="T365" s="148"/>
      <c r="AT365" s="145" t="s">
        <v>261</v>
      </c>
      <c r="AU365" s="145" t="s">
        <v>87</v>
      </c>
      <c r="AV365" s="142" t="s">
        <v>85</v>
      </c>
      <c r="AW365" s="142" t="s">
        <v>37</v>
      </c>
      <c r="AX365" s="142" t="s">
        <v>78</v>
      </c>
      <c r="AY365" s="145" t="s">
        <v>153</v>
      </c>
    </row>
    <row r="366" spans="2:51" s="149" customFormat="1" ht="11.25">
      <c r="B366" s="150"/>
      <c r="D366" s="144" t="s">
        <v>261</v>
      </c>
      <c r="E366" s="151" t="s">
        <v>19</v>
      </c>
      <c r="F366" s="152" t="s">
        <v>605</v>
      </c>
      <c r="H366" s="153">
        <v>3.62</v>
      </c>
      <c r="L366" s="150"/>
      <c r="M366" s="154"/>
      <c r="T366" s="155"/>
      <c r="AT366" s="151" t="s">
        <v>261</v>
      </c>
      <c r="AU366" s="151" t="s">
        <v>87</v>
      </c>
      <c r="AV366" s="149" t="s">
        <v>87</v>
      </c>
      <c r="AW366" s="149" t="s">
        <v>37</v>
      </c>
      <c r="AX366" s="149" t="s">
        <v>78</v>
      </c>
      <c r="AY366" s="151" t="s">
        <v>153</v>
      </c>
    </row>
    <row r="367" spans="2:51" s="156" customFormat="1" ht="11.25">
      <c r="B367" s="157"/>
      <c r="D367" s="144" t="s">
        <v>261</v>
      </c>
      <c r="E367" s="158" t="s">
        <v>19</v>
      </c>
      <c r="F367" s="159" t="s">
        <v>295</v>
      </c>
      <c r="H367" s="160">
        <v>5.35</v>
      </c>
      <c r="L367" s="157"/>
      <c r="M367" s="161"/>
      <c r="T367" s="162"/>
      <c r="AT367" s="158" t="s">
        <v>261</v>
      </c>
      <c r="AU367" s="158" t="s">
        <v>87</v>
      </c>
      <c r="AV367" s="156" t="s">
        <v>174</v>
      </c>
      <c r="AW367" s="156" t="s">
        <v>37</v>
      </c>
      <c r="AX367" s="156" t="s">
        <v>85</v>
      </c>
      <c r="AY367" s="158" t="s">
        <v>153</v>
      </c>
    </row>
    <row r="368" spans="2:65" s="18" customFormat="1" ht="24.2" customHeight="1">
      <c r="B368" s="19"/>
      <c r="C368" s="123" t="s">
        <v>606</v>
      </c>
      <c r="D368" s="123" t="s">
        <v>156</v>
      </c>
      <c r="E368" s="124" t="s">
        <v>607</v>
      </c>
      <c r="F368" s="125" t="s">
        <v>608</v>
      </c>
      <c r="G368" s="126" t="s">
        <v>258</v>
      </c>
      <c r="H368" s="127">
        <v>8.547</v>
      </c>
      <c r="I368" s="128"/>
      <c r="J368" s="129">
        <f>ROUND(I368*H368,2)</f>
        <v>0</v>
      </c>
      <c r="K368" s="125" t="s">
        <v>160</v>
      </c>
      <c r="L368" s="19"/>
      <c r="M368" s="130" t="s">
        <v>19</v>
      </c>
      <c r="N368" s="131" t="s">
        <v>49</v>
      </c>
      <c r="P368" s="132">
        <f>O368*H368</f>
        <v>0</v>
      </c>
      <c r="Q368" s="132">
        <v>0.01282</v>
      </c>
      <c r="R368" s="132">
        <f>Q368*H368</f>
        <v>0.10957254000000001</v>
      </c>
      <c r="S368" s="132">
        <v>0</v>
      </c>
      <c r="T368" s="133">
        <f>S368*H368</f>
        <v>0</v>
      </c>
      <c r="AR368" s="134" t="s">
        <v>174</v>
      </c>
      <c r="AT368" s="134" t="s">
        <v>156</v>
      </c>
      <c r="AU368" s="134" t="s">
        <v>87</v>
      </c>
      <c r="AY368" s="2" t="s">
        <v>153</v>
      </c>
      <c r="BE368" s="135">
        <f aca="true" t="shared" si="29" ref="BE368:BE420">IF(N368="základní",J368,0)</f>
        <v>0</v>
      </c>
      <c r="BF368" s="135">
        <f aca="true" t="shared" si="30" ref="BF368:BF420">IF(N368="snížená",J368,0)</f>
        <v>0</v>
      </c>
      <c r="BG368" s="135">
        <f aca="true" t="shared" si="31" ref="BG368:BG420">IF(N368="zákl. přenesená",J368,0)</f>
        <v>0</v>
      </c>
      <c r="BH368" s="135">
        <f aca="true" t="shared" si="32" ref="BH368:BH420">IF(N368="sníž. přenesená",J368,0)</f>
        <v>0</v>
      </c>
      <c r="BI368" s="135">
        <f aca="true" t="shared" si="33" ref="BI368:BI420">IF(N368="nulová",J368,0)</f>
        <v>0</v>
      </c>
      <c r="BJ368" s="2" t="s">
        <v>85</v>
      </c>
      <c r="BK368" s="135">
        <f>ROUND(I368*H368,2)</f>
        <v>0</v>
      </c>
      <c r="BL368" s="2" t="s">
        <v>174</v>
      </c>
      <c r="BM368" s="134" t="s">
        <v>609</v>
      </c>
    </row>
    <row r="369" spans="2:47" s="18" customFormat="1" ht="11.25">
      <c r="B369" s="19"/>
      <c r="D369" s="136" t="s">
        <v>163</v>
      </c>
      <c r="F369" s="137" t="s">
        <v>610</v>
      </c>
      <c r="L369" s="19"/>
      <c r="M369" s="138"/>
      <c r="T369" s="43"/>
      <c r="AT369" s="2" t="s">
        <v>163</v>
      </c>
      <c r="AU369" s="2" t="s">
        <v>87</v>
      </c>
    </row>
    <row r="370" spans="2:51" s="149" customFormat="1" ht="11.25">
      <c r="B370" s="150"/>
      <c r="D370" s="144" t="s">
        <v>261</v>
      </c>
      <c r="E370" s="151" t="s">
        <v>19</v>
      </c>
      <c r="F370" s="152" t="s">
        <v>611</v>
      </c>
      <c r="H370" s="153">
        <v>0.99</v>
      </c>
      <c r="L370" s="150"/>
      <c r="M370" s="154"/>
      <c r="T370" s="155"/>
      <c r="AT370" s="151" t="s">
        <v>261</v>
      </c>
      <c r="AU370" s="151" t="s">
        <v>87</v>
      </c>
      <c r="AV370" s="149" t="s">
        <v>87</v>
      </c>
      <c r="AW370" s="149" t="s">
        <v>37</v>
      </c>
      <c r="AX370" s="149" t="s">
        <v>78</v>
      </c>
      <c r="AY370" s="151" t="s">
        <v>153</v>
      </c>
    </row>
    <row r="371" spans="2:51" s="149" customFormat="1" ht="11.25">
      <c r="B371" s="150"/>
      <c r="D371" s="144" t="s">
        <v>261</v>
      </c>
      <c r="E371" s="151" t="s">
        <v>19</v>
      </c>
      <c r="F371" s="152" t="s">
        <v>612</v>
      </c>
      <c r="H371" s="153">
        <v>0.84</v>
      </c>
      <c r="L371" s="150"/>
      <c r="M371" s="154"/>
      <c r="T371" s="155"/>
      <c r="AT371" s="151" t="s">
        <v>261</v>
      </c>
      <c r="AU371" s="151" t="s">
        <v>87</v>
      </c>
      <c r="AV371" s="149" t="s">
        <v>87</v>
      </c>
      <c r="AW371" s="149" t="s">
        <v>37</v>
      </c>
      <c r="AX371" s="149" t="s">
        <v>78</v>
      </c>
      <c r="AY371" s="151" t="s">
        <v>153</v>
      </c>
    </row>
    <row r="372" spans="2:51" s="149" customFormat="1" ht="11.25">
      <c r="B372" s="150"/>
      <c r="D372" s="144" t="s">
        <v>261</v>
      </c>
      <c r="E372" s="151" t="s">
        <v>19</v>
      </c>
      <c r="F372" s="152" t="s">
        <v>613</v>
      </c>
      <c r="H372" s="153">
        <v>1.575</v>
      </c>
      <c r="L372" s="150"/>
      <c r="M372" s="154"/>
      <c r="T372" s="155"/>
      <c r="AT372" s="151" t="s">
        <v>261</v>
      </c>
      <c r="AU372" s="151" t="s">
        <v>87</v>
      </c>
      <c r="AV372" s="149" t="s">
        <v>87</v>
      </c>
      <c r="AW372" s="149" t="s">
        <v>37</v>
      </c>
      <c r="AX372" s="149" t="s">
        <v>78</v>
      </c>
      <c r="AY372" s="151" t="s">
        <v>153</v>
      </c>
    </row>
    <row r="373" spans="2:51" s="149" customFormat="1" ht="11.25">
      <c r="B373" s="150"/>
      <c r="D373" s="144" t="s">
        <v>261</v>
      </c>
      <c r="E373" s="151" t="s">
        <v>19</v>
      </c>
      <c r="F373" s="152" t="s">
        <v>614</v>
      </c>
      <c r="H373" s="153">
        <v>1.254</v>
      </c>
      <c r="L373" s="150"/>
      <c r="M373" s="154"/>
      <c r="T373" s="155"/>
      <c r="AT373" s="151" t="s">
        <v>261</v>
      </c>
      <c r="AU373" s="151" t="s">
        <v>87</v>
      </c>
      <c r="AV373" s="149" t="s">
        <v>87</v>
      </c>
      <c r="AW373" s="149" t="s">
        <v>37</v>
      </c>
      <c r="AX373" s="149" t="s">
        <v>78</v>
      </c>
      <c r="AY373" s="151" t="s">
        <v>153</v>
      </c>
    </row>
    <row r="374" spans="2:51" s="149" customFormat="1" ht="11.25">
      <c r="B374" s="150"/>
      <c r="D374" s="144" t="s">
        <v>261</v>
      </c>
      <c r="E374" s="151" t="s">
        <v>19</v>
      </c>
      <c r="F374" s="152" t="s">
        <v>615</v>
      </c>
      <c r="H374" s="153">
        <v>0.675</v>
      </c>
      <c r="L374" s="150"/>
      <c r="M374" s="154"/>
      <c r="T374" s="155"/>
      <c r="AT374" s="151" t="s">
        <v>261</v>
      </c>
      <c r="AU374" s="151" t="s">
        <v>87</v>
      </c>
      <c r="AV374" s="149" t="s">
        <v>87</v>
      </c>
      <c r="AW374" s="149" t="s">
        <v>37</v>
      </c>
      <c r="AX374" s="149" t="s">
        <v>78</v>
      </c>
      <c r="AY374" s="151" t="s">
        <v>153</v>
      </c>
    </row>
    <row r="375" spans="2:51" s="149" customFormat="1" ht="11.25">
      <c r="B375" s="150"/>
      <c r="D375" s="144" t="s">
        <v>261</v>
      </c>
      <c r="E375" s="151" t="s">
        <v>19</v>
      </c>
      <c r="F375" s="152" t="s">
        <v>616</v>
      </c>
      <c r="H375" s="153">
        <v>0.54</v>
      </c>
      <c r="L375" s="150"/>
      <c r="M375" s="154"/>
      <c r="T375" s="155"/>
      <c r="AT375" s="151" t="s">
        <v>261</v>
      </c>
      <c r="AU375" s="151" t="s">
        <v>87</v>
      </c>
      <c r="AV375" s="149" t="s">
        <v>87</v>
      </c>
      <c r="AW375" s="149" t="s">
        <v>37</v>
      </c>
      <c r="AX375" s="149" t="s">
        <v>78</v>
      </c>
      <c r="AY375" s="151" t="s">
        <v>153</v>
      </c>
    </row>
    <row r="376" spans="2:51" s="149" customFormat="1" ht="11.25">
      <c r="B376" s="150"/>
      <c r="D376" s="144" t="s">
        <v>261</v>
      </c>
      <c r="E376" s="151" t="s">
        <v>19</v>
      </c>
      <c r="F376" s="152" t="s">
        <v>617</v>
      </c>
      <c r="H376" s="153">
        <v>1.355</v>
      </c>
      <c r="L376" s="150"/>
      <c r="M376" s="154"/>
      <c r="T376" s="155"/>
      <c r="AT376" s="151" t="s">
        <v>261</v>
      </c>
      <c r="AU376" s="151" t="s">
        <v>87</v>
      </c>
      <c r="AV376" s="149" t="s">
        <v>87</v>
      </c>
      <c r="AW376" s="149" t="s">
        <v>37</v>
      </c>
      <c r="AX376" s="149" t="s">
        <v>78</v>
      </c>
      <c r="AY376" s="151" t="s">
        <v>153</v>
      </c>
    </row>
    <row r="377" spans="2:51" s="149" customFormat="1" ht="11.25">
      <c r="B377" s="150"/>
      <c r="D377" s="144" t="s">
        <v>261</v>
      </c>
      <c r="E377" s="151" t="s">
        <v>19</v>
      </c>
      <c r="F377" s="152" t="s">
        <v>618</v>
      </c>
      <c r="H377" s="153">
        <v>1.318</v>
      </c>
      <c r="L377" s="150"/>
      <c r="M377" s="154"/>
      <c r="T377" s="155"/>
      <c r="AT377" s="151" t="s">
        <v>261</v>
      </c>
      <c r="AU377" s="151" t="s">
        <v>87</v>
      </c>
      <c r="AV377" s="149" t="s">
        <v>87</v>
      </c>
      <c r="AW377" s="149" t="s">
        <v>37</v>
      </c>
      <c r="AX377" s="149" t="s">
        <v>78</v>
      </c>
      <c r="AY377" s="151" t="s">
        <v>153</v>
      </c>
    </row>
    <row r="378" spans="2:51" s="156" customFormat="1" ht="11.25">
      <c r="B378" s="157"/>
      <c r="D378" s="144" t="s">
        <v>261</v>
      </c>
      <c r="E378" s="158" t="s">
        <v>19</v>
      </c>
      <c r="F378" s="159" t="s">
        <v>295</v>
      </c>
      <c r="H378" s="160">
        <v>8.547</v>
      </c>
      <c r="L378" s="157"/>
      <c r="M378" s="161"/>
      <c r="T378" s="162"/>
      <c r="AT378" s="158" t="s">
        <v>261</v>
      </c>
      <c r="AU378" s="158" t="s">
        <v>87</v>
      </c>
      <c r="AV378" s="156" t="s">
        <v>174</v>
      </c>
      <c r="AW378" s="156" t="s">
        <v>37</v>
      </c>
      <c r="AX378" s="156" t="s">
        <v>85</v>
      </c>
      <c r="AY378" s="158" t="s">
        <v>153</v>
      </c>
    </row>
    <row r="379" spans="2:65" s="18" customFormat="1" ht="24.2" customHeight="1">
      <c r="B379" s="19"/>
      <c r="C379" s="123" t="s">
        <v>439</v>
      </c>
      <c r="D379" s="123" t="s">
        <v>156</v>
      </c>
      <c r="E379" s="124" t="s">
        <v>619</v>
      </c>
      <c r="F379" s="125" t="s">
        <v>620</v>
      </c>
      <c r="G379" s="126" t="s">
        <v>258</v>
      </c>
      <c r="H379" s="127">
        <v>8.547</v>
      </c>
      <c r="I379" s="128"/>
      <c r="J379" s="129">
        <f>ROUND(I379*H379,2)</f>
        <v>0</v>
      </c>
      <c r="K379" s="125" t="s">
        <v>160</v>
      </c>
      <c r="L379" s="19"/>
      <c r="M379" s="130" t="s">
        <v>19</v>
      </c>
      <c r="N379" s="131" t="s">
        <v>49</v>
      </c>
      <c r="P379" s="132">
        <f>O379*H379</f>
        <v>0</v>
      </c>
      <c r="Q379" s="132">
        <v>0</v>
      </c>
      <c r="R379" s="132">
        <f>Q379*H379</f>
        <v>0</v>
      </c>
      <c r="S379" s="132">
        <v>0</v>
      </c>
      <c r="T379" s="133">
        <f>S379*H379</f>
        <v>0</v>
      </c>
      <c r="AR379" s="134" t="s">
        <v>174</v>
      </c>
      <c r="AT379" s="134" t="s">
        <v>156</v>
      </c>
      <c r="AU379" s="134" t="s">
        <v>87</v>
      </c>
      <c r="AY379" s="2" t="s">
        <v>153</v>
      </c>
      <c r="BE379" s="135">
        <f t="shared" si="29"/>
        <v>0</v>
      </c>
      <c r="BF379" s="135">
        <f t="shared" si="30"/>
        <v>0</v>
      </c>
      <c r="BG379" s="135">
        <f t="shared" si="31"/>
        <v>0</v>
      </c>
      <c r="BH379" s="135">
        <f t="shared" si="32"/>
        <v>0</v>
      </c>
      <c r="BI379" s="135">
        <f t="shared" si="33"/>
        <v>0</v>
      </c>
      <c r="BJ379" s="2" t="s">
        <v>85</v>
      </c>
      <c r="BK379" s="135">
        <f>ROUND(I379*H379,2)</f>
        <v>0</v>
      </c>
      <c r="BL379" s="2" t="s">
        <v>174</v>
      </c>
      <c r="BM379" s="134" t="s">
        <v>621</v>
      </c>
    </row>
    <row r="380" spans="2:47" s="18" customFormat="1" ht="11.25">
      <c r="B380" s="19"/>
      <c r="D380" s="136" t="s">
        <v>163</v>
      </c>
      <c r="F380" s="137" t="s">
        <v>622</v>
      </c>
      <c r="L380" s="19"/>
      <c r="M380" s="138"/>
      <c r="T380" s="43"/>
      <c r="AT380" s="2" t="s">
        <v>163</v>
      </c>
      <c r="AU380" s="2" t="s">
        <v>87</v>
      </c>
    </row>
    <row r="381" spans="2:65" s="18" customFormat="1" ht="24.2" customHeight="1">
      <c r="B381" s="19"/>
      <c r="C381" s="123" t="s">
        <v>623</v>
      </c>
      <c r="D381" s="123" t="s">
        <v>156</v>
      </c>
      <c r="E381" s="124" t="s">
        <v>624</v>
      </c>
      <c r="F381" s="125" t="s">
        <v>625</v>
      </c>
      <c r="G381" s="126" t="s">
        <v>322</v>
      </c>
      <c r="H381" s="127">
        <v>0.688</v>
      </c>
      <c r="I381" s="128"/>
      <c r="J381" s="129">
        <f>ROUND(I381*H381,2)</f>
        <v>0</v>
      </c>
      <c r="K381" s="125" t="s">
        <v>160</v>
      </c>
      <c r="L381" s="19"/>
      <c r="M381" s="130" t="s">
        <v>19</v>
      </c>
      <c r="N381" s="131" t="s">
        <v>49</v>
      </c>
      <c r="P381" s="132">
        <f>O381*H381</f>
        <v>0</v>
      </c>
      <c r="Q381" s="132">
        <v>1.06277</v>
      </c>
      <c r="R381" s="132">
        <f>Q381*H381</f>
        <v>0.7311857599999999</v>
      </c>
      <c r="S381" s="132">
        <v>0</v>
      </c>
      <c r="T381" s="133">
        <f>S381*H381</f>
        <v>0</v>
      </c>
      <c r="AR381" s="134" t="s">
        <v>174</v>
      </c>
      <c r="AT381" s="134" t="s">
        <v>156</v>
      </c>
      <c r="AU381" s="134" t="s">
        <v>87</v>
      </c>
      <c r="AY381" s="2" t="s">
        <v>153</v>
      </c>
      <c r="BE381" s="135">
        <f t="shared" si="29"/>
        <v>0</v>
      </c>
      <c r="BF381" s="135">
        <f t="shared" si="30"/>
        <v>0</v>
      </c>
      <c r="BG381" s="135">
        <f t="shared" si="31"/>
        <v>0</v>
      </c>
      <c r="BH381" s="135">
        <f t="shared" si="32"/>
        <v>0</v>
      </c>
      <c r="BI381" s="135">
        <f t="shared" si="33"/>
        <v>0</v>
      </c>
      <c r="BJ381" s="2" t="s">
        <v>85</v>
      </c>
      <c r="BK381" s="135">
        <f>ROUND(I381*H381,2)</f>
        <v>0</v>
      </c>
      <c r="BL381" s="2" t="s">
        <v>174</v>
      </c>
      <c r="BM381" s="134" t="s">
        <v>626</v>
      </c>
    </row>
    <row r="382" spans="2:47" s="18" customFormat="1" ht="11.25">
      <c r="B382" s="19"/>
      <c r="D382" s="136" t="s">
        <v>163</v>
      </c>
      <c r="F382" s="137" t="s">
        <v>627</v>
      </c>
      <c r="L382" s="19"/>
      <c r="M382" s="138"/>
      <c r="T382" s="43"/>
      <c r="AT382" s="2" t="s">
        <v>163</v>
      </c>
      <c r="AU382" s="2" t="s">
        <v>87</v>
      </c>
    </row>
    <row r="383" spans="2:51" s="142" customFormat="1" ht="11.25">
      <c r="B383" s="143"/>
      <c r="D383" s="144" t="s">
        <v>261</v>
      </c>
      <c r="E383" s="145" t="s">
        <v>19</v>
      </c>
      <c r="F383" s="146" t="s">
        <v>456</v>
      </c>
      <c r="H383" s="145" t="s">
        <v>19</v>
      </c>
      <c r="L383" s="143"/>
      <c r="M383" s="147"/>
      <c r="T383" s="148"/>
      <c r="AT383" s="145" t="s">
        <v>261</v>
      </c>
      <c r="AU383" s="145" t="s">
        <v>87</v>
      </c>
      <c r="AV383" s="142" t="s">
        <v>85</v>
      </c>
      <c r="AW383" s="142" t="s">
        <v>37</v>
      </c>
      <c r="AX383" s="142" t="s">
        <v>78</v>
      </c>
      <c r="AY383" s="145" t="s">
        <v>153</v>
      </c>
    </row>
    <row r="384" spans="2:51" s="149" customFormat="1" ht="11.25">
      <c r="B384" s="150"/>
      <c r="D384" s="144" t="s">
        <v>261</v>
      </c>
      <c r="E384" s="151" t="s">
        <v>19</v>
      </c>
      <c r="F384" s="152" t="s">
        <v>628</v>
      </c>
      <c r="H384" s="153">
        <v>0.688</v>
      </c>
      <c r="L384" s="150"/>
      <c r="M384" s="154"/>
      <c r="T384" s="155"/>
      <c r="AT384" s="151" t="s">
        <v>261</v>
      </c>
      <c r="AU384" s="151" t="s">
        <v>87</v>
      </c>
      <c r="AV384" s="149" t="s">
        <v>87</v>
      </c>
      <c r="AW384" s="149" t="s">
        <v>37</v>
      </c>
      <c r="AX384" s="149" t="s">
        <v>85</v>
      </c>
      <c r="AY384" s="151" t="s">
        <v>153</v>
      </c>
    </row>
    <row r="385" spans="2:65" s="18" customFormat="1" ht="24.2" customHeight="1">
      <c r="B385" s="19"/>
      <c r="C385" s="123" t="s">
        <v>629</v>
      </c>
      <c r="D385" s="123" t="s">
        <v>156</v>
      </c>
      <c r="E385" s="124" t="s">
        <v>630</v>
      </c>
      <c r="F385" s="125" t="s">
        <v>631</v>
      </c>
      <c r="G385" s="126" t="s">
        <v>276</v>
      </c>
      <c r="H385" s="127">
        <v>11</v>
      </c>
      <c r="I385" s="128"/>
      <c r="J385" s="129">
        <f>ROUND(I385*H385,2)</f>
        <v>0</v>
      </c>
      <c r="K385" s="125" t="s">
        <v>160</v>
      </c>
      <c r="L385" s="19"/>
      <c r="M385" s="130" t="s">
        <v>19</v>
      </c>
      <c r="N385" s="131" t="s">
        <v>49</v>
      </c>
      <c r="P385" s="132">
        <f>O385*H385</f>
        <v>0</v>
      </c>
      <c r="Q385" s="132">
        <v>2.45337</v>
      </c>
      <c r="R385" s="132">
        <f>Q385*H385</f>
        <v>26.98707</v>
      </c>
      <c r="S385" s="132">
        <v>0</v>
      </c>
      <c r="T385" s="133">
        <f>S385*H385</f>
        <v>0</v>
      </c>
      <c r="AR385" s="134" t="s">
        <v>174</v>
      </c>
      <c r="AT385" s="134" t="s">
        <v>156</v>
      </c>
      <c r="AU385" s="134" t="s">
        <v>87</v>
      </c>
      <c r="AY385" s="2" t="s">
        <v>153</v>
      </c>
      <c r="BE385" s="135">
        <f t="shared" si="29"/>
        <v>0</v>
      </c>
      <c r="BF385" s="135">
        <f t="shared" si="30"/>
        <v>0</v>
      </c>
      <c r="BG385" s="135">
        <f t="shared" si="31"/>
        <v>0</v>
      </c>
      <c r="BH385" s="135">
        <f t="shared" si="32"/>
        <v>0</v>
      </c>
      <c r="BI385" s="135">
        <f t="shared" si="33"/>
        <v>0</v>
      </c>
      <c r="BJ385" s="2" t="s">
        <v>85</v>
      </c>
      <c r="BK385" s="135">
        <f>ROUND(I385*H385,2)</f>
        <v>0</v>
      </c>
      <c r="BL385" s="2" t="s">
        <v>174</v>
      </c>
      <c r="BM385" s="134" t="s">
        <v>632</v>
      </c>
    </row>
    <row r="386" spans="2:47" s="18" customFormat="1" ht="11.25">
      <c r="B386" s="19"/>
      <c r="D386" s="136" t="s">
        <v>163</v>
      </c>
      <c r="F386" s="137" t="s">
        <v>633</v>
      </c>
      <c r="L386" s="19"/>
      <c r="M386" s="138"/>
      <c r="T386" s="43"/>
      <c r="AT386" s="2" t="s">
        <v>163</v>
      </c>
      <c r="AU386" s="2" t="s">
        <v>87</v>
      </c>
    </row>
    <row r="387" spans="2:51" s="142" customFormat="1" ht="11.25">
      <c r="B387" s="143"/>
      <c r="D387" s="144" t="s">
        <v>261</v>
      </c>
      <c r="E387" s="145" t="s">
        <v>19</v>
      </c>
      <c r="F387" s="146" t="s">
        <v>634</v>
      </c>
      <c r="H387" s="145" t="s">
        <v>19</v>
      </c>
      <c r="L387" s="143"/>
      <c r="M387" s="147"/>
      <c r="T387" s="148"/>
      <c r="AT387" s="145" t="s">
        <v>261</v>
      </c>
      <c r="AU387" s="145" t="s">
        <v>87</v>
      </c>
      <c r="AV387" s="142" t="s">
        <v>85</v>
      </c>
      <c r="AW387" s="142" t="s">
        <v>37</v>
      </c>
      <c r="AX387" s="142" t="s">
        <v>78</v>
      </c>
      <c r="AY387" s="145" t="s">
        <v>153</v>
      </c>
    </row>
    <row r="388" spans="2:51" s="149" customFormat="1" ht="11.25">
      <c r="B388" s="150"/>
      <c r="D388" s="144" t="s">
        <v>261</v>
      </c>
      <c r="E388" s="151" t="s">
        <v>19</v>
      </c>
      <c r="F388" s="152" t="s">
        <v>118</v>
      </c>
      <c r="H388" s="153">
        <v>11</v>
      </c>
      <c r="L388" s="150"/>
      <c r="M388" s="154"/>
      <c r="T388" s="155"/>
      <c r="AT388" s="151" t="s">
        <v>261</v>
      </c>
      <c r="AU388" s="151" t="s">
        <v>87</v>
      </c>
      <c r="AV388" s="149" t="s">
        <v>87</v>
      </c>
      <c r="AW388" s="149" t="s">
        <v>37</v>
      </c>
      <c r="AX388" s="149" t="s">
        <v>85</v>
      </c>
      <c r="AY388" s="151" t="s">
        <v>153</v>
      </c>
    </row>
    <row r="389" spans="2:63" s="111" customFormat="1" ht="22.9" customHeight="1">
      <c r="B389" s="112"/>
      <c r="D389" s="113" t="s">
        <v>77</v>
      </c>
      <c r="E389" s="121" t="s">
        <v>152</v>
      </c>
      <c r="F389" s="121" t="s">
        <v>635</v>
      </c>
      <c r="J389" s="122">
        <f>BK389</f>
        <v>0</v>
      </c>
      <c r="L389" s="112"/>
      <c r="M389" s="116"/>
      <c r="P389" s="117">
        <f>SUM(P390:P435)</f>
        <v>0</v>
      </c>
      <c r="R389" s="117">
        <f>SUM(R390:R435)</f>
        <v>35.70568575</v>
      </c>
      <c r="T389" s="118">
        <f>SUM(T390:T435)</f>
        <v>0</v>
      </c>
      <c r="AR389" s="113" t="s">
        <v>85</v>
      </c>
      <c r="AT389" s="119" t="s">
        <v>77</v>
      </c>
      <c r="AU389" s="119" t="s">
        <v>85</v>
      </c>
      <c r="AY389" s="113" t="s">
        <v>153</v>
      </c>
      <c r="BK389" s="120">
        <f>SUM(BK390:BK435)</f>
        <v>0</v>
      </c>
    </row>
    <row r="390" spans="2:65" s="18" customFormat="1" ht="16.5" customHeight="1">
      <c r="B390" s="19"/>
      <c r="C390" s="123" t="s">
        <v>636</v>
      </c>
      <c r="D390" s="123" t="s">
        <v>156</v>
      </c>
      <c r="E390" s="124" t="s">
        <v>637</v>
      </c>
      <c r="F390" s="125" t="s">
        <v>638</v>
      </c>
      <c r="G390" s="126" t="s">
        <v>258</v>
      </c>
      <c r="H390" s="127">
        <v>248.112</v>
      </c>
      <c r="I390" s="128"/>
      <c r="J390" s="129">
        <f>ROUND(I390*H390,2)</f>
        <v>0</v>
      </c>
      <c r="K390" s="125" t="s">
        <v>160</v>
      </c>
      <c r="L390" s="19"/>
      <c r="M390" s="130" t="s">
        <v>19</v>
      </c>
      <c r="N390" s="131" t="s">
        <v>49</v>
      </c>
      <c r="P390" s="132">
        <f>O390*H390</f>
        <v>0</v>
      </c>
      <c r="Q390" s="132">
        <v>0</v>
      </c>
      <c r="R390" s="132">
        <f>Q390*H390</f>
        <v>0</v>
      </c>
      <c r="S390" s="132">
        <v>0</v>
      </c>
      <c r="T390" s="133">
        <f>S390*H390</f>
        <v>0</v>
      </c>
      <c r="AR390" s="134" t="s">
        <v>174</v>
      </c>
      <c r="AT390" s="134" t="s">
        <v>156</v>
      </c>
      <c r="AU390" s="134" t="s">
        <v>87</v>
      </c>
      <c r="AY390" s="2" t="s">
        <v>153</v>
      </c>
      <c r="BE390" s="135">
        <f t="shared" si="29"/>
        <v>0</v>
      </c>
      <c r="BF390" s="135">
        <f t="shared" si="30"/>
        <v>0</v>
      </c>
      <c r="BG390" s="135">
        <f t="shared" si="31"/>
        <v>0</v>
      </c>
      <c r="BH390" s="135">
        <f t="shared" si="32"/>
        <v>0</v>
      </c>
      <c r="BI390" s="135">
        <f t="shared" si="33"/>
        <v>0</v>
      </c>
      <c r="BJ390" s="2" t="s">
        <v>85</v>
      </c>
      <c r="BK390" s="135">
        <f>ROUND(I390*H390,2)</f>
        <v>0</v>
      </c>
      <c r="BL390" s="2" t="s">
        <v>174</v>
      </c>
      <c r="BM390" s="134" t="s">
        <v>639</v>
      </c>
    </row>
    <row r="391" spans="2:47" s="18" customFormat="1" ht="11.25">
      <c r="B391" s="19"/>
      <c r="D391" s="136" t="s">
        <v>163</v>
      </c>
      <c r="F391" s="137" t="s">
        <v>640</v>
      </c>
      <c r="L391" s="19"/>
      <c r="M391" s="138"/>
      <c r="T391" s="43"/>
      <c r="AT391" s="2" t="s">
        <v>163</v>
      </c>
      <c r="AU391" s="2" t="s">
        <v>87</v>
      </c>
    </row>
    <row r="392" spans="2:51" s="142" customFormat="1" ht="11.25">
      <c r="B392" s="143"/>
      <c r="D392" s="144" t="s">
        <v>261</v>
      </c>
      <c r="E392" s="145" t="s">
        <v>19</v>
      </c>
      <c r="F392" s="146" t="s">
        <v>345</v>
      </c>
      <c r="H392" s="145" t="s">
        <v>19</v>
      </c>
      <c r="L392" s="143"/>
      <c r="M392" s="147"/>
      <c r="T392" s="148"/>
      <c r="AT392" s="145" t="s">
        <v>261</v>
      </c>
      <c r="AU392" s="145" t="s">
        <v>87</v>
      </c>
      <c r="AV392" s="142" t="s">
        <v>85</v>
      </c>
      <c r="AW392" s="142" t="s">
        <v>37</v>
      </c>
      <c r="AX392" s="142" t="s">
        <v>78</v>
      </c>
      <c r="AY392" s="145" t="s">
        <v>153</v>
      </c>
    </row>
    <row r="393" spans="2:51" s="149" customFormat="1" ht="11.25">
      <c r="B393" s="150"/>
      <c r="D393" s="144" t="s">
        <v>261</v>
      </c>
      <c r="E393" s="151" t="s">
        <v>19</v>
      </c>
      <c r="F393" s="152" t="s">
        <v>346</v>
      </c>
      <c r="H393" s="153">
        <v>22</v>
      </c>
      <c r="L393" s="150"/>
      <c r="M393" s="154"/>
      <c r="T393" s="155"/>
      <c r="AT393" s="151" t="s">
        <v>261</v>
      </c>
      <c r="AU393" s="151" t="s">
        <v>87</v>
      </c>
      <c r="AV393" s="149" t="s">
        <v>87</v>
      </c>
      <c r="AW393" s="149" t="s">
        <v>37</v>
      </c>
      <c r="AX393" s="149" t="s">
        <v>78</v>
      </c>
      <c r="AY393" s="151" t="s">
        <v>153</v>
      </c>
    </row>
    <row r="394" spans="2:51" s="142" customFormat="1" ht="11.25">
      <c r="B394" s="143"/>
      <c r="D394" s="144" t="s">
        <v>261</v>
      </c>
      <c r="E394" s="145" t="s">
        <v>19</v>
      </c>
      <c r="F394" s="146" t="s">
        <v>347</v>
      </c>
      <c r="H394" s="145" t="s">
        <v>19</v>
      </c>
      <c r="L394" s="143"/>
      <c r="M394" s="147"/>
      <c r="T394" s="148"/>
      <c r="AT394" s="145" t="s">
        <v>261</v>
      </c>
      <c r="AU394" s="145" t="s">
        <v>87</v>
      </c>
      <c r="AV394" s="142" t="s">
        <v>85</v>
      </c>
      <c r="AW394" s="142" t="s">
        <v>37</v>
      </c>
      <c r="AX394" s="142" t="s">
        <v>78</v>
      </c>
      <c r="AY394" s="145" t="s">
        <v>153</v>
      </c>
    </row>
    <row r="395" spans="2:51" s="149" customFormat="1" ht="11.25">
      <c r="B395" s="150"/>
      <c r="D395" s="144" t="s">
        <v>261</v>
      </c>
      <c r="E395" s="151" t="s">
        <v>19</v>
      </c>
      <c r="F395" s="152" t="s">
        <v>348</v>
      </c>
      <c r="H395" s="153">
        <v>51.5</v>
      </c>
      <c r="L395" s="150"/>
      <c r="M395" s="154"/>
      <c r="T395" s="155"/>
      <c r="AT395" s="151" t="s">
        <v>261</v>
      </c>
      <c r="AU395" s="151" t="s">
        <v>87</v>
      </c>
      <c r="AV395" s="149" t="s">
        <v>87</v>
      </c>
      <c r="AW395" s="149" t="s">
        <v>37</v>
      </c>
      <c r="AX395" s="149" t="s">
        <v>78</v>
      </c>
      <c r="AY395" s="151" t="s">
        <v>153</v>
      </c>
    </row>
    <row r="396" spans="2:51" s="149" customFormat="1" ht="11.25">
      <c r="B396" s="150"/>
      <c r="D396" s="144" t="s">
        <v>261</v>
      </c>
      <c r="E396" s="151" t="s">
        <v>19</v>
      </c>
      <c r="F396" s="152" t="s">
        <v>349</v>
      </c>
      <c r="H396" s="153">
        <v>12.3</v>
      </c>
      <c r="L396" s="150"/>
      <c r="M396" s="154"/>
      <c r="T396" s="155"/>
      <c r="AT396" s="151" t="s">
        <v>261</v>
      </c>
      <c r="AU396" s="151" t="s">
        <v>87</v>
      </c>
      <c r="AV396" s="149" t="s">
        <v>87</v>
      </c>
      <c r="AW396" s="149" t="s">
        <v>37</v>
      </c>
      <c r="AX396" s="149" t="s">
        <v>78</v>
      </c>
      <c r="AY396" s="151" t="s">
        <v>153</v>
      </c>
    </row>
    <row r="397" spans="2:51" s="149" customFormat="1" ht="11.25">
      <c r="B397" s="150"/>
      <c r="D397" s="144" t="s">
        <v>261</v>
      </c>
      <c r="E397" s="151" t="s">
        <v>19</v>
      </c>
      <c r="F397" s="152" t="s">
        <v>350</v>
      </c>
      <c r="H397" s="153">
        <v>8.395</v>
      </c>
      <c r="L397" s="150"/>
      <c r="M397" s="154"/>
      <c r="T397" s="155"/>
      <c r="AT397" s="151" t="s">
        <v>261</v>
      </c>
      <c r="AU397" s="151" t="s">
        <v>87</v>
      </c>
      <c r="AV397" s="149" t="s">
        <v>87</v>
      </c>
      <c r="AW397" s="149" t="s">
        <v>37</v>
      </c>
      <c r="AX397" s="149" t="s">
        <v>78</v>
      </c>
      <c r="AY397" s="151" t="s">
        <v>153</v>
      </c>
    </row>
    <row r="398" spans="2:51" s="149" customFormat="1" ht="11.25">
      <c r="B398" s="150"/>
      <c r="D398" s="144" t="s">
        <v>261</v>
      </c>
      <c r="E398" s="151" t="s">
        <v>19</v>
      </c>
      <c r="F398" s="152" t="s">
        <v>351</v>
      </c>
      <c r="H398" s="153">
        <v>43.2</v>
      </c>
      <c r="L398" s="150"/>
      <c r="M398" s="154"/>
      <c r="T398" s="155"/>
      <c r="AT398" s="151" t="s">
        <v>261</v>
      </c>
      <c r="AU398" s="151" t="s">
        <v>87</v>
      </c>
      <c r="AV398" s="149" t="s">
        <v>87</v>
      </c>
      <c r="AW398" s="149" t="s">
        <v>37</v>
      </c>
      <c r="AX398" s="149" t="s">
        <v>78</v>
      </c>
      <c r="AY398" s="151" t="s">
        <v>153</v>
      </c>
    </row>
    <row r="399" spans="2:51" s="142" customFormat="1" ht="11.25">
      <c r="B399" s="143"/>
      <c r="D399" s="144" t="s">
        <v>261</v>
      </c>
      <c r="E399" s="145" t="s">
        <v>19</v>
      </c>
      <c r="F399" s="146" t="s">
        <v>352</v>
      </c>
      <c r="H399" s="145" t="s">
        <v>19</v>
      </c>
      <c r="L399" s="143"/>
      <c r="M399" s="147"/>
      <c r="T399" s="148"/>
      <c r="AT399" s="145" t="s">
        <v>261</v>
      </c>
      <c r="AU399" s="145" t="s">
        <v>87</v>
      </c>
      <c r="AV399" s="142" t="s">
        <v>85</v>
      </c>
      <c r="AW399" s="142" t="s">
        <v>37</v>
      </c>
      <c r="AX399" s="142" t="s">
        <v>78</v>
      </c>
      <c r="AY399" s="145" t="s">
        <v>153</v>
      </c>
    </row>
    <row r="400" spans="2:51" s="149" customFormat="1" ht="11.25">
      <c r="B400" s="150"/>
      <c r="D400" s="144" t="s">
        <v>261</v>
      </c>
      <c r="E400" s="151" t="s">
        <v>19</v>
      </c>
      <c r="F400" s="152" t="s">
        <v>353</v>
      </c>
      <c r="H400" s="153">
        <v>15.687</v>
      </c>
      <c r="L400" s="150"/>
      <c r="M400" s="154"/>
      <c r="T400" s="155"/>
      <c r="AT400" s="151" t="s">
        <v>261</v>
      </c>
      <c r="AU400" s="151" t="s">
        <v>87</v>
      </c>
      <c r="AV400" s="149" t="s">
        <v>87</v>
      </c>
      <c r="AW400" s="149" t="s">
        <v>37</v>
      </c>
      <c r="AX400" s="149" t="s">
        <v>78</v>
      </c>
      <c r="AY400" s="151" t="s">
        <v>153</v>
      </c>
    </row>
    <row r="401" spans="2:51" s="149" customFormat="1" ht="11.25">
      <c r="B401" s="150"/>
      <c r="D401" s="144" t="s">
        <v>261</v>
      </c>
      <c r="E401" s="151" t="s">
        <v>19</v>
      </c>
      <c r="F401" s="152" t="s">
        <v>354</v>
      </c>
      <c r="H401" s="153">
        <v>18.17</v>
      </c>
      <c r="L401" s="150"/>
      <c r="M401" s="154"/>
      <c r="T401" s="155"/>
      <c r="AT401" s="151" t="s">
        <v>261</v>
      </c>
      <c r="AU401" s="151" t="s">
        <v>87</v>
      </c>
      <c r="AV401" s="149" t="s">
        <v>87</v>
      </c>
      <c r="AW401" s="149" t="s">
        <v>37</v>
      </c>
      <c r="AX401" s="149" t="s">
        <v>78</v>
      </c>
      <c r="AY401" s="151" t="s">
        <v>153</v>
      </c>
    </row>
    <row r="402" spans="2:51" s="149" customFormat="1" ht="11.25">
      <c r="B402" s="150"/>
      <c r="D402" s="144" t="s">
        <v>261</v>
      </c>
      <c r="E402" s="151" t="s">
        <v>19</v>
      </c>
      <c r="F402" s="152" t="s">
        <v>355</v>
      </c>
      <c r="H402" s="153">
        <v>46.56</v>
      </c>
      <c r="L402" s="150"/>
      <c r="M402" s="154"/>
      <c r="T402" s="155"/>
      <c r="AT402" s="151" t="s">
        <v>261</v>
      </c>
      <c r="AU402" s="151" t="s">
        <v>87</v>
      </c>
      <c r="AV402" s="149" t="s">
        <v>87</v>
      </c>
      <c r="AW402" s="149" t="s">
        <v>37</v>
      </c>
      <c r="AX402" s="149" t="s">
        <v>78</v>
      </c>
      <c r="AY402" s="151" t="s">
        <v>153</v>
      </c>
    </row>
    <row r="403" spans="2:51" s="142" customFormat="1" ht="11.25">
      <c r="B403" s="143"/>
      <c r="D403" s="144" t="s">
        <v>261</v>
      </c>
      <c r="E403" s="145" t="s">
        <v>19</v>
      </c>
      <c r="F403" s="146" t="s">
        <v>356</v>
      </c>
      <c r="H403" s="145" t="s">
        <v>19</v>
      </c>
      <c r="L403" s="143"/>
      <c r="M403" s="147"/>
      <c r="T403" s="148"/>
      <c r="AT403" s="145" t="s">
        <v>261</v>
      </c>
      <c r="AU403" s="145" t="s">
        <v>87</v>
      </c>
      <c r="AV403" s="142" t="s">
        <v>85</v>
      </c>
      <c r="AW403" s="142" t="s">
        <v>37</v>
      </c>
      <c r="AX403" s="142" t="s">
        <v>78</v>
      </c>
      <c r="AY403" s="145" t="s">
        <v>153</v>
      </c>
    </row>
    <row r="404" spans="2:51" s="149" customFormat="1" ht="11.25">
      <c r="B404" s="150"/>
      <c r="D404" s="144" t="s">
        <v>261</v>
      </c>
      <c r="E404" s="151" t="s">
        <v>19</v>
      </c>
      <c r="F404" s="152" t="s">
        <v>357</v>
      </c>
      <c r="H404" s="153">
        <v>30.3</v>
      </c>
      <c r="L404" s="150"/>
      <c r="M404" s="154"/>
      <c r="T404" s="155"/>
      <c r="AT404" s="151" t="s">
        <v>261</v>
      </c>
      <c r="AU404" s="151" t="s">
        <v>87</v>
      </c>
      <c r="AV404" s="149" t="s">
        <v>87</v>
      </c>
      <c r="AW404" s="149" t="s">
        <v>37</v>
      </c>
      <c r="AX404" s="149" t="s">
        <v>78</v>
      </c>
      <c r="AY404" s="151" t="s">
        <v>153</v>
      </c>
    </row>
    <row r="405" spans="2:51" s="156" customFormat="1" ht="11.25">
      <c r="B405" s="157"/>
      <c r="D405" s="144" t="s">
        <v>261</v>
      </c>
      <c r="E405" s="158" t="s">
        <v>19</v>
      </c>
      <c r="F405" s="159" t="s">
        <v>295</v>
      </c>
      <c r="H405" s="160">
        <v>248.11200000000002</v>
      </c>
      <c r="L405" s="157"/>
      <c r="M405" s="161"/>
      <c r="T405" s="162"/>
      <c r="AT405" s="158" t="s">
        <v>261</v>
      </c>
      <c r="AU405" s="158" t="s">
        <v>87</v>
      </c>
      <c r="AV405" s="156" t="s">
        <v>174</v>
      </c>
      <c r="AW405" s="156" t="s">
        <v>37</v>
      </c>
      <c r="AX405" s="156" t="s">
        <v>85</v>
      </c>
      <c r="AY405" s="158" t="s">
        <v>153</v>
      </c>
    </row>
    <row r="406" spans="2:65" s="18" customFormat="1" ht="16.5" customHeight="1">
      <c r="B406" s="19"/>
      <c r="C406" s="123" t="s">
        <v>641</v>
      </c>
      <c r="D406" s="123" t="s">
        <v>156</v>
      </c>
      <c r="E406" s="124" t="s">
        <v>642</v>
      </c>
      <c r="F406" s="125" t="s">
        <v>643</v>
      </c>
      <c r="G406" s="126" t="s">
        <v>258</v>
      </c>
      <c r="H406" s="127">
        <v>30.3</v>
      </c>
      <c r="I406" s="128"/>
      <c r="J406" s="129">
        <f>ROUND(I406*H406,2)</f>
        <v>0</v>
      </c>
      <c r="K406" s="125" t="s">
        <v>160</v>
      </c>
      <c r="L406" s="19"/>
      <c r="M406" s="130" t="s">
        <v>19</v>
      </c>
      <c r="N406" s="131" t="s">
        <v>49</v>
      </c>
      <c r="P406" s="132">
        <f>O406*H406</f>
        <v>0</v>
      </c>
      <c r="Q406" s="132">
        <v>0</v>
      </c>
      <c r="R406" s="132">
        <f>Q406*H406</f>
        <v>0</v>
      </c>
      <c r="S406" s="132">
        <v>0</v>
      </c>
      <c r="T406" s="133">
        <f>S406*H406</f>
        <v>0</v>
      </c>
      <c r="AR406" s="134" t="s">
        <v>174</v>
      </c>
      <c r="AT406" s="134" t="s">
        <v>156</v>
      </c>
      <c r="AU406" s="134" t="s">
        <v>87</v>
      </c>
      <c r="AY406" s="2" t="s">
        <v>153</v>
      </c>
      <c r="BE406" s="135">
        <f t="shared" si="29"/>
        <v>0</v>
      </c>
      <c r="BF406" s="135">
        <f t="shared" si="30"/>
        <v>0</v>
      </c>
      <c r="BG406" s="135">
        <f t="shared" si="31"/>
        <v>0</v>
      </c>
      <c r="BH406" s="135">
        <f t="shared" si="32"/>
        <v>0</v>
      </c>
      <c r="BI406" s="135">
        <f t="shared" si="33"/>
        <v>0</v>
      </c>
      <c r="BJ406" s="2" t="s">
        <v>85</v>
      </c>
      <c r="BK406" s="135">
        <f>ROUND(I406*H406,2)</f>
        <v>0</v>
      </c>
      <c r="BL406" s="2" t="s">
        <v>174</v>
      </c>
      <c r="BM406" s="134" t="s">
        <v>644</v>
      </c>
    </row>
    <row r="407" spans="2:47" s="18" customFormat="1" ht="11.25">
      <c r="B407" s="19"/>
      <c r="D407" s="136" t="s">
        <v>163</v>
      </c>
      <c r="F407" s="137" t="s">
        <v>645</v>
      </c>
      <c r="L407" s="19"/>
      <c r="M407" s="138"/>
      <c r="T407" s="43"/>
      <c r="AT407" s="2" t="s">
        <v>163</v>
      </c>
      <c r="AU407" s="2" t="s">
        <v>87</v>
      </c>
    </row>
    <row r="408" spans="2:51" s="142" customFormat="1" ht="11.25">
      <c r="B408" s="143"/>
      <c r="D408" s="144" t="s">
        <v>261</v>
      </c>
      <c r="E408" s="145" t="s">
        <v>19</v>
      </c>
      <c r="F408" s="146" t="s">
        <v>356</v>
      </c>
      <c r="H408" s="145" t="s">
        <v>19</v>
      </c>
      <c r="L408" s="143"/>
      <c r="M408" s="147"/>
      <c r="T408" s="148"/>
      <c r="AT408" s="145" t="s">
        <v>261</v>
      </c>
      <c r="AU408" s="145" t="s">
        <v>87</v>
      </c>
      <c r="AV408" s="142" t="s">
        <v>85</v>
      </c>
      <c r="AW408" s="142" t="s">
        <v>37</v>
      </c>
      <c r="AX408" s="142" t="s">
        <v>78</v>
      </c>
      <c r="AY408" s="145" t="s">
        <v>153</v>
      </c>
    </row>
    <row r="409" spans="2:51" s="149" customFormat="1" ht="11.25">
      <c r="B409" s="150"/>
      <c r="D409" s="144" t="s">
        <v>261</v>
      </c>
      <c r="E409" s="151" t="s">
        <v>19</v>
      </c>
      <c r="F409" s="152" t="s">
        <v>357</v>
      </c>
      <c r="H409" s="153">
        <v>30.3</v>
      </c>
      <c r="L409" s="150"/>
      <c r="M409" s="154"/>
      <c r="T409" s="155"/>
      <c r="AT409" s="151" t="s">
        <v>261</v>
      </c>
      <c r="AU409" s="151" t="s">
        <v>87</v>
      </c>
      <c r="AV409" s="149" t="s">
        <v>87</v>
      </c>
      <c r="AW409" s="149" t="s">
        <v>37</v>
      </c>
      <c r="AX409" s="149" t="s">
        <v>85</v>
      </c>
      <c r="AY409" s="151" t="s">
        <v>153</v>
      </c>
    </row>
    <row r="410" spans="2:65" s="18" customFormat="1" ht="16.5" customHeight="1">
      <c r="B410" s="19"/>
      <c r="C410" s="123" t="s">
        <v>646</v>
      </c>
      <c r="D410" s="123" t="s">
        <v>156</v>
      </c>
      <c r="E410" s="124" t="s">
        <v>647</v>
      </c>
      <c r="F410" s="125" t="s">
        <v>648</v>
      </c>
      <c r="G410" s="126" t="s">
        <v>258</v>
      </c>
      <c r="H410" s="127">
        <v>4.365</v>
      </c>
      <c r="I410" s="128"/>
      <c r="J410" s="129">
        <f>ROUND(I410*H410,2)</f>
        <v>0</v>
      </c>
      <c r="K410" s="125" t="s">
        <v>160</v>
      </c>
      <c r="L410" s="19"/>
      <c r="M410" s="130" t="s">
        <v>19</v>
      </c>
      <c r="N410" s="131" t="s">
        <v>49</v>
      </c>
      <c r="P410" s="132">
        <f>O410*H410</f>
        <v>0</v>
      </c>
      <c r="Q410" s="132">
        <v>0.408</v>
      </c>
      <c r="R410" s="132">
        <f>Q410*H410</f>
        <v>1.78092</v>
      </c>
      <c r="S410" s="132">
        <v>0</v>
      </c>
      <c r="T410" s="133">
        <f>S410*H410</f>
        <v>0</v>
      </c>
      <c r="AR410" s="134" t="s">
        <v>174</v>
      </c>
      <c r="AT410" s="134" t="s">
        <v>156</v>
      </c>
      <c r="AU410" s="134" t="s">
        <v>87</v>
      </c>
      <c r="AY410" s="2" t="s">
        <v>153</v>
      </c>
      <c r="BE410" s="135">
        <f t="shared" si="29"/>
        <v>0</v>
      </c>
      <c r="BF410" s="135">
        <f t="shared" si="30"/>
        <v>0</v>
      </c>
      <c r="BG410" s="135">
        <f t="shared" si="31"/>
        <v>0</v>
      </c>
      <c r="BH410" s="135">
        <f t="shared" si="32"/>
        <v>0</v>
      </c>
      <c r="BI410" s="135">
        <f t="shared" si="33"/>
        <v>0</v>
      </c>
      <c r="BJ410" s="2" t="s">
        <v>85</v>
      </c>
      <c r="BK410" s="135">
        <f>ROUND(I410*H410,2)</f>
        <v>0</v>
      </c>
      <c r="BL410" s="2" t="s">
        <v>174</v>
      </c>
      <c r="BM410" s="134" t="s">
        <v>649</v>
      </c>
    </row>
    <row r="411" spans="2:47" s="18" customFormat="1" ht="11.25">
      <c r="B411" s="19"/>
      <c r="D411" s="136" t="s">
        <v>163</v>
      </c>
      <c r="F411" s="137" t="s">
        <v>650</v>
      </c>
      <c r="L411" s="19"/>
      <c r="M411" s="138"/>
      <c r="T411" s="43"/>
      <c r="AT411" s="2" t="s">
        <v>163</v>
      </c>
      <c r="AU411" s="2" t="s">
        <v>87</v>
      </c>
    </row>
    <row r="412" spans="2:51" s="142" customFormat="1" ht="11.25">
      <c r="B412" s="143"/>
      <c r="D412" s="144" t="s">
        <v>261</v>
      </c>
      <c r="E412" s="145" t="s">
        <v>19</v>
      </c>
      <c r="F412" s="146" t="s">
        <v>358</v>
      </c>
      <c r="H412" s="145" t="s">
        <v>19</v>
      </c>
      <c r="L412" s="143"/>
      <c r="M412" s="147"/>
      <c r="T412" s="148"/>
      <c r="AT412" s="145" t="s">
        <v>261</v>
      </c>
      <c r="AU412" s="145" t="s">
        <v>87</v>
      </c>
      <c r="AV412" s="142" t="s">
        <v>85</v>
      </c>
      <c r="AW412" s="142" t="s">
        <v>37</v>
      </c>
      <c r="AX412" s="142" t="s">
        <v>78</v>
      </c>
      <c r="AY412" s="145" t="s">
        <v>153</v>
      </c>
    </row>
    <row r="413" spans="2:51" s="149" customFormat="1" ht="11.25">
      <c r="B413" s="150"/>
      <c r="D413" s="144" t="s">
        <v>261</v>
      </c>
      <c r="E413" s="151" t="s">
        <v>19</v>
      </c>
      <c r="F413" s="152" t="s">
        <v>359</v>
      </c>
      <c r="H413" s="153">
        <v>4.365</v>
      </c>
      <c r="L413" s="150"/>
      <c r="M413" s="154"/>
      <c r="T413" s="155"/>
      <c r="AT413" s="151" t="s">
        <v>261</v>
      </c>
      <c r="AU413" s="151" t="s">
        <v>87</v>
      </c>
      <c r="AV413" s="149" t="s">
        <v>87</v>
      </c>
      <c r="AW413" s="149" t="s">
        <v>37</v>
      </c>
      <c r="AX413" s="149" t="s">
        <v>85</v>
      </c>
      <c r="AY413" s="151" t="s">
        <v>153</v>
      </c>
    </row>
    <row r="414" spans="2:65" s="18" customFormat="1" ht="16.5" customHeight="1">
      <c r="B414" s="19"/>
      <c r="C414" s="123" t="s">
        <v>651</v>
      </c>
      <c r="D414" s="123" t="s">
        <v>156</v>
      </c>
      <c r="E414" s="124" t="s">
        <v>652</v>
      </c>
      <c r="F414" s="125" t="s">
        <v>653</v>
      </c>
      <c r="G414" s="126" t="s">
        <v>258</v>
      </c>
      <c r="H414" s="127">
        <v>33.857</v>
      </c>
      <c r="I414" s="128"/>
      <c r="J414" s="129">
        <f>ROUND(I414*H414,2)</f>
        <v>0</v>
      </c>
      <c r="K414" s="125" t="s">
        <v>19</v>
      </c>
      <c r="L414" s="19"/>
      <c r="M414" s="130" t="s">
        <v>19</v>
      </c>
      <c r="N414" s="131" t="s">
        <v>49</v>
      </c>
      <c r="P414" s="132">
        <f>O414*H414</f>
        <v>0</v>
      </c>
      <c r="Q414" s="132">
        <v>0</v>
      </c>
      <c r="R414" s="132">
        <f>Q414*H414</f>
        <v>0</v>
      </c>
      <c r="S414" s="132">
        <v>0</v>
      </c>
      <c r="T414" s="133">
        <f>S414*H414</f>
        <v>0</v>
      </c>
      <c r="AR414" s="134" t="s">
        <v>174</v>
      </c>
      <c r="AT414" s="134" t="s">
        <v>156</v>
      </c>
      <c r="AU414" s="134" t="s">
        <v>87</v>
      </c>
      <c r="AY414" s="2" t="s">
        <v>153</v>
      </c>
      <c r="BE414" s="135">
        <f t="shared" si="29"/>
        <v>0</v>
      </c>
      <c r="BF414" s="135">
        <f t="shared" si="30"/>
        <v>0</v>
      </c>
      <c r="BG414" s="135">
        <f t="shared" si="31"/>
        <v>0</v>
      </c>
      <c r="BH414" s="135">
        <f t="shared" si="32"/>
        <v>0</v>
      </c>
      <c r="BI414" s="135">
        <f t="shared" si="33"/>
        <v>0</v>
      </c>
      <c r="BJ414" s="2" t="s">
        <v>85</v>
      </c>
      <c r="BK414" s="135">
        <f>ROUND(I414*H414,2)</f>
        <v>0</v>
      </c>
      <c r="BL414" s="2" t="s">
        <v>174</v>
      </c>
      <c r="BM414" s="134" t="s">
        <v>654</v>
      </c>
    </row>
    <row r="415" spans="2:47" s="18" customFormat="1" ht="19.5">
      <c r="B415" s="19"/>
      <c r="D415" s="144" t="s">
        <v>655</v>
      </c>
      <c r="F415" s="170" t="s">
        <v>656</v>
      </c>
      <c r="L415" s="19"/>
      <c r="M415" s="138"/>
      <c r="T415" s="43"/>
      <c r="AT415" s="2" t="s">
        <v>655</v>
      </c>
      <c r="AU415" s="2" t="s">
        <v>87</v>
      </c>
    </row>
    <row r="416" spans="2:51" s="142" customFormat="1" ht="11.25">
      <c r="B416" s="143"/>
      <c r="D416" s="144" t="s">
        <v>261</v>
      </c>
      <c r="E416" s="145" t="s">
        <v>19</v>
      </c>
      <c r="F416" s="146" t="s">
        <v>657</v>
      </c>
      <c r="H416" s="145" t="s">
        <v>19</v>
      </c>
      <c r="L416" s="143"/>
      <c r="M416" s="147"/>
      <c r="T416" s="148"/>
      <c r="AT416" s="145" t="s">
        <v>261</v>
      </c>
      <c r="AU416" s="145" t="s">
        <v>87</v>
      </c>
      <c r="AV416" s="142" t="s">
        <v>85</v>
      </c>
      <c r="AW416" s="142" t="s">
        <v>37</v>
      </c>
      <c r="AX416" s="142" t="s">
        <v>78</v>
      </c>
      <c r="AY416" s="145" t="s">
        <v>153</v>
      </c>
    </row>
    <row r="417" spans="2:51" s="149" customFormat="1" ht="11.25">
      <c r="B417" s="150"/>
      <c r="D417" s="144" t="s">
        <v>261</v>
      </c>
      <c r="E417" s="151" t="s">
        <v>19</v>
      </c>
      <c r="F417" s="152" t="s">
        <v>353</v>
      </c>
      <c r="H417" s="153">
        <v>15.687</v>
      </c>
      <c r="L417" s="150"/>
      <c r="M417" s="154"/>
      <c r="T417" s="155"/>
      <c r="AT417" s="151" t="s">
        <v>261</v>
      </c>
      <c r="AU417" s="151" t="s">
        <v>87</v>
      </c>
      <c r="AV417" s="149" t="s">
        <v>87</v>
      </c>
      <c r="AW417" s="149" t="s">
        <v>37</v>
      </c>
      <c r="AX417" s="149" t="s">
        <v>78</v>
      </c>
      <c r="AY417" s="151" t="s">
        <v>153</v>
      </c>
    </row>
    <row r="418" spans="2:51" s="149" customFormat="1" ht="11.25">
      <c r="B418" s="150"/>
      <c r="D418" s="144" t="s">
        <v>261</v>
      </c>
      <c r="E418" s="151" t="s">
        <v>19</v>
      </c>
      <c r="F418" s="152" t="s">
        <v>354</v>
      </c>
      <c r="H418" s="153">
        <v>18.17</v>
      </c>
      <c r="L418" s="150"/>
      <c r="M418" s="154"/>
      <c r="T418" s="155"/>
      <c r="AT418" s="151" t="s">
        <v>261</v>
      </c>
      <c r="AU418" s="151" t="s">
        <v>87</v>
      </c>
      <c r="AV418" s="149" t="s">
        <v>87</v>
      </c>
      <c r="AW418" s="149" t="s">
        <v>37</v>
      </c>
      <c r="AX418" s="149" t="s">
        <v>78</v>
      </c>
      <c r="AY418" s="151" t="s">
        <v>153</v>
      </c>
    </row>
    <row r="419" spans="2:51" s="156" customFormat="1" ht="11.25">
      <c r="B419" s="157"/>
      <c r="D419" s="144" t="s">
        <v>261</v>
      </c>
      <c r="E419" s="158" t="s">
        <v>19</v>
      </c>
      <c r="F419" s="159" t="s">
        <v>295</v>
      </c>
      <c r="H419" s="160">
        <v>33.857</v>
      </c>
      <c r="L419" s="157"/>
      <c r="M419" s="161"/>
      <c r="T419" s="162"/>
      <c r="AT419" s="158" t="s">
        <v>261</v>
      </c>
      <c r="AU419" s="158" t="s">
        <v>87</v>
      </c>
      <c r="AV419" s="156" t="s">
        <v>174</v>
      </c>
      <c r="AW419" s="156" t="s">
        <v>37</v>
      </c>
      <c r="AX419" s="156" t="s">
        <v>85</v>
      </c>
      <c r="AY419" s="158" t="s">
        <v>153</v>
      </c>
    </row>
    <row r="420" spans="2:65" s="18" customFormat="1" ht="44.25" customHeight="1">
      <c r="B420" s="19"/>
      <c r="C420" s="123" t="s">
        <v>658</v>
      </c>
      <c r="D420" s="123" t="s">
        <v>156</v>
      </c>
      <c r="E420" s="124" t="s">
        <v>659</v>
      </c>
      <c r="F420" s="125" t="s">
        <v>660</v>
      </c>
      <c r="G420" s="126" t="s">
        <v>258</v>
      </c>
      <c r="H420" s="127">
        <v>115.395</v>
      </c>
      <c r="I420" s="128"/>
      <c r="J420" s="129">
        <f>ROUND(I420*H420,2)</f>
        <v>0</v>
      </c>
      <c r="K420" s="125" t="s">
        <v>160</v>
      </c>
      <c r="L420" s="19"/>
      <c r="M420" s="130" t="s">
        <v>19</v>
      </c>
      <c r="N420" s="131" t="s">
        <v>49</v>
      </c>
      <c r="P420" s="132">
        <f>O420*H420</f>
        <v>0</v>
      </c>
      <c r="Q420" s="132">
        <v>0.08425</v>
      </c>
      <c r="R420" s="132">
        <f>Q420*H420</f>
        <v>9.72202875</v>
      </c>
      <c r="S420" s="132">
        <v>0</v>
      </c>
      <c r="T420" s="133">
        <f>S420*H420</f>
        <v>0</v>
      </c>
      <c r="AR420" s="134" t="s">
        <v>174</v>
      </c>
      <c r="AT420" s="134" t="s">
        <v>156</v>
      </c>
      <c r="AU420" s="134" t="s">
        <v>87</v>
      </c>
      <c r="AY420" s="2" t="s">
        <v>153</v>
      </c>
      <c r="BE420" s="135">
        <f t="shared" si="29"/>
        <v>0</v>
      </c>
      <c r="BF420" s="135">
        <f t="shared" si="30"/>
        <v>0</v>
      </c>
      <c r="BG420" s="135">
        <f t="shared" si="31"/>
        <v>0</v>
      </c>
      <c r="BH420" s="135">
        <f t="shared" si="32"/>
        <v>0</v>
      </c>
      <c r="BI420" s="135">
        <f t="shared" si="33"/>
        <v>0</v>
      </c>
      <c r="BJ420" s="2" t="s">
        <v>85</v>
      </c>
      <c r="BK420" s="135">
        <f>ROUND(I420*H420,2)</f>
        <v>0</v>
      </c>
      <c r="BL420" s="2" t="s">
        <v>174</v>
      </c>
      <c r="BM420" s="134" t="s">
        <v>661</v>
      </c>
    </row>
    <row r="421" spans="2:47" s="18" customFormat="1" ht="11.25">
      <c r="B421" s="19"/>
      <c r="D421" s="136" t="s">
        <v>163</v>
      </c>
      <c r="F421" s="137" t="s">
        <v>662</v>
      </c>
      <c r="L421" s="19"/>
      <c r="M421" s="138"/>
      <c r="T421" s="43"/>
      <c r="AT421" s="2" t="s">
        <v>163</v>
      </c>
      <c r="AU421" s="2" t="s">
        <v>87</v>
      </c>
    </row>
    <row r="422" spans="2:51" s="142" customFormat="1" ht="11.25">
      <c r="B422" s="143"/>
      <c r="D422" s="144" t="s">
        <v>261</v>
      </c>
      <c r="E422" s="145" t="s">
        <v>19</v>
      </c>
      <c r="F422" s="146" t="s">
        <v>347</v>
      </c>
      <c r="H422" s="145" t="s">
        <v>19</v>
      </c>
      <c r="L422" s="143"/>
      <c r="M422" s="147"/>
      <c r="T422" s="148"/>
      <c r="AT422" s="145" t="s">
        <v>261</v>
      </c>
      <c r="AU422" s="145" t="s">
        <v>87</v>
      </c>
      <c r="AV422" s="142" t="s">
        <v>85</v>
      </c>
      <c r="AW422" s="142" t="s">
        <v>37</v>
      </c>
      <c r="AX422" s="142" t="s">
        <v>78</v>
      </c>
      <c r="AY422" s="145" t="s">
        <v>153</v>
      </c>
    </row>
    <row r="423" spans="2:51" s="149" customFormat="1" ht="11.25">
      <c r="B423" s="150"/>
      <c r="D423" s="144" t="s">
        <v>261</v>
      </c>
      <c r="E423" s="151" t="s">
        <v>19</v>
      </c>
      <c r="F423" s="152" t="s">
        <v>348</v>
      </c>
      <c r="H423" s="153">
        <v>51.5</v>
      </c>
      <c r="L423" s="150"/>
      <c r="M423" s="154"/>
      <c r="T423" s="155"/>
      <c r="AT423" s="151" t="s">
        <v>261</v>
      </c>
      <c r="AU423" s="151" t="s">
        <v>87</v>
      </c>
      <c r="AV423" s="149" t="s">
        <v>87</v>
      </c>
      <c r="AW423" s="149" t="s">
        <v>37</v>
      </c>
      <c r="AX423" s="149" t="s">
        <v>78</v>
      </c>
      <c r="AY423" s="151" t="s">
        <v>153</v>
      </c>
    </row>
    <row r="424" spans="2:51" s="149" customFormat="1" ht="11.25">
      <c r="B424" s="150"/>
      <c r="D424" s="144" t="s">
        <v>261</v>
      </c>
      <c r="E424" s="151" t="s">
        <v>19</v>
      </c>
      <c r="F424" s="152" t="s">
        <v>349</v>
      </c>
      <c r="H424" s="153">
        <v>12.3</v>
      </c>
      <c r="L424" s="150"/>
      <c r="M424" s="154"/>
      <c r="T424" s="155"/>
      <c r="AT424" s="151" t="s">
        <v>261</v>
      </c>
      <c r="AU424" s="151" t="s">
        <v>87</v>
      </c>
      <c r="AV424" s="149" t="s">
        <v>87</v>
      </c>
      <c r="AW424" s="149" t="s">
        <v>37</v>
      </c>
      <c r="AX424" s="149" t="s">
        <v>78</v>
      </c>
      <c r="AY424" s="151" t="s">
        <v>153</v>
      </c>
    </row>
    <row r="425" spans="2:51" s="149" customFormat="1" ht="11.25">
      <c r="B425" s="150"/>
      <c r="D425" s="144" t="s">
        <v>261</v>
      </c>
      <c r="E425" s="151" t="s">
        <v>19</v>
      </c>
      <c r="F425" s="152" t="s">
        <v>350</v>
      </c>
      <c r="H425" s="153">
        <v>8.395</v>
      </c>
      <c r="L425" s="150"/>
      <c r="M425" s="154"/>
      <c r="T425" s="155"/>
      <c r="AT425" s="151" t="s">
        <v>261</v>
      </c>
      <c r="AU425" s="151" t="s">
        <v>87</v>
      </c>
      <c r="AV425" s="149" t="s">
        <v>87</v>
      </c>
      <c r="AW425" s="149" t="s">
        <v>37</v>
      </c>
      <c r="AX425" s="149" t="s">
        <v>78</v>
      </c>
      <c r="AY425" s="151" t="s">
        <v>153</v>
      </c>
    </row>
    <row r="426" spans="2:51" s="149" customFormat="1" ht="11.25">
      <c r="B426" s="150"/>
      <c r="D426" s="144" t="s">
        <v>261</v>
      </c>
      <c r="E426" s="151" t="s">
        <v>19</v>
      </c>
      <c r="F426" s="152" t="s">
        <v>351</v>
      </c>
      <c r="H426" s="153">
        <v>43.2</v>
      </c>
      <c r="L426" s="150"/>
      <c r="M426" s="154"/>
      <c r="T426" s="155"/>
      <c r="AT426" s="151" t="s">
        <v>261</v>
      </c>
      <c r="AU426" s="151" t="s">
        <v>87</v>
      </c>
      <c r="AV426" s="149" t="s">
        <v>87</v>
      </c>
      <c r="AW426" s="149" t="s">
        <v>37</v>
      </c>
      <c r="AX426" s="149" t="s">
        <v>78</v>
      </c>
      <c r="AY426" s="151" t="s">
        <v>153</v>
      </c>
    </row>
    <row r="427" spans="2:51" s="156" customFormat="1" ht="11.25">
      <c r="B427" s="157"/>
      <c r="D427" s="144" t="s">
        <v>261</v>
      </c>
      <c r="E427" s="158" t="s">
        <v>19</v>
      </c>
      <c r="F427" s="159" t="s">
        <v>295</v>
      </c>
      <c r="H427" s="160">
        <v>115.395</v>
      </c>
      <c r="L427" s="157"/>
      <c r="M427" s="161"/>
      <c r="T427" s="162"/>
      <c r="AT427" s="158" t="s">
        <v>261</v>
      </c>
      <c r="AU427" s="158" t="s">
        <v>87</v>
      </c>
      <c r="AV427" s="156" t="s">
        <v>174</v>
      </c>
      <c r="AW427" s="156" t="s">
        <v>37</v>
      </c>
      <c r="AX427" s="156" t="s">
        <v>85</v>
      </c>
      <c r="AY427" s="158" t="s">
        <v>153</v>
      </c>
    </row>
    <row r="428" spans="2:65" s="18" customFormat="1" ht="16.5" customHeight="1">
      <c r="B428" s="19"/>
      <c r="C428" s="171" t="s">
        <v>663</v>
      </c>
      <c r="D428" s="171" t="s">
        <v>664</v>
      </c>
      <c r="E428" s="172" t="s">
        <v>665</v>
      </c>
      <c r="F428" s="173" t="s">
        <v>666</v>
      </c>
      <c r="G428" s="174" t="s">
        <v>258</v>
      </c>
      <c r="H428" s="175">
        <v>118.857</v>
      </c>
      <c r="I428" s="176"/>
      <c r="J428" s="177">
        <f>ROUND(I428*H428,2)</f>
        <v>0</v>
      </c>
      <c r="K428" s="173" t="s">
        <v>160</v>
      </c>
      <c r="L428" s="178"/>
      <c r="M428" s="179" t="s">
        <v>19</v>
      </c>
      <c r="N428" s="180" t="s">
        <v>49</v>
      </c>
      <c r="P428" s="132">
        <f>O428*H428</f>
        <v>0</v>
      </c>
      <c r="Q428" s="132">
        <v>0.131</v>
      </c>
      <c r="R428" s="132">
        <f>Q428*H428</f>
        <v>15.570267000000001</v>
      </c>
      <c r="S428" s="132">
        <v>0</v>
      </c>
      <c r="T428" s="133">
        <f>S428*H428</f>
        <v>0</v>
      </c>
      <c r="AR428" s="134" t="s">
        <v>192</v>
      </c>
      <c r="AT428" s="134" t="s">
        <v>664</v>
      </c>
      <c r="AU428" s="134" t="s">
        <v>87</v>
      </c>
      <c r="AY428" s="2" t="s">
        <v>153</v>
      </c>
      <c r="BE428" s="135">
        <f aca="true" t="shared" si="34" ref="BE428:BE488">IF(N428="základní",J428,0)</f>
        <v>0</v>
      </c>
      <c r="BF428" s="135">
        <f aca="true" t="shared" si="35" ref="BF428:BF488">IF(N428="snížená",J428,0)</f>
        <v>0</v>
      </c>
      <c r="BG428" s="135">
        <f aca="true" t="shared" si="36" ref="BG428:BG488">IF(N428="zákl. přenesená",J428,0)</f>
        <v>0</v>
      </c>
      <c r="BH428" s="135">
        <f aca="true" t="shared" si="37" ref="BH428:BH488">IF(N428="sníž. přenesená",J428,0)</f>
        <v>0</v>
      </c>
      <c r="BI428" s="135">
        <f aca="true" t="shared" si="38" ref="BI428:BI488">IF(N428="nulová",J428,0)</f>
        <v>0</v>
      </c>
      <c r="BJ428" s="2" t="s">
        <v>85</v>
      </c>
      <c r="BK428" s="135">
        <f>ROUND(I428*H428,2)</f>
        <v>0</v>
      </c>
      <c r="BL428" s="2" t="s">
        <v>174</v>
      </c>
      <c r="BM428" s="134" t="s">
        <v>667</v>
      </c>
    </row>
    <row r="429" spans="2:51" s="149" customFormat="1" ht="11.25">
      <c r="B429" s="150"/>
      <c r="D429" s="144" t="s">
        <v>261</v>
      </c>
      <c r="F429" s="152" t="s">
        <v>668</v>
      </c>
      <c r="H429" s="153">
        <v>118.857</v>
      </c>
      <c r="L429" s="150"/>
      <c r="M429" s="154"/>
      <c r="T429" s="155"/>
      <c r="AT429" s="151" t="s">
        <v>261</v>
      </c>
      <c r="AU429" s="151" t="s">
        <v>87</v>
      </c>
      <c r="AV429" s="149" t="s">
        <v>87</v>
      </c>
      <c r="AW429" s="149" t="s">
        <v>4</v>
      </c>
      <c r="AX429" s="149" t="s">
        <v>85</v>
      </c>
      <c r="AY429" s="151" t="s">
        <v>153</v>
      </c>
    </row>
    <row r="430" spans="2:65" s="18" customFormat="1" ht="37.9" customHeight="1">
      <c r="B430" s="19"/>
      <c r="C430" s="123" t="s">
        <v>669</v>
      </c>
      <c r="D430" s="123" t="s">
        <v>156</v>
      </c>
      <c r="E430" s="124" t="s">
        <v>670</v>
      </c>
      <c r="F430" s="125" t="s">
        <v>671</v>
      </c>
      <c r="G430" s="126" t="s">
        <v>258</v>
      </c>
      <c r="H430" s="127">
        <v>30.3</v>
      </c>
      <c r="I430" s="128"/>
      <c r="J430" s="129">
        <f>ROUND(I430*H430,2)</f>
        <v>0</v>
      </c>
      <c r="K430" s="125" t="s">
        <v>160</v>
      </c>
      <c r="L430" s="19"/>
      <c r="M430" s="130" t="s">
        <v>19</v>
      </c>
      <c r="N430" s="131" t="s">
        <v>49</v>
      </c>
      <c r="P430" s="132">
        <f>O430*H430</f>
        <v>0</v>
      </c>
      <c r="Q430" s="132">
        <v>0.10362</v>
      </c>
      <c r="R430" s="132">
        <f>Q430*H430</f>
        <v>3.139686</v>
      </c>
      <c r="S430" s="132">
        <v>0</v>
      </c>
      <c r="T430" s="133">
        <f>S430*H430</f>
        <v>0</v>
      </c>
      <c r="AR430" s="134" t="s">
        <v>174</v>
      </c>
      <c r="AT430" s="134" t="s">
        <v>156</v>
      </c>
      <c r="AU430" s="134" t="s">
        <v>87</v>
      </c>
      <c r="AY430" s="2" t="s">
        <v>153</v>
      </c>
      <c r="BE430" s="135">
        <f t="shared" si="34"/>
        <v>0</v>
      </c>
      <c r="BF430" s="135">
        <f t="shared" si="35"/>
        <v>0</v>
      </c>
      <c r="BG430" s="135">
        <f t="shared" si="36"/>
        <v>0</v>
      </c>
      <c r="BH430" s="135">
        <f t="shared" si="37"/>
        <v>0</v>
      </c>
      <c r="BI430" s="135">
        <f t="shared" si="38"/>
        <v>0</v>
      </c>
      <c r="BJ430" s="2" t="s">
        <v>85</v>
      </c>
      <c r="BK430" s="135">
        <f>ROUND(I430*H430,2)</f>
        <v>0</v>
      </c>
      <c r="BL430" s="2" t="s">
        <v>174</v>
      </c>
      <c r="BM430" s="134" t="s">
        <v>672</v>
      </c>
    </row>
    <row r="431" spans="2:47" s="18" customFormat="1" ht="11.25">
      <c r="B431" s="19"/>
      <c r="D431" s="136" t="s">
        <v>163</v>
      </c>
      <c r="F431" s="137" t="s">
        <v>673</v>
      </c>
      <c r="L431" s="19"/>
      <c r="M431" s="138"/>
      <c r="T431" s="43"/>
      <c r="AT431" s="2" t="s">
        <v>163</v>
      </c>
      <c r="AU431" s="2" t="s">
        <v>87</v>
      </c>
    </row>
    <row r="432" spans="2:51" s="142" customFormat="1" ht="11.25">
      <c r="B432" s="143"/>
      <c r="D432" s="144" t="s">
        <v>261</v>
      </c>
      <c r="E432" s="145" t="s">
        <v>19</v>
      </c>
      <c r="F432" s="146" t="s">
        <v>356</v>
      </c>
      <c r="H432" s="145" t="s">
        <v>19</v>
      </c>
      <c r="L432" s="143"/>
      <c r="M432" s="147"/>
      <c r="T432" s="148"/>
      <c r="AT432" s="145" t="s">
        <v>261</v>
      </c>
      <c r="AU432" s="145" t="s">
        <v>87</v>
      </c>
      <c r="AV432" s="142" t="s">
        <v>85</v>
      </c>
      <c r="AW432" s="142" t="s">
        <v>37</v>
      </c>
      <c r="AX432" s="142" t="s">
        <v>78</v>
      </c>
      <c r="AY432" s="145" t="s">
        <v>153</v>
      </c>
    </row>
    <row r="433" spans="2:51" s="149" customFormat="1" ht="11.25">
      <c r="B433" s="150"/>
      <c r="D433" s="144" t="s">
        <v>261</v>
      </c>
      <c r="E433" s="151" t="s">
        <v>19</v>
      </c>
      <c r="F433" s="152" t="s">
        <v>357</v>
      </c>
      <c r="H433" s="153">
        <v>30.3</v>
      </c>
      <c r="L433" s="150"/>
      <c r="M433" s="154"/>
      <c r="T433" s="155"/>
      <c r="AT433" s="151" t="s">
        <v>261</v>
      </c>
      <c r="AU433" s="151" t="s">
        <v>87</v>
      </c>
      <c r="AV433" s="149" t="s">
        <v>87</v>
      </c>
      <c r="AW433" s="149" t="s">
        <v>37</v>
      </c>
      <c r="AX433" s="149" t="s">
        <v>85</v>
      </c>
      <c r="AY433" s="151" t="s">
        <v>153</v>
      </c>
    </row>
    <row r="434" spans="2:65" s="18" customFormat="1" ht="16.5" customHeight="1">
      <c r="B434" s="19"/>
      <c r="C434" s="171" t="s">
        <v>674</v>
      </c>
      <c r="D434" s="171" t="s">
        <v>664</v>
      </c>
      <c r="E434" s="172" t="s">
        <v>675</v>
      </c>
      <c r="F434" s="173" t="s">
        <v>676</v>
      </c>
      <c r="G434" s="174" t="s">
        <v>258</v>
      </c>
      <c r="H434" s="175">
        <v>31.209</v>
      </c>
      <c r="I434" s="176"/>
      <c r="J434" s="177">
        <f>ROUND(I434*H434,2)</f>
        <v>0</v>
      </c>
      <c r="K434" s="173" t="s">
        <v>160</v>
      </c>
      <c r="L434" s="178"/>
      <c r="M434" s="179" t="s">
        <v>19</v>
      </c>
      <c r="N434" s="180" t="s">
        <v>49</v>
      </c>
      <c r="P434" s="132">
        <f>O434*H434</f>
        <v>0</v>
      </c>
      <c r="Q434" s="132">
        <v>0.176</v>
      </c>
      <c r="R434" s="132">
        <f>Q434*H434</f>
        <v>5.4927839999999994</v>
      </c>
      <c r="S434" s="132">
        <v>0</v>
      </c>
      <c r="T434" s="133">
        <f>S434*H434</f>
        <v>0</v>
      </c>
      <c r="AR434" s="134" t="s">
        <v>192</v>
      </c>
      <c r="AT434" s="134" t="s">
        <v>664</v>
      </c>
      <c r="AU434" s="134" t="s">
        <v>87</v>
      </c>
      <c r="AY434" s="2" t="s">
        <v>153</v>
      </c>
      <c r="BE434" s="135">
        <f t="shared" si="34"/>
        <v>0</v>
      </c>
      <c r="BF434" s="135">
        <f t="shared" si="35"/>
        <v>0</v>
      </c>
      <c r="BG434" s="135">
        <f t="shared" si="36"/>
        <v>0</v>
      </c>
      <c r="BH434" s="135">
        <f t="shared" si="37"/>
        <v>0</v>
      </c>
      <c r="BI434" s="135">
        <f t="shared" si="38"/>
        <v>0</v>
      </c>
      <c r="BJ434" s="2" t="s">
        <v>85</v>
      </c>
      <c r="BK434" s="135">
        <f>ROUND(I434*H434,2)</f>
        <v>0</v>
      </c>
      <c r="BL434" s="2" t="s">
        <v>174</v>
      </c>
      <c r="BM434" s="134" t="s">
        <v>677</v>
      </c>
    </row>
    <row r="435" spans="2:51" s="149" customFormat="1" ht="11.25">
      <c r="B435" s="150"/>
      <c r="D435" s="144" t="s">
        <v>261</v>
      </c>
      <c r="F435" s="152" t="s">
        <v>678</v>
      </c>
      <c r="H435" s="153">
        <v>31.209</v>
      </c>
      <c r="L435" s="150"/>
      <c r="M435" s="154"/>
      <c r="T435" s="155"/>
      <c r="AT435" s="151" t="s">
        <v>261</v>
      </c>
      <c r="AU435" s="151" t="s">
        <v>87</v>
      </c>
      <c r="AV435" s="149" t="s">
        <v>87</v>
      </c>
      <c r="AW435" s="149" t="s">
        <v>4</v>
      </c>
      <c r="AX435" s="149" t="s">
        <v>85</v>
      </c>
      <c r="AY435" s="151" t="s">
        <v>153</v>
      </c>
    </row>
    <row r="436" spans="2:63" s="111" customFormat="1" ht="22.9" customHeight="1">
      <c r="B436" s="112"/>
      <c r="D436" s="113" t="s">
        <v>77</v>
      </c>
      <c r="E436" s="121" t="s">
        <v>183</v>
      </c>
      <c r="F436" s="121" t="s">
        <v>679</v>
      </c>
      <c r="J436" s="122">
        <f>BK436</f>
        <v>0</v>
      </c>
      <c r="L436" s="112"/>
      <c r="M436" s="116"/>
      <c r="P436" s="117">
        <f>SUM(P437:P584)</f>
        <v>0</v>
      </c>
      <c r="R436" s="117">
        <f>SUM(R437:R584)</f>
        <v>32.94657706</v>
      </c>
      <c r="T436" s="118">
        <f>SUM(T437:T584)</f>
        <v>0</v>
      </c>
      <c r="AR436" s="113" t="s">
        <v>85</v>
      </c>
      <c r="AT436" s="119" t="s">
        <v>77</v>
      </c>
      <c r="AU436" s="119" t="s">
        <v>85</v>
      </c>
      <c r="AY436" s="113" t="s">
        <v>153</v>
      </c>
      <c r="BK436" s="120">
        <f>SUM(BK437:BK584)</f>
        <v>0</v>
      </c>
    </row>
    <row r="437" spans="2:65" s="18" customFormat="1" ht="24.2" customHeight="1">
      <c r="B437" s="19"/>
      <c r="C437" s="123" t="s">
        <v>680</v>
      </c>
      <c r="D437" s="123" t="s">
        <v>156</v>
      </c>
      <c r="E437" s="124" t="s">
        <v>681</v>
      </c>
      <c r="F437" s="125" t="s">
        <v>682</v>
      </c>
      <c r="G437" s="126" t="s">
        <v>258</v>
      </c>
      <c r="H437" s="127">
        <v>106.085</v>
      </c>
      <c r="I437" s="128"/>
      <c r="J437" s="129">
        <f>ROUND(I437*H437,2)</f>
        <v>0</v>
      </c>
      <c r="K437" s="125" t="s">
        <v>160</v>
      </c>
      <c r="L437" s="19"/>
      <c r="M437" s="130" t="s">
        <v>19</v>
      </c>
      <c r="N437" s="131" t="s">
        <v>49</v>
      </c>
      <c r="P437" s="132">
        <f>O437*H437</f>
        <v>0</v>
      </c>
      <c r="Q437" s="132">
        <v>0</v>
      </c>
      <c r="R437" s="132">
        <f>Q437*H437</f>
        <v>0</v>
      </c>
      <c r="S437" s="132">
        <v>0</v>
      </c>
      <c r="T437" s="133">
        <f>S437*H437</f>
        <v>0</v>
      </c>
      <c r="AR437" s="134" t="s">
        <v>174</v>
      </c>
      <c r="AT437" s="134" t="s">
        <v>156</v>
      </c>
      <c r="AU437" s="134" t="s">
        <v>87</v>
      </c>
      <c r="AY437" s="2" t="s">
        <v>153</v>
      </c>
      <c r="BE437" s="135">
        <f t="shared" si="34"/>
        <v>0</v>
      </c>
      <c r="BF437" s="135">
        <f t="shared" si="35"/>
        <v>0</v>
      </c>
      <c r="BG437" s="135">
        <f t="shared" si="36"/>
        <v>0</v>
      </c>
      <c r="BH437" s="135">
        <f t="shared" si="37"/>
        <v>0</v>
      </c>
      <c r="BI437" s="135">
        <f t="shared" si="38"/>
        <v>0</v>
      </c>
      <c r="BJ437" s="2" t="s">
        <v>85</v>
      </c>
      <c r="BK437" s="135">
        <f>ROUND(I437*H437,2)</f>
        <v>0</v>
      </c>
      <c r="BL437" s="2" t="s">
        <v>174</v>
      </c>
      <c r="BM437" s="134" t="s">
        <v>683</v>
      </c>
    </row>
    <row r="438" spans="2:47" s="18" customFormat="1" ht="11.25">
      <c r="B438" s="19"/>
      <c r="D438" s="136" t="s">
        <v>163</v>
      </c>
      <c r="F438" s="137" t="s">
        <v>684</v>
      </c>
      <c r="L438" s="19"/>
      <c r="M438" s="138"/>
      <c r="T438" s="43"/>
      <c r="AT438" s="2" t="s">
        <v>163</v>
      </c>
      <c r="AU438" s="2" t="s">
        <v>87</v>
      </c>
    </row>
    <row r="439" spans="2:51" s="142" customFormat="1" ht="11.25">
      <c r="B439" s="143"/>
      <c r="D439" s="144" t="s">
        <v>261</v>
      </c>
      <c r="E439" s="145" t="s">
        <v>19</v>
      </c>
      <c r="F439" s="146" t="s">
        <v>685</v>
      </c>
      <c r="H439" s="145" t="s">
        <v>19</v>
      </c>
      <c r="L439" s="143"/>
      <c r="M439" s="147"/>
      <c r="T439" s="148"/>
      <c r="AT439" s="145" t="s">
        <v>261</v>
      </c>
      <c r="AU439" s="145" t="s">
        <v>87</v>
      </c>
      <c r="AV439" s="142" t="s">
        <v>85</v>
      </c>
      <c r="AW439" s="142" t="s">
        <v>37</v>
      </c>
      <c r="AX439" s="142" t="s">
        <v>78</v>
      </c>
      <c r="AY439" s="145" t="s">
        <v>153</v>
      </c>
    </row>
    <row r="440" spans="2:51" s="149" customFormat="1" ht="11.25">
      <c r="B440" s="150"/>
      <c r="D440" s="144" t="s">
        <v>261</v>
      </c>
      <c r="E440" s="151" t="s">
        <v>19</v>
      </c>
      <c r="F440" s="152" t="s">
        <v>686</v>
      </c>
      <c r="H440" s="153">
        <v>32.4</v>
      </c>
      <c r="L440" s="150"/>
      <c r="M440" s="154"/>
      <c r="T440" s="155"/>
      <c r="AT440" s="151" t="s">
        <v>261</v>
      </c>
      <c r="AU440" s="151" t="s">
        <v>87</v>
      </c>
      <c r="AV440" s="149" t="s">
        <v>87</v>
      </c>
      <c r="AW440" s="149" t="s">
        <v>37</v>
      </c>
      <c r="AX440" s="149" t="s">
        <v>78</v>
      </c>
      <c r="AY440" s="151" t="s">
        <v>153</v>
      </c>
    </row>
    <row r="441" spans="2:51" s="149" customFormat="1" ht="11.25">
      <c r="B441" s="150"/>
      <c r="D441" s="144" t="s">
        <v>261</v>
      </c>
      <c r="E441" s="151" t="s">
        <v>19</v>
      </c>
      <c r="F441" s="152" t="s">
        <v>687</v>
      </c>
      <c r="H441" s="153">
        <v>16.992</v>
      </c>
      <c r="L441" s="150"/>
      <c r="M441" s="154"/>
      <c r="T441" s="155"/>
      <c r="AT441" s="151" t="s">
        <v>261</v>
      </c>
      <c r="AU441" s="151" t="s">
        <v>87</v>
      </c>
      <c r="AV441" s="149" t="s">
        <v>87</v>
      </c>
      <c r="AW441" s="149" t="s">
        <v>37</v>
      </c>
      <c r="AX441" s="149" t="s">
        <v>78</v>
      </c>
      <c r="AY441" s="151" t="s">
        <v>153</v>
      </c>
    </row>
    <row r="442" spans="2:51" s="149" customFormat="1" ht="11.25">
      <c r="B442" s="150"/>
      <c r="D442" s="144" t="s">
        <v>261</v>
      </c>
      <c r="E442" s="151" t="s">
        <v>19</v>
      </c>
      <c r="F442" s="152" t="s">
        <v>688</v>
      </c>
      <c r="H442" s="153">
        <v>36.6</v>
      </c>
      <c r="L442" s="150"/>
      <c r="M442" s="154"/>
      <c r="T442" s="155"/>
      <c r="AT442" s="151" t="s">
        <v>261</v>
      </c>
      <c r="AU442" s="151" t="s">
        <v>87</v>
      </c>
      <c r="AV442" s="149" t="s">
        <v>87</v>
      </c>
      <c r="AW442" s="149" t="s">
        <v>37</v>
      </c>
      <c r="AX442" s="149" t="s">
        <v>78</v>
      </c>
      <c r="AY442" s="151" t="s">
        <v>153</v>
      </c>
    </row>
    <row r="443" spans="2:51" s="149" customFormat="1" ht="11.25">
      <c r="B443" s="150"/>
      <c r="D443" s="144" t="s">
        <v>261</v>
      </c>
      <c r="E443" s="151" t="s">
        <v>19</v>
      </c>
      <c r="F443" s="152" t="s">
        <v>689</v>
      </c>
      <c r="H443" s="153">
        <v>4.95</v>
      </c>
      <c r="L443" s="150"/>
      <c r="M443" s="154"/>
      <c r="T443" s="155"/>
      <c r="AT443" s="151" t="s">
        <v>261</v>
      </c>
      <c r="AU443" s="151" t="s">
        <v>87</v>
      </c>
      <c r="AV443" s="149" t="s">
        <v>87</v>
      </c>
      <c r="AW443" s="149" t="s">
        <v>37</v>
      </c>
      <c r="AX443" s="149" t="s">
        <v>78</v>
      </c>
      <c r="AY443" s="151" t="s">
        <v>153</v>
      </c>
    </row>
    <row r="444" spans="2:51" s="149" customFormat="1" ht="11.25">
      <c r="B444" s="150"/>
      <c r="D444" s="144" t="s">
        <v>261</v>
      </c>
      <c r="E444" s="151" t="s">
        <v>19</v>
      </c>
      <c r="F444" s="152" t="s">
        <v>690</v>
      </c>
      <c r="H444" s="153">
        <v>15.143</v>
      </c>
      <c r="L444" s="150"/>
      <c r="M444" s="154"/>
      <c r="T444" s="155"/>
      <c r="AT444" s="151" t="s">
        <v>261</v>
      </c>
      <c r="AU444" s="151" t="s">
        <v>87</v>
      </c>
      <c r="AV444" s="149" t="s">
        <v>87</v>
      </c>
      <c r="AW444" s="149" t="s">
        <v>37</v>
      </c>
      <c r="AX444" s="149" t="s">
        <v>78</v>
      </c>
      <c r="AY444" s="151" t="s">
        <v>153</v>
      </c>
    </row>
    <row r="445" spans="2:51" s="156" customFormat="1" ht="11.25">
      <c r="B445" s="157"/>
      <c r="D445" s="144" t="s">
        <v>261</v>
      </c>
      <c r="E445" s="158" t="s">
        <v>19</v>
      </c>
      <c r="F445" s="159" t="s">
        <v>295</v>
      </c>
      <c r="H445" s="160">
        <v>106.085</v>
      </c>
      <c r="L445" s="157"/>
      <c r="M445" s="161"/>
      <c r="T445" s="162"/>
      <c r="AT445" s="158" t="s">
        <v>261</v>
      </c>
      <c r="AU445" s="158" t="s">
        <v>87</v>
      </c>
      <c r="AV445" s="156" t="s">
        <v>174</v>
      </c>
      <c r="AW445" s="156" t="s">
        <v>37</v>
      </c>
      <c r="AX445" s="156" t="s">
        <v>85</v>
      </c>
      <c r="AY445" s="158" t="s">
        <v>153</v>
      </c>
    </row>
    <row r="446" spans="2:65" s="18" customFormat="1" ht="24.2" customHeight="1">
      <c r="B446" s="19"/>
      <c r="C446" s="123" t="s">
        <v>691</v>
      </c>
      <c r="D446" s="123" t="s">
        <v>156</v>
      </c>
      <c r="E446" s="124" t="s">
        <v>692</v>
      </c>
      <c r="F446" s="125" t="s">
        <v>693</v>
      </c>
      <c r="G446" s="126" t="s">
        <v>270</v>
      </c>
      <c r="H446" s="127">
        <v>119.305</v>
      </c>
      <c r="I446" s="128"/>
      <c r="J446" s="129">
        <f>ROUND(I446*H446,2)</f>
        <v>0</v>
      </c>
      <c r="K446" s="125" t="s">
        <v>160</v>
      </c>
      <c r="L446" s="19"/>
      <c r="M446" s="130" t="s">
        <v>19</v>
      </c>
      <c r="N446" s="131" t="s">
        <v>49</v>
      </c>
      <c r="P446" s="132">
        <f>O446*H446</f>
        <v>0</v>
      </c>
      <c r="Q446" s="132">
        <v>0</v>
      </c>
      <c r="R446" s="132">
        <f>Q446*H446</f>
        <v>0</v>
      </c>
      <c r="S446" s="132">
        <v>0</v>
      </c>
      <c r="T446" s="133">
        <f>S446*H446</f>
        <v>0</v>
      </c>
      <c r="AR446" s="134" t="s">
        <v>174</v>
      </c>
      <c r="AT446" s="134" t="s">
        <v>156</v>
      </c>
      <c r="AU446" s="134" t="s">
        <v>87</v>
      </c>
      <c r="AY446" s="2" t="s">
        <v>153</v>
      </c>
      <c r="BE446" s="135">
        <f t="shared" si="34"/>
        <v>0</v>
      </c>
      <c r="BF446" s="135">
        <f t="shared" si="35"/>
        <v>0</v>
      </c>
      <c r="BG446" s="135">
        <f t="shared" si="36"/>
        <v>0</v>
      </c>
      <c r="BH446" s="135">
        <f t="shared" si="37"/>
        <v>0</v>
      </c>
      <c r="BI446" s="135">
        <f t="shared" si="38"/>
        <v>0</v>
      </c>
      <c r="BJ446" s="2" t="s">
        <v>85</v>
      </c>
      <c r="BK446" s="135">
        <f>ROUND(I446*H446,2)</f>
        <v>0</v>
      </c>
      <c r="BL446" s="2" t="s">
        <v>174</v>
      </c>
      <c r="BM446" s="134" t="s">
        <v>694</v>
      </c>
    </row>
    <row r="447" spans="2:47" s="18" customFormat="1" ht="11.25">
      <c r="B447" s="19"/>
      <c r="D447" s="136" t="s">
        <v>163</v>
      </c>
      <c r="F447" s="137" t="s">
        <v>695</v>
      </c>
      <c r="L447" s="19"/>
      <c r="M447" s="138"/>
      <c r="T447" s="43"/>
      <c r="AT447" s="2" t="s">
        <v>163</v>
      </c>
      <c r="AU447" s="2" t="s">
        <v>87</v>
      </c>
    </row>
    <row r="448" spans="2:51" s="142" customFormat="1" ht="11.25">
      <c r="B448" s="143"/>
      <c r="D448" s="144" t="s">
        <v>261</v>
      </c>
      <c r="E448" s="145" t="s">
        <v>19</v>
      </c>
      <c r="F448" s="146" t="s">
        <v>696</v>
      </c>
      <c r="H448" s="145" t="s">
        <v>19</v>
      </c>
      <c r="L448" s="143"/>
      <c r="M448" s="147"/>
      <c r="T448" s="148"/>
      <c r="AT448" s="145" t="s">
        <v>261</v>
      </c>
      <c r="AU448" s="145" t="s">
        <v>87</v>
      </c>
      <c r="AV448" s="142" t="s">
        <v>85</v>
      </c>
      <c r="AW448" s="142" t="s">
        <v>37</v>
      </c>
      <c r="AX448" s="142" t="s">
        <v>78</v>
      </c>
      <c r="AY448" s="145" t="s">
        <v>153</v>
      </c>
    </row>
    <row r="449" spans="2:51" s="149" customFormat="1" ht="11.25">
      <c r="B449" s="150"/>
      <c r="D449" s="144" t="s">
        <v>261</v>
      </c>
      <c r="E449" s="151" t="s">
        <v>19</v>
      </c>
      <c r="F449" s="152" t="s">
        <v>697</v>
      </c>
      <c r="H449" s="153">
        <v>1.2</v>
      </c>
      <c r="L449" s="150"/>
      <c r="M449" s="154"/>
      <c r="T449" s="155"/>
      <c r="AT449" s="151" t="s">
        <v>261</v>
      </c>
      <c r="AU449" s="151" t="s">
        <v>87</v>
      </c>
      <c r="AV449" s="149" t="s">
        <v>87</v>
      </c>
      <c r="AW449" s="149" t="s">
        <v>37</v>
      </c>
      <c r="AX449" s="149" t="s">
        <v>78</v>
      </c>
      <c r="AY449" s="151" t="s">
        <v>153</v>
      </c>
    </row>
    <row r="450" spans="2:51" s="142" customFormat="1" ht="11.25">
      <c r="B450" s="143"/>
      <c r="D450" s="144" t="s">
        <v>261</v>
      </c>
      <c r="E450" s="145" t="s">
        <v>19</v>
      </c>
      <c r="F450" s="146" t="s">
        <v>698</v>
      </c>
      <c r="H450" s="145" t="s">
        <v>19</v>
      </c>
      <c r="L450" s="143"/>
      <c r="M450" s="147"/>
      <c r="T450" s="148"/>
      <c r="AT450" s="145" t="s">
        <v>261</v>
      </c>
      <c r="AU450" s="145" t="s">
        <v>87</v>
      </c>
      <c r="AV450" s="142" t="s">
        <v>85</v>
      </c>
      <c r="AW450" s="142" t="s">
        <v>37</v>
      </c>
      <c r="AX450" s="142" t="s">
        <v>78</v>
      </c>
      <c r="AY450" s="145" t="s">
        <v>153</v>
      </c>
    </row>
    <row r="451" spans="2:51" s="149" customFormat="1" ht="11.25">
      <c r="B451" s="150"/>
      <c r="D451" s="144" t="s">
        <v>261</v>
      </c>
      <c r="E451" s="151" t="s">
        <v>19</v>
      </c>
      <c r="F451" s="152" t="s">
        <v>699</v>
      </c>
      <c r="H451" s="153">
        <v>9.96</v>
      </c>
      <c r="L451" s="150"/>
      <c r="M451" s="154"/>
      <c r="T451" s="155"/>
      <c r="AT451" s="151" t="s">
        <v>261</v>
      </c>
      <c r="AU451" s="151" t="s">
        <v>87</v>
      </c>
      <c r="AV451" s="149" t="s">
        <v>87</v>
      </c>
      <c r="AW451" s="149" t="s">
        <v>37</v>
      </c>
      <c r="AX451" s="149" t="s">
        <v>78</v>
      </c>
      <c r="AY451" s="151" t="s">
        <v>153</v>
      </c>
    </row>
    <row r="452" spans="2:51" s="149" customFormat="1" ht="11.25">
      <c r="B452" s="150"/>
      <c r="D452" s="144" t="s">
        <v>261</v>
      </c>
      <c r="E452" s="151" t="s">
        <v>19</v>
      </c>
      <c r="F452" s="152" t="s">
        <v>700</v>
      </c>
      <c r="H452" s="153">
        <v>3.7</v>
      </c>
      <c r="L452" s="150"/>
      <c r="M452" s="154"/>
      <c r="T452" s="155"/>
      <c r="AT452" s="151" t="s">
        <v>261</v>
      </c>
      <c r="AU452" s="151" t="s">
        <v>87</v>
      </c>
      <c r="AV452" s="149" t="s">
        <v>87</v>
      </c>
      <c r="AW452" s="149" t="s">
        <v>37</v>
      </c>
      <c r="AX452" s="149" t="s">
        <v>78</v>
      </c>
      <c r="AY452" s="151" t="s">
        <v>153</v>
      </c>
    </row>
    <row r="453" spans="2:51" s="149" customFormat="1" ht="11.25">
      <c r="B453" s="150"/>
      <c r="D453" s="144" t="s">
        <v>261</v>
      </c>
      <c r="E453" s="151" t="s">
        <v>19</v>
      </c>
      <c r="F453" s="152" t="s">
        <v>701</v>
      </c>
      <c r="H453" s="153">
        <v>57.245</v>
      </c>
      <c r="L453" s="150"/>
      <c r="M453" s="154"/>
      <c r="T453" s="155"/>
      <c r="AT453" s="151" t="s">
        <v>261</v>
      </c>
      <c r="AU453" s="151" t="s">
        <v>87</v>
      </c>
      <c r="AV453" s="149" t="s">
        <v>87</v>
      </c>
      <c r="AW453" s="149" t="s">
        <v>37</v>
      </c>
      <c r="AX453" s="149" t="s">
        <v>78</v>
      </c>
      <c r="AY453" s="151" t="s">
        <v>153</v>
      </c>
    </row>
    <row r="454" spans="2:51" s="149" customFormat="1" ht="11.25">
      <c r="B454" s="150"/>
      <c r="D454" s="144" t="s">
        <v>261</v>
      </c>
      <c r="E454" s="151" t="s">
        <v>19</v>
      </c>
      <c r="F454" s="152" t="s">
        <v>702</v>
      </c>
      <c r="H454" s="153">
        <v>47.2</v>
      </c>
      <c r="L454" s="150"/>
      <c r="M454" s="154"/>
      <c r="T454" s="155"/>
      <c r="AT454" s="151" t="s">
        <v>261</v>
      </c>
      <c r="AU454" s="151" t="s">
        <v>87</v>
      </c>
      <c r="AV454" s="149" t="s">
        <v>87</v>
      </c>
      <c r="AW454" s="149" t="s">
        <v>37</v>
      </c>
      <c r="AX454" s="149" t="s">
        <v>78</v>
      </c>
      <c r="AY454" s="151" t="s">
        <v>153</v>
      </c>
    </row>
    <row r="455" spans="2:51" s="156" customFormat="1" ht="11.25">
      <c r="B455" s="157"/>
      <c r="D455" s="144" t="s">
        <v>261</v>
      </c>
      <c r="E455" s="158" t="s">
        <v>19</v>
      </c>
      <c r="F455" s="159" t="s">
        <v>295</v>
      </c>
      <c r="H455" s="160">
        <v>119.30499999999999</v>
      </c>
      <c r="L455" s="157"/>
      <c r="M455" s="161"/>
      <c r="T455" s="162"/>
      <c r="AT455" s="158" t="s">
        <v>261</v>
      </c>
      <c r="AU455" s="158" t="s">
        <v>87</v>
      </c>
      <c r="AV455" s="156" t="s">
        <v>174</v>
      </c>
      <c r="AW455" s="156" t="s">
        <v>37</v>
      </c>
      <c r="AX455" s="156" t="s">
        <v>85</v>
      </c>
      <c r="AY455" s="158" t="s">
        <v>153</v>
      </c>
    </row>
    <row r="456" spans="2:65" s="18" customFormat="1" ht="16.5" customHeight="1">
      <c r="B456" s="19"/>
      <c r="C456" s="171" t="s">
        <v>703</v>
      </c>
      <c r="D456" s="171" t="s">
        <v>664</v>
      </c>
      <c r="E456" s="172" t="s">
        <v>704</v>
      </c>
      <c r="F456" s="173" t="s">
        <v>705</v>
      </c>
      <c r="G456" s="174" t="s">
        <v>270</v>
      </c>
      <c r="H456" s="175">
        <v>137.201</v>
      </c>
      <c r="I456" s="176"/>
      <c r="J456" s="177">
        <f>ROUND(I456*H456,2)</f>
        <v>0</v>
      </c>
      <c r="K456" s="173" t="s">
        <v>160</v>
      </c>
      <c r="L456" s="178"/>
      <c r="M456" s="179" t="s">
        <v>19</v>
      </c>
      <c r="N456" s="180" t="s">
        <v>49</v>
      </c>
      <c r="P456" s="132">
        <f>O456*H456</f>
        <v>0</v>
      </c>
      <c r="Q456" s="132">
        <v>3E-05</v>
      </c>
      <c r="R456" s="132">
        <f>Q456*H456</f>
        <v>0.00411603</v>
      </c>
      <c r="S456" s="132">
        <v>0</v>
      </c>
      <c r="T456" s="133">
        <f>S456*H456</f>
        <v>0</v>
      </c>
      <c r="AR456" s="134" t="s">
        <v>192</v>
      </c>
      <c r="AT456" s="134" t="s">
        <v>664</v>
      </c>
      <c r="AU456" s="134" t="s">
        <v>87</v>
      </c>
      <c r="AY456" s="2" t="s">
        <v>153</v>
      </c>
      <c r="BE456" s="135">
        <f t="shared" si="34"/>
        <v>0</v>
      </c>
      <c r="BF456" s="135">
        <f t="shared" si="35"/>
        <v>0</v>
      </c>
      <c r="BG456" s="135">
        <f t="shared" si="36"/>
        <v>0</v>
      </c>
      <c r="BH456" s="135">
        <f t="shared" si="37"/>
        <v>0</v>
      </c>
      <c r="BI456" s="135">
        <f t="shared" si="38"/>
        <v>0</v>
      </c>
      <c r="BJ456" s="2" t="s">
        <v>85</v>
      </c>
      <c r="BK456" s="135">
        <f>ROUND(I456*H456,2)</f>
        <v>0</v>
      </c>
      <c r="BL456" s="2" t="s">
        <v>174</v>
      </c>
      <c r="BM456" s="134" t="s">
        <v>706</v>
      </c>
    </row>
    <row r="457" spans="2:51" s="149" customFormat="1" ht="11.25">
      <c r="B457" s="150"/>
      <c r="D457" s="144" t="s">
        <v>261</v>
      </c>
      <c r="F457" s="152" t="s">
        <v>707</v>
      </c>
      <c r="H457" s="153">
        <v>137.201</v>
      </c>
      <c r="L457" s="150"/>
      <c r="M457" s="154"/>
      <c r="T457" s="155"/>
      <c r="AT457" s="151" t="s">
        <v>261</v>
      </c>
      <c r="AU457" s="151" t="s">
        <v>87</v>
      </c>
      <c r="AV457" s="149" t="s">
        <v>87</v>
      </c>
      <c r="AW457" s="149" t="s">
        <v>4</v>
      </c>
      <c r="AX457" s="149" t="s">
        <v>85</v>
      </c>
      <c r="AY457" s="151" t="s">
        <v>153</v>
      </c>
    </row>
    <row r="458" spans="2:65" s="18" customFormat="1" ht="33" customHeight="1">
      <c r="B458" s="19"/>
      <c r="C458" s="123" t="s">
        <v>708</v>
      </c>
      <c r="D458" s="123" t="s">
        <v>156</v>
      </c>
      <c r="E458" s="124" t="s">
        <v>709</v>
      </c>
      <c r="F458" s="125" t="s">
        <v>710</v>
      </c>
      <c r="G458" s="126" t="s">
        <v>270</v>
      </c>
      <c r="H458" s="127">
        <v>100.745</v>
      </c>
      <c r="I458" s="128"/>
      <c r="J458" s="129">
        <f>ROUND(I458*H458,2)</f>
        <v>0</v>
      </c>
      <c r="K458" s="125" t="s">
        <v>160</v>
      </c>
      <c r="L458" s="19"/>
      <c r="M458" s="130" t="s">
        <v>19</v>
      </c>
      <c r="N458" s="131" t="s">
        <v>49</v>
      </c>
      <c r="P458" s="132">
        <f>O458*H458</f>
        <v>0</v>
      </c>
      <c r="Q458" s="132">
        <v>0</v>
      </c>
      <c r="R458" s="132">
        <f>Q458*H458</f>
        <v>0</v>
      </c>
      <c r="S458" s="132">
        <v>0</v>
      </c>
      <c r="T458" s="133">
        <f>S458*H458</f>
        <v>0</v>
      </c>
      <c r="AR458" s="134" t="s">
        <v>174</v>
      </c>
      <c r="AT458" s="134" t="s">
        <v>156</v>
      </c>
      <c r="AU458" s="134" t="s">
        <v>87</v>
      </c>
      <c r="AY458" s="2" t="s">
        <v>153</v>
      </c>
      <c r="BE458" s="135">
        <f t="shared" si="34"/>
        <v>0</v>
      </c>
      <c r="BF458" s="135">
        <f t="shared" si="35"/>
        <v>0</v>
      </c>
      <c r="BG458" s="135">
        <f t="shared" si="36"/>
        <v>0</v>
      </c>
      <c r="BH458" s="135">
        <f t="shared" si="37"/>
        <v>0</v>
      </c>
      <c r="BI458" s="135">
        <f t="shared" si="38"/>
        <v>0</v>
      </c>
      <c r="BJ458" s="2" t="s">
        <v>85</v>
      </c>
      <c r="BK458" s="135">
        <f>ROUND(I458*H458,2)</f>
        <v>0</v>
      </c>
      <c r="BL458" s="2" t="s">
        <v>174</v>
      </c>
      <c r="BM458" s="134" t="s">
        <v>711</v>
      </c>
    </row>
    <row r="459" spans="2:47" s="18" customFormat="1" ht="11.25">
      <c r="B459" s="19"/>
      <c r="D459" s="136" t="s">
        <v>163</v>
      </c>
      <c r="F459" s="137" t="s">
        <v>712</v>
      </c>
      <c r="L459" s="19"/>
      <c r="M459" s="138"/>
      <c r="T459" s="43"/>
      <c r="AT459" s="2" t="s">
        <v>163</v>
      </c>
      <c r="AU459" s="2" t="s">
        <v>87</v>
      </c>
    </row>
    <row r="460" spans="2:51" s="142" customFormat="1" ht="11.25">
      <c r="B460" s="143"/>
      <c r="D460" s="144" t="s">
        <v>261</v>
      </c>
      <c r="E460" s="145" t="s">
        <v>19</v>
      </c>
      <c r="F460" s="146" t="s">
        <v>713</v>
      </c>
      <c r="H460" s="145" t="s">
        <v>19</v>
      </c>
      <c r="L460" s="143"/>
      <c r="M460" s="147"/>
      <c r="T460" s="148"/>
      <c r="AT460" s="145" t="s">
        <v>261</v>
      </c>
      <c r="AU460" s="145" t="s">
        <v>87</v>
      </c>
      <c r="AV460" s="142" t="s">
        <v>85</v>
      </c>
      <c r="AW460" s="142" t="s">
        <v>37</v>
      </c>
      <c r="AX460" s="142" t="s">
        <v>78</v>
      </c>
      <c r="AY460" s="145" t="s">
        <v>153</v>
      </c>
    </row>
    <row r="461" spans="2:51" s="149" customFormat="1" ht="11.25">
      <c r="B461" s="150"/>
      <c r="D461" s="144" t="s">
        <v>261</v>
      </c>
      <c r="E461" s="151" t="s">
        <v>19</v>
      </c>
      <c r="F461" s="152" t="s">
        <v>714</v>
      </c>
      <c r="H461" s="153">
        <v>53.545</v>
      </c>
      <c r="L461" s="150"/>
      <c r="M461" s="154"/>
      <c r="T461" s="155"/>
      <c r="AT461" s="151" t="s">
        <v>261</v>
      </c>
      <c r="AU461" s="151" t="s">
        <v>87</v>
      </c>
      <c r="AV461" s="149" t="s">
        <v>87</v>
      </c>
      <c r="AW461" s="149" t="s">
        <v>37</v>
      </c>
      <c r="AX461" s="149" t="s">
        <v>78</v>
      </c>
      <c r="AY461" s="151" t="s">
        <v>153</v>
      </c>
    </row>
    <row r="462" spans="2:51" s="149" customFormat="1" ht="11.25">
      <c r="B462" s="150"/>
      <c r="D462" s="144" t="s">
        <v>261</v>
      </c>
      <c r="E462" s="151" t="s">
        <v>19</v>
      </c>
      <c r="F462" s="152" t="s">
        <v>702</v>
      </c>
      <c r="H462" s="153">
        <v>47.2</v>
      </c>
      <c r="L462" s="150"/>
      <c r="M462" s="154"/>
      <c r="T462" s="155"/>
      <c r="AT462" s="151" t="s">
        <v>261</v>
      </c>
      <c r="AU462" s="151" t="s">
        <v>87</v>
      </c>
      <c r="AV462" s="149" t="s">
        <v>87</v>
      </c>
      <c r="AW462" s="149" t="s">
        <v>37</v>
      </c>
      <c r="AX462" s="149" t="s">
        <v>78</v>
      </c>
      <c r="AY462" s="151" t="s">
        <v>153</v>
      </c>
    </row>
    <row r="463" spans="2:51" s="156" customFormat="1" ht="11.25">
      <c r="B463" s="157"/>
      <c r="D463" s="144" t="s">
        <v>261</v>
      </c>
      <c r="E463" s="158" t="s">
        <v>19</v>
      </c>
      <c r="F463" s="159" t="s">
        <v>295</v>
      </c>
      <c r="H463" s="160">
        <v>100.745</v>
      </c>
      <c r="L463" s="157"/>
      <c r="M463" s="161"/>
      <c r="T463" s="162"/>
      <c r="AT463" s="158" t="s">
        <v>261</v>
      </c>
      <c r="AU463" s="158" t="s">
        <v>87</v>
      </c>
      <c r="AV463" s="156" t="s">
        <v>174</v>
      </c>
      <c r="AW463" s="156" t="s">
        <v>37</v>
      </c>
      <c r="AX463" s="156" t="s">
        <v>85</v>
      </c>
      <c r="AY463" s="158" t="s">
        <v>153</v>
      </c>
    </row>
    <row r="464" spans="2:65" s="18" customFormat="1" ht="16.5" customHeight="1">
      <c r="B464" s="19"/>
      <c r="C464" s="171" t="s">
        <v>715</v>
      </c>
      <c r="D464" s="171" t="s">
        <v>664</v>
      </c>
      <c r="E464" s="172" t="s">
        <v>716</v>
      </c>
      <c r="F464" s="173" t="s">
        <v>717</v>
      </c>
      <c r="G464" s="174" t="s">
        <v>270</v>
      </c>
      <c r="H464" s="175">
        <v>115.857</v>
      </c>
      <c r="I464" s="176"/>
      <c r="J464" s="177">
        <f>ROUND(I464*H464,2)</f>
        <v>0</v>
      </c>
      <c r="K464" s="173" t="s">
        <v>160</v>
      </c>
      <c r="L464" s="178"/>
      <c r="M464" s="179" t="s">
        <v>19</v>
      </c>
      <c r="N464" s="180" t="s">
        <v>49</v>
      </c>
      <c r="P464" s="132">
        <f>O464*H464</f>
        <v>0</v>
      </c>
      <c r="Q464" s="132">
        <v>4E-05</v>
      </c>
      <c r="R464" s="132">
        <f>Q464*H464</f>
        <v>0.00463428</v>
      </c>
      <c r="S464" s="132">
        <v>0</v>
      </c>
      <c r="T464" s="133">
        <f>S464*H464</f>
        <v>0</v>
      </c>
      <c r="AR464" s="134" t="s">
        <v>192</v>
      </c>
      <c r="AT464" s="134" t="s">
        <v>664</v>
      </c>
      <c r="AU464" s="134" t="s">
        <v>87</v>
      </c>
      <c r="AY464" s="2" t="s">
        <v>153</v>
      </c>
      <c r="BE464" s="135">
        <f t="shared" si="34"/>
        <v>0</v>
      </c>
      <c r="BF464" s="135">
        <f t="shared" si="35"/>
        <v>0</v>
      </c>
      <c r="BG464" s="135">
        <f t="shared" si="36"/>
        <v>0</v>
      </c>
      <c r="BH464" s="135">
        <f t="shared" si="37"/>
        <v>0</v>
      </c>
      <c r="BI464" s="135">
        <f t="shared" si="38"/>
        <v>0</v>
      </c>
      <c r="BJ464" s="2" t="s">
        <v>85</v>
      </c>
      <c r="BK464" s="135">
        <f>ROUND(I464*H464,2)</f>
        <v>0</v>
      </c>
      <c r="BL464" s="2" t="s">
        <v>174</v>
      </c>
      <c r="BM464" s="134" t="s">
        <v>718</v>
      </c>
    </row>
    <row r="465" spans="2:51" s="149" customFormat="1" ht="11.25">
      <c r="B465" s="150"/>
      <c r="D465" s="144" t="s">
        <v>261</v>
      </c>
      <c r="F465" s="152" t="s">
        <v>719</v>
      </c>
      <c r="H465" s="153">
        <v>115.857</v>
      </c>
      <c r="L465" s="150"/>
      <c r="M465" s="154"/>
      <c r="T465" s="155"/>
      <c r="AT465" s="151" t="s">
        <v>261</v>
      </c>
      <c r="AU465" s="151" t="s">
        <v>87</v>
      </c>
      <c r="AV465" s="149" t="s">
        <v>87</v>
      </c>
      <c r="AW465" s="149" t="s">
        <v>4</v>
      </c>
      <c r="AX465" s="149" t="s">
        <v>85</v>
      </c>
      <c r="AY465" s="151" t="s">
        <v>153</v>
      </c>
    </row>
    <row r="466" spans="2:65" s="18" customFormat="1" ht="24.2" customHeight="1">
      <c r="B466" s="19"/>
      <c r="C466" s="123" t="s">
        <v>720</v>
      </c>
      <c r="D466" s="123" t="s">
        <v>156</v>
      </c>
      <c r="E466" s="124" t="s">
        <v>721</v>
      </c>
      <c r="F466" s="125" t="s">
        <v>722</v>
      </c>
      <c r="G466" s="126" t="s">
        <v>258</v>
      </c>
      <c r="H466" s="127">
        <v>421.99</v>
      </c>
      <c r="I466" s="128"/>
      <c r="J466" s="129">
        <f>ROUND(I466*H466,2)</f>
        <v>0</v>
      </c>
      <c r="K466" s="125" t="s">
        <v>160</v>
      </c>
      <c r="L466" s="19"/>
      <c r="M466" s="130" t="s">
        <v>19</v>
      </c>
      <c r="N466" s="131" t="s">
        <v>49</v>
      </c>
      <c r="P466" s="132">
        <f>O466*H466</f>
        <v>0</v>
      </c>
      <c r="Q466" s="132">
        <v>0.00438</v>
      </c>
      <c r="R466" s="132">
        <f>Q466*H466</f>
        <v>1.8483162000000002</v>
      </c>
      <c r="S466" s="132">
        <v>0</v>
      </c>
      <c r="T466" s="133">
        <f>S466*H466</f>
        <v>0</v>
      </c>
      <c r="AR466" s="134" t="s">
        <v>174</v>
      </c>
      <c r="AT466" s="134" t="s">
        <v>156</v>
      </c>
      <c r="AU466" s="134" t="s">
        <v>87</v>
      </c>
      <c r="AY466" s="2" t="s">
        <v>153</v>
      </c>
      <c r="BE466" s="135">
        <f t="shared" si="34"/>
        <v>0</v>
      </c>
      <c r="BF466" s="135">
        <f t="shared" si="35"/>
        <v>0</v>
      </c>
      <c r="BG466" s="135">
        <f t="shared" si="36"/>
        <v>0</v>
      </c>
      <c r="BH466" s="135">
        <f t="shared" si="37"/>
        <v>0</v>
      </c>
      <c r="BI466" s="135">
        <f t="shared" si="38"/>
        <v>0</v>
      </c>
      <c r="BJ466" s="2" t="s">
        <v>85</v>
      </c>
      <c r="BK466" s="135">
        <f>ROUND(I466*H466,2)</f>
        <v>0</v>
      </c>
      <c r="BL466" s="2" t="s">
        <v>174</v>
      </c>
      <c r="BM466" s="134" t="s">
        <v>723</v>
      </c>
    </row>
    <row r="467" spans="2:47" s="18" customFormat="1" ht="11.25">
      <c r="B467" s="19"/>
      <c r="D467" s="136" t="s">
        <v>163</v>
      </c>
      <c r="F467" s="137" t="s">
        <v>724</v>
      </c>
      <c r="L467" s="19"/>
      <c r="M467" s="138"/>
      <c r="T467" s="43"/>
      <c r="AT467" s="2" t="s">
        <v>163</v>
      </c>
      <c r="AU467" s="2" t="s">
        <v>87</v>
      </c>
    </row>
    <row r="468" spans="2:51" s="142" customFormat="1" ht="11.25">
      <c r="B468" s="143"/>
      <c r="D468" s="144" t="s">
        <v>261</v>
      </c>
      <c r="E468" s="145" t="s">
        <v>19</v>
      </c>
      <c r="F468" s="146" t="s">
        <v>725</v>
      </c>
      <c r="H468" s="145" t="s">
        <v>19</v>
      </c>
      <c r="L468" s="143"/>
      <c r="M468" s="147"/>
      <c r="T468" s="148"/>
      <c r="AT468" s="145" t="s">
        <v>261</v>
      </c>
      <c r="AU468" s="145" t="s">
        <v>87</v>
      </c>
      <c r="AV468" s="142" t="s">
        <v>85</v>
      </c>
      <c r="AW468" s="142" t="s">
        <v>37</v>
      </c>
      <c r="AX468" s="142" t="s">
        <v>78</v>
      </c>
      <c r="AY468" s="145" t="s">
        <v>153</v>
      </c>
    </row>
    <row r="469" spans="2:51" s="149" customFormat="1" ht="11.25">
      <c r="B469" s="150"/>
      <c r="D469" s="144" t="s">
        <v>261</v>
      </c>
      <c r="E469" s="151" t="s">
        <v>19</v>
      </c>
      <c r="F469" s="152" t="s">
        <v>726</v>
      </c>
      <c r="H469" s="153">
        <v>77.9</v>
      </c>
      <c r="L469" s="150"/>
      <c r="M469" s="154"/>
      <c r="T469" s="155"/>
      <c r="AT469" s="151" t="s">
        <v>261</v>
      </c>
      <c r="AU469" s="151" t="s">
        <v>87</v>
      </c>
      <c r="AV469" s="149" t="s">
        <v>87</v>
      </c>
      <c r="AW469" s="149" t="s">
        <v>37</v>
      </c>
      <c r="AX469" s="149" t="s">
        <v>78</v>
      </c>
      <c r="AY469" s="151" t="s">
        <v>153</v>
      </c>
    </row>
    <row r="470" spans="2:51" s="149" customFormat="1" ht="11.25">
      <c r="B470" s="150"/>
      <c r="D470" s="144" t="s">
        <v>261</v>
      </c>
      <c r="E470" s="151" t="s">
        <v>19</v>
      </c>
      <c r="F470" s="152" t="s">
        <v>727</v>
      </c>
      <c r="H470" s="153">
        <v>66.588</v>
      </c>
      <c r="L470" s="150"/>
      <c r="M470" s="154"/>
      <c r="T470" s="155"/>
      <c r="AT470" s="151" t="s">
        <v>261</v>
      </c>
      <c r="AU470" s="151" t="s">
        <v>87</v>
      </c>
      <c r="AV470" s="149" t="s">
        <v>87</v>
      </c>
      <c r="AW470" s="149" t="s">
        <v>37</v>
      </c>
      <c r="AX470" s="149" t="s">
        <v>78</v>
      </c>
      <c r="AY470" s="151" t="s">
        <v>153</v>
      </c>
    </row>
    <row r="471" spans="2:51" s="149" customFormat="1" ht="11.25">
      <c r="B471" s="150"/>
      <c r="D471" s="144" t="s">
        <v>261</v>
      </c>
      <c r="E471" s="151" t="s">
        <v>19</v>
      </c>
      <c r="F471" s="152" t="s">
        <v>728</v>
      </c>
      <c r="H471" s="153">
        <v>71.978</v>
      </c>
      <c r="L471" s="150"/>
      <c r="M471" s="154"/>
      <c r="T471" s="155"/>
      <c r="AT471" s="151" t="s">
        <v>261</v>
      </c>
      <c r="AU471" s="151" t="s">
        <v>87</v>
      </c>
      <c r="AV471" s="149" t="s">
        <v>87</v>
      </c>
      <c r="AW471" s="149" t="s">
        <v>37</v>
      </c>
      <c r="AX471" s="149" t="s">
        <v>78</v>
      </c>
      <c r="AY471" s="151" t="s">
        <v>153</v>
      </c>
    </row>
    <row r="472" spans="2:51" s="149" customFormat="1" ht="11.25">
      <c r="B472" s="150"/>
      <c r="D472" s="144" t="s">
        <v>261</v>
      </c>
      <c r="E472" s="151" t="s">
        <v>19</v>
      </c>
      <c r="F472" s="152" t="s">
        <v>729</v>
      </c>
      <c r="H472" s="153">
        <v>81.638</v>
      </c>
      <c r="L472" s="150"/>
      <c r="M472" s="154"/>
      <c r="T472" s="155"/>
      <c r="AT472" s="151" t="s">
        <v>261</v>
      </c>
      <c r="AU472" s="151" t="s">
        <v>87</v>
      </c>
      <c r="AV472" s="149" t="s">
        <v>87</v>
      </c>
      <c r="AW472" s="149" t="s">
        <v>37</v>
      </c>
      <c r="AX472" s="149" t="s">
        <v>78</v>
      </c>
      <c r="AY472" s="151" t="s">
        <v>153</v>
      </c>
    </row>
    <row r="473" spans="2:51" s="149" customFormat="1" ht="11.25">
      <c r="B473" s="150"/>
      <c r="D473" s="144" t="s">
        <v>261</v>
      </c>
      <c r="E473" s="151" t="s">
        <v>19</v>
      </c>
      <c r="F473" s="152" t="s">
        <v>730</v>
      </c>
      <c r="H473" s="153">
        <v>38.065</v>
      </c>
      <c r="L473" s="150"/>
      <c r="M473" s="154"/>
      <c r="T473" s="155"/>
      <c r="AT473" s="151" t="s">
        <v>261</v>
      </c>
      <c r="AU473" s="151" t="s">
        <v>87</v>
      </c>
      <c r="AV473" s="149" t="s">
        <v>87</v>
      </c>
      <c r="AW473" s="149" t="s">
        <v>37</v>
      </c>
      <c r="AX473" s="149" t="s">
        <v>78</v>
      </c>
      <c r="AY473" s="151" t="s">
        <v>153</v>
      </c>
    </row>
    <row r="474" spans="2:51" s="149" customFormat="1" ht="11.25">
      <c r="B474" s="150"/>
      <c r="D474" s="144" t="s">
        <v>261</v>
      </c>
      <c r="E474" s="151" t="s">
        <v>19</v>
      </c>
      <c r="F474" s="152" t="s">
        <v>731</v>
      </c>
      <c r="H474" s="153">
        <v>109.15</v>
      </c>
      <c r="L474" s="150"/>
      <c r="M474" s="154"/>
      <c r="T474" s="155"/>
      <c r="AT474" s="151" t="s">
        <v>261</v>
      </c>
      <c r="AU474" s="151" t="s">
        <v>87</v>
      </c>
      <c r="AV474" s="149" t="s">
        <v>87</v>
      </c>
      <c r="AW474" s="149" t="s">
        <v>37</v>
      </c>
      <c r="AX474" s="149" t="s">
        <v>78</v>
      </c>
      <c r="AY474" s="151" t="s">
        <v>153</v>
      </c>
    </row>
    <row r="475" spans="2:51" s="149" customFormat="1" ht="11.25">
      <c r="B475" s="150"/>
      <c r="D475" s="144" t="s">
        <v>261</v>
      </c>
      <c r="E475" s="151" t="s">
        <v>19</v>
      </c>
      <c r="F475" s="152" t="s">
        <v>732</v>
      </c>
      <c r="H475" s="153">
        <v>20.369</v>
      </c>
      <c r="L475" s="150"/>
      <c r="M475" s="154"/>
      <c r="T475" s="155"/>
      <c r="AT475" s="151" t="s">
        <v>261</v>
      </c>
      <c r="AU475" s="151" t="s">
        <v>87</v>
      </c>
      <c r="AV475" s="149" t="s">
        <v>87</v>
      </c>
      <c r="AW475" s="149" t="s">
        <v>37</v>
      </c>
      <c r="AX475" s="149" t="s">
        <v>78</v>
      </c>
      <c r="AY475" s="151" t="s">
        <v>153</v>
      </c>
    </row>
    <row r="476" spans="2:51" s="149" customFormat="1" ht="11.25">
      <c r="B476" s="150"/>
      <c r="D476" s="144" t="s">
        <v>261</v>
      </c>
      <c r="E476" s="151" t="s">
        <v>19</v>
      </c>
      <c r="F476" s="152" t="s">
        <v>733</v>
      </c>
      <c r="H476" s="153">
        <v>18.13</v>
      </c>
      <c r="L476" s="150"/>
      <c r="M476" s="154"/>
      <c r="T476" s="155"/>
      <c r="AT476" s="151" t="s">
        <v>261</v>
      </c>
      <c r="AU476" s="151" t="s">
        <v>87</v>
      </c>
      <c r="AV476" s="149" t="s">
        <v>87</v>
      </c>
      <c r="AW476" s="149" t="s">
        <v>37</v>
      </c>
      <c r="AX476" s="149" t="s">
        <v>78</v>
      </c>
      <c r="AY476" s="151" t="s">
        <v>153</v>
      </c>
    </row>
    <row r="477" spans="2:51" s="149" customFormat="1" ht="11.25">
      <c r="B477" s="150"/>
      <c r="D477" s="144" t="s">
        <v>261</v>
      </c>
      <c r="E477" s="151" t="s">
        <v>19</v>
      </c>
      <c r="F477" s="152" t="s">
        <v>486</v>
      </c>
      <c r="H477" s="153">
        <v>-9.396</v>
      </c>
      <c r="L477" s="150"/>
      <c r="M477" s="154"/>
      <c r="T477" s="155"/>
      <c r="AT477" s="151" t="s">
        <v>261</v>
      </c>
      <c r="AU477" s="151" t="s">
        <v>87</v>
      </c>
      <c r="AV477" s="149" t="s">
        <v>87</v>
      </c>
      <c r="AW477" s="149" t="s">
        <v>37</v>
      </c>
      <c r="AX477" s="149" t="s">
        <v>78</v>
      </c>
      <c r="AY477" s="151" t="s">
        <v>153</v>
      </c>
    </row>
    <row r="478" spans="2:51" s="149" customFormat="1" ht="11.25">
      <c r="B478" s="150"/>
      <c r="D478" s="144" t="s">
        <v>261</v>
      </c>
      <c r="E478" s="151" t="s">
        <v>19</v>
      </c>
      <c r="F478" s="152" t="s">
        <v>734</v>
      </c>
      <c r="H478" s="153">
        <v>-18.3</v>
      </c>
      <c r="L478" s="150"/>
      <c r="M478" s="154"/>
      <c r="T478" s="155"/>
      <c r="AT478" s="151" t="s">
        <v>261</v>
      </c>
      <c r="AU478" s="151" t="s">
        <v>87</v>
      </c>
      <c r="AV478" s="149" t="s">
        <v>87</v>
      </c>
      <c r="AW478" s="149" t="s">
        <v>37</v>
      </c>
      <c r="AX478" s="149" t="s">
        <v>78</v>
      </c>
      <c r="AY478" s="151" t="s">
        <v>153</v>
      </c>
    </row>
    <row r="479" spans="2:51" s="149" customFormat="1" ht="11.25">
      <c r="B479" s="150"/>
      <c r="D479" s="144" t="s">
        <v>261</v>
      </c>
      <c r="E479" s="151" t="s">
        <v>19</v>
      </c>
      <c r="F479" s="152" t="s">
        <v>735</v>
      </c>
      <c r="H479" s="153">
        <v>-18</v>
      </c>
      <c r="L479" s="150"/>
      <c r="M479" s="154"/>
      <c r="T479" s="155"/>
      <c r="AT479" s="151" t="s">
        <v>261</v>
      </c>
      <c r="AU479" s="151" t="s">
        <v>87</v>
      </c>
      <c r="AV479" s="149" t="s">
        <v>87</v>
      </c>
      <c r="AW479" s="149" t="s">
        <v>37</v>
      </c>
      <c r="AX479" s="149" t="s">
        <v>78</v>
      </c>
      <c r="AY479" s="151" t="s">
        <v>153</v>
      </c>
    </row>
    <row r="480" spans="2:51" s="149" customFormat="1" ht="11.25">
      <c r="B480" s="150"/>
      <c r="D480" s="144" t="s">
        <v>261</v>
      </c>
      <c r="E480" s="151" t="s">
        <v>19</v>
      </c>
      <c r="F480" s="152" t="s">
        <v>736</v>
      </c>
      <c r="H480" s="153">
        <v>-2.5</v>
      </c>
      <c r="L480" s="150"/>
      <c r="M480" s="154"/>
      <c r="T480" s="155"/>
      <c r="AT480" s="151" t="s">
        <v>261</v>
      </c>
      <c r="AU480" s="151" t="s">
        <v>87</v>
      </c>
      <c r="AV480" s="149" t="s">
        <v>87</v>
      </c>
      <c r="AW480" s="149" t="s">
        <v>37</v>
      </c>
      <c r="AX480" s="149" t="s">
        <v>78</v>
      </c>
      <c r="AY480" s="151" t="s">
        <v>153</v>
      </c>
    </row>
    <row r="481" spans="2:51" s="149" customFormat="1" ht="11.25">
      <c r="B481" s="150"/>
      <c r="D481" s="144" t="s">
        <v>261</v>
      </c>
      <c r="E481" s="151" t="s">
        <v>19</v>
      </c>
      <c r="F481" s="152" t="s">
        <v>737</v>
      </c>
      <c r="H481" s="153">
        <v>-8.413</v>
      </c>
      <c r="L481" s="150"/>
      <c r="M481" s="154"/>
      <c r="T481" s="155"/>
      <c r="AT481" s="151" t="s">
        <v>261</v>
      </c>
      <c r="AU481" s="151" t="s">
        <v>87</v>
      </c>
      <c r="AV481" s="149" t="s">
        <v>87</v>
      </c>
      <c r="AW481" s="149" t="s">
        <v>37</v>
      </c>
      <c r="AX481" s="149" t="s">
        <v>78</v>
      </c>
      <c r="AY481" s="151" t="s">
        <v>153</v>
      </c>
    </row>
    <row r="482" spans="2:51" s="149" customFormat="1" ht="11.25">
      <c r="B482" s="150"/>
      <c r="D482" s="144" t="s">
        <v>261</v>
      </c>
      <c r="E482" s="151" t="s">
        <v>19</v>
      </c>
      <c r="F482" s="152" t="s">
        <v>738</v>
      </c>
      <c r="H482" s="153">
        <v>17.061</v>
      </c>
      <c r="L482" s="150"/>
      <c r="M482" s="154"/>
      <c r="T482" s="155"/>
      <c r="AT482" s="151" t="s">
        <v>261</v>
      </c>
      <c r="AU482" s="151" t="s">
        <v>87</v>
      </c>
      <c r="AV482" s="149" t="s">
        <v>87</v>
      </c>
      <c r="AW482" s="149" t="s">
        <v>37</v>
      </c>
      <c r="AX482" s="149" t="s">
        <v>78</v>
      </c>
      <c r="AY482" s="151" t="s">
        <v>153</v>
      </c>
    </row>
    <row r="483" spans="2:51" s="149" customFormat="1" ht="11.25">
      <c r="B483" s="150"/>
      <c r="D483" s="144" t="s">
        <v>261</v>
      </c>
      <c r="E483" s="151" t="s">
        <v>19</v>
      </c>
      <c r="F483" s="152" t="s">
        <v>739</v>
      </c>
      <c r="H483" s="153">
        <v>11.8</v>
      </c>
      <c r="L483" s="150"/>
      <c r="M483" s="154"/>
      <c r="T483" s="155"/>
      <c r="AT483" s="151" t="s">
        <v>261</v>
      </c>
      <c r="AU483" s="151" t="s">
        <v>87</v>
      </c>
      <c r="AV483" s="149" t="s">
        <v>87</v>
      </c>
      <c r="AW483" s="149" t="s">
        <v>37</v>
      </c>
      <c r="AX483" s="149" t="s">
        <v>78</v>
      </c>
      <c r="AY483" s="151" t="s">
        <v>153</v>
      </c>
    </row>
    <row r="484" spans="2:51" s="149" customFormat="1" ht="11.25">
      <c r="B484" s="150"/>
      <c r="D484" s="144" t="s">
        <v>261</v>
      </c>
      <c r="E484" s="151" t="s">
        <v>19</v>
      </c>
      <c r="F484" s="152" t="s">
        <v>740</v>
      </c>
      <c r="H484" s="153">
        <v>-11.52</v>
      </c>
      <c r="L484" s="150"/>
      <c r="M484" s="154"/>
      <c r="T484" s="155"/>
      <c r="AT484" s="151" t="s">
        <v>261</v>
      </c>
      <c r="AU484" s="151" t="s">
        <v>87</v>
      </c>
      <c r="AV484" s="149" t="s">
        <v>87</v>
      </c>
      <c r="AW484" s="149" t="s">
        <v>37</v>
      </c>
      <c r="AX484" s="149" t="s">
        <v>78</v>
      </c>
      <c r="AY484" s="151" t="s">
        <v>153</v>
      </c>
    </row>
    <row r="485" spans="2:51" s="149" customFormat="1" ht="11.25">
      <c r="B485" s="150"/>
      <c r="D485" s="144" t="s">
        <v>261</v>
      </c>
      <c r="E485" s="151" t="s">
        <v>19</v>
      </c>
      <c r="F485" s="152" t="s">
        <v>741</v>
      </c>
      <c r="H485" s="153">
        <v>-12.96</v>
      </c>
      <c r="L485" s="150"/>
      <c r="M485" s="154"/>
      <c r="T485" s="155"/>
      <c r="AT485" s="151" t="s">
        <v>261</v>
      </c>
      <c r="AU485" s="151" t="s">
        <v>87</v>
      </c>
      <c r="AV485" s="149" t="s">
        <v>87</v>
      </c>
      <c r="AW485" s="149" t="s">
        <v>37</v>
      </c>
      <c r="AX485" s="149" t="s">
        <v>78</v>
      </c>
      <c r="AY485" s="151" t="s">
        <v>153</v>
      </c>
    </row>
    <row r="486" spans="2:51" s="149" customFormat="1" ht="11.25">
      <c r="B486" s="150"/>
      <c r="D486" s="144" t="s">
        <v>261</v>
      </c>
      <c r="E486" s="151" t="s">
        <v>19</v>
      </c>
      <c r="F486" s="152" t="s">
        <v>742</v>
      </c>
      <c r="H486" s="153">
        <v>-9.6</v>
      </c>
      <c r="L486" s="150"/>
      <c r="M486" s="154"/>
      <c r="T486" s="155"/>
      <c r="AT486" s="151" t="s">
        <v>261</v>
      </c>
      <c r="AU486" s="151" t="s">
        <v>87</v>
      </c>
      <c r="AV486" s="149" t="s">
        <v>87</v>
      </c>
      <c r="AW486" s="149" t="s">
        <v>37</v>
      </c>
      <c r="AX486" s="149" t="s">
        <v>78</v>
      </c>
      <c r="AY486" s="151" t="s">
        <v>153</v>
      </c>
    </row>
    <row r="487" spans="2:51" s="156" customFormat="1" ht="11.25">
      <c r="B487" s="157"/>
      <c r="D487" s="144" t="s">
        <v>261</v>
      </c>
      <c r="E487" s="158" t="s">
        <v>19</v>
      </c>
      <c r="F487" s="159" t="s">
        <v>295</v>
      </c>
      <c r="H487" s="160">
        <v>421.99000000000007</v>
      </c>
      <c r="L487" s="157"/>
      <c r="M487" s="161"/>
      <c r="T487" s="162"/>
      <c r="AT487" s="158" t="s">
        <v>261</v>
      </c>
      <c r="AU487" s="158" t="s">
        <v>87</v>
      </c>
      <c r="AV487" s="156" t="s">
        <v>174</v>
      </c>
      <c r="AW487" s="156" t="s">
        <v>37</v>
      </c>
      <c r="AX487" s="156" t="s">
        <v>85</v>
      </c>
      <c r="AY487" s="158" t="s">
        <v>153</v>
      </c>
    </row>
    <row r="488" spans="2:65" s="18" customFormat="1" ht="16.5" customHeight="1">
      <c r="B488" s="19"/>
      <c r="C488" s="123" t="s">
        <v>743</v>
      </c>
      <c r="D488" s="123" t="s">
        <v>156</v>
      </c>
      <c r="E488" s="124" t="s">
        <v>744</v>
      </c>
      <c r="F488" s="125" t="s">
        <v>745</v>
      </c>
      <c r="G488" s="126" t="s">
        <v>258</v>
      </c>
      <c r="H488" s="127">
        <v>353.714</v>
      </c>
      <c r="I488" s="128"/>
      <c r="J488" s="129">
        <f>ROUND(I488*H488,2)</f>
        <v>0</v>
      </c>
      <c r="K488" s="125" t="s">
        <v>160</v>
      </c>
      <c r="L488" s="19"/>
      <c r="M488" s="130" t="s">
        <v>19</v>
      </c>
      <c r="N488" s="131" t="s">
        <v>49</v>
      </c>
      <c r="P488" s="132">
        <f>O488*H488</f>
        <v>0</v>
      </c>
      <c r="Q488" s="132">
        <v>0.00026</v>
      </c>
      <c r="R488" s="132">
        <f>Q488*H488</f>
        <v>0.09196563999999999</v>
      </c>
      <c r="S488" s="132">
        <v>0</v>
      </c>
      <c r="T488" s="133">
        <f>S488*H488</f>
        <v>0</v>
      </c>
      <c r="AR488" s="134" t="s">
        <v>174</v>
      </c>
      <c r="AT488" s="134" t="s">
        <v>156</v>
      </c>
      <c r="AU488" s="134" t="s">
        <v>87</v>
      </c>
      <c r="AY488" s="2" t="s">
        <v>153</v>
      </c>
      <c r="BE488" s="135">
        <f t="shared" si="34"/>
        <v>0</v>
      </c>
      <c r="BF488" s="135">
        <f t="shared" si="35"/>
        <v>0</v>
      </c>
      <c r="BG488" s="135">
        <f t="shared" si="36"/>
        <v>0</v>
      </c>
      <c r="BH488" s="135">
        <f t="shared" si="37"/>
        <v>0</v>
      </c>
      <c r="BI488" s="135">
        <f t="shared" si="38"/>
        <v>0</v>
      </c>
      <c r="BJ488" s="2" t="s">
        <v>85</v>
      </c>
      <c r="BK488" s="135">
        <f>ROUND(I488*H488,2)</f>
        <v>0</v>
      </c>
      <c r="BL488" s="2" t="s">
        <v>174</v>
      </c>
      <c r="BM488" s="134" t="s">
        <v>746</v>
      </c>
    </row>
    <row r="489" spans="2:47" s="18" customFormat="1" ht="11.25">
      <c r="B489" s="19"/>
      <c r="D489" s="136" t="s">
        <v>163</v>
      </c>
      <c r="F489" s="137" t="s">
        <v>747</v>
      </c>
      <c r="L489" s="19"/>
      <c r="M489" s="138"/>
      <c r="T489" s="43"/>
      <c r="AT489" s="2" t="s">
        <v>163</v>
      </c>
      <c r="AU489" s="2" t="s">
        <v>87</v>
      </c>
    </row>
    <row r="490" spans="2:51" s="142" customFormat="1" ht="11.25">
      <c r="B490" s="143"/>
      <c r="D490" s="144" t="s">
        <v>261</v>
      </c>
      <c r="E490" s="145" t="s">
        <v>19</v>
      </c>
      <c r="F490" s="146" t="s">
        <v>748</v>
      </c>
      <c r="H490" s="145" t="s">
        <v>19</v>
      </c>
      <c r="L490" s="143"/>
      <c r="M490" s="147"/>
      <c r="T490" s="148"/>
      <c r="AT490" s="145" t="s">
        <v>261</v>
      </c>
      <c r="AU490" s="145" t="s">
        <v>87</v>
      </c>
      <c r="AV490" s="142" t="s">
        <v>85</v>
      </c>
      <c r="AW490" s="142" t="s">
        <v>37</v>
      </c>
      <c r="AX490" s="142" t="s">
        <v>78</v>
      </c>
      <c r="AY490" s="145" t="s">
        <v>153</v>
      </c>
    </row>
    <row r="491" spans="2:51" s="149" customFormat="1" ht="11.25">
      <c r="B491" s="150"/>
      <c r="D491" s="144" t="s">
        <v>261</v>
      </c>
      <c r="E491" s="151" t="s">
        <v>19</v>
      </c>
      <c r="F491" s="152" t="s">
        <v>749</v>
      </c>
      <c r="H491" s="153">
        <v>72.2</v>
      </c>
      <c r="L491" s="150"/>
      <c r="M491" s="154"/>
      <c r="T491" s="155"/>
      <c r="AT491" s="151" t="s">
        <v>261</v>
      </c>
      <c r="AU491" s="151" t="s">
        <v>87</v>
      </c>
      <c r="AV491" s="149" t="s">
        <v>87</v>
      </c>
      <c r="AW491" s="149" t="s">
        <v>37</v>
      </c>
      <c r="AX491" s="149" t="s">
        <v>78</v>
      </c>
      <c r="AY491" s="151" t="s">
        <v>153</v>
      </c>
    </row>
    <row r="492" spans="2:51" s="149" customFormat="1" ht="11.25">
      <c r="B492" s="150"/>
      <c r="D492" s="144" t="s">
        <v>261</v>
      </c>
      <c r="E492" s="151" t="s">
        <v>19</v>
      </c>
      <c r="F492" s="152" t="s">
        <v>750</v>
      </c>
      <c r="H492" s="153">
        <v>53.138</v>
      </c>
      <c r="L492" s="150"/>
      <c r="M492" s="154"/>
      <c r="T492" s="155"/>
      <c r="AT492" s="151" t="s">
        <v>261</v>
      </c>
      <c r="AU492" s="151" t="s">
        <v>87</v>
      </c>
      <c r="AV492" s="149" t="s">
        <v>87</v>
      </c>
      <c r="AW492" s="149" t="s">
        <v>37</v>
      </c>
      <c r="AX492" s="149" t="s">
        <v>78</v>
      </c>
      <c r="AY492" s="151" t="s">
        <v>153</v>
      </c>
    </row>
    <row r="493" spans="2:51" s="149" customFormat="1" ht="11.25">
      <c r="B493" s="150"/>
      <c r="D493" s="144" t="s">
        <v>261</v>
      </c>
      <c r="E493" s="151" t="s">
        <v>19</v>
      </c>
      <c r="F493" s="152" t="s">
        <v>751</v>
      </c>
      <c r="H493" s="153">
        <v>75.048</v>
      </c>
      <c r="L493" s="150"/>
      <c r="M493" s="154"/>
      <c r="T493" s="155"/>
      <c r="AT493" s="151" t="s">
        <v>261</v>
      </c>
      <c r="AU493" s="151" t="s">
        <v>87</v>
      </c>
      <c r="AV493" s="149" t="s">
        <v>87</v>
      </c>
      <c r="AW493" s="149" t="s">
        <v>37</v>
      </c>
      <c r="AX493" s="149" t="s">
        <v>78</v>
      </c>
      <c r="AY493" s="151" t="s">
        <v>153</v>
      </c>
    </row>
    <row r="494" spans="2:51" s="149" customFormat="1" ht="11.25">
      <c r="B494" s="150"/>
      <c r="D494" s="144" t="s">
        <v>261</v>
      </c>
      <c r="E494" s="151" t="s">
        <v>19</v>
      </c>
      <c r="F494" s="152" t="s">
        <v>752</v>
      </c>
      <c r="H494" s="153">
        <v>31.637</v>
      </c>
      <c r="L494" s="150"/>
      <c r="M494" s="154"/>
      <c r="T494" s="155"/>
      <c r="AT494" s="151" t="s">
        <v>261</v>
      </c>
      <c r="AU494" s="151" t="s">
        <v>87</v>
      </c>
      <c r="AV494" s="149" t="s">
        <v>87</v>
      </c>
      <c r="AW494" s="149" t="s">
        <v>37</v>
      </c>
      <c r="AX494" s="149" t="s">
        <v>78</v>
      </c>
      <c r="AY494" s="151" t="s">
        <v>153</v>
      </c>
    </row>
    <row r="495" spans="2:51" s="149" customFormat="1" ht="11.25">
      <c r="B495" s="150"/>
      <c r="D495" s="144" t="s">
        <v>261</v>
      </c>
      <c r="E495" s="151" t="s">
        <v>19</v>
      </c>
      <c r="F495" s="152" t="s">
        <v>753</v>
      </c>
      <c r="H495" s="153">
        <v>34.781</v>
      </c>
      <c r="L495" s="150"/>
      <c r="M495" s="154"/>
      <c r="T495" s="155"/>
      <c r="AT495" s="151" t="s">
        <v>261</v>
      </c>
      <c r="AU495" s="151" t="s">
        <v>87</v>
      </c>
      <c r="AV495" s="149" t="s">
        <v>87</v>
      </c>
      <c r="AW495" s="149" t="s">
        <v>37</v>
      </c>
      <c r="AX495" s="149" t="s">
        <v>78</v>
      </c>
      <c r="AY495" s="151" t="s">
        <v>153</v>
      </c>
    </row>
    <row r="496" spans="2:51" s="149" customFormat="1" ht="11.25">
      <c r="B496" s="150"/>
      <c r="D496" s="144" t="s">
        <v>261</v>
      </c>
      <c r="E496" s="151" t="s">
        <v>19</v>
      </c>
      <c r="F496" s="152" t="s">
        <v>754</v>
      </c>
      <c r="H496" s="153">
        <v>15.043</v>
      </c>
      <c r="L496" s="150"/>
      <c r="M496" s="154"/>
      <c r="T496" s="155"/>
      <c r="AT496" s="151" t="s">
        <v>261</v>
      </c>
      <c r="AU496" s="151" t="s">
        <v>87</v>
      </c>
      <c r="AV496" s="149" t="s">
        <v>87</v>
      </c>
      <c r="AW496" s="149" t="s">
        <v>37</v>
      </c>
      <c r="AX496" s="149" t="s">
        <v>78</v>
      </c>
      <c r="AY496" s="151" t="s">
        <v>153</v>
      </c>
    </row>
    <row r="497" spans="2:51" s="149" customFormat="1" ht="11.25">
      <c r="B497" s="150"/>
      <c r="D497" s="144" t="s">
        <v>261</v>
      </c>
      <c r="E497" s="151" t="s">
        <v>19</v>
      </c>
      <c r="F497" s="152" t="s">
        <v>755</v>
      </c>
      <c r="H497" s="153">
        <v>18.658</v>
      </c>
      <c r="L497" s="150"/>
      <c r="M497" s="154"/>
      <c r="T497" s="155"/>
      <c r="AT497" s="151" t="s">
        <v>261</v>
      </c>
      <c r="AU497" s="151" t="s">
        <v>87</v>
      </c>
      <c r="AV497" s="149" t="s">
        <v>87</v>
      </c>
      <c r="AW497" s="149" t="s">
        <v>37</v>
      </c>
      <c r="AX497" s="149" t="s">
        <v>78</v>
      </c>
      <c r="AY497" s="151" t="s">
        <v>153</v>
      </c>
    </row>
    <row r="498" spans="2:51" s="149" customFormat="1" ht="11.25">
      <c r="B498" s="150"/>
      <c r="D498" s="144" t="s">
        <v>261</v>
      </c>
      <c r="E498" s="151" t="s">
        <v>19</v>
      </c>
      <c r="F498" s="152" t="s">
        <v>756</v>
      </c>
      <c r="H498" s="153">
        <v>9.698</v>
      </c>
      <c r="L498" s="150"/>
      <c r="M498" s="154"/>
      <c r="T498" s="155"/>
      <c r="AT498" s="151" t="s">
        <v>261</v>
      </c>
      <c r="AU498" s="151" t="s">
        <v>87</v>
      </c>
      <c r="AV498" s="149" t="s">
        <v>87</v>
      </c>
      <c r="AW498" s="149" t="s">
        <v>37</v>
      </c>
      <c r="AX498" s="149" t="s">
        <v>78</v>
      </c>
      <c r="AY498" s="151" t="s">
        <v>153</v>
      </c>
    </row>
    <row r="499" spans="2:51" s="149" customFormat="1" ht="11.25">
      <c r="B499" s="150"/>
      <c r="D499" s="144" t="s">
        <v>261</v>
      </c>
      <c r="E499" s="151" t="s">
        <v>19</v>
      </c>
      <c r="F499" s="152" t="s">
        <v>757</v>
      </c>
      <c r="H499" s="153">
        <v>57.593</v>
      </c>
      <c r="L499" s="150"/>
      <c r="M499" s="154"/>
      <c r="T499" s="155"/>
      <c r="AT499" s="151" t="s">
        <v>261</v>
      </c>
      <c r="AU499" s="151" t="s">
        <v>87</v>
      </c>
      <c r="AV499" s="149" t="s">
        <v>87</v>
      </c>
      <c r="AW499" s="149" t="s">
        <v>37</v>
      </c>
      <c r="AX499" s="149" t="s">
        <v>78</v>
      </c>
      <c r="AY499" s="151" t="s">
        <v>153</v>
      </c>
    </row>
    <row r="500" spans="2:51" s="149" customFormat="1" ht="11.25">
      <c r="B500" s="150"/>
      <c r="D500" s="144" t="s">
        <v>261</v>
      </c>
      <c r="E500" s="151" t="s">
        <v>19</v>
      </c>
      <c r="F500" s="152" t="s">
        <v>758</v>
      </c>
      <c r="H500" s="153">
        <v>16.611</v>
      </c>
      <c r="L500" s="150"/>
      <c r="M500" s="154"/>
      <c r="T500" s="155"/>
      <c r="AT500" s="151" t="s">
        <v>261</v>
      </c>
      <c r="AU500" s="151" t="s">
        <v>87</v>
      </c>
      <c r="AV500" s="149" t="s">
        <v>87</v>
      </c>
      <c r="AW500" s="149" t="s">
        <v>37</v>
      </c>
      <c r="AX500" s="149" t="s">
        <v>78</v>
      </c>
      <c r="AY500" s="151" t="s">
        <v>153</v>
      </c>
    </row>
    <row r="501" spans="2:51" s="149" customFormat="1" ht="11.25">
      <c r="B501" s="150"/>
      <c r="D501" s="144" t="s">
        <v>261</v>
      </c>
      <c r="E501" s="151" t="s">
        <v>19</v>
      </c>
      <c r="F501" s="152" t="s">
        <v>759</v>
      </c>
      <c r="H501" s="153">
        <v>7.212</v>
      </c>
      <c r="L501" s="150"/>
      <c r="M501" s="154"/>
      <c r="T501" s="155"/>
      <c r="AT501" s="151" t="s">
        <v>261</v>
      </c>
      <c r="AU501" s="151" t="s">
        <v>87</v>
      </c>
      <c r="AV501" s="149" t="s">
        <v>87</v>
      </c>
      <c r="AW501" s="149" t="s">
        <v>37</v>
      </c>
      <c r="AX501" s="149" t="s">
        <v>78</v>
      </c>
      <c r="AY501" s="151" t="s">
        <v>153</v>
      </c>
    </row>
    <row r="502" spans="2:51" s="149" customFormat="1" ht="11.25">
      <c r="B502" s="150"/>
      <c r="D502" s="144" t="s">
        <v>261</v>
      </c>
      <c r="E502" s="151" t="s">
        <v>19</v>
      </c>
      <c r="F502" s="152" t="s">
        <v>760</v>
      </c>
      <c r="H502" s="153">
        <v>-8.496</v>
      </c>
      <c r="L502" s="150"/>
      <c r="M502" s="154"/>
      <c r="T502" s="155"/>
      <c r="AT502" s="151" t="s">
        <v>261</v>
      </c>
      <c r="AU502" s="151" t="s">
        <v>87</v>
      </c>
      <c r="AV502" s="149" t="s">
        <v>87</v>
      </c>
      <c r="AW502" s="149" t="s">
        <v>37</v>
      </c>
      <c r="AX502" s="149" t="s">
        <v>78</v>
      </c>
      <c r="AY502" s="151" t="s">
        <v>153</v>
      </c>
    </row>
    <row r="503" spans="2:51" s="149" customFormat="1" ht="11.25">
      <c r="B503" s="150"/>
      <c r="D503" s="144" t="s">
        <v>261</v>
      </c>
      <c r="E503" s="151" t="s">
        <v>19</v>
      </c>
      <c r="F503" s="152" t="s">
        <v>734</v>
      </c>
      <c r="H503" s="153">
        <v>-18.3</v>
      </c>
      <c r="L503" s="150"/>
      <c r="M503" s="154"/>
      <c r="T503" s="155"/>
      <c r="AT503" s="151" t="s">
        <v>261</v>
      </c>
      <c r="AU503" s="151" t="s">
        <v>87</v>
      </c>
      <c r="AV503" s="149" t="s">
        <v>87</v>
      </c>
      <c r="AW503" s="149" t="s">
        <v>37</v>
      </c>
      <c r="AX503" s="149" t="s">
        <v>78</v>
      </c>
      <c r="AY503" s="151" t="s">
        <v>153</v>
      </c>
    </row>
    <row r="504" spans="2:51" s="149" customFormat="1" ht="11.25">
      <c r="B504" s="150"/>
      <c r="D504" s="144" t="s">
        <v>261</v>
      </c>
      <c r="E504" s="151" t="s">
        <v>19</v>
      </c>
      <c r="F504" s="152" t="s">
        <v>761</v>
      </c>
      <c r="H504" s="153">
        <v>-16.2</v>
      </c>
      <c r="L504" s="150"/>
      <c r="M504" s="154"/>
      <c r="T504" s="155"/>
      <c r="AT504" s="151" t="s">
        <v>261</v>
      </c>
      <c r="AU504" s="151" t="s">
        <v>87</v>
      </c>
      <c r="AV504" s="149" t="s">
        <v>87</v>
      </c>
      <c r="AW504" s="149" t="s">
        <v>37</v>
      </c>
      <c r="AX504" s="149" t="s">
        <v>78</v>
      </c>
      <c r="AY504" s="151" t="s">
        <v>153</v>
      </c>
    </row>
    <row r="505" spans="2:51" s="149" customFormat="1" ht="11.25">
      <c r="B505" s="150"/>
      <c r="D505" s="144" t="s">
        <v>261</v>
      </c>
      <c r="E505" s="151" t="s">
        <v>19</v>
      </c>
      <c r="F505" s="152" t="s">
        <v>762</v>
      </c>
      <c r="H505" s="153">
        <v>-2.475</v>
      </c>
      <c r="L505" s="150"/>
      <c r="M505" s="154"/>
      <c r="T505" s="155"/>
      <c r="AT505" s="151" t="s">
        <v>261</v>
      </c>
      <c r="AU505" s="151" t="s">
        <v>87</v>
      </c>
      <c r="AV505" s="149" t="s">
        <v>87</v>
      </c>
      <c r="AW505" s="149" t="s">
        <v>37</v>
      </c>
      <c r="AX505" s="149" t="s">
        <v>78</v>
      </c>
      <c r="AY505" s="151" t="s">
        <v>153</v>
      </c>
    </row>
    <row r="506" spans="2:51" s="149" customFormat="1" ht="11.25">
      <c r="B506" s="150"/>
      <c r="D506" s="144" t="s">
        <v>261</v>
      </c>
      <c r="E506" s="151" t="s">
        <v>19</v>
      </c>
      <c r="F506" s="152" t="s">
        <v>763</v>
      </c>
      <c r="H506" s="153">
        <v>-7.571</v>
      </c>
      <c r="L506" s="150"/>
      <c r="M506" s="154"/>
      <c r="T506" s="155"/>
      <c r="AT506" s="151" t="s">
        <v>261</v>
      </c>
      <c r="AU506" s="151" t="s">
        <v>87</v>
      </c>
      <c r="AV506" s="149" t="s">
        <v>87</v>
      </c>
      <c r="AW506" s="149" t="s">
        <v>37</v>
      </c>
      <c r="AX506" s="149" t="s">
        <v>78</v>
      </c>
      <c r="AY506" s="151" t="s">
        <v>153</v>
      </c>
    </row>
    <row r="507" spans="2:51" s="149" customFormat="1" ht="11.25">
      <c r="B507" s="150"/>
      <c r="D507" s="144" t="s">
        <v>261</v>
      </c>
      <c r="E507" s="151" t="s">
        <v>19</v>
      </c>
      <c r="F507" s="152" t="s">
        <v>764</v>
      </c>
      <c r="H507" s="153">
        <v>9.116</v>
      </c>
      <c r="L507" s="150"/>
      <c r="M507" s="154"/>
      <c r="T507" s="155"/>
      <c r="AT507" s="151" t="s">
        <v>261</v>
      </c>
      <c r="AU507" s="151" t="s">
        <v>87</v>
      </c>
      <c r="AV507" s="149" t="s">
        <v>87</v>
      </c>
      <c r="AW507" s="149" t="s">
        <v>37</v>
      </c>
      <c r="AX507" s="149" t="s">
        <v>78</v>
      </c>
      <c r="AY507" s="151" t="s">
        <v>153</v>
      </c>
    </row>
    <row r="508" spans="2:51" s="149" customFormat="1" ht="11.25">
      <c r="B508" s="150"/>
      <c r="D508" s="144" t="s">
        <v>261</v>
      </c>
      <c r="E508" s="151" t="s">
        <v>19</v>
      </c>
      <c r="F508" s="152" t="s">
        <v>765</v>
      </c>
      <c r="H508" s="153">
        <v>7.776</v>
      </c>
      <c r="L508" s="150"/>
      <c r="M508" s="154"/>
      <c r="T508" s="155"/>
      <c r="AT508" s="151" t="s">
        <v>261</v>
      </c>
      <c r="AU508" s="151" t="s">
        <v>87</v>
      </c>
      <c r="AV508" s="149" t="s">
        <v>87</v>
      </c>
      <c r="AW508" s="149" t="s">
        <v>37</v>
      </c>
      <c r="AX508" s="149" t="s">
        <v>78</v>
      </c>
      <c r="AY508" s="151" t="s">
        <v>153</v>
      </c>
    </row>
    <row r="509" spans="2:51" s="149" customFormat="1" ht="11.25">
      <c r="B509" s="150"/>
      <c r="D509" s="144" t="s">
        <v>261</v>
      </c>
      <c r="E509" s="151" t="s">
        <v>19</v>
      </c>
      <c r="F509" s="152" t="s">
        <v>766</v>
      </c>
      <c r="H509" s="153">
        <v>-1.755</v>
      </c>
      <c r="L509" s="150"/>
      <c r="M509" s="154"/>
      <c r="T509" s="155"/>
      <c r="AT509" s="151" t="s">
        <v>261</v>
      </c>
      <c r="AU509" s="151" t="s">
        <v>87</v>
      </c>
      <c r="AV509" s="149" t="s">
        <v>87</v>
      </c>
      <c r="AW509" s="149" t="s">
        <v>37</v>
      </c>
      <c r="AX509" s="149" t="s">
        <v>78</v>
      </c>
      <c r="AY509" s="151" t="s">
        <v>153</v>
      </c>
    </row>
    <row r="510" spans="2:51" s="156" customFormat="1" ht="11.25">
      <c r="B510" s="157"/>
      <c r="D510" s="144" t="s">
        <v>261</v>
      </c>
      <c r="E510" s="158" t="s">
        <v>19</v>
      </c>
      <c r="F510" s="159" t="s">
        <v>295</v>
      </c>
      <c r="H510" s="160">
        <v>353.71399999999994</v>
      </c>
      <c r="L510" s="157"/>
      <c r="M510" s="161"/>
      <c r="T510" s="162"/>
      <c r="AT510" s="158" t="s">
        <v>261</v>
      </c>
      <c r="AU510" s="158" t="s">
        <v>87</v>
      </c>
      <c r="AV510" s="156" t="s">
        <v>174</v>
      </c>
      <c r="AW510" s="156" t="s">
        <v>37</v>
      </c>
      <c r="AX510" s="156" t="s">
        <v>85</v>
      </c>
      <c r="AY510" s="158" t="s">
        <v>153</v>
      </c>
    </row>
    <row r="511" spans="2:65" s="18" customFormat="1" ht="16.5" customHeight="1">
      <c r="B511" s="19"/>
      <c r="C511" s="123" t="s">
        <v>767</v>
      </c>
      <c r="D511" s="123" t="s">
        <v>156</v>
      </c>
      <c r="E511" s="124" t="s">
        <v>768</v>
      </c>
      <c r="F511" s="125" t="s">
        <v>769</v>
      </c>
      <c r="G511" s="126" t="s">
        <v>258</v>
      </c>
      <c r="H511" s="127">
        <v>353.714</v>
      </c>
      <c r="I511" s="128"/>
      <c r="J511" s="129">
        <f>ROUND(I511*H511,2)</f>
        <v>0</v>
      </c>
      <c r="K511" s="125" t="s">
        <v>160</v>
      </c>
      <c r="L511" s="19"/>
      <c r="M511" s="130" t="s">
        <v>19</v>
      </c>
      <c r="N511" s="131" t="s">
        <v>49</v>
      </c>
      <c r="P511" s="132">
        <f>O511*H511</f>
        <v>0</v>
      </c>
      <c r="Q511" s="132">
        <v>0.004</v>
      </c>
      <c r="R511" s="132">
        <f>Q511*H511</f>
        <v>1.4148560000000001</v>
      </c>
      <c r="S511" s="132">
        <v>0</v>
      </c>
      <c r="T511" s="133">
        <f>S511*H511</f>
        <v>0</v>
      </c>
      <c r="AR511" s="134" t="s">
        <v>174</v>
      </c>
      <c r="AT511" s="134" t="s">
        <v>156</v>
      </c>
      <c r="AU511" s="134" t="s">
        <v>87</v>
      </c>
      <c r="AY511" s="2" t="s">
        <v>153</v>
      </c>
      <c r="BE511" s="135">
        <f aca="true" t="shared" si="39" ref="BE511:BE539">IF(N511="základní",J511,0)</f>
        <v>0</v>
      </c>
      <c r="BF511" s="135">
        <f aca="true" t="shared" si="40" ref="BF511:BF539">IF(N511="snížená",J511,0)</f>
        <v>0</v>
      </c>
      <c r="BG511" s="135">
        <f aca="true" t="shared" si="41" ref="BG511:BG539">IF(N511="zákl. přenesená",J511,0)</f>
        <v>0</v>
      </c>
      <c r="BH511" s="135">
        <f aca="true" t="shared" si="42" ref="BH511:BH539">IF(N511="sníž. přenesená",J511,0)</f>
        <v>0</v>
      </c>
      <c r="BI511" s="135">
        <f aca="true" t="shared" si="43" ref="BI511:BI539">IF(N511="nulová",J511,0)</f>
        <v>0</v>
      </c>
      <c r="BJ511" s="2" t="s">
        <v>85</v>
      </c>
      <c r="BK511" s="135">
        <f>ROUND(I511*H511,2)</f>
        <v>0</v>
      </c>
      <c r="BL511" s="2" t="s">
        <v>174</v>
      </c>
      <c r="BM511" s="134" t="s">
        <v>770</v>
      </c>
    </row>
    <row r="512" spans="2:47" s="18" customFormat="1" ht="11.25">
      <c r="B512" s="19"/>
      <c r="D512" s="136" t="s">
        <v>163</v>
      </c>
      <c r="F512" s="137" t="s">
        <v>771</v>
      </c>
      <c r="L512" s="19"/>
      <c r="M512" s="138"/>
      <c r="T512" s="43"/>
      <c r="AT512" s="2" t="s">
        <v>163</v>
      </c>
      <c r="AU512" s="2" t="s">
        <v>87</v>
      </c>
    </row>
    <row r="513" spans="2:65" s="18" customFormat="1" ht="24.2" customHeight="1">
      <c r="B513" s="19"/>
      <c r="C513" s="123" t="s">
        <v>772</v>
      </c>
      <c r="D513" s="123" t="s">
        <v>156</v>
      </c>
      <c r="E513" s="124" t="s">
        <v>773</v>
      </c>
      <c r="F513" s="125" t="s">
        <v>774</v>
      </c>
      <c r="G513" s="126" t="s">
        <v>258</v>
      </c>
      <c r="H513" s="127">
        <v>13.297</v>
      </c>
      <c r="I513" s="128"/>
      <c r="J513" s="129">
        <f>ROUND(I513*H513,2)</f>
        <v>0</v>
      </c>
      <c r="K513" s="125" t="s">
        <v>160</v>
      </c>
      <c r="L513" s="19"/>
      <c r="M513" s="130" t="s">
        <v>19</v>
      </c>
      <c r="N513" s="131" t="s">
        <v>49</v>
      </c>
      <c r="P513" s="132">
        <f>O513*H513</f>
        <v>0</v>
      </c>
      <c r="Q513" s="132">
        <v>0.00438</v>
      </c>
      <c r="R513" s="132">
        <f>Q513*H513</f>
        <v>0.058240860000000005</v>
      </c>
      <c r="S513" s="132">
        <v>0</v>
      </c>
      <c r="T513" s="133">
        <f>S513*H513</f>
        <v>0</v>
      </c>
      <c r="AR513" s="134" t="s">
        <v>174</v>
      </c>
      <c r="AT513" s="134" t="s">
        <v>156</v>
      </c>
      <c r="AU513" s="134" t="s">
        <v>87</v>
      </c>
      <c r="AY513" s="2" t="s">
        <v>153</v>
      </c>
      <c r="BE513" s="135">
        <f t="shared" si="39"/>
        <v>0</v>
      </c>
      <c r="BF513" s="135">
        <f t="shared" si="40"/>
        <v>0</v>
      </c>
      <c r="BG513" s="135">
        <f t="shared" si="41"/>
        <v>0</v>
      </c>
      <c r="BH513" s="135">
        <f t="shared" si="42"/>
        <v>0</v>
      </c>
      <c r="BI513" s="135">
        <f t="shared" si="43"/>
        <v>0</v>
      </c>
      <c r="BJ513" s="2" t="s">
        <v>85</v>
      </c>
      <c r="BK513" s="135">
        <f>ROUND(I513*H513,2)</f>
        <v>0</v>
      </c>
      <c r="BL513" s="2" t="s">
        <v>174</v>
      </c>
      <c r="BM513" s="134" t="s">
        <v>775</v>
      </c>
    </row>
    <row r="514" spans="2:47" s="18" customFormat="1" ht="11.25">
      <c r="B514" s="19"/>
      <c r="D514" s="136" t="s">
        <v>163</v>
      </c>
      <c r="F514" s="137" t="s">
        <v>776</v>
      </c>
      <c r="L514" s="19"/>
      <c r="M514" s="138"/>
      <c r="T514" s="43"/>
      <c r="AT514" s="2" t="s">
        <v>163</v>
      </c>
      <c r="AU514" s="2" t="s">
        <v>87</v>
      </c>
    </row>
    <row r="515" spans="2:51" s="142" customFormat="1" ht="11.25">
      <c r="B515" s="143"/>
      <c r="D515" s="144" t="s">
        <v>261</v>
      </c>
      <c r="E515" s="145" t="s">
        <v>19</v>
      </c>
      <c r="F515" s="146" t="s">
        <v>696</v>
      </c>
      <c r="H515" s="145" t="s">
        <v>19</v>
      </c>
      <c r="L515" s="143"/>
      <c r="M515" s="147"/>
      <c r="T515" s="148"/>
      <c r="AT515" s="145" t="s">
        <v>261</v>
      </c>
      <c r="AU515" s="145" t="s">
        <v>87</v>
      </c>
      <c r="AV515" s="142" t="s">
        <v>85</v>
      </c>
      <c r="AW515" s="142" t="s">
        <v>37</v>
      </c>
      <c r="AX515" s="142" t="s">
        <v>78</v>
      </c>
      <c r="AY515" s="145" t="s">
        <v>153</v>
      </c>
    </row>
    <row r="516" spans="2:51" s="149" customFormat="1" ht="11.25">
      <c r="B516" s="150"/>
      <c r="D516" s="144" t="s">
        <v>261</v>
      </c>
      <c r="E516" s="151" t="s">
        <v>19</v>
      </c>
      <c r="F516" s="152" t="s">
        <v>777</v>
      </c>
      <c r="H516" s="153">
        <v>13.297</v>
      </c>
      <c r="L516" s="150"/>
      <c r="M516" s="154"/>
      <c r="T516" s="155"/>
      <c r="AT516" s="151" t="s">
        <v>261</v>
      </c>
      <c r="AU516" s="151" t="s">
        <v>87</v>
      </c>
      <c r="AV516" s="149" t="s">
        <v>87</v>
      </c>
      <c r="AW516" s="149" t="s">
        <v>37</v>
      </c>
      <c r="AX516" s="149" t="s">
        <v>85</v>
      </c>
      <c r="AY516" s="151" t="s">
        <v>153</v>
      </c>
    </row>
    <row r="517" spans="2:65" s="18" customFormat="1" ht="24.2" customHeight="1">
      <c r="B517" s="19"/>
      <c r="C517" s="123" t="s">
        <v>778</v>
      </c>
      <c r="D517" s="123" t="s">
        <v>156</v>
      </c>
      <c r="E517" s="124" t="s">
        <v>779</v>
      </c>
      <c r="F517" s="125" t="s">
        <v>780</v>
      </c>
      <c r="G517" s="126" t="s">
        <v>258</v>
      </c>
      <c r="H517" s="127">
        <v>13.297</v>
      </c>
      <c r="I517" s="128"/>
      <c r="J517" s="129">
        <f>ROUND(I517*H517,2)</f>
        <v>0</v>
      </c>
      <c r="K517" s="125" t="s">
        <v>160</v>
      </c>
      <c r="L517" s="19"/>
      <c r="M517" s="130" t="s">
        <v>19</v>
      </c>
      <c r="N517" s="131" t="s">
        <v>49</v>
      </c>
      <c r="P517" s="132">
        <f>O517*H517</f>
        <v>0</v>
      </c>
      <c r="Q517" s="132">
        <v>0.00285</v>
      </c>
      <c r="R517" s="132">
        <f>Q517*H517</f>
        <v>0.037896450000000005</v>
      </c>
      <c r="S517" s="132">
        <v>0</v>
      </c>
      <c r="T517" s="133">
        <f>S517*H517</f>
        <v>0</v>
      </c>
      <c r="AR517" s="134" t="s">
        <v>174</v>
      </c>
      <c r="AT517" s="134" t="s">
        <v>156</v>
      </c>
      <c r="AU517" s="134" t="s">
        <v>87</v>
      </c>
      <c r="AY517" s="2" t="s">
        <v>153</v>
      </c>
      <c r="BE517" s="135">
        <f t="shared" si="39"/>
        <v>0</v>
      </c>
      <c r="BF517" s="135">
        <f t="shared" si="40"/>
        <v>0</v>
      </c>
      <c r="BG517" s="135">
        <f t="shared" si="41"/>
        <v>0</v>
      </c>
      <c r="BH517" s="135">
        <f t="shared" si="42"/>
        <v>0</v>
      </c>
      <c r="BI517" s="135">
        <f t="shared" si="43"/>
        <v>0</v>
      </c>
      <c r="BJ517" s="2" t="s">
        <v>85</v>
      </c>
      <c r="BK517" s="135">
        <f>ROUND(I517*H517,2)</f>
        <v>0</v>
      </c>
      <c r="BL517" s="2" t="s">
        <v>174</v>
      </c>
      <c r="BM517" s="134" t="s">
        <v>781</v>
      </c>
    </row>
    <row r="518" spans="2:47" s="18" customFormat="1" ht="11.25">
      <c r="B518" s="19"/>
      <c r="D518" s="136" t="s">
        <v>163</v>
      </c>
      <c r="F518" s="137" t="s">
        <v>782</v>
      </c>
      <c r="L518" s="19"/>
      <c r="M518" s="138"/>
      <c r="T518" s="43"/>
      <c r="AT518" s="2" t="s">
        <v>163</v>
      </c>
      <c r="AU518" s="2" t="s">
        <v>87</v>
      </c>
    </row>
    <row r="519" spans="2:51" s="142" customFormat="1" ht="11.25">
      <c r="B519" s="143"/>
      <c r="D519" s="144" t="s">
        <v>261</v>
      </c>
      <c r="E519" s="145" t="s">
        <v>19</v>
      </c>
      <c r="F519" s="146" t="s">
        <v>696</v>
      </c>
      <c r="H519" s="145" t="s">
        <v>19</v>
      </c>
      <c r="L519" s="143"/>
      <c r="M519" s="147"/>
      <c r="T519" s="148"/>
      <c r="AT519" s="145" t="s">
        <v>261</v>
      </c>
      <c r="AU519" s="145" t="s">
        <v>87</v>
      </c>
      <c r="AV519" s="142" t="s">
        <v>85</v>
      </c>
      <c r="AW519" s="142" t="s">
        <v>37</v>
      </c>
      <c r="AX519" s="142" t="s">
        <v>78</v>
      </c>
      <c r="AY519" s="145" t="s">
        <v>153</v>
      </c>
    </row>
    <row r="520" spans="2:51" s="149" customFormat="1" ht="11.25">
      <c r="B520" s="150"/>
      <c r="D520" s="144" t="s">
        <v>261</v>
      </c>
      <c r="E520" s="151" t="s">
        <v>19</v>
      </c>
      <c r="F520" s="152" t="s">
        <v>777</v>
      </c>
      <c r="H520" s="153">
        <v>13.297</v>
      </c>
      <c r="L520" s="150"/>
      <c r="M520" s="154"/>
      <c r="T520" s="155"/>
      <c r="AT520" s="151" t="s">
        <v>261</v>
      </c>
      <c r="AU520" s="151" t="s">
        <v>87</v>
      </c>
      <c r="AV520" s="149" t="s">
        <v>87</v>
      </c>
      <c r="AW520" s="149" t="s">
        <v>37</v>
      </c>
      <c r="AX520" s="149" t="s">
        <v>85</v>
      </c>
      <c r="AY520" s="151" t="s">
        <v>153</v>
      </c>
    </row>
    <row r="521" spans="2:65" s="18" customFormat="1" ht="24.2" customHeight="1">
      <c r="B521" s="19"/>
      <c r="C521" s="123" t="s">
        <v>783</v>
      </c>
      <c r="D521" s="123" t="s">
        <v>156</v>
      </c>
      <c r="E521" s="124" t="s">
        <v>784</v>
      </c>
      <c r="F521" s="125" t="s">
        <v>785</v>
      </c>
      <c r="G521" s="126" t="s">
        <v>258</v>
      </c>
      <c r="H521" s="127">
        <v>142.83</v>
      </c>
      <c r="I521" s="128"/>
      <c r="J521" s="129">
        <f>ROUND(I521*H521,2)</f>
        <v>0</v>
      </c>
      <c r="K521" s="125" t="s">
        <v>19</v>
      </c>
      <c r="L521" s="19"/>
      <c r="M521" s="130" t="s">
        <v>19</v>
      </c>
      <c r="N521" s="131" t="s">
        <v>49</v>
      </c>
      <c r="P521" s="132">
        <f>O521*H521</f>
        <v>0</v>
      </c>
      <c r="Q521" s="132">
        <v>0</v>
      </c>
      <c r="R521" s="132">
        <f>Q521*H521</f>
        <v>0</v>
      </c>
      <c r="S521" s="132">
        <v>0</v>
      </c>
      <c r="T521" s="133">
        <f>S521*H521</f>
        <v>0</v>
      </c>
      <c r="AR521" s="134" t="s">
        <v>174</v>
      </c>
      <c r="AT521" s="134" t="s">
        <v>156</v>
      </c>
      <c r="AU521" s="134" t="s">
        <v>87</v>
      </c>
      <c r="AY521" s="2" t="s">
        <v>153</v>
      </c>
      <c r="BE521" s="135">
        <f t="shared" si="39"/>
        <v>0</v>
      </c>
      <c r="BF521" s="135">
        <f t="shared" si="40"/>
        <v>0</v>
      </c>
      <c r="BG521" s="135">
        <f t="shared" si="41"/>
        <v>0</v>
      </c>
      <c r="BH521" s="135">
        <f t="shared" si="42"/>
        <v>0</v>
      </c>
      <c r="BI521" s="135">
        <f t="shared" si="43"/>
        <v>0</v>
      </c>
      <c r="BJ521" s="2" t="s">
        <v>85</v>
      </c>
      <c r="BK521" s="135">
        <f>ROUND(I521*H521,2)</f>
        <v>0</v>
      </c>
      <c r="BL521" s="2" t="s">
        <v>174</v>
      </c>
      <c r="BM521" s="134" t="s">
        <v>786</v>
      </c>
    </row>
    <row r="522" spans="2:51" s="142" customFormat="1" ht="11.25">
      <c r="B522" s="143"/>
      <c r="D522" s="144" t="s">
        <v>261</v>
      </c>
      <c r="E522" s="145" t="s">
        <v>19</v>
      </c>
      <c r="F522" s="146" t="s">
        <v>262</v>
      </c>
      <c r="H522" s="145" t="s">
        <v>19</v>
      </c>
      <c r="L522" s="143"/>
      <c r="M522" s="147"/>
      <c r="T522" s="148"/>
      <c r="AT522" s="145" t="s">
        <v>261</v>
      </c>
      <c r="AU522" s="145" t="s">
        <v>87</v>
      </c>
      <c r="AV522" s="142" t="s">
        <v>85</v>
      </c>
      <c r="AW522" s="142" t="s">
        <v>37</v>
      </c>
      <c r="AX522" s="142" t="s">
        <v>78</v>
      </c>
      <c r="AY522" s="145" t="s">
        <v>153</v>
      </c>
    </row>
    <row r="523" spans="2:51" s="149" customFormat="1" ht="11.25">
      <c r="B523" s="150"/>
      <c r="D523" s="144" t="s">
        <v>261</v>
      </c>
      <c r="E523" s="151" t="s">
        <v>19</v>
      </c>
      <c r="F523" s="152" t="s">
        <v>787</v>
      </c>
      <c r="H523" s="153">
        <v>142.83</v>
      </c>
      <c r="L523" s="150"/>
      <c r="M523" s="154"/>
      <c r="T523" s="155"/>
      <c r="AT523" s="151" t="s">
        <v>261</v>
      </c>
      <c r="AU523" s="151" t="s">
        <v>87</v>
      </c>
      <c r="AV523" s="149" t="s">
        <v>87</v>
      </c>
      <c r="AW523" s="149" t="s">
        <v>37</v>
      </c>
      <c r="AX523" s="149" t="s">
        <v>85</v>
      </c>
      <c r="AY523" s="151" t="s">
        <v>153</v>
      </c>
    </row>
    <row r="524" spans="2:65" s="18" customFormat="1" ht="24.2" customHeight="1">
      <c r="B524" s="19"/>
      <c r="C524" s="123" t="s">
        <v>788</v>
      </c>
      <c r="D524" s="123" t="s">
        <v>156</v>
      </c>
      <c r="E524" s="124" t="s">
        <v>789</v>
      </c>
      <c r="F524" s="125" t="s">
        <v>790</v>
      </c>
      <c r="G524" s="126" t="s">
        <v>258</v>
      </c>
      <c r="H524" s="127">
        <v>61.82</v>
      </c>
      <c r="I524" s="128"/>
      <c r="J524" s="129">
        <f>ROUND(I524*H524,2)</f>
        <v>0</v>
      </c>
      <c r="K524" s="125" t="s">
        <v>19</v>
      </c>
      <c r="L524" s="19"/>
      <c r="M524" s="130" t="s">
        <v>19</v>
      </c>
      <c r="N524" s="131" t="s">
        <v>49</v>
      </c>
      <c r="P524" s="132">
        <f>O524*H524</f>
        <v>0</v>
      </c>
      <c r="Q524" s="132">
        <v>0</v>
      </c>
      <c r="R524" s="132">
        <f>Q524*H524</f>
        <v>0</v>
      </c>
      <c r="S524" s="132">
        <v>0</v>
      </c>
      <c r="T524" s="133">
        <f>S524*H524</f>
        <v>0</v>
      </c>
      <c r="AR524" s="134" t="s">
        <v>174</v>
      </c>
      <c r="AT524" s="134" t="s">
        <v>156</v>
      </c>
      <c r="AU524" s="134" t="s">
        <v>87</v>
      </c>
      <c r="AY524" s="2" t="s">
        <v>153</v>
      </c>
      <c r="BE524" s="135">
        <f t="shared" si="39"/>
        <v>0</v>
      </c>
      <c r="BF524" s="135">
        <f t="shared" si="40"/>
        <v>0</v>
      </c>
      <c r="BG524" s="135">
        <f t="shared" si="41"/>
        <v>0</v>
      </c>
      <c r="BH524" s="135">
        <f t="shared" si="42"/>
        <v>0</v>
      </c>
      <c r="BI524" s="135">
        <f t="shared" si="43"/>
        <v>0</v>
      </c>
      <c r="BJ524" s="2" t="s">
        <v>85</v>
      </c>
      <c r="BK524" s="135">
        <f>ROUND(I524*H524,2)</f>
        <v>0</v>
      </c>
      <c r="BL524" s="2" t="s">
        <v>174</v>
      </c>
      <c r="BM524" s="134" t="s">
        <v>791</v>
      </c>
    </row>
    <row r="525" spans="2:51" s="142" customFormat="1" ht="11.25">
      <c r="B525" s="143"/>
      <c r="D525" s="144" t="s">
        <v>261</v>
      </c>
      <c r="E525" s="145" t="s">
        <v>19</v>
      </c>
      <c r="F525" s="146" t="s">
        <v>262</v>
      </c>
      <c r="H525" s="145" t="s">
        <v>19</v>
      </c>
      <c r="L525" s="143"/>
      <c r="M525" s="147"/>
      <c r="T525" s="148"/>
      <c r="AT525" s="145" t="s">
        <v>261</v>
      </c>
      <c r="AU525" s="145" t="s">
        <v>87</v>
      </c>
      <c r="AV525" s="142" t="s">
        <v>85</v>
      </c>
      <c r="AW525" s="142" t="s">
        <v>37</v>
      </c>
      <c r="AX525" s="142" t="s">
        <v>78</v>
      </c>
      <c r="AY525" s="145" t="s">
        <v>153</v>
      </c>
    </row>
    <row r="526" spans="2:51" s="149" customFormat="1" ht="11.25">
      <c r="B526" s="150"/>
      <c r="D526" s="144" t="s">
        <v>261</v>
      </c>
      <c r="E526" s="151" t="s">
        <v>19</v>
      </c>
      <c r="F526" s="152" t="s">
        <v>792</v>
      </c>
      <c r="H526" s="153">
        <v>61.82</v>
      </c>
      <c r="L526" s="150"/>
      <c r="M526" s="154"/>
      <c r="T526" s="155"/>
      <c r="AT526" s="151" t="s">
        <v>261</v>
      </c>
      <c r="AU526" s="151" t="s">
        <v>87</v>
      </c>
      <c r="AV526" s="149" t="s">
        <v>87</v>
      </c>
      <c r="AW526" s="149" t="s">
        <v>37</v>
      </c>
      <c r="AX526" s="149" t="s">
        <v>85</v>
      </c>
      <c r="AY526" s="151" t="s">
        <v>153</v>
      </c>
    </row>
    <row r="527" spans="2:65" s="18" customFormat="1" ht="24.2" customHeight="1">
      <c r="B527" s="19"/>
      <c r="C527" s="123" t="s">
        <v>793</v>
      </c>
      <c r="D527" s="123" t="s">
        <v>156</v>
      </c>
      <c r="E527" s="124" t="s">
        <v>794</v>
      </c>
      <c r="F527" s="125" t="s">
        <v>795</v>
      </c>
      <c r="G527" s="126" t="s">
        <v>258</v>
      </c>
      <c r="H527" s="127">
        <v>27.32</v>
      </c>
      <c r="I527" s="128"/>
      <c r="J527" s="129">
        <f>ROUND(I527*H527,2)</f>
        <v>0</v>
      </c>
      <c r="K527" s="125" t="s">
        <v>19</v>
      </c>
      <c r="L527" s="19"/>
      <c r="M527" s="130" t="s">
        <v>19</v>
      </c>
      <c r="N527" s="131" t="s">
        <v>49</v>
      </c>
      <c r="P527" s="132">
        <f>O527*H527</f>
        <v>0</v>
      </c>
      <c r="Q527" s="132">
        <v>0</v>
      </c>
      <c r="R527" s="132">
        <f>Q527*H527</f>
        <v>0</v>
      </c>
      <c r="S527" s="132">
        <v>0</v>
      </c>
      <c r="T527" s="133">
        <f>S527*H527</f>
        <v>0</v>
      </c>
      <c r="AR527" s="134" t="s">
        <v>174</v>
      </c>
      <c r="AT527" s="134" t="s">
        <v>156</v>
      </c>
      <c r="AU527" s="134" t="s">
        <v>87</v>
      </c>
      <c r="AY527" s="2" t="s">
        <v>153</v>
      </c>
      <c r="BE527" s="135">
        <f t="shared" si="39"/>
        <v>0</v>
      </c>
      <c r="BF527" s="135">
        <f t="shared" si="40"/>
        <v>0</v>
      </c>
      <c r="BG527" s="135">
        <f t="shared" si="41"/>
        <v>0</v>
      </c>
      <c r="BH527" s="135">
        <f t="shared" si="42"/>
        <v>0</v>
      </c>
      <c r="BI527" s="135">
        <f t="shared" si="43"/>
        <v>0</v>
      </c>
      <c r="BJ527" s="2" t="s">
        <v>85</v>
      </c>
      <c r="BK527" s="135">
        <f>ROUND(I527*H527,2)</f>
        <v>0</v>
      </c>
      <c r="BL527" s="2" t="s">
        <v>174</v>
      </c>
      <c r="BM527" s="134" t="s">
        <v>796</v>
      </c>
    </row>
    <row r="528" spans="2:51" s="142" customFormat="1" ht="11.25">
      <c r="B528" s="143"/>
      <c r="D528" s="144" t="s">
        <v>261</v>
      </c>
      <c r="E528" s="145" t="s">
        <v>19</v>
      </c>
      <c r="F528" s="146" t="s">
        <v>262</v>
      </c>
      <c r="H528" s="145" t="s">
        <v>19</v>
      </c>
      <c r="L528" s="143"/>
      <c r="M528" s="147"/>
      <c r="T528" s="148"/>
      <c r="AT528" s="145" t="s">
        <v>261</v>
      </c>
      <c r="AU528" s="145" t="s">
        <v>87</v>
      </c>
      <c r="AV528" s="142" t="s">
        <v>85</v>
      </c>
      <c r="AW528" s="142" t="s">
        <v>37</v>
      </c>
      <c r="AX528" s="142" t="s">
        <v>78</v>
      </c>
      <c r="AY528" s="145" t="s">
        <v>153</v>
      </c>
    </row>
    <row r="529" spans="2:51" s="149" customFormat="1" ht="11.25">
      <c r="B529" s="150"/>
      <c r="D529" s="144" t="s">
        <v>261</v>
      </c>
      <c r="E529" s="151" t="s">
        <v>19</v>
      </c>
      <c r="F529" s="152" t="s">
        <v>797</v>
      </c>
      <c r="H529" s="153">
        <v>27.32</v>
      </c>
      <c r="L529" s="150"/>
      <c r="M529" s="154"/>
      <c r="T529" s="155"/>
      <c r="AT529" s="151" t="s">
        <v>261</v>
      </c>
      <c r="AU529" s="151" t="s">
        <v>87</v>
      </c>
      <c r="AV529" s="149" t="s">
        <v>87</v>
      </c>
      <c r="AW529" s="149" t="s">
        <v>37</v>
      </c>
      <c r="AX529" s="149" t="s">
        <v>85</v>
      </c>
      <c r="AY529" s="151" t="s">
        <v>153</v>
      </c>
    </row>
    <row r="530" spans="2:65" s="18" customFormat="1" ht="24.2" customHeight="1">
      <c r="B530" s="19"/>
      <c r="C530" s="123" t="s">
        <v>798</v>
      </c>
      <c r="D530" s="123" t="s">
        <v>156</v>
      </c>
      <c r="E530" s="124" t="s">
        <v>799</v>
      </c>
      <c r="F530" s="125" t="s">
        <v>800</v>
      </c>
      <c r="G530" s="126" t="s">
        <v>258</v>
      </c>
      <c r="H530" s="127">
        <v>8.63</v>
      </c>
      <c r="I530" s="128"/>
      <c r="J530" s="129">
        <f>ROUND(I530*H530,2)</f>
        <v>0</v>
      </c>
      <c r="K530" s="125" t="s">
        <v>19</v>
      </c>
      <c r="L530" s="19"/>
      <c r="M530" s="130" t="s">
        <v>19</v>
      </c>
      <c r="N530" s="131" t="s">
        <v>49</v>
      </c>
      <c r="P530" s="132">
        <f>O530*H530</f>
        <v>0</v>
      </c>
      <c r="Q530" s="132">
        <v>0</v>
      </c>
      <c r="R530" s="132">
        <f>Q530*H530</f>
        <v>0</v>
      </c>
      <c r="S530" s="132">
        <v>0</v>
      </c>
      <c r="T530" s="133">
        <f>S530*H530</f>
        <v>0</v>
      </c>
      <c r="AR530" s="134" t="s">
        <v>174</v>
      </c>
      <c r="AT530" s="134" t="s">
        <v>156</v>
      </c>
      <c r="AU530" s="134" t="s">
        <v>87</v>
      </c>
      <c r="AY530" s="2" t="s">
        <v>153</v>
      </c>
      <c r="BE530" s="135">
        <f t="shared" si="39"/>
        <v>0</v>
      </c>
      <c r="BF530" s="135">
        <f t="shared" si="40"/>
        <v>0</v>
      </c>
      <c r="BG530" s="135">
        <f t="shared" si="41"/>
        <v>0</v>
      </c>
      <c r="BH530" s="135">
        <f t="shared" si="42"/>
        <v>0</v>
      </c>
      <c r="BI530" s="135">
        <f t="shared" si="43"/>
        <v>0</v>
      </c>
      <c r="BJ530" s="2" t="s">
        <v>85</v>
      </c>
      <c r="BK530" s="135">
        <f>ROUND(I530*H530,2)</f>
        <v>0</v>
      </c>
      <c r="BL530" s="2" t="s">
        <v>174</v>
      </c>
      <c r="BM530" s="134" t="s">
        <v>801</v>
      </c>
    </row>
    <row r="531" spans="2:51" s="142" customFormat="1" ht="11.25">
      <c r="B531" s="143"/>
      <c r="D531" s="144" t="s">
        <v>261</v>
      </c>
      <c r="E531" s="145" t="s">
        <v>19</v>
      </c>
      <c r="F531" s="146" t="s">
        <v>262</v>
      </c>
      <c r="H531" s="145" t="s">
        <v>19</v>
      </c>
      <c r="L531" s="143"/>
      <c r="M531" s="147"/>
      <c r="T531" s="148"/>
      <c r="AT531" s="145" t="s">
        <v>261</v>
      </c>
      <c r="AU531" s="145" t="s">
        <v>87</v>
      </c>
      <c r="AV531" s="142" t="s">
        <v>85</v>
      </c>
      <c r="AW531" s="142" t="s">
        <v>37</v>
      </c>
      <c r="AX531" s="142" t="s">
        <v>78</v>
      </c>
      <c r="AY531" s="145" t="s">
        <v>153</v>
      </c>
    </row>
    <row r="532" spans="2:51" s="149" customFormat="1" ht="11.25">
      <c r="B532" s="150"/>
      <c r="D532" s="144" t="s">
        <v>261</v>
      </c>
      <c r="E532" s="151" t="s">
        <v>19</v>
      </c>
      <c r="F532" s="152" t="s">
        <v>802</v>
      </c>
      <c r="H532" s="153">
        <v>8.63</v>
      </c>
      <c r="L532" s="150"/>
      <c r="M532" s="154"/>
      <c r="T532" s="155"/>
      <c r="AT532" s="151" t="s">
        <v>261</v>
      </c>
      <c r="AU532" s="151" t="s">
        <v>87</v>
      </c>
      <c r="AV532" s="149" t="s">
        <v>87</v>
      </c>
      <c r="AW532" s="149" t="s">
        <v>37</v>
      </c>
      <c r="AX532" s="149" t="s">
        <v>85</v>
      </c>
      <c r="AY532" s="151" t="s">
        <v>153</v>
      </c>
    </row>
    <row r="533" spans="2:65" s="18" customFormat="1" ht="16.5" customHeight="1">
      <c r="B533" s="19"/>
      <c r="C533" s="123" t="s">
        <v>803</v>
      </c>
      <c r="D533" s="123" t="s">
        <v>156</v>
      </c>
      <c r="E533" s="124" t="s">
        <v>804</v>
      </c>
      <c r="F533" s="125" t="s">
        <v>805</v>
      </c>
      <c r="G533" s="126" t="s">
        <v>258</v>
      </c>
      <c r="H533" s="127">
        <v>3.61</v>
      </c>
      <c r="I533" s="128"/>
      <c r="J533" s="129">
        <f aca="true" t="shared" si="44" ref="J533:J581">ROUND(I533*H533,2)</f>
        <v>0</v>
      </c>
      <c r="K533" s="125" t="s">
        <v>19</v>
      </c>
      <c r="L533" s="19"/>
      <c r="M533" s="130" t="s">
        <v>19</v>
      </c>
      <c r="N533" s="131" t="s">
        <v>49</v>
      </c>
      <c r="P533" s="132">
        <f aca="true" t="shared" si="45" ref="P533:P581">O533*H533</f>
        <v>0</v>
      </c>
      <c r="Q533" s="132">
        <v>0</v>
      </c>
      <c r="R533" s="132">
        <f aca="true" t="shared" si="46" ref="R533:R581">Q533*H533</f>
        <v>0</v>
      </c>
      <c r="S533" s="132">
        <v>0</v>
      </c>
      <c r="T533" s="133">
        <f aca="true" t="shared" si="47" ref="T533:T581">S533*H533</f>
        <v>0</v>
      </c>
      <c r="AR533" s="134" t="s">
        <v>174</v>
      </c>
      <c r="AT533" s="134" t="s">
        <v>156</v>
      </c>
      <c r="AU533" s="134" t="s">
        <v>87</v>
      </c>
      <c r="AY533" s="2" t="s">
        <v>153</v>
      </c>
      <c r="BE533" s="135">
        <f t="shared" si="39"/>
        <v>0</v>
      </c>
      <c r="BF533" s="135">
        <f t="shared" si="40"/>
        <v>0</v>
      </c>
      <c r="BG533" s="135">
        <f t="shared" si="41"/>
        <v>0</v>
      </c>
      <c r="BH533" s="135">
        <f t="shared" si="42"/>
        <v>0</v>
      </c>
      <c r="BI533" s="135">
        <f t="shared" si="43"/>
        <v>0</v>
      </c>
      <c r="BJ533" s="2" t="s">
        <v>85</v>
      </c>
      <c r="BK533" s="135">
        <f aca="true" t="shared" si="48" ref="BK533:BK581">ROUND(I533*H533,2)</f>
        <v>0</v>
      </c>
      <c r="BL533" s="2" t="s">
        <v>174</v>
      </c>
      <c r="BM533" s="134" t="s">
        <v>806</v>
      </c>
    </row>
    <row r="534" spans="2:65" s="18" customFormat="1" ht="24.2" customHeight="1">
      <c r="B534" s="19"/>
      <c r="C534" s="123" t="s">
        <v>807</v>
      </c>
      <c r="D534" s="123" t="s">
        <v>156</v>
      </c>
      <c r="E534" s="124" t="s">
        <v>808</v>
      </c>
      <c r="F534" s="125" t="s">
        <v>809</v>
      </c>
      <c r="G534" s="126" t="s">
        <v>258</v>
      </c>
      <c r="H534" s="127">
        <v>1.79</v>
      </c>
      <c r="I534" s="128"/>
      <c r="J534" s="129">
        <f t="shared" si="44"/>
        <v>0</v>
      </c>
      <c r="K534" s="125" t="s">
        <v>19</v>
      </c>
      <c r="L534" s="19"/>
      <c r="M534" s="130" t="s">
        <v>19</v>
      </c>
      <c r="N534" s="131" t="s">
        <v>49</v>
      </c>
      <c r="P534" s="132">
        <f t="shared" si="45"/>
        <v>0</v>
      </c>
      <c r="Q534" s="132">
        <v>0</v>
      </c>
      <c r="R534" s="132">
        <f t="shared" si="46"/>
        <v>0</v>
      </c>
      <c r="S534" s="132">
        <v>0</v>
      </c>
      <c r="T534" s="133">
        <f t="shared" si="47"/>
        <v>0</v>
      </c>
      <c r="AR534" s="134" t="s">
        <v>174</v>
      </c>
      <c r="AT534" s="134" t="s">
        <v>156</v>
      </c>
      <c r="AU534" s="134" t="s">
        <v>87</v>
      </c>
      <c r="AY534" s="2" t="s">
        <v>153</v>
      </c>
      <c r="BE534" s="135">
        <f t="shared" si="39"/>
        <v>0</v>
      </c>
      <c r="BF534" s="135">
        <f t="shared" si="40"/>
        <v>0</v>
      </c>
      <c r="BG534" s="135">
        <f t="shared" si="41"/>
        <v>0</v>
      </c>
      <c r="BH534" s="135">
        <f t="shared" si="42"/>
        <v>0</v>
      </c>
      <c r="BI534" s="135">
        <f t="shared" si="43"/>
        <v>0</v>
      </c>
      <c r="BJ534" s="2" t="s">
        <v>85</v>
      </c>
      <c r="BK534" s="135">
        <f t="shared" si="48"/>
        <v>0</v>
      </c>
      <c r="BL534" s="2" t="s">
        <v>174</v>
      </c>
      <c r="BM534" s="134" t="s">
        <v>810</v>
      </c>
    </row>
    <row r="535" spans="2:51" s="142" customFormat="1" ht="11.25">
      <c r="B535" s="143"/>
      <c r="D535" s="144" t="s">
        <v>261</v>
      </c>
      <c r="E535" s="145" t="s">
        <v>19</v>
      </c>
      <c r="F535" s="146" t="s">
        <v>262</v>
      </c>
      <c r="H535" s="145" t="s">
        <v>19</v>
      </c>
      <c r="L535" s="143"/>
      <c r="M535" s="147"/>
      <c r="T535" s="148"/>
      <c r="AT535" s="145" t="s">
        <v>261</v>
      </c>
      <c r="AU535" s="145" t="s">
        <v>87</v>
      </c>
      <c r="AV535" s="142" t="s">
        <v>85</v>
      </c>
      <c r="AW535" s="142" t="s">
        <v>37</v>
      </c>
      <c r="AX535" s="142" t="s">
        <v>78</v>
      </c>
      <c r="AY535" s="145" t="s">
        <v>153</v>
      </c>
    </row>
    <row r="536" spans="2:51" s="149" customFormat="1" ht="11.25">
      <c r="B536" s="150"/>
      <c r="D536" s="144" t="s">
        <v>261</v>
      </c>
      <c r="E536" s="151" t="s">
        <v>19</v>
      </c>
      <c r="F536" s="152" t="s">
        <v>811</v>
      </c>
      <c r="H536" s="153">
        <v>1.79</v>
      </c>
      <c r="L536" s="150"/>
      <c r="M536" s="154"/>
      <c r="T536" s="155"/>
      <c r="AT536" s="151" t="s">
        <v>261</v>
      </c>
      <c r="AU536" s="151" t="s">
        <v>87</v>
      </c>
      <c r="AV536" s="149" t="s">
        <v>87</v>
      </c>
      <c r="AW536" s="149" t="s">
        <v>37</v>
      </c>
      <c r="AX536" s="149" t="s">
        <v>85</v>
      </c>
      <c r="AY536" s="151" t="s">
        <v>153</v>
      </c>
    </row>
    <row r="537" spans="2:65" s="18" customFormat="1" ht="16.5" customHeight="1">
      <c r="B537" s="19"/>
      <c r="C537" s="123" t="s">
        <v>812</v>
      </c>
      <c r="D537" s="123" t="s">
        <v>156</v>
      </c>
      <c r="E537" s="124" t="s">
        <v>813</v>
      </c>
      <c r="F537" s="125" t="s">
        <v>814</v>
      </c>
      <c r="G537" s="126" t="s">
        <v>258</v>
      </c>
      <c r="H537" s="127">
        <v>15.921</v>
      </c>
      <c r="I537" s="128"/>
      <c r="J537" s="129">
        <f t="shared" si="44"/>
        <v>0</v>
      </c>
      <c r="K537" s="125" t="s">
        <v>19</v>
      </c>
      <c r="L537" s="19"/>
      <c r="M537" s="130" t="s">
        <v>19</v>
      </c>
      <c r="N537" s="131" t="s">
        <v>49</v>
      </c>
      <c r="P537" s="132">
        <f t="shared" si="45"/>
        <v>0</v>
      </c>
      <c r="Q537" s="132">
        <v>0</v>
      </c>
      <c r="R537" s="132">
        <f t="shared" si="46"/>
        <v>0</v>
      </c>
      <c r="S537" s="132">
        <v>0</v>
      </c>
      <c r="T537" s="133">
        <f t="shared" si="47"/>
        <v>0</v>
      </c>
      <c r="AR537" s="134" t="s">
        <v>174</v>
      </c>
      <c r="AT537" s="134" t="s">
        <v>156</v>
      </c>
      <c r="AU537" s="134" t="s">
        <v>87</v>
      </c>
      <c r="AY537" s="2" t="s">
        <v>153</v>
      </c>
      <c r="BE537" s="135">
        <f t="shared" si="39"/>
        <v>0</v>
      </c>
      <c r="BF537" s="135">
        <f t="shared" si="40"/>
        <v>0</v>
      </c>
      <c r="BG537" s="135">
        <f t="shared" si="41"/>
        <v>0</v>
      </c>
      <c r="BH537" s="135">
        <f t="shared" si="42"/>
        <v>0</v>
      </c>
      <c r="BI537" s="135">
        <f t="shared" si="43"/>
        <v>0</v>
      </c>
      <c r="BJ537" s="2" t="s">
        <v>85</v>
      </c>
      <c r="BK537" s="135">
        <f t="shared" si="48"/>
        <v>0</v>
      </c>
      <c r="BL537" s="2" t="s">
        <v>174</v>
      </c>
      <c r="BM537" s="134" t="s">
        <v>815</v>
      </c>
    </row>
    <row r="538" spans="2:51" s="149" customFormat="1" ht="11.25">
      <c r="B538" s="150"/>
      <c r="D538" s="144" t="s">
        <v>261</v>
      </c>
      <c r="E538" s="151" t="s">
        <v>19</v>
      </c>
      <c r="F538" s="152" t="s">
        <v>816</v>
      </c>
      <c r="H538" s="153">
        <v>15.921</v>
      </c>
      <c r="L538" s="150"/>
      <c r="M538" s="154"/>
      <c r="T538" s="155"/>
      <c r="AT538" s="151" t="s">
        <v>261</v>
      </c>
      <c r="AU538" s="151" t="s">
        <v>87</v>
      </c>
      <c r="AV538" s="149" t="s">
        <v>87</v>
      </c>
      <c r="AW538" s="149" t="s">
        <v>37</v>
      </c>
      <c r="AX538" s="149" t="s">
        <v>85</v>
      </c>
      <c r="AY538" s="151" t="s">
        <v>153</v>
      </c>
    </row>
    <row r="539" spans="2:65" s="18" customFormat="1" ht="16.5" customHeight="1">
      <c r="B539" s="19"/>
      <c r="C539" s="123" t="s">
        <v>817</v>
      </c>
      <c r="D539" s="123" t="s">
        <v>156</v>
      </c>
      <c r="E539" s="124" t="s">
        <v>818</v>
      </c>
      <c r="F539" s="125" t="s">
        <v>819</v>
      </c>
      <c r="G539" s="126" t="s">
        <v>258</v>
      </c>
      <c r="H539" s="127">
        <v>198.268</v>
      </c>
      <c r="I539" s="128"/>
      <c r="J539" s="129">
        <f t="shared" si="44"/>
        <v>0</v>
      </c>
      <c r="K539" s="125" t="s">
        <v>160</v>
      </c>
      <c r="L539" s="19"/>
      <c r="M539" s="130" t="s">
        <v>19</v>
      </c>
      <c r="N539" s="131" t="s">
        <v>49</v>
      </c>
      <c r="P539" s="132">
        <f t="shared" si="45"/>
        <v>0</v>
      </c>
      <c r="Q539" s="132">
        <v>0.1117</v>
      </c>
      <c r="R539" s="132">
        <f t="shared" si="46"/>
        <v>22.1465356</v>
      </c>
      <c r="S539" s="132">
        <v>0</v>
      </c>
      <c r="T539" s="133">
        <f t="shared" si="47"/>
        <v>0</v>
      </c>
      <c r="AR539" s="134" t="s">
        <v>174</v>
      </c>
      <c r="AT539" s="134" t="s">
        <v>156</v>
      </c>
      <c r="AU539" s="134" t="s">
        <v>87</v>
      </c>
      <c r="AY539" s="2" t="s">
        <v>153</v>
      </c>
      <c r="BE539" s="135">
        <f t="shared" si="39"/>
        <v>0</v>
      </c>
      <c r="BF539" s="135">
        <f t="shared" si="40"/>
        <v>0</v>
      </c>
      <c r="BG539" s="135">
        <f t="shared" si="41"/>
        <v>0</v>
      </c>
      <c r="BH539" s="135">
        <f t="shared" si="42"/>
        <v>0</v>
      </c>
      <c r="BI539" s="135">
        <f t="shared" si="43"/>
        <v>0</v>
      </c>
      <c r="BJ539" s="2" t="s">
        <v>85</v>
      </c>
      <c r="BK539" s="135">
        <f t="shared" si="48"/>
        <v>0</v>
      </c>
      <c r="BL539" s="2" t="s">
        <v>174</v>
      </c>
      <c r="BM539" s="134" t="s">
        <v>820</v>
      </c>
    </row>
    <row r="540" spans="2:47" s="18" customFormat="1" ht="11.25">
      <c r="B540" s="19"/>
      <c r="D540" s="136" t="s">
        <v>163</v>
      </c>
      <c r="F540" s="137" t="s">
        <v>821</v>
      </c>
      <c r="L540" s="19"/>
      <c r="M540" s="138"/>
      <c r="T540" s="43"/>
      <c r="AT540" s="2" t="s">
        <v>163</v>
      </c>
      <c r="AU540" s="2" t="s">
        <v>87</v>
      </c>
    </row>
    <row r="541" spans="2:51" s="149" customFormat="1" ht="11.25">
      <c r="B541" s="150"/>
      <c r="D541" s="144" t="s">
        <v>261</v>
      </c>
      <c r="E541" s="151" t="s">
        <v>19</v>
      </c>
      <c r="F541" s="152" t="s">
        <v>822</v>
      </c>
      <c r="H541" s="153">
        <v>11.613</v>
      </c>
      <c r="L541" s="150"/>
      <c r="M541" s="154"/>
      <c r="T541" s="155"/>
      <c r="AT541" s="151" t="s">
        <v>261</v>
      </c>
      <c r="AU541" s="151" t="s">
        <v>87</v>
      </c>
      <c r="AV541" s="149" t="s">
        <v>87</v>
      </c>
      <c r="AW541" s="149" t="s">
        <v>37</v>
      </c>
      <c r="AX541" s="149" t="s">
        <v>78</v>
      </c>
      <c r="AY541" s="151" t="s">
        <v>153</v>
      </c>
    </row>
    <row r="542" spans="2:51" s="149" customFormat="1" ht="11.25">
      <c r="B542" s="150"/>
      <c r="D542" s="144" t="s">
        <v>261</v>
      </c>
      <c r="E542" s="151" t="s">
        <v>19</v>
      </c>
      <c r="F542" s="152" t="s">
        <v>823</v>
      </c>
      <c r="H542" s="153">
        <v>29.754</v>
      </c>
      <c r="L542" s="150"/>
      <c r="M542" s="154"/>
      <c r="T542" s="155"/>
      <c r="AT542" s="151" t="s">
        <v>261</v>
      </c>
      <c r="AU542" s="151" t="s">
        <v>87</v>
      </c>
      <c r="AV542" s="149" t="s">
        <v>87</v>
      </c>
      <c r="AW542" s="149" t="s">
        <v>37</v>
      </c>
      <c r="AX542" s="149" t="s">
        <v>78</v>
      </c>
      <c r="AY542" s="151" t="s">
        <v>153</v>
      </c>
    </row>
    <row r="543" spans="2:51" s="149" customFormat="1" ht="11.25">
      <c r="B543" s="150"/>
      <c r="D543" s="144" t="s">
        <v>261</v>
      </c>
      <c r="E543" s="151" t="s">
        <v>19</v>
      </c>
      <c r="F543" s="152" t="s">
        <v>824</v>
      </c>
      <c r="H543" s="153">
        <v>0.972</v>
      </c>
      <c r="L543" s="150"/>
      <c r="M543" s="154"/>
      <c r="T543" s="155"/>
      <c r="AT543" s="151" t="s">
        <v>261</v>
      </c>
      <c r="AU543" s="151" t="s">
        <v>87</v>
      </c>
      <c r="AV543" s="149" t="s">
        <v>87</v>
      </c>
      <c r="AW543" s="149" t="s">
        <v>37</v>
      </c>
      <c r="AX543" s="149" t="s">
        <v>78</v>
      </c>
      <c r="AY543" s="151" t="s">
        <v>153</v>
      </c>
    </row>
    <row r="544" spans="2:51" s="149" customFormat="1" ht="11.25">
      <c r="B544" s="150"/>
      <c r="D544" s="144" t="s">
        <v>261</v>
      </c>
      <c r="E544" s="151" t="s">
        <v>19</v>
      </c>
      <c r="F544" s="152" t="s">
        <v>825</v>
      </c>
      <c r="H544" s="153">
        <v>93.94</v>
      </c>
      <c r="L544" s="150"/>
      <c r="M544" s="154"/>
      <c r="T544" s="155"/>
      <c r="AT544" s="151" t="s">
        <v>261</v>
      </c>
      <c r="AU544" s="151" t="s">
        <v>87</v>
      </c>
      <c r="AV544" s="149" t="s">
        <v>87</v>
      </c>
      <c r="AW544" s="149" t="s">
        <v>37</v>
      </c>
      <c r="AX544" s="149" t="s">
        <v>78</v>
      </c>
      <c r="AY544" s="151" t="s">
        <v>153</v>
      </c>
    </row>
    <row r="545" spans="2:51" s="149" customFormat="1" ht="11.25">
      <c r="B545" s="150"/>
      <c r="D545" s="144" t="s">
        <v>261</v>
      </c>
      <c r="E545" s="151" t="s">
        <v>19</v>
      </c>
      <c r="F545" s="152" t="s">
        <v>826</v>
      </c>
      <c r="H545" s="153">
        <v>11.081</v>
      </c>
      <c r="L545" s="150"/>
      <c r="M545" s="154"/>
      <c r="T545" s="155"/>
      <c r="AT545" s="151" t="s">
        <v>261</v>
      </c>
      <c r="AU545" s="151" t="s">
        <v>87</v>
      </c>
      <c r="AV545" s="149" t="s">
        <v>87</v>
      </c>
      <c r="AW545" s="149" t="s">
        <v>37</v>
      </c>
      <c r="AX545" s="149" t="s">
        <v>78</v>
      </c>
      <c r="AY545" s="151" t="s">
        <v>153</v>
      </c>
    </row>
    <row r="546" spans="2:51" s="149" customFormat="1" ht="11.25">
      <c r="B546" s="150"/>
      <c r="D546" s="144" t="s">
        <v>261</v>
      </c>
      <c r="E546" s="151" t="s">
        <v>19</v>
      </c>
      <c r="F546" s="152" t="s">
        <v>827</v>
      </c>
      <c r="H546" s="153">
        <v>5.964</v>
      </c>
      <c r="L546" s="150"/>
      <c r="M546" s="154"/>
      <c r="T546" s="155"/>
      <c r="AT546" s="151" t="s">
        <v>261</v>
      </c>
      <c r="AU546" s="151" t="s">
        <v>87</v>
      </c>
      <c r="AV546" s="149" t="s">
        <v>87</v>
      </c>
      <c r="AW546" s="149" t="s">
        <v>37</v>
      </c>
      <c r="AX546" s="149" t="s">
        <v>78</v>
      </c>
      <c r="AY546" s="151" t="s">
        <v>153</v>
      </c>
    </row>
    <row r="547" spans="2:51" s="149" customFormat="1" ht="11.25">
      <c r="B547" s="150"/>
      <c r="D547" s="144" t="s">
        <v>261</v>
      </c>
      <c r="E547" s="151" t="s">
        <v>19</v>
      </c>
      <c r="F547" s="152" t="s">
        <v>828</v>
      </c>
      <c r="H547" s="153">
        <v>0.198</v>
      </c>
      <c r="L547" s="150"/>
      <c r="M547" s="154"/>
      <c r="T547" s="155"/>
      <c r="AT547" s="151" t="s">
        <v>261</v>
      </c>
      <c r="AU547" s="151" t="s">
        <v>87</v>
      </c>
      <c r="AV547" s="149" t="s">
        <v>87</v>
      </c>
      <c r="AW547" s="149" t="s">
        <v>37</v>
      </c>
      <c r="AX547" s="149" t="s">
        <v>78</v>
      </c>
      <c r="AY547" s="151" t="s">
        <v>153</v>
      </c>
    </row>
    <row r="548" spans="2:51" s="149" customFormat="1" ht="11.25">
      <c r="B548" s="150"/>
      <c r="D548" s="144" t="s">
        <v>261</v>
      </c>
      <c r="E548" s="151" t="s">
        <v>19</v>
      </c>
      <c r="F548" s="152" t="s">
        <v>829</v>
      </c>
      <c r="H548" s="153">
        <v>0.09</v>
      </c>
      <c r="L548" s="150"/>
      <c r="M548" s="154"/>
      <c r="T548" s="155"/>
      <c r="AT548" s="151" t="s">
        <v>261</v>
      </c>
      <c r="AU548" s="151" t="s">
        <v>87</v>
      </c>
      <c r="AV548" s="149" t="s">
        <v>87</v>
      </c>
      <c r="AW548" s="149" t="s">
        <v>37</v>
      </c>
      <c r="AX548" s="149" t="s">
        <v>78</v>
      </c>
      <c r="AY548" s="151" t="s">
        <v>153</v>
      </c>
    </row>
    <row r="549" spans="2:51" s="149" customFormat="1" ht="11.25">
      <c r="B549" s="150"/>
      <c r="D549" s="144" t="s">
        <v>261</v>
      </c>
      <c r="E549" s="151" t="s">
        <v>19</v>
      </c>
      <c r="F549" s="152" t="s">
        <v>830</v>
      </c>
      <c r="H549" s="153">
        <v>1.485</v>
      </c>
      <c r="L549" s="150"/>
      <c r="M549" s="154"/>
      <c r="T549" s="155"/>
      <c r="AT549" s="151" t="s">
        <v>261</v>
      </c>
      <c r="AU549" s="151" t="s">
        <v>87</v>
      </c>
      <c r="AV549" s="149" t="s">
        <v>87</v>
      </c>
      <c r="AW549" s="149" t="s">
        <v>37</v>
      </c>
      <c r="AX549" s="149" t="s">
        <v>78</v>
      </c>
      <c r="AY549" s="151" t="s">
        <v>153</v>
      </c>
    </row>
    <row r="550" spans="2:51" s="149" customFormat="1" ht="11.25">
      <c r="B550" s="150"/>
      <c r="D550" s="144" t="s">
        <v>261</v>
      </c>
      <c r="E550" s="151" t="s">
        <v>19</v>
      </c>
      <c r="F550" s="152" t="s">
        <v>831</v>
      </c>
      <c r="H550" s="153">
        <v>0.08</v>
      </c>
      <c r="L550" s="150"/>
      <c r="M550" s="154"/>
      <c r="T550" s="155"/>
      <c r="AT550" s="151" t="s">
        <v>261</v>
      </c>
      <c r="AU550" s="151" t="s">
        <v>87</v>
      </c>
      <c r="AV550" s="149" t="s">
        <v>87</v>
      </c>
      <c r="AW550" s="149" t="s">
        <v>37</v>
      </c>
      <c r="AX550" s="149" t="s">
        <v>78</v>
      </c>
      <c r="AY550" s="151" t="s">
        <v>153</v>
      </c>
    </row>
    <row r="551" spans="2:51" s="149" customFormat="1" ht="11.25">
      <c r="B551" s="150"/>
      <c r="D551" s="144" t="s">
        <v>261</v>
      </c>
      <c r="E551" s="151" t="s">
        <v>19</v>
      </c>
      <c r="F551" s="152" t="s">
        <v>832</v>
      </c>
      <c r="H551" s="153">
        <v>1.507</v>
      </c>
      <c r="L551" s="150"/>
      <c r="M551" s="154"/>
      <c r="T551" s="155"/>
      <c r="AT551" s="151" t="s">
        <v>261</v>
      </c>
      <c r="AU551" s="151" t="s">
        <v>87</v>
      </c>
      <c r="AV551" s="149" t="s">
        <v>87</v>
      </c>
      <c r="AW551" s="149" t="s">
        <v>37</v>
      </c>
      <c r="AX551" s="149" t="s">
        <v>78</v>
      </c>
      <c r="AY551" s="151" t="s">
        <v>153</v>
      </c>
    </row>
    <row r="552" spans="2:51" s="149" customFormat="1" ht="11.25">
      <c r="B552" s="150"/>
      <c r="D552" s="144" t="s">
        <v>261</v>
      </c>
      <c r="E552" s="151" t="s">
        <v>19</v>
      </c>
      <c r="F552" s="152" t="s">
        <v>831</v>
      </c>
      <c r="H552" s="153">
        <v>0.08</v>
      </c>
      <c r="L552" s="150"/>
      <c r="M552" s="154"/>
      <c r="T552" s="155"/>
      <c r="AT552" s="151" t="s">
        <v>261</v>
      </c>
      <c r="AU552" s="151" t="s">
        <v>87</v>
      </c>
      <c r="AV552" s="149" t="s">
        <v>87</v>
      </c>
      <c r="AW552" s="149" t="s">
        <v>37</v>
      </c>
      <c r="AX552" s="149" t="s">
        <v>78</v>
      </c>
      <c r="AY552" s="151" t="s">
        <v>153</v>
      </c>
    </row>
    <row r="553" spans="2:51" s="149" customFormat="1" ht="11.25">
      <c r="B553" s="150"/>
      <c r="D553" s="144" t="s">
        <v>261</v>
      </c>
      <c r="E553" s="151" t="s">
        <v>19</v>
      </c>
      <c r="F553" s="152" t="s">
        <v>833</v>
      </c>
      <c r="H553" s="153">
        <v>4.131</v>
      </c>
      <c r="L553" s="150"/>
      <c r="M553" s="154"/>
      <c r="T553" s="155"/>
      <c r="AT553" s="151" t="s">
        <v>261</v>
      </c>
      <c r="AU553" s="151" t="s">
        <v>87</v>
      </c>
      <c r="AV553" s="149" t="s">
        <v>87</v>
      </c>
      <c r="AW553" s="149" t="s">
        <v>37</v>
      </c>
      <c r="AX553" s="149" t="s">
        <v>78</v>
      </c>
      <c r="AY553" s="151" t="s">
        <v>153</v>
      </c>
    </row>
    <row r="554" spans="2:51" s="149" customFormat="1" ht="11.25">
      <c r="B554" s="150"/>
      <c r="D554" s="144" t="s">
        <v>261</v>
      </c>
      <c r="E554" s="151" t="s">
        <v>19</v>
      </c>
      <c r="F554" s="152" t="s">
        <v>834</v>
      </c>
      <c r="H554" s="153">
        <v>0.1</v>
      </c>
      <c r="L554" s="150"/>
      <c r="M554" s="154"/>
      <c r="T554" s="155"/>
      <c r="AT554" s="151" t="s">
        <v>261</v>
      </c>
      <c r="AU554" s="151" t="s">
        <v>87</v>
      </c>
      <c r="AV554" s="149" t="s">
        <v>87</v>
      </c>
      <c r="AW554" s="149" t="s">
        <v>37</v>
      </c>
      <c r="AX554" s="149" t="s">
        <v>78</v>
      </c>
      <c r="AY554" s="151" t="s">
        <v>153</v>
      </c>
    </row>
    <row r="555" spans="2:51" s="149" customFormat="1" ht="11.25">
      <c r="B555" s="150"/>
      <c r="D555" s="144" t="s">
        <v>261</v>
      </c>
      <c r="E555" s="151" t="s">
        <v>19</v>
      </c>
      <c r="F555" s="152" t="s">
        <v>835</v>
      </c>
      <c r="H555" s="153">
        <v>0.162</v>
      </c>
      <c r="L555" s="150"/>
      <c r="M555" s="154"/>
      <c r="T555" s="155"/>
      <c r="AT555" s="151" t="s">
        <v>261</v>
      </c>
      <c r="AU555" s="151" t="s">
        <v>87</v>
      </c>
      <c r="AV555" s="149" t="s">
        <v>87</v>
      </c>
      <c r="AW555" s="149" t="s">
        <v>37</v>
      </c>
      <c r="AX555" s="149" t="s">
        <v>78</v>
      </c>
      <c r="AY555" s="151" t="s">
        <v>153</v>
      </c>
    </row>
    <row r="556" spans="2:51" s="149" customFormat="1" ht="11.25">
      <c r="B556" s="150"/>
      <c r="D556" s="144" t="s">
        <v>261</v>
      </c>
      <c r="E556" s="151" t="s">
        <v>19</v>
      </c>
      <c r="F556" s="152" t="s">
        <v>829</v>
      </c>
      <c r="H556" s="153">
        <v>0.09</v>
      </c>
      <c r="L556" s="150"/>
      <c r="M556" s="154"/>
      <c r="T556" s="155"/>
      <c r="AT556" s="151" t="s">
        <v>261</v>
      </c>
      <c r="AU556" s="151" t="s">
        <v>87</v>
      </c>
      <c r="AV556" s="149" t="s">
        <v>87</v>
      </c>
      <c r="AW556" s="149" t="s">
        <v>37</v>
      </c>
      <c r="AX556" s="149" t="s">
        <v>78</v>
      </c>
      <c r="AY556" s="151" t="s">
        <v>153</v>
      </c>
    </row>
    <row r="557" spans="2:51" s="149" customFormat="1" ht="11.25">
      <c r="B557" s="150"/>
      <c r="D557" s="144" t="s">
        <v>261</v>
      </c>
      <c r="E557" s="151" t="s">
        <v>19</v>
      </c>
      <c r="F557" s="152" t="s">
        <v>829</v>
      </c>
      <c r="H557" s="153">
        <v>0.09</v>
      </c>
      <c r="L557" s="150"/>
      <c r="M557" s="154"/>
      <c r="T557" s="155"/>
      <c r="AT557" s="151" t="s">
        <v>261</v>
      </c>
      <c r="AU557" s="151" t="s">
        <v>87</v>
      </c>
      <c r="AV557" s="149" t="s">
        <v>87</v>
      </c>
      <c r="AW557" s="149" t="s">
        <v>37</v>
      </c>
      <c r="AX557" s="149" t="s">
        <v>78</v>
      </c>
      <c r="AY557" s="151" t="s">
        <v>153</v>
      </c>
    </row>
    <row r="558" spans="2:51" s="149" customFormat="1" ht="11.25">
      <c r="B558" s="150"/>
      <c r="D558" s="144" t="s">
        <v>261</v>
      </c>
      <c r="E558" s="151" t="s">
        <v>19</v>
      </c>
      <c r="F558" s="152" t="s">
        <v>836</v>
      </c>
      <c r="H558" s="153">
        <v>12.751</v>
      </c>
      <c r="L558" s="150"/>
      <c r="M558" s="154"/>
      <c r="T558" s="155"/>
      <c r="AT558" s="151" t="s">
        <v>261</v>
      </c>
      <c r="AU558" s="151" t="s">
        <v>87</v>
      </c>
      <c r="AV558" s="149" t="s">
        <v>87</v>
      </c>
      <c r="AW558" s="149" t="s">
        <v>37</v>
      </c>
      <c r="AX558" s="149" t="s">
        <v>78</v>
      </c>
      <c r="AY558" s="151" t="s">
        <v>153</v>
      </c>
    </row>
    <row r="559" spans="2:51" s="149" customFormat="1" ht="11.25">
      <c r="B559" s="150"/>
      <c r="D559" s="144" t="s">
        <v>261</v>
      </c>
      <c r="E559" s="151" t="s">
        <v>19</v>
      </c>
      <c r="F559" s="152" t="s">
        <v>835</v>
      </c>
      <c r="H559" s="153">
        <v>0.162</v>
      </c>
      <c r="L559" s="150"/>
      <c r="M559" s="154"/>
      <c r="T559" s="155"/>
      <c r="AT559" s="151" t="s">
        <v>261</v>
      </c>
      <c r="AU559" s="151" t="s">
        <v>87</v>
      </c>
      <c r="AV559" s="149" t="s">
        <v>87</v>
      </c>
      <c r="AW559" s="149" t="s">
        <v>37</v>
      </c>
      <c r="AX559" s="149" t="s">
        <v>78</v>
      </c>
      <c r="AY559" s="151" t="s">
        <v>153</v>
      </c>
    </row>
    <row r="560" spans="2:51" s="149" customFormat="1" ht="11.25">
      <c r="B560" s="150"/>
      <c r="D560" s="144" t="s">
        <v>261</v>
      </c>
      <c r="E560" s="151" t="s">
        <v>19</v>
      </c>
      <c r="F560" s="152" t="s">
        <v>835</v>
      </c>
      <c r="H560" s="153">
        <v>0.162</v>
      </c>
      <c r="L560" s="150"/>
      <c r="M560" s="154"/>
      <c r="T560" s="155"/>
      <c r="AT560" s="151" t="s">
        <v>261</v>
      </c>
      <c r="AU560" s="151" t="s">
        <v>87</v>
      </c>
      <c r="AV560" s="149" t="s">
        <v>87</v>
      </c>
      <c r="AW560" s="149" t="s">
        <v>37</v>
      </c>
      <c r="AX560" s="149" t="s">
        <v>78</v>
      </c>
      <c r="AY560" s="151" t="s">
        <v>153</v>
      </c>
    </row>
    <row r="561" spans="2:51" s="149" customFormat="1" ht="11.25">
      <c r="B561" s="150"/>
      <c r="D561" s="144" t="s">
        <v>261</v>
      </c>
      <c r="E561" s="151" t="s">
        <v>19</v>
      </c>
      <c r="F561" s="152" t="s">
        <v>837</v>
      </c>
      <c r="H561" s="153">
        <v>10.56</v>
      </c>
      <c r="L561" s="150"/>
      <c r="M561" s="154"/>
      <c r="T561" s="155"/>
      <c r="AT561" s="151" t="s">
        <v>261</v>
      </c>
      <c r="AU561" s="151" t="s">
        <v>87</v>
      </c>
      <c r="AV561" s="149" t="s">
        <v>87</v>
      </c>
      <c r="AW561" s="149" t="s">
        <v>37</v>
      </c>
      <c r="AX561" s="149" t="s">
        <v>78</v>
      </c>
      <c r="AY561" s="151" t="s">
        <v>153</v>
      </c>
    </row>
    <row r="562" spans="2:51" s="149" customFormat="1" ht="11.25">
      <c r="B562" s="150"/>
      <c r="D562" s="144" t="s">
        <v>261</v>
      </c>
      <c r="E562" s="151" t="s">
        <v>19</v>
      </c>
      <c r="F562" s="152" t="s">
        <v>835</v>
      </c>
      <c r="H562" s="153">
        <v>0.162</v>
      </c>
      <c r="L562" s="150"/>
      <c r="M562" s="154"/>
      <c r="T562" s="155"/>
      <c r="AT562" s="151" t="s">
        <v>261</v>
      </c>
      <c r="AU562" s="151" t="s">
        <v>87</v>
      </c>
      <c r="AV562" s="149" t="s">
        <v>87</v>
      </c>
      <c r="AW562" s="149" t="s">
        <v>37</v>
      </c>
      <c r="AX562" s="149" t="s">
        <v>78</v>
      </c>
      <c r="AY562" s="151" t="s">
        <v>153</v>
      </c>
    </row>
    <row r="563" spans="2:51" s="149" customFormat="1" ht="11.25">
      <c r="B563" s="150"/>
      <c r="D563" s="144" t="s">
        <v>261</v>
      </c>
      <c r="E563" s="151" t="s">
        <v>19</v>
      </c>
      <c r="F563" s="152" t="s">
        <v>838</v>
      </c>
      <c r="H563" s="153">
        <v>0.606</v>
      </c>
      <c r="L563" s="150"/>
      <c r="M563" s="154"/>
      <c r="T563" s="155"/>
      <c r="AT563" s="151" t="s">
        <v>261</v>
      </c>
      <c r="AU563" s="151" t="s">
        <v>87</v>
      </c>
      <c r="AV563" s="149" t="s">
        <v>87</v>
      </c>
      <c r="AW563" s="149" t="s">
        <v>37</v>
      </c>
      <c r="AX563" s="149" t="s">
        <v>78</v>
      </c>
      <c r="AY563" s="151" t="s">
        <v>153</v>
      </c>
    </row>
    <row r="564" spans="2:51" s="149" customFormat="1" ht="11.25">
      <c r="B564" s="150"/>
      <c r="D564" s="144" t="s">
        <v>261</v>
      </c>
      <c r="E564" s="151" t="s">
        <v>19</v>
      </c>
      <c r="F564" s="152" t="s">
        <v>839</v>
      </c>
      <c r="H564" s="153">
        <v>4.14</v>
      </c>
      <c r="L564" s="150"/>
      <c r="M564" s="154"/>
      <c r="T564" s="155"/>
      <c r="AT564" s="151" t="s">
        <v>261</v>
      </c>
      <c r="AU564" s="151" t="s">
        <v>87</v>
      </c>
      <c r="AV564" s="149" t="s">
        <v>87</v>
      </c>
      <c r="AW564" s="149" t="s">
        <v>37</v>
      </c>
      <c r="AX564" s="149" t="s">
        <v>78</v>
      </c>
      <c r="AY564" s="151" t="s">
        <v>153</v>
      </c>
    </row>
    <row r="565" spans="2:51" s="149" customFormat="1" ht="11.25">
      <c r="B565" s="150"/>
      <c r="D565" s="144" t="s">
        <v>261</v>
      </c>
      <c r="E565" s="151" t="s">
        <v>19</v>
      </c>
      <c r="F565" s="152" t="s">
        <v>834</v>
      </c>
      <c r="H565" s="153">
        <v>0.1</v>
      </c>
      <c r="L565" s="150"/>
      <c r="M565" s="154"/>
      <c r="T565" s="155"/>
      <c r="AT565" s="151" t="s">
        <v>261</v>
      </c>
      <c r="AU565" s="151" t="s">
        <v>87</v>
      </c>
      <c r="AV565" s="149" t="s">
        <v>87</v>
      </c>
      <c r="AW565" s="149" t="s">
        <v>37</v>
      </c>
      <c r="AX565" s="149" t="s">
        <v>78</v>
      </c>
      <c r="AY565" s="151" t="s">
        <v>153</v>
      </c>
    </row>
    <row r="566" spans="2:51" s="149" customFormat="1" ht="11.25">
      <c r="B566" s="150"/>
      <c r="D566" s="144" t="s">
        <v>261</v>
      </c>
      <c r="E566" s="151" t="s">
        <v>19</v>
      </c>
      <c r="F566" s="152" t="s">
        <v>835</v>
      </c>
      <c r="H566" s="153">
        <v>0.162</v>
      </c>
      <c r="L566" s="150"/>
      <c r="M566" s="154"/>
      <c r="T566" s="155"/>
      <c r="AT566" s="151" t="s">
        <v>261</v>
      </c>
      <c r="AU566" s="151" t="s">
        <v>87</v>
      </c>
      <c r="AV566" s="149" t="s">
        <v>87</v>
      </c>
      <c r="AW566" s="149" t="s">
        <v>37</v>
      </c>
      <c r="AX566" s="149" t="s">
        <v>78</v>
      </c>
      <c r="AY566" s="151" t="s">
        <v>153</v>
      </c>
    </row>
    <row r="567" spans="2:51" s="149" customFormat="1" ht="11.25">
      <c r="B567" s="150"/>
      <c r="D567" s="144" t="s">
        <v>261</v>
      </c>
      <c r="E567" s="151" t="s">
        <v>19</v>
      </c>
      <c r="F567" s="152" t="s">
        <v>840</v>
      </c>
      <c r="H567" s="153">
        <v>1.8</v>
      </c>
      <c r="L567" s="150"/>
      <c r="M567" s="154"/>
      <c r="T567" s="155"/>
      <c r="AT567" s="151" t="s">
        <v>261</v>
      </c>
      <c r="AU567" s="151" t="s">
        <v>87</v>
      </c>
      <c r="AV567" s="149" t="s">
        <v>87</v>
      </c>
      <c r="AW567" s="149" t="s">
        <v>37</v>
      </c>
      <c r="AX567" s="149" t="s">
        <v>78</v>
      </c>
      <c r="AY567" s="151" t="s">
        <v>153</v>
      </c>
    </row>
    <row r="568" spans="2:51" s="149" customFormat="1" ht="11.25">
      <c r="B568" s="150"/>
      <c r="D568" s="144" t="s">
        <v>261</v>
      </c>
      <c r="E568" s="151" t="s">
        <v>19</v>
      </c>
      <c r="F568" s="152" t="s">
        <v>831</v>
      </c>
      <c r="H568" s="153">
        <v>0.08</v>
      </c>
      <c r="L568" s="150"/>
      <c r="M568" s="154"/>
      <c r="T568" s="155"/>
      <c r="AT568" s="151" t="s">
        <v>261</v>
      </c>
      <c r="AU568" s="151" t="s">
        <v>87</v>
      </c>
      <c r="AV568" s="149" t="s">
        <v>87</v>
      </c>
      <c r="AW568" s="149" t="s">
        <v>37</v>
      </c>
      <c r="AX568" s="149" t="s">
        <v>78</v>
      </c>
      <c r="AY568" s="151" t="s">
        <v>153</v>
      </c>
    </row>
    <row r="569" spans="2:51" s="149" customFormat="1" ht="11.25">
      <c r="B569" s="150"/>
      <c r="D569" s="144" t="s">
        <v>261</v>
      </c>
      <c r="E569" s="151" t="s">
        <v>19</v>
      </c>
      <c r="F569" s="152" t="s">
        <v>831</v>
      </c>
      <c r="H569" s="153">
        <v>0.08</v>
      </c>
      <c r="L569" s="150"/>
      <c r="M569" s="154"/>
      <c r="T569" s="155"/>
      <c r="AT569" s="151" t="s">
        <v>261</v>
      </c>
      <c r="AU569" s="151" t="s">
        <v>87</v>
      </c>
      <c r="AV569" s="149" t="s">
        <v>87</v>
      </c>
      <c r="AW569" s="149" t="s">
        <v>37</v>
      </c>
      <c r="AX569" s="149" t="s">
        <v>78</v>
      </c>
      <c r="AY569" s="151" t="s">
        <v>153</v>
      </c>
    </row>
    <row r="570" spans="2:51" s="149" customFormat="1" ht="11.25">
      <c r="B570" s="150"/>
      <c r="D570" s="144" t="s">
        <v>261</v>
      </c>
      <c r="E570" s="151" t="s">
        <v>19</v>
      </c>
      <c r="F570" s="152" t="s">
        <v>841</v>
      </c>
      <c r="H570" s="153">
        <v>0.577</v>
      </c>
      <c r="L570" s="150"/>
      <c r="M570" s="154"/>
      <c r="T570" s="155"/>
      <c r="AT570" s="151" t="s">
        <v>261</v>
      </c>
      <c r="AU570" s="151" t="s">
        <v>87</v>
      </c>
      <c r="AV570" s="149" t="s">
        <v>87</v>
      </c>
      <c r="AW570" s="149" t="s">
        <v>37</v>
      </c>
      <c r="AX570" s="149" t="s">
        <v>78</v>
      </c>
      <c r="AY570" s="151" t="s">
        <v>153</v>
      </c>
    </row>
    <row r="571" spans="2:51" s="149" customFormat="1" ht="11.25">
      <c r="B571" s="150"/>
      <c r="D571" s="144" t="s">
        <v>261</v>
      </c>
      <c r="E571" s="151" t="s">
        <v>19</v>
      </c>
      <c r="F571" s="152" t="s">
        <v>842</v>
      </c>
      <c r="H571" s="153">
        <v>1.368</v>
      </c>
      <c r="L571" s="150"/>
      <c r="M571" s="154"/>
      <c r="T571" s="155"/>
      <c r="AT571" s="151" t="s">
        <v>261</v>
      </c>
      <c r="AU571" s="151" t="s">
        <v>87</v>
      </c>
      <c r="AV571" s="149" t="s">
        <v>87</v>
      </c>
      <c r="AW571" s="149" t="s">
        <v>37</v>
      </c>
      <c r="AX571" s="149" t="s">
        <v>78</v>
      </c>
      <c r="AY571" s="151" t="s">
        <v>153</v>
      </c>
    </row>
    <row r="572" spans="2:51" s="149" customFormat="1" ht="11.25">
      <c r="B572" s="150"/>
      <c r="D572" s="144" t="s">
        <v>261</v>
      </c>
      <c r="E572" s="151" t="s">
        <v>19</v>
      </c>
      <c r="F572" s="152" t="s">
        <v>843</v>
      </c>
      <c r="H572" s="153">
        <v>2.261</v>
      </c>
      <c r="L572" s="150"/>
      <c r="M572" s="154"/>
      <c r="T572" s="155"/>
      <c r="AT572" s="151" t="s">
        <v>261</v>
      </c>
      <c r="AU572" s="151" t="s">
        <v>87</v>
      </c>
      <c r="AV572" s="149" t="s">
        <v>87</v>
      </c>
      <c r="AW572" s="149" t="s">
        <v>37</v>
      </c>
      <c r="AX572" s="149" t="s">
        <v>78</v>
      </c>
      <c r="AY572" s="151" t="s">
        <v>153</v>
      </c>
    </row>
    <row r="573" spans="2:51" s="149" customFormat="1" ht="11.25">
      <c r="B573" s="150"/>
      <c r="D573" s="144" t="s">
        <v>261</v>
      </c>
      <c r="E573" s="151" t="s">
        <v>19</v>
      </c>
      <c r="F573" s="152" t="s">
        <v>831</v>
      </c>
      <c r="H573" s="153">
        <v>0.08</v>
      </c>
      <c r="L573" s="150"/>
      <c r="M573" s="154"/>
      <c r="T573" s="155"/>
      <c r="AT573" s="151" t="s">
        <v>261</v>
      </c>
      <c r="AU573" s="151" t="s">
        <v>87</v>
      </c>
      <c r="AV573" s="149" t="s">
        <v>87</v>
      </c>
      <c r="AW573" s="149" t="s">
        <v>37</v>
      </c>
      <c r="AX573" s="149" t="s">
        <v>78</v>
      </c>
      <c r="AY573" s="151" t="s">
        <v>153</v>
      </c>
    </row>
    <row r="574" spans="2:51" s="149" customFormat="1" ht="11.25">
      <c r="B574" s="150"/>
      <c r="D574" s="144" t="s">
        <v>261</v>
      </c>
      <c r="E574" s="151" t="s">
        <v>19</v>
      </c>
      <c r="F574" s="152" t="s">
        <v>840</v>
      </c>
      <c r="H574" s="153">
        <v>1.8</v>
      </c>
      <c r="L574" s="150"/>
      <c r="M574" s="154"/>
      <c r="T574" s="155"/>
      <c r="AT574" s="151" t="s">
        <v>261</v>
      </c>
      <c r="AU574" s="151" t="s">
        <v>87</v>
      </c>
      <c r="AV574" s="149" t="s">
        <v>87</v>
      </c>
      <c r="AW574" s="149" t="s">
        <v>37</v>
      </c>
      <c r="AX574" s="149" t="s">
        <v>78</v>
      </c>
      <c r="AY574" s="151" t="s">
        <v>153</v>
      </c>
    </row>
    <row r="575" spans="2:51" s="149" customFormat="1" ht="11.25">
      <c r="B575" s="150"/>
      <c r="D575" s="144" t="s">
        <v>261</v>
      </c>
      <c r="E575" s="151" t="s">
        <v>19</v>
      </c>
      <c r="F575" s="152" t="s">
        <v>831</v>
      </c>
      <c r="H575" s="153">
        <v>0.08</v>
      </c>
      <c r="L575" s="150"/>
      <c r="M575" s="154"/>
      <c r="T575" s="155"/>
      <c r="AT575" s="151" t="s">
        <v>261</v>
      </c>
      <c r="AU575" s="151" t="s">
        <v>87</v>
      </c>
      <c r="AV575" s="149" t="s">
        <v>87</v>
      </c>
      <c r="AW575" s="149" t="s">
        <v>37</v>
      </c>
      <c r="AX575" s="149" t="s">
        <v>78</v>
      </c>
      <c r="AY575" s="151" t="s">
        <v>153</v>
      </c>
    </row>
    <row r="576" spans="2:51" s="156" customFormat="1" ht="11.25">
      <c r="B576" s="157"/>
      <c r="D576" s="144" t="s">
        <v>261</v>
      </c>
      <c r="E576" s="158" t="s">
        <v>19</v>
      </c>
      <c r="F576" s="159" t="s">
        <v>295</v>
      </c>
      <c r="H576" s="160">
        <v>198.26800000000011</v>
      </c>
      <c r="L576" s="157"/>
      <c r="M576" s="161"/>
      <c r="T576" s="162"/>
      <c r="AT576" s="158" t="s">
        <v>261</v>
      </c>
      <c r="AU576" s="158" t="s">
        <v>87</v>
      </c>
      <c r="AV576" s="156" t="s">
        <v>174</v>
      </c>
      <c r="AW576" s="156" t="s">
        <v>37</v>
      </c>
      <c r="AX576" s="156" t="s">
        <v>85</v>
      </c>
      <c r="AY576" s="158" t="s">
        <v>153</v>
      </c>
    </row>
    <row r="577" spans="2:65" s="18" customFormat="1" ht="24.2" customHeight="1">
      <c r="B577" s="19"/>
      <c r="C577" s="123" t="s">
        <v>844</v>
      </c>
      <c r="D577" s="123" t="s">
        <v>156</v>
      </c>
      <c r="E577" s="124" t="s">
        <v>845</v>
      </c>
      <c r="F577" s="125" t="s">
        <v>846</v>
      </c>
      <c r="G577" s="126" t="s">
        <v>258</v>
      </c>
      <c r="H577" s="127">
        <v>198.268</v>
      </c>
      <c r="I577" s="128"/>
      <c r="J577" s="129">
        <f t="shared" si="44"/>
        <v>0</v>
      </c>
      <c r="K577" s="125" t="s">
        <v>19</v>
      </c>
      <c r="L577" s="19"/>
      <c r="M577" s="130" t="s">
        <v>19</v>
      </c>
      <c r="N577" s="131" t="s">
        <v>49</v>
      </c>
      <c r="P577" s="132">
        <f t="shared" si="45"/>
        <v>0</v>
      </c>
      <c r="Q577" s="132">
        <v>0.011</v>
      </c>
      <c r="R577" s="132">
        <f t="shared" si="46"/>
        <v>2.180948</v>
      </c>
      <c r="S577" s="132">
        <v>0</v>
      </c>
      <c r="T577" s="133">
        <f t="shared" si="47"/>
        <v>0</v>
      </c>
      <c r="AR577" s="134" t="s">
        <v>174</v>
      </c>
      <c r="AT577" s="134" t="s">
        <v>156</v>
      </c>
      <c r="AU577" s="134" t="s">
        <v>87</v>
      </c>
      <c r="AY577" s="2" t="s">
        <v>153</v>
      </c>
      <c r="BE577" s="135">
        <f aca="true" t="shared" si="49" ref="BE577:BE616">IF(N577="základní",J577,0)</f>
        <v>0</v>
      </c>
      <c r="BF577" s="135">
        <f aca="true" t="shared" si="50" ref="BF577:BF616">IF(N577="snížená",J577,0)</f>
        <v>0</v>
      </c>
      <c r="BG577" s="135">
        <f aca="true" t="shared" si="51" ref="BG577:BG616">IF(N577="zákl. přenesená",J577,0)</f>
        <v>0</v>
      </c>
      <c r="BH577" s="135">
        <f aca="true" t="shared" si="52" ref="BH577:BH616">IF(N577="sníž. přenesená",J577,0)</f>
        <v>0</v>
      </c>
      <c r="BI577" s="135">
        <f aca="true" t="shared" si="53" ref="BI577:BI616">IF(N577="nulová",J577,0)</f>
        <v>0</v>
      </c>
      <c r="BJ577" s="2" t="s">
        <v>85</v>
      </c>
      <c r="BK577" s="135">
        <f t="shared" si="48"/>
        <v>0</v>
      </c>
      <c r="BL577" s="2" t="s">
        <v>174</v>
      </c>
      <c r="BM577" s="134" t="s">
        <v>847</v>
      </c>
    </row>
    <row r="578" spans="2:51" s="149" customFormat="1" ht="11.25">
      <c r="B578" s="150"/>
      <c r="D578" s="144" t="s">
        <v>261</v>
      </c>
      <c r="E578" s="151" t="s">
        <v>19</v>
      </c>
      <c r="F578" s="152" t="s">
        <v>848</v>
      </c>
      <c r="H578" s="153">
        <v>198.268</v>
      </c>
      <c r="L578" s="150"/>
      <c r="M578" s="154"/>
      <c r="T578" s="155"/>
      <c r="AT578" s="151" t="s">
        <v>261</v>
      </c>
      <c r="AU578" s="151" t="s">
        <v>87</v>
      </c>
      <c r="AV578" s="149" t="s">
        <v>87</v>
      </c>
      <c r="AW578" s="149" t="s">
        <v>37</v>
      </c>
      <c r="AX578" s="149" t="s">
        <v>85</v>
      </c>
      <c r="AY578" s="151" t="s">
        <v>153</v>
      </c>
    </row>
    <row r="579" spans="2:65" s="18" customFormat="1" ht="16.5" customHeight="1">
      <c r="B579" s="19"/>
      <c r="C579" s="123" t="s">
        <v>849</v>
      </c>
      <c r="D579" s="123" t="s">
        <v>156</v>
      </c>
      <c r="E579" s="124" t="s">
        <v>850</v>
      </c>
      <c r="F579" s="125" t="s">
        <v>851</v>
      </c>
      <c r="G579" s="126" t="s">
        <v>258</v>
      </c>
      <c r="H579" s="127">
        <v>198.268</v>
      </c>
      <c r="I579" s="128"/>
      <c r="J579" s="129">
        <f t="shared" si="44"/>
        <v>0</v>
      </c>
      <c r="K579" s="125" t="s">
        <v>160</v>
      </c>
      <c r="L579" s="19"/>
      <c r="M579" s="130" t="s">
        <v>19</v>
      </c>
      <c r="N579" s="131" t="s">
        <v>49</v>
      </c>
      <c r="P579" s="132">
        <f t="shared" si="45"/>
        <v>0</v>
      </c>
      <c r="Q579" s="132">
        <v>0.001</v>
      </c>
      <c r="R579" s="132">
        <f t="shared" si="46"/>
        <v>0.198268</v>
      </c>
      <c r="S579" s="132">
        <v>0</v>
      </c>
      <c r="T579" s="133">
        <f t="shared" si="47"/>
        <v>0</v>
      </c>
      <c r="AR579" s="134" t="s">
        <v>174</v>
      </c>
      <c r="AT579" s="134" t="s">
        <v>156</v>
      </c>
      <c r="AU579" s="134" t="s">
        <v>87</v>
      </c>
      <c r="AY579" s="2" t="s">
        <v>153</v>
      </c>
      <c r="BE579" s="135">
        <f t="shared" si="49"/>
        <v>0</v>
      </c>
      <c r="BF579" s="135">
        <f t="shared" si="50"/>
        <v>0</v>
      </c>
      <c r="BG579" s="135">
        <f t="shared" si="51"/>
        <v>0</v>
      </c>
      <c r="BH579" s="135">
        <f t="shared" si="52"/>
        <v>0</v>
      </c>
      <c r="BI579" s="135">
        <f t="shared" si="53"/>
        <v>0</v>
      </c>
      <c r="BJ579" s="2" t="s">
        <v>85</v>
      </c>
      <c r="BK579" s="135">
        <f t="shared" si="48"/>
        <v>0</v>
      </c>
      <c r="BL579" s="2" t="s">
        <v>174</v>
      </c>
      <c r="BM579" s="134" t="s">
        <v>852</v>
      </c>
    </row>
    <row r="580" spans="2:47" s="18" customFormat="1" ht="11.25">
      <c r="B580" s="19"/>
      <c r="D580" s="136" t="s">
        <v>163</v>
      </c>
      <c r="F580" s="137" t="s">
        <v>853</v>
      </c>
      <c r="L580" s="19"/>
      <c r="M580" s="138"/>
      <c r="T580" s="43"/>
      <c r="AT580" s="2" t="s">
        <v>163</v>
      </c>
      <c r="AU580" s="2" t="s">
        <v>87</v>
      </c>
    </row>
    <row r="581" spans="2:65" s="18" customFormat="1" ht="16.5" customHeight="1">
      <c r="B581" s="19"/>
      <c r="C581" s="123" t="s">
        <v>854</v>
      </c>
      <c r="D581" s="123" t="s">
        <v>156</v>
      </c>
      <c r="E581" s="124" t="s">
        <v>855</v>
      </c>
      <c r="F581" s="125" t="s">
        <v>856</v>
      </c>
      <c r="G581" s="126" t="s">
        <v>258</v>
      </c>
      <c r="H581" s="127">
        <v>18</v>
      </c>
      <c r="I581" s="128"/>
      <c r="J581" s="129">
        <f t="shared" si="44"/>
        <v>0</v>
      </c>
      <c r="K581" s="125" t="s">
        <v>160</v>
      </c>
      <c r="L581" s="19"/>
      <c r="M581" s="130" t="s">
        <v>19</v>
      </c>
      <c r="N581" s="131" t="s">
        <v>49</v>
      </c>
      <c r="P581" s="132">
        <f t="shared" si="45"/>
        <v>0</v>
      </c>
      <c r="Q581" s="132">
        <v>0.2756</v>
      </c>
      <c r="R581" s="132">
        <f t="shared" si="46"/>
        <v>4.9608</v>
      </c>
      <c r="S581" s="132">
        <v>0</v>
      </c>
      <c r="T581" s="133">
        <f t="shared" si="47"/>
        <v>0</v>
      </c>
      <c r="AR581" s="134" t="s">
        <v>174</v>
      </c>
      <c r="AT581" s="134" t="s">
        <v>156</v>
      </c>
      <c r="AU581" s="134" t="s">
        <v>87</v>
      </c>
      <c r="AY581" s="2" t="s">
        <v>153</v>
      </c>
      <c r="BE581" s="135">
        <f t="shared" si="49"/>
        <v>0</v>
      </c>
      <c r="BF581" s="135">
        <f t="shared" si="50"/>
        <v>0</v>
      </c>
      <c r="BG581" s="135">
        <f t="shared" si="51"/>
        <v>0</v>
      </c>
      <c r="BH581" s="135">
        <f t="shared" si="52"/>
        <v>0</v>
      </c>
      <c r="BI581" s="135">
        <f t="shared" si="53"/>
        <v>0</v>
      </c>
      <c r="BJ581" s="2" t="s">
        <v>85</v>
      </c>
      <c r="BK581" s="135">
        <f t="shared" si="48"/>
        <v>0</v>
      </c>
      <c r="BL581" s="2" t="s">
        <v>174</v>
      </c>
      <c r="BM581" s="134" t="s">
        <v>857</v>
      </c>
    </row>
    <row r="582" spans="2:47" s="18" customFormat="1" ht="11.25">
      <c r="B582" s="19"/>
      <c r="D582" s="136" t="s">
        <v>163</v>
      </c>
      <c r="F582" s="137" t="s">
        <v>858</v>
      </c>
      <c r="L582" s="19"/>
      <c r="M582" s="138"/>
      <c r="T582" s="43"/>
      <c r="AT582" s="2" t="s">
        <v>163</v>
      </c>
      <c r="AU582" s="2" t="s">
        <v>87</v>
      </c>
    </row>
    <row r="583" spans="2:51" s="142" customFormat="1" ht="11.25">
      <c r="B583" s="143"/>
      <c r="D583" s="144" t="s">
        <v>261</v>
      </c>
      <c r="E583" s="145" t="s">
        <v>19</v>
      </c>
      <c r="F583" s="146" t="s">
        <v>859</v>
      </c>
      <c r="H583" s="145" t="s">
        <v>19</v>
      </c>
      <c r="L583" s="143"/>
      <c r="M583" s="147"/>
      <c r="T583" s="148"/>
      <c r="AT583" s="145" t="s">
        <v>261</v>
      </c>
      <c r="AU583" s="145" t="s">
        <v>87</v>
      </c>
      <c r="AV583" s="142" t="s">
        <v>85</v>
      </c>
      <c r="AW583" s="142" t="s">
        <v>37</v>
      </c>
      <c r="AX583" s="142" t="s">
        <v>78</v>
      </c>
      <c r="AY583" s="145" t="s">
        <v>153</v>
      </c>
    </row>
    <row r="584" spans="2:51" s="149" customFormat="1" ht="11.25">
      <c r="B584" s="150"/>
      <c r="D584" s="144" t="s">
        <v>261</v>
      </c>
      <c r="E584" s="151" t="s">
        <v>19</v>
      </c>
      <c r="F584" s="152" t="s">
        <v>361</v>
      </c>
      <c r="H584" s="153">
        <v>18</v>
      </c>
      <c r="L584" s="150"/>
      <c r="M584" s="154"/>
      <c r="T584" s="155"/>
      <c r="AT584" s="151" t="s">
        <v>261</v>
      </c>
      <c r="AU584" s="151" t="s">
        <v>87</v>
      </c>
      <c r="AV584" s="149" t="s">
        <v>87</v>
      </c>
      <c r="AW584" s="149" t="s">
        <v>37</v>
      </c>
      <c r="AX584" s="149" t="s">
        <v>85</v>
      </c>
      <c r="AY584" s="151" t="s">
        <v>153</v>
      </c>
    </row>
    <row r="585" spans="2:63" s="111" customFormat="1" ht="22.9" customHeight="1">
      <c r="B585" s="112"/>
      <c r="D585" s="113" t="s">
        <v>77</v>
      </c>
      <c r="E585" s="121" t="s">
        <v>197</v>
      </c>
      <c r="F585" s="121" t="s">
        <v>860</v>
      </c>
      <c r="J585" s="122">
        <f>BK585</f>
        <v>0</v>
      </c>
      <c r="L585" s="112"/>
      <c r="M585" s="116"/>
      <c r="P585" s="117">
        <f>SUM(P586:P645)</f>
        <v>0</v>
      </c>
      <c r="R585" s="117">
        <f>SUM(R586:R645)</f>
        <v>23.49754941</v>
      </c>
      <c r="T585" s="118">
        <f>SUM(T586:T645)</f>
        <v>0.8559360000000001</v>
      </c>
      <c r="AR585" s="113" t="s">
        <v>85</v>
      </c>
      <c r="AT585" s="119" t="s">
        <v>77</v>
      </c>
      <c r="AU585" s="119" t="s">
        <v>85</v>
      </c>
      <c r="AY585" s="113" t="s">
        <v>153</v>
      </c>
      <c r="BK585" s="120">
        <f>SUM(BK586:BK645)</f>
        <v>0</v>
      </c>
    </row>
    <row r="586" spans="2:65" s="18" customFormat="1" ht="16.5" customHeight="1">
      <c r="B586" s="19"/>
      <c r="C586" s="123" t="s">
        <v>861</v>
      </c>
      <c r="D586" s="123" t="s">
        <v>156</v>
      </c>
      <c r="E586" s="124" t="s">
        <v>862</v>
      </c>
      <c r="F586" s="125" t="s">
        <v>863</v>
      </c>
      <c r="G586" s="126" t="s">
        <v>276</v>
      </c>
      <c r="H586" s="127">
        <v>0.384</v>
      </c>
      <c r="I586" s="128"/>
      <c r="J586" s="129">
        <f>ROUND(I586*H586,2)</f>
        <v>0</v>
      </c>
      <c r="K586" s="125" t="s">
        <v>160</v>
      </c>
      <c r="L586" s="19"/>
      <c r="M586" s="130" t="s">
        <v>19</v>
      </c>
      <c r="N586" s="131" t="s">
        <v>49</v>
      </c>
      <c r="P586" s="132">
        <f>O586*H586</f>
        <v>0</v>
      </c>
      <c r="Q586" s="132">
        <v>0</v>
      </c>
      <c r="R586" s="132">
        <f>Q586*H586</f>
        <v>0</v>
      </c>
      <c r="S586" s="132">
        <v>2.2</v>
      </c>
      <c r="T586" s="133">
        <f>S586*H586</f>
        <v>0.8448000000000001</v>
      </c>
      <c r="AR586" s="134" t="s">
        <v>174</v>
      </c>
      <c r="AT586" s="134" t="s">
        <v>156</v>
      </c>
      <c r="AU586" s="134" t="s">
        <v>87</v>
      </c>
      <c r="AY586" s="2" t="s">
        <v>153</v>
      </c>
      <c r="BE586" s="135">
        <f t="shared" si="49"/>
        <v>0</v>
      </c>
      <c r="BF586" s="135">
        <f t="shared" si="50"/>
        <v>0</v>
      </c>
      <c r="BG586" s="135">
        <f t="shared" si="51"/>
        <v>0</v>
      </c>
      <c r="BH586" s="135">
        <f t="shared" si="52"/>
        <v>0</v>
      </c>
      <c r="BI586" s="135">
        <f t="shared" si="53"/>
        <v>0</v>
      </c>
      <c r="BJ586" s="2" t="s">
        <v>85</v>
      </c>
      <c r="BK586" s="135">
        <f>ROUND(I586*H586,2)</f>
        <v>0</v>
      </c>
      <c r="BL586" s="2" t="s">
        <v>174</v>
      </c>
      <c r="BM586" s="134" t="s">
        <v>864</v>
      </c>
    </row>
    <row r="587" spans="2:47" s="18" customFormat="1" ht="11.25">
      <c r="B587" s="19"/>
      <c r="D587" s="136" t="s">
        <v>163</v>
      </c>
      <c r="F587" s="137" t="s">
        <v>865</v>
      </c>
      <c r="L587" s="19"/>
      <c r="M587" s="138"/>
      <c r="T587" s="43"/>
      <c r="AT587" s="2" t="s">
        <v>163</v>
      </c>
      <c r="AU587" s="2" t="s">
        <v>87</v>
      </c>
    </row>
    <row r="588" spans="2:51" s="142" customFormat="1" ht="11.25">
      <c r="B588" s="143"/>
      <c r="D588" s="144" t="s">
        <v>261</v>
      </c>
      <c r="E588" s="145" t="s">
        <v>19</v>
      </c>
      <c r="F588" s="146" t="s">
        <v>866</v>
      </c>
      <c r="H588" s="145" t="s">
        <v>19</v>
      </c>
      <c r="L588" s="143"/>
      <c r="M588" s="147"/>
      <c r="T588" s="148"/>
      <c r="AT588" s="145" t="s">
        <v>261</v>
      </c>
      <c r="AU588" s="145" t="s">
        <v>87</v>
      </c>
      <c r="AV588" s="142" t="s">
        <v>85</v>
      </c>
      <c r="AW588" s="142" t="s">
        <v>37</v>
      </c>
      <c r="AX588" s="142" t="s">
        <v>78</v>
      </c>
      <c r="AY588" s="145" t="s">
        <v>153</v>
      </c>
    </row>
    <row r="589" spans="2:51" s="149" customFormat="1" ht="11.25">
      <c r="B589" s="150"/>
      <c r="D589" s="144" t="s">
        <v>261</v>
      </c>
      <c r="E589" s="151" t="s">
        <v>19</v>
      </c>
      <c r="F589" s="152" t="s">
        <v>867</v>
      </c>
      <c r="H589" s="153">
        <v>0.384</v>
      </c>
      <c r="L589" s="150"/>
      <c r="M589" s="154"/>
      <c r="T589" s="155"/>
      <c r="AT589" s="151" t="s">
        <v>261</v>
      </c>
      <c r="AU589" s="151" t="s">
        <v>87</v>
      </c>
      <c r="AV589" s="149" t="s">
        <v>87</v>
      </c>
      <c r="AW589" s="149" t="s">
        <v>37</v>
      </c>
      <c r="AX589" s="149" t="s">
        <v>85</v>
      </c>
      <c r="AY589" s="151" t="s">
        <v>153</v>
      </c>
    </row>
    <row r="590" spans="2:65" s="18" customFormat="1" ht="21.75" customHeight="1">
      <c r="B590" s="19"/>
      <c r="C590" s="123" t="s">
        <v>868</v>
      </c>
      <c r="D590" s="123" t="s">
        <v>156</v>
      </c>
      <c r="E590" s="124" t="s">
        <v>869</v>
      </c>
      <c r="F590" s="125" t="s">
        <v>870</v>
      </c>
      <c r="G590" s="126" t="s">
        <v>276</v>
      </c>
      <c r="H590" s="127">
        <v>0.384</v>
      </c>
      <c r="I590" s="128"/>
      <c r="J590" s="129">
        <f>ROUND(I590*H590,2)</f>
        <v>0</v>
      </c>
      <c r="K590" s="125" t="s">
        <v>160</v>
      </c>
      <c r="L590" s="19"/>
      <c r="M590" s="130" t="s">
        <v>19</v>
      </c>
      <c r="N590" s="131" t="s">
        <v>49</v>
      </c>
      <c r="P590" s="132">
        <f>O590*H590</f>
        <v>0</v>
      </c>
      <c r="Q590" s="132">
        <v>0</v>
      </c>
      <c r="R590" s="132">
        <f>Q590*H590</f>
        <v>0</v>
      </c>
      <c r="S590" s="132">
        <v>0.029</v>
      </c>
      <c r="T590" s="133">
        <f>S590*H590</f>
        <v>0.011136</v>
      </c>
      <c r="AR590" s="134" t="s">
        <v>174</v>
      </c>
      <c r="AT590" s="134" t="s">
        <v>156</v>
      </c>
      <c r="AU590" s="134" t="s">
        <v>87</v>
      </c>
      <c r="AY590" s="2" t="s">
        <v>153</v>
      </c>
      <c r="BE590" s="135">
        <f t="shared" si="49"/>
        <v>0</v>
      </c>
      <c r="BF590" s="135">
        <f t="shared" si="50"/>
        <v>0</v>
      </c>
      <c r="BG590" s="135">
        <f t="shared" si="51"/>
        <v>0</v>
      </c>
      <c r="BH590" s="135">
        <f t="shared" si="52"/>
        <v>0</v>
      </c>
      <c r="BI590" s="135">
        <f t="shared" si="53"/>
        <v>0</v>
      </c>
      <c r="BJ590" s="2" t="s">
        <v>85</v>
      </c>
      <c r="BK590" s="135">
        <f>ROUND(I590*H590,2)</f>
        <v>0</v>
      </c>
      <c r="BL590" s="2" t="s">
        <v>174</v>
      </c>
      <c r="BM590" s="134" t="s">
        <v>871</v>
      </c>
    </row>
    <row r="591" spans="2:47" s="18" customFormat="1" ht="11.25">
      <c r="B591" s="19"/>
      <c r="D591" s="136" t="s">
        <v>163</v>
      </c>
      <c r="F591" s="137" t="s">
        <v>872</v>
      </c>
      <c r="L591" s="19"/>
      <c r="M591" s="138"/>
      <c r="T591" s="43"/>
      <c r="AT591" s="2" t="s">
        <v>163</v>
      </c>
      <c r="AU591" s="2" t="s">
        <v>87</v>
      </c>
    </row>
    <row r="592" spans="2:65" s="18" customFormat="1" ht="16.5" customHeight="1">
      <c r="B592" s="19"/>
      <c r="C592" s="123" t="s">
        <v>873</v>
      </c>
      <c r="D592" s="123" t="s">
        <v>156</v>
      </c>
      <c r="E592" s="124" t="s">
        <v>874</v>
      </c>
      <c r="F592" s="125" t="s">
        <v>875</v>
      </c>
      <c r="G592" s="126" t="s">
        <v>254</v>
      </c>
      <c r="H592" s="127">
        <v>1</v>
      </c>
      <c r="I592" s="128"/>
      <c r="J592" s="129">
        <f aca="true" t="shared" si="54" ref="J592:J645">ROUND(I592*H592,2)</f>
        <v>0</v>
      </c>
      <c r="K592" s="125" t="s">
        <v>19</v>
      </c>
      <c r="L592" s="19"/>
      <c r="M592" s="130" t="s">
        <v>19</v>
      </c>
      <c r="N592" s="131" t="s">
        <v>49</v>
      </c>
      <c r="P592" s="132">
        <f aca="true" t="shared" si="55" ref="P592:P645">O592*H592</f>
        <v>0</v>
      </c>
      <c r="Q592" s="132">
        <v>0</v>
      </c>
      <c r="R592" s="132">
        <f aca="true" t="shared" si="56" ref="R592:R645">Q592*H592</f>
        <v>0</v>
      </c>
      <c r="S592" s="132">
        <v>0</v>
      </c>
      <c r="T592" s="133">
        <f aca="true" t="shared" si="57" ref="T592:T645">S592*H592</f>
        <v>0</v>
      </c>
      <c r="AR592" s="134" t="s">
        <v>174</v>
      </c>
      <c r="AT592" s="134" t="s">
        <v>156</v>
      </c>
      <c r="AU592" s="134" t="s">
        <v>87</v>
      </c>
      <c r="AY592" s="2" t="s">
        <v>153</v>
      </c>
      <c r="BE592" s="135">
        <f t="shared" si="49"/>
        <v>0</v>
      </c>
      <c r="BF592" s="135">
        <f t="shared" si="50"/>
        <v>0</v>
      </c>
      <c r="BG592" s="135">
        <f t="shared" si="51"/>
        <v>0</v>
      </c>
      <c r="BH592" s="135">
        <f t="shared" si="52"/>
        <v>0</v>
      </c>
      <c r="BI592" s="135">
        <f t="shared" si="53"/>
        <v>0</v>
      </c>
      <c r="BJ592" s="2" t="s">
        <v>85</v>
      </c>
      <c r="BK592" s="135">
        <f aca="true" t="shared" si="58" ref="BK592:BK645">ROUND(I592*H592,2)</f>
        <v>0</v>
      </c>
      <c r="BL592" s="2" t="s">
        <v>174</v>
      </c>
      <c r="BM592" s="134" t="s">
        <v>876</v>
      </c>
    </row>
    <row r="593" spans="2:65" s="18" customFormat="1" ht="16.5" customHeight="1">
      <c r="B593" s="19"/>
      <c r="C593" s="123" t="s">
        <v>877</v>
      </c>
      <c r="D593" s="123" t="s">
        <v>156</v>
      </c>
      <c r="E593" s="124" t="s">
        <v>878</v>
      </c>
      <c r="F593" s="125" t="s">
        <v>879</v>
      </c>
      <c r="G593" s="126" t="s">
        <v>159</v>
      </c>
      <c r="H593" s="127">
        <v>1</v>
      </c>
      <c r="I593" s="128"/>
      <c r="J593" s="129">
        <f t="shared" si="54"/>
        <v>0</v>
      </c>
      <c r="K593" s="125" t="s">
        <v>19</v>
      </c>
      <c r="L593" s="19"/>
      <c r="M593" s="130" t="s">
        <v>19</v>
      </c>
      <c r="N593" s="131" t="s">
        <v>49</v>
      </c>
      <c r="P593" s="132">
        <f t="shared" si="55"/>
        <v>0</v>
      </c>
      <c r="Q593" s="132">
        <v>0</v>
      </c>
      <c r="R593" s="132">
        <f t="shared" si="56"/>
        <v>0</v>
      </c>
      <c r="S593" s="132">
        <v>0</v>
      </c>
      <c r="T593" s="133">
        <f t="shared" si="57"/>
        <v>0</v>
      </c>
      <c r="AR593" s="134" t="s">
        <v>174</v>
      </c>
      <c r="AT593" s="134" t="s">
        <v>156</v>
      </c>
      <c r="AU593" s="134" t="s">
        <v>87</v>
      </c>
      <c r="AY593" s="2" t="s">
        <v>153</v>
      </c>
      <c r="BE593" s="135">
        <f t="shared" si="49"/>
        <v>0</v>
      </c>
      <c r="BF593" s="135">
        <f t="shared" si="50"/>
        <v>0</v>
      </c>
      <c r="BG593" s="135">
        <f t="shared" si="51"/>
        <v>0</v>
      </c>
      <c r="BH593" s="135">
        <f t="shared" si="52"/>
        <v>0</v>
      </c>
      <c r="BI593" s="135">
        <f t="shared" si="53"/>
        <v>0</v>
      </c>
      <c r="BJ593" s="2" t="s">
        <v>85</v>
      </c>
      <c r="BK593" s="135">
        <f t="shared" si="58"/>
        <v>0</v>
      </c>
      <c r="BL593" s="2" t="s">
        <v>174</v>
      </c>
      <c r="BM593" s="134" t="s">
        <v>880</v>
      </c>
    </row>
    <row r="594" spans="2:65" s="18" customFormat="1" ht="16.5" customHeight="1">
      <c r="B594" s="19"/>
      <c r="C594" s="123" t="s">
        <v>881</v>
      </c>
      <c r="D594" s="123" t="s">
        <v>156</v>
      </c>
      <c r="E594" s="124" t="s">
        <v>882</v>
      </c>
      <c r="F594" s="125" t="s">
        <v>883</v>
      </c>
      <c r="G594" s="126" t="s">
        <v>322</v>
      </c>
      <c r="H594" s="127">
        <v>0.238</v>
      </c>
      <c r="I594" s="128"/>
      <c r="J594" s="129">
        <f t="shared" si="54"/>
        <v>0</v>
      </c>
      <c r="K594" s="125" t="s">
        <v>160</v>
      </c>
      <c r="L594" s="19"/>
      <c r="M594" s="130" t="s">
        <v>19</v>
      </c>
      <c r="N594" s="131" t="s">
        <v>49</v>
      </c>
      <c r="P594" s="132">
        <f t="shared" si="55"/>
        <v>0</v>
      </c>
      <c r="Q594" s="132">
        <v>1.01508</v>
      </c>
      <c r="R594" s="132">
        <f t="shared" si="56"/>
        <v>0.24158903999999998</v>
      </c>
      <c r="S594" s="132">
        <v>0</v>
      </c>
      <c r="T594" s="133">
        <f t="shared" si="57"/>
        <v>0</v>
      </c>
      <c r="AR594" s="134" t="s">
        <v>174</v>
      </c>
      <c r="AT594" s="134" t="s">
        <v>156</v>
      </c>
      <c r="AU594" s="134" t="s">
        <v>87</v>
      </c>
      <c r="AY594" s="2" t="s">
        <v>153</v>
      </c>
      <c r="BE594" s="135">
        <f t="shared" si="49"/>
        <v>0</v>
      </c>
      <c r="BF594" s="135">
        <f t="shared" si="50"/>
        <v>0</v>
      </c>
      <c r="BG594" s="135">
        <f t="shared" si="51"/>
        <v>0</v>
      </c>
      <c r="BH594" s="135">
        <f t="shared" si="52"/>
        <v>0</v>
      </c>
      <c r="BI594" s="135">
        <f t="shared" si="53"/>
        <v>0</v>
      </c>
      <c r="BJ594" s="2" t="s">
        <v>85</v>
      </c>
      <c r="BK594" s="135">
        <f t="shared" si="58"/>
        <v>0</v>
      </c>
      <c r="BL594" s="2" t="s">
        <v>174</v>
      </c>
      <c r="BM594" s="134" t="s">
        <v>884</v>
      </c>
    </row>
    <row r="595" spans="2:47" s="18" customFormat="1" ht="11.25">
      <c r="B595" s="19"/>
      <c r="D595" s="136" t="s">
        <v>163</v>
      </c>
      <c r="F595" s="137" t="s">
        <v>885</v>
      </c>
      <c r="L595" s="19"/>
      <c r="M595" s="138"/>
      <c r="T595" s="43"/>
      <c r="AT595" s="2" t="s">
        <v>163</v>
      </c>
      <c r="AU595" s="2" t="s">
        <v>87</v>
      </c>
    </row>
    <row r="596" spans="2:51" s="142" customFormat="1" ht="11.25">
      <c r="B596" s="143"/>
      <c r="D596" s="144" t="s">
        <v>261</v>
      </c>
      <c r="E596" s="145" t="s">
        <v>19</v>
      </c>
      <c r="F596" s="146" t="s">
        <v>657</v>
      </c>
      <c r="H596" s="145" t="s">
        <v>19</v>
      </c>
      <c r="L596" s="143"/>
      <c r="M596" s="147"/>
      <c r="T596" s="148"/>
      <c r="AT596" s="145" t="s">
        <v>261</v>
      </c>
      <c r="AU596" s="145" t="s">
        <v>87</v>
      </c>
      <c r="AV596" s="142" t="s">
        <v>85</v>
      </c>
      <c r="AW596" s="142" t="s">
        <v>37</v>
      </c>
      <c r="AX596" s="142" t="s">
        <v>78</v>
      </c>
      <c r="AY596" s="145" t="s">
        <v>153</v>
      </c>
    </row>
    <row r="597" spans="2:51" s="149" customFormat="1" ht="11.25">
      <c r="B597" s="150"/>
      <c r="D597" s="144" t="s">
        <v>261</v>
      </c>
      <c r="E597" s="151" t="s">
        <v>19</v>
      </c>
      <c r="F597" s="152" t="s">
        <v>886</v>
      </c>
      <c r="H597" s="153">
        <v>0.11</v>
      </c>
      <c r="L597" s="150"/>
      <c r="M597" s="154"/>
      <c r="T597" s="155"/>
      <c r="AT597" s="151" t="s">
        <v>261</v>
      </c>
      <c r="AU597" s="151" t="s">
        <v>87</v>
      </c>
      <c r="AV597" s="149" t="s">
        <v>87</v>
      </c>
      <c r="AW597" s="149" t="s">
        <v>37</v>
      </c>
      <c r="AX597" s="149" t="s">
        <v>78</v>
      </c>
      <c r="AY597" s="151" t="s">
        <v>153</v>
      </c>
    </row>
    <row r="598" spans="2:51" s="149" customFormat="1" ht="11.25">
      <c r="B598" s="150"/>
      <c r="D598" s="144" t="s">
        <v>261</v>
      </c>
      <c r="E598" s="151" t="s">
        <v>19</v>
      </c>
      <c r="F598" s="152" t="s">
        <v>887</v>
      </c>
      <c r="H598" s="153">
        <v>0.128</v>
      </c>
      <c r="L598" s="150"/>
      <c r="M598" s="154"/>
      <c r="T598" s="155"/>
      <c r="AT598" s="151" t="s">
        <v>261</v>
      </c>
      <c r="AU598" s="151" t="s">
        <v>87</v>
      </c>
      <c r="AV598" s="149" t="s">
        <v>87</v>
      </c>
      <c r="AW598" s="149" t="s">
        <v>37</v>
      </c>
      <c r="AX598" s="149" t="s">
        <v>78</v>
      </c>
      <c r="AY598" s="151" t="s">
        <v>153</v>
      </c>
    </row>
    <row r="599" spans="2:51" s="156" customFormat="1" ht="11.25">
      <c r="B599" s="157"/>
      <c r="D599" s="144" t="s">
        <v>261</v>
      </c>
      <c r="E599" s="158" t="s">
        <v>19</v>
      </c>
      <c r="F599" s="159" t="s">
        <v>295</v>
      </c>
      <c r="H599" s="160">
        <v>0.238</v>
      </c>
      <c r="L599" s="157"/>
      <c r="M599" s="161"/>
      <c r="T599" s="162"/>
      <c r="AT599" s="158" t="s">
        <v>261</v>
      </c>
      <c r="AU599" s="158" t="s">
        <v>87</v>
      </c>
      <c r="AV599" s="156" t="s">
        <v>174</v>
      </c>
      <c r="AW599" s="156" t="s">
        <v>37</v>
      </c>
      <c r="AX599" s="156" t="s">
        <v>85</v>
      </c>
      <c r="AY599" s="158" t="s">
        <v>153</v>
      </c>
    </row>
    <row r="600" spans="2:65" s="18" customFormat="1" ht="16.5" customHeight="1">
      <c r="B600" s="19"/>
      <c r="C600" s="123" t="s">
        <v>888</v>
      </c>
      <c r="D600" s="123" t="s">
        <v>156</v>
      </c>
      <c r="E600" s="124" t="s">
        <v>889</v>
      </c>
      <c r="F600" s="125" t="s">
        <v>890</v>
      </c>
      <c r="G600" s="126" t="s">
        <v>258</v>
      </c>
      <c r="H600" s="127">
        <v>22.4</v>
      </c>
      <c r="I600" s="128"/>
      <c r="J600" s="129">
        <f t="shared" si="54"/>
        <v>0</v>
      </c>
      <c r="K600" s="125" t="s">
        <v>160</v>
      </c>
      <c r="L600" s="19"/>
      <c r="M600" s="130" t="s">
        <v>19</v>
      </c>
      <c r="N600" s="131" t="s">
        <v>49</v>
      </c>
      <c r="P600" s="132">
        <f t="shared" si="55"/>
        <v>0</v>
      </c>
      <c r="Q600" s="132">
        <v>0.00047</v>
      </c>
      <c r="R600" s="132">
        <f t="shared" si="56"/>
        <v>0.010528</v>
      </c>
      <c r="S600" s="132">
        <v>0</v>
      </c>
      <c r="T600" s="133">
        <f t="shared" si="57"/>
        <v>0</v>
      </c>
      <c r="AR600" s="134" t="s">
        <v>174</v>
      </c>
      <c r="AT600" s="134" t="s">
        <v>156</v>
      </c>
      <c r="AU600" s="134" t="s">
        <v>87</v>
      </c>
      <c r="AY600" s="2" t="s">
        <v>153</v>
      </c>
      <c r="BE600" s="135">
        <f t="shared" si="49"/>
        <v>0</v>
      </c>
      <c r="BF600" s="135">
        <f t="shared" si="50"/>
        <v>0</v>
      </c>
      <c r="BG600" s="135">
        <f t="shared" si="51"/>
        <v>0</v>
      </c>
      <c r="BH600" s="135">
        <f t="shared" si="52"/>
        <v>0</v>
      </c>
      <c r="BI600" s="135">
        <f t="shared" si="53"/>
        <v>0</v>
      </c>
      <c r="BJ600" s="2" t="s">
        <v>85</v>
      </c>
      <c r="BK600" s="135">
        <f t="shared" si="58"/>
        <v>0</v>
      </c>
      <c r="BL600" s="2" t="s">
        <v>174</v>
      </c>
      <c r="BM600" s="134" t="s">
        <v>891</v>
      </c>
    </row>
    <row r="601" spans="2:47" s="18" customFormat="1" ht="11.25">
      <c r="B601" s="19"/>
      <c r="D601" s="136" t="s">
        <v>163</v>
      </c>
      <c r="F601" s="137" t="s">
        <v>892</v>
      </c>
      <c r="L601" s="19"/>
      <c r="M601" s="138"/>
      <c r="T601" s="43"/>
      <c r="AT601" s="2" t="s">
        <v>163</v>
      </c>
      <c r="AU601" s="2" t="s">
        <v>87</v>
      </c>
    </row>
    <row r="602" spans="2:51" s="142" customFormat="1" ht="11.25">
      <c r="B602" s="143"/>
      <c r="D602" s="144" t="s">
        <v>261</v>
      </c>
      <c r="E602" s="145" t="s">
        <v>19</v>
      </c>
      <c r="F602" s="146" t="s">
        <v>893</v>
      </c>
      <c r="H602" s="145" t="s">
        <v>19</v>
      </c>
      <c r="L602" s="143"/>
      <c r="M602" s="147"/>
      <c r="T602" s="148"/>
      <c r="AT602" s="145" t="s">
        <v>261</v>
      </c>
      <c r="AU602" s="145" t="s">
        <v>87</v>
      </c>
      <c r="AV602" s="142" t="s">
        <v>85</v>
      </c>
      <c r="AW602" s="142" t="s">
        <v>37</v>
      </c>
      <c r="AX602" s="142" t="s">
        <v>78</v>
      </c>
      <c r="AY602" s="145" t="s">
        <v>153</v>
      </c>
    </row>
    <row r="603" spans="2:51" s="149" customFormat="1" ht="11.25">
      <c r="B603" s="150"/>
      <c r="D603" s="144" t="s">
        <v>261</v>
      </c>
      <c r="E603" s="151" t="s">
        <v>19</v>
      </c>
      <c r="F603" s="152" t="s">
        <v>894</v>
      </c>
      <c r="H603" s="153">
        <v>22.4</v>
      </c>
      <c r="L603" s="150"/>
      <c r="M603" s="154"/>
      <c r="T603" s="155"/>
      <c r="AT603" s="151" t="s">
        <v>261</v>
      </c>
      <c r="AU603" s="151" t="s">
        <v>87</v>
      </c>
      <c r="AV603" s="149" t="s">
        <v>87</v>
      </c>
      <c r="AW603" s="149" t="s">
        <v>37</v>
      </c>
      <c r="AX603" s="149" t="s">
        <v>85</v>
      </c>
      <c r="AY603" s="151" t="s">
        <v>153</v>
      </c>
    </row>
    <row r="604" spans="2:65" s="18" customFormat="1" ht="24.2" customHeight="1">
      <c r="B604" s="19"/>
      <c r="C604" s="123" t="s">
        <v>895</v>
      </c>
      <c r="D604" s="123" t="s">
        <v>156</v>
      </c>
      <c r="E604" s="124" t="s">
        <v>896</v>
      </c>
      <c r="F604" s="125" t="s">
        <v>897</v>
      </c>
      <c r="G604" s="126" t="s">
        <v>270</v>
      </c>
      <c r="H604" s="127">
        <v>127.05</v>
      </c>
      <c r="I604" s="128"/>
      <c r="J604" s="129">
        <f t="shared" si="54"/>
        <v>0</v>
      </c>
      <c r="K604" s="125" t="s">
        <v>160</v>
      </c>
      <c r="L604" s="19"/>
      <c r="M604" s="130" t="s">
        <v>19</v>
      </c>
      <c r="N604" s="131" t="s">
        <v>49</v>
      </c>
      <c r="P604" s="132">
        <f t="shared" si="55"/>
        <v>0</v>
      </c>
      <c r="Q604" s="132">
        <v>0.1295</v>
      </c>
      <c r="R604" s="132">
        <f t="shared" si="56"/>
        <v>16.452975</v>
      </c>
      <c r="S604" s="132">
        <v>0</v>
      </c>
      <c r="T604" s="133">
        <f t="shared" si="57"/>
        <v>0</v>
      </c>
      <c r="AR604" s="134" t="s">
        <v>174</v>
      </c>
      <c r="AT604" s="134" t="s">
        <v>156</v>
      </c>
      <c r="AU604" s="134" t="s">
        <v>87</v>
      </c>
      <c r="AY604" s="2" t="s">
        <v>153</v>
      </c>
      <c r="BE604" s="135">
        <f t="shared" si="49"/>
        <v>0</v>
      </c>
      <c r="BF604" s="135">
        <f t="shared" si="50"/>
        <v>0</v>
      </c>
      <c r="BG604" s="135">
        <f t="shared" si="51"/>
        <v>0</v>
      </c>
      <c r="BH604" s="135">
        <f t="shared" si="52"/>
        <v>0</v>
      </c>
      <c r="BI604" s="135">
        <f t="shared" si="53"/>
        <v>0</v>
      </c>
      <c r="BJ604" s="2" t="s">
        <v>85</v>
      </c>
      <c r="BK604" s="135">
        <f t="shared" si="58"/>
        <v>0</v>
      </c>
      <c r="BL604" s="2" t="s">
        <v>174</v>
      </c>
      <c r="BM604" s="134" t="s">
        <v>898</v>
      </c>
    </row>
    <row r="605" spans="2:47" s="18" customFormat="1" ht="11.25">
      <c r="B605" s="19"/>
      <c r="D605" s="136" t="s">
        <v>163</v>
      </c>
      <c r="F605" s="137" t="s">
        <v>899</v>
      </c>
      <c r="L605" s="19"/>
      <c r="M605" s="138"/>
      <c r="T605" s="43"/>
      <c r="AT605" s="2" t="s">
        <v>163</v>
      </c>
      <c r="AU605" s="2" t="s">
        <v>87</v>
      </c>
    </row>
    <row r="606" spans="2:51" s="142" customFormat="1" ht="11.25">
      <c r="B606" s="143"/>
      <c r="D606" s="144" t="s">
        <v>261</v>
      </c>
      <c r="E606" s="145" t="s">
        <v>19</v>
      </c>
      <c r="F606" s="146" t="s">
        <v>900</v>
      </c>
      <c r="H606" s="145" t="s">
        <v>19</v>
      </c>
      <c r="L606" s="143"/>
      <c r="M606" s="147"/>
      <c r="T606" s="148"/>
      <c r="AT606" s="145" t="s">
        <v>261</v>
      </c>
      <c r="AU606" s="145" t="s">
        <v>87</v>
      </c>
      <c r="AV606" s="142" t="s">
        <v>85</v>
      </c>
      <c r="AW606" s="142" t="s">
        <v>37</v>
      </c>
      <c r="AX606" s="142" t="s">
        <v>78</v>
      </c>
      <c r="AY606" s="145" t="s">
        <v>153</v>
      </c>
    </row>
    <row r="607" spans="2:51" s="149" customFormat="1" ht="11.25">
      <c r="B607" s="150"/>
      <c r="D607" s="144" t="s">
        <v>261</v>
      </c>
      <c r="E607" s="151" t="s">
        <v>19</v>
      </c>
      <c r="F607" s="152" t="s">
        <v>901</v>
      </c>
      <c r="H607" s="153">
        <v>127.05</v>
      </c>
      <c r="L607" s="150"/>
      <c r="M607" s="154"/>
      <c r="T607" s="155"/>
      <c r="AT607" s="151" t="s">
        <v>261</v>
      </c>
      <c r="AU607" s="151" t="s">
        <v>87</v>
      </c>
      <c r="AV607" s="149" t="s">
        <v>87</v>
      </c>
      <c r="AW607" s="149" t="s">
        <v>37</v>
      </c>
      <c r="AX607" s="149" t="s">
        <v>85</v>
      </c>
      <c r="AY607" s="151" t="s">
        <v>153</v>
      </c>
    </row>
    <row r="608" spans="2:65" s="18" customFormat="1" ht="16.5" customHeight="1">
      <c r="B608" s="19"/>
      <c r="C608" s="171" t="s">
        <v>902</v>
      </c>
      <c r="D608" s="171" t="s">
        <v>664</v>
      </c>
      <c r="E608" s="172" t="s">
        <v>903</v>
      </c>
      <c r="F608" s="173" t="s">
        <v>904</v>
      </c>
      <c r="G608" s="174" t="s">
        <v>270</v>
      </c>
      <c r="H608" s="175">
        <v>139.755</v>
      </c>
      <c r="I608" s="176"/>
      <c r="J608" s="177">
        <f t="shared" si="54"/>
        <v>0</v>
      </c>
      <c r="K608" s="173" t="s">
        <v>160</v>
      </c>
      <c r="L608" s="178"/>
      <c r="M608" s="179" t="s">
        <v>19</v>
      </c>
      <c r="N608" s="180" t="s">
        <v>49</v>
      </c>
      <c r="P608" s="132">
        <f t="shared" si="55"/>
        <v>0</v>
      </c>
      <c r="Q608" s="132">
        <v>0.045</v>
      </c>
      <c r="R608" s="132">
        <f t="shared" si="56"/>
        <v>6.288975</v>
      </c>
      <c r="S608" s="132">
        <v>0</v>
      </c>
      <c r="T608" s="133">
        <f t="shared" si="57"/>
        <v>0</v>
      </c>
      <c r="AR608" s="134" t="s">
        <v>192</v>
      </c>
      <c r="AT608" s="134" t="s">
        <v>664</v>
      </c>
      <c r="AU608" s="134" t="s">
        <v>87</v>
      </c>
      <c r="AY608" s="2" t="s">
        <v>153</v>
      </c>
      <c r="BE608" s="135">
        <f t="shared" si="49"/>
        <v>0</v>
      </c>
      <c r="BF608" s="135">
        <f t="shared" si="50"/>
        <v>0</v>
      </c>
      <c r="BG608" s="135">
        <f t="shared" si="51"/>
        <v>0</v>
      </c>
      <c r="BH608" s="135">
        <f t="shared" si="52"/>
        <v>0</v>
      </c>
      <c r="BI608" s="135">
        <f t="shared" si="53"/>
        <v>0</v>
      </c>
      <c r="BJ608" s="2" t="s">
        <v>85</v>
      </c>
      <c r="BK608" s="135">
        <f t="shared" si="58"/>
        <v>0</v>
      </c>
      <c r="BL608" s="2" t="s">
        <v>174</v>
      </c>
      <c r="BM608" s="134" t="s">
        <v>905</v>
      </c>
    </row>
    <row r="609" spans="2:51" s="149" customFormat="1" ht="11.25">
      <c r="B609" s="150"/>
      <c r="D609" s="144" t="s">
        <v>261</v>
      </c>
      <c r="F609" s="152" t="s">
        <v>906</v>
      </c>
      <c r="H609" s="153">
        <v>139.755</v>
      </c>
      <c r="L609" s="150"/>
      <c r="M609" s="154"/>
      <c r="T609" s="155"/>
      <c r="AT609" s="151" t="s">
        <v>261</v>
      </c>
      <c r="AU609" s="151" t="s">
        <v>87</v>
      </c>
      <c r="AV609" s="149" t="s">
        <v>87</v>
      </c>
      <c r="AW609" s="149" t="s">
        <v>4</v>
      </c>
      <c r="AX609" s="149" t="s">
        <v>85</v>
      </c>
      <c r="AY609" s="151" t="s">
        <v>153</v>
      </c>
    </row>
    <row r="610" spans="2:65" s="18" customFormat="1" ht="16.5" customHeight="1">
      <c r="B610" s="19"/>
      <c r="C610" s="123" t="s">
        <v>907</v>
      </c>
      <c r="D610" s="123" t="s">
        <v>156</v>
      </c>
      <c r="E610" s="124" t="s">
        <v>908</v>
      </c>
      <c r="F610" s="125" t="s">
        <v>909</v>
      </c>
      <c r="G610" s="126" t="s">
        <v>270</v>
      </c>
      <c r="H610" s="127">
        <v>59.36</v>
      </c>
      <c r="I610" s="128"/>
      <c r="J610" s="129">
        <f t="shared" si="54"/>
        <v>0</v>
      </c>
      <c r="K610" s="125" t="s">
        <v>19</v>
      </c>
      <c r="L610" s="19"/>
      <c r="M610" s="130" t="s">
        <v>19</v>
      </c>
      <c r="N610" s="131" t="s">
        <v>49</v>
      </c>
      <c r="P610" s="132">
        <f t="shared" si="55"/>
        <v>0</v>
      </c>
      <c r="Q610" s="132">
        <v>0</v>
      </c>
      <c r="R610" s="132">
        <f t="shared" si="56"/>
        <v>0</v>
      </c>
      <c r="S610" s="132">
        <v>0</v>
      </c>
      <c r="T610" s="133">
        <f t="shared" si="57"/>
        <v>0</v>
      </c>
      <c r="AR610" s="134" t="s">
        <v>174</v>
      </c>
      <c r="AT610" s="134" t="s">
        <v>156</v>
      </c>
      <c r="AU610" s="134" t="s">
        <v>87</v>
      </c>
      <c r="AY610" s="2" t="s">
        <v>153</v>
      </c>
      <c r="BE610" s="135">
        <f t="shared" si="49"/>
        <v>0</v>
      </c>
      <c r="BF610" s="135">
        <f t="shared" si="50"/>
        <v>0</v>
      </c>
      <c r="BG610" s="135">
        <f t="shared" si="51"/>
        <v>0</v>
      </c>
      <c r="BH610" s="135">
        <f t="shared" si="52"/>
        <v>0</v>
      </c>
      <c r="BI610" s="135">
        <f t="shared" si="53"/>
        <v>0</v>
      </c>
      <c r="BJ610" s="2" t="s">
        <v>85</v>
      </c>
      <c r="BK610" s="135">
        <f t="shared" si="58"/>
        <v>0</v>
      </c>
      <c r="BL610" s="2" t="s">
        <v>174</v>
      </c>
      <c r="BM610" s="134" t="s">
        <v>910</v>
      </c>
    </row>
    <row r="611" spans="2:51" s="142" customFormat="1" ht="11.25">
      <c r="B611" s="143"/>
      <c r="D611" s="144" t="s">
        <v>261</v>
      </c>
      <c r="E611" s="145" t="s">
        <v>19</v>
      </c>
      <c r="F611" s="146" t="s">
        <v>911</v>
      </c>
      <c r="H611" s="145" t="s">
        <v>19</v>
      </c>
      <c r="L611" s="143"/>
      <c r="M611" s="147"/>
      <c r="T611" s="148"/>
      <c r="AT611" s="145" t="s">
        <v>261</v>
      </c>
      <c r="AU611" s="145" t="s">
        <v>87</v>
      </c>
      <c r="AV611" s="142" t="s">
        <v>85</v>
      </c>
      <c r="AW611" s="142" t="s">
        <v>37</v>
      </c>
      <c r="AX611" s="142" t="s">
        <v>78</v>
      </c>
      <c r="AY611" s="145" t="s">
        <v>153</v>
      </c>
    </row>
    <row r="612" spans="2:51" s="149" customFormat="1" ht="11.25">
      <c r="B612" s="150"/>
      <c r="D612" s="144" t="s">
        <v>261</v>
      </c>
      <c r="E612" s="151" t="s">
        <v>19</v>
      </c>
      <c r="F612" s="152" t="s">
        <v>912</v>
      </c>
      <c r="H612" s="153">
        <v>59.36</v>
      </c>
      <c r="L612" s="150"/>
      <c r="M612" s="154"/>
      <c r="T612" s="155"/>
      <c r="AT612" s="151" t="s">
        <v>261</v>
      </c>
      <c r="AU612" s="151" t="s">
        <v>87</v>
      </c>
      <c r="AV612" s="149" t="s">
        <v>87</v>
      </c>
      <c r="AW612" s="149" t="s">
        <v>37</v>
      </c>
      <c r="AX612" s="149" t="s">
        <v>85</v>
      </c>
      <c r="AY612" s="151" t="s">
        <v>153</v>
      </c>
    </row>
    <row r="613" spans="2:65" s="18" customFormat="1" ht="16.5" customHeight="1">
      <c r="B613" s="19"/>
      <c r="C613" s="171" t="s">
        <v>913</v>
      </c>
      <c r="D613" s="171" t="s">
        <v>664</v>
      </c>
      <c r="E613" s="172" t="s">
        <v>914</v>
      </c>
      <c r="F613" s="173" t="s">
        <v>915</v>
      </c>
      <c r="G613" s="174" t="s">
        <v>322</v>
      </c>
      <c r="H613" s="175">
        <v>0.43</v>
      </c>
      <c r="I613" s="176"/>
      <c r="J613" s="177">
        <f t="shared" si="54"/>
        <v>0</v>
      </c>
      <c r="K613" s="173" t="s">
        <v>160</v>
      </c>
      <c r="L613" s="178"/>
      <c r="M613" s="179" t="s">
        <v>19</v>
      </c>
      <c r="N613" s="180" t="s">
        <v>49</v>
      </c>
      <c r="P613" s="132">
        <f t="shared" si="55"/>
        <v>0</v>
      </c>
      <c r="Q613" s="132">
        <v>1</v>
      </c>
      <c r="R613" s="132">
        <f t="shared" si="56"/>
        <v>0.43</v>
      </c>
      <c r="S613" s="132">
        <v>0</v>
      </c>
      <c r="T613" s="133">
        <f t="shared" si="57"/>
        <v>0</v>
      </c>
      <c r="AR613" s="134" t="s">
        <v>192</v>
      </c>
      <c r="AT613" s="134" t="s">
        <v>664</v>
      </c>
      <c r="AU613" s="134" t="s">
        <v>87</v>
      </c>
      <c r="AY613" s="2" t="s">
        <v>153</v>
      </c>
      <c r="BE613" s="135">
        <f t="shared" si="49"/>
        <v>0</v>
      </c>
      <c r="BF613" s="135">
        <f t="shared" si="50"/>
        <v>0</v>
      </c>
      <c r="BG613" s="135">
        <f t="shared" si="51"/>
        <v>0</v>
      </c>
      <c r="BH613" s="135">
        <f t="shared" si="52"/>
        <v>0</v>
      </c>
      <c r="BI613" s="135">
        <f t="shared" si="53"/>
        <v>0</v>
      </c>
      <c r="BJ613" s="2" t="s">
        <v>85</v>
      </c>
      <c r="BK613" s="135">
        <f t="shared" si="58"/>
        <v>0</v>
      </c>
      <c r="BL613" s="2" t="s">
        <v>174</v>
      </c>
      <c r="BM613" s="134" t="s">
        <v>916</v>
      </c>
    </row>
    <row r="614" spans="2:51" s="149" customFormat="1" ht="11.25">
      <c r="B614" s="150"/>
      <c r="D614" s="144" t="s">
        <v>261</v>
      </c>
      <c r="E614" s="151" t="s">
        <v>19</v>
      </c>
      <c r="F614" s="152" t="s">
        <v>917</v>
      </c>
      <c r="H614" s="153">
        <v>0.374</v>
      </c>
      <c r="L614" s="150"/>
      <c r="M614" s="154"/>
      <c r="T614" s="155"/>
      <c r="AT614" s="151" t="s">
        <v>261</v>
      </c>
      <c r="AU614" s="151" t="s">
        <v>87</v>
      </c>
      <c r="AV614" s="149" t="s">
        <v>87</v>
      </c>
      <c r="AW614" s="149" t="s">
        <v>37</v>
      </c>
      <c r="AX614" s="149" t="s">
        <v>85</v>
      </c>
      <c r="AY614" s="151" t="s">
        <v>153</v>
      </c>
    </row>
    <row r="615" spans="2:51" s="149" customFormat="1" ht="11.25">
      <c r="B615" s="150"/>
      <c r="D615" s="144" t="s">
        <v>261</v>
      </c>
      <c r="F615" s="152" t="s">
        <v>918</v>
      </c>
      <c r="H615" s="153">
        <v>0.43</v>
      </c>
      <c r="L615" s="150"/>
      <c r="M615" s="154"/>
      <c r="T615" s="155"/>
      <c r="AT615" s="151" t="s">
        <v>261</v>
      </c>
      <c r="AU615" s="151" t="s">
        <v>87</v>
      </c>
      <c r="AV615" s="149" t="s">
        <v>87</v>
      </c>
      <c r="AW615" s="149" t="s">
        <v>4</v>
      </c>
      <c r="AX615" s="149" t="s">
        <v>85</v>
      </c>
      <c r="AY615" s="151" t="s">
        <v>153</v>
      </c>
    </row>
    <row r="616" spans="2:65" s="18" customFormat="1" ht="16.5" customHeight="1">
      <c r="B616" s="19"/>
      <c r="C616" s="171" t="s">
        <v>919</v>
      </c>
      <c r="D616" s="171" t="s">
        <v>664</v>
      </c>
      <c r="E616" s="172" t="s">
        <v>920</v>
      </c>
      <c r="F616" s="173" t="s">
        <v>921</v>
      </c>
      <c r="G616" s="174" t="s">
        <v>322</v>
      </c>
      <c r="H616" s="175">
        <v>0.028</v>
      </c>
      <c r="I616" s="176"/>
      <c r="J616" s="177">
        <f t="shared" si="54"/>
        <v>0</v>
      </c>
      <c r="K616" s="173" t="s">
        <v>160</v>
      </c>
      <c r="L616" s="178"/>
      <c r="M616" s="179" t="s">
        <v>19</v>
      </c>
      <c r="N616" s="180" t="s">
        <v>49</v>
      </c>
      <c r="P616" s="132">
        <f t="shared" si="55"/>
        <v>0</v>
      </c>
      <c r="Q616" s="132">
        <v>1</v>
      </c>
      <c r="R616" s="132">
        <f t="shared" si="56"/>
        <v>0.028</v>
      </c>
      <c r="S616" s="132">
        <v>0</v>
      </c>
      <c r="T616" s="133">
        <f t="shared" si="57"/>
        <v>0</v>
      </c>
      <c r="AR616" s="134" t="s">
        <v>192</v>
      </c>
      <c r="AT616" s="134" t="s">
        <v>664</v>
      </c>
      <c r="AU616" s="134" t="s">
        <v>87</v>
      </c>
      <c r="AY616" s="2" t="s">
        <v>153</v>
      </c>
      <c r="BE616" s="135">
        <f t="shared" si="49"/>
        <v>0</v>
      </c>
      <c r="BF616" s="135">
        <f t="shared" si="50"/>
        <v>0</v>
      </c>
      <c r="BG616" s="135">
        <f t="shared" si="51"/>
        <v>0</v>
      </c>
      <c r="BH616" s="135">
        <f t="shared" si="52"/>
        <v>0</v>
      </c>
      <c r="BI616" s="135">
        <f t="shared" si="53"/>
        <v>0</v>
      </c>
      <c r="BJ616" s="2" t="s">
        <v>85</v>
      </c>
      <c r="BK616" s="135">
        <f t="shared" si="58"/>
        <v>0</v>
      </c>
      <c r="BL616" s="2" t="s">
        <v>174</v>
      </c>
      <c r="BM616" s="134" t="s">
        <v>922</v>
      </c>
    </row>
    <row r="617" spans="2:51" s="149" customFormat="1" ht="11.25">
      <c r="B617" s="150"/>
      <c r="D617" s="144" t="s">
        <v>261</v>
      </c>
      <c r="E617" s="151" t="s">
        <v>19</v>
      </c>
      <c r="F617" s="152" t="s">
        <v>923</v>
      </c>
      <c r="H617" s="153">
        <v>0.024</v>
      </c>
      <c r="L617" s="150"/>
      <c r="M617" s="154"/>
      <c r="T617" s="155"/>
      <c r="AT617" s="151" t="s">
        <v>261</v>
      </c>
      <c r="AU617" s="151" t="s">
        <v>87</v>
      </c>
      <c r="AV617" s="149" t="s">
        <v>87</v>
      </c>
      <c r="AW617" s="149" t="s">
        <v>37</v>
      </c>
      <c r="AX617" s="149" t="s">
        <v>85</v>
      </c>
      <c r="AY617" s="151" t="s">
        <v>153</v>
      </c>
    </row>
    <row r="618" spans="2:51" s="149" customFormat="1" ht="11.25">
      <c r="B618" s="150"/>
      <c r="D618" s="144" t="s">
        <v>261</v>
      </c>
      <c r="F618" s="152" t="s">
        <v>924</v>
      </c>
      <c r="H618" s="153">
        <v>0.028</v>
      </c>
      <c r="L618" s="150"/>
      <c r="M618" s="154"/>
      <c r="T618" s="155"/>
      <c r="AT618" s="151" t="s">
        <v>261</v>
      </c>
      <c r="AU618" s="151" t="s">
        <v>87</v>
      </c>
      <c r="AV618" s="149" t="s">
        <v>87</v>
      </c>
      <c r="AW618" s="149" t="s">
        <v>4</v>
      </c>
      <c r="AX618" s="149" t="s">
        <v>85</v>
      </c>
      <c r="AY618" s="151" t="s">
        <v>153</v>
      </c>
    </row>
    <row r="619" spans="2:65" s="18" customFormat="1" ht="16.5" customHeight="1">
      <c r="B619" s="19"/>
      <c r="C619" s="123" t="s">
        <v>925</v>
      </c>
      <c r="D619" s="123" t="s">
        <v>156</v>
      </c>
      <c r="E619" s="124" t="s">
        <v>926</v>
      </c>
      <c r="F619" s="125" t="s">
        <v>927</v>
      </c>
      <c r="G619" s="126" t="s">
        <v>159</v>
      </c>
      <c r="H619" s="127">
        <v>1</v>
      </c>
      <c r="I619" s="128"/>
      <c r="J619" s="129">
        <f t="shared" si="54"/>
        <v>0</v>
      </c>
      <c r="K619" s="125" t="s">
        <v>19</v>
      </c>
      <c r="L619" s="19"/>
      <c r="M619" s="130" t="s">
        <v>19</v>
      </c>
      <c r="N619" s="131" t="s">
        <v>49</v>
      </c>
      <c r="P619" s="132">
        <f t="shared" si="55"/>
        <v>0</v>
      </c>
      <c r="Q619" s="132">
        <v>0</v>
      </c>
      <c r="R619" s="132">
        <f t="shared" si="56"/>
        <v>0</v>
      </c>
      <c r="S619" s="132">
        <v>0</v>
      </c>
      <c r="T619" s="133">
        <f t="shared" si="57"/>
        <v>0</v>
      </c>
      <c r="AR619" s="134" t="s">
        <v>174</v>
      </c>
      <c r="AT619" s="134" t="s">
        <v>156</v>
      </c>
      <c r="AU619" s="134" t="s">
        <v>87</v>
      </c>
      <c r="AY619" s="2" t="s">
        <v>153</v>
      </c>
      <c r="BE619" s="135">
        <f aca="true" t="shared" si="59" ref="BE619:BE680">IF(N619="základní",J619,0)</f>
        <v>0</v>
      </c>
      <c r="BF619" s="135">
        <f aca="true" t="shared" si="60" ref="BF619:BF680">IF(N619="snížená",J619,0)</f>
        <v>0</v>
      </c>
      <c r="BG619" s="135">
        <f aca="true" t="shared" si="61" ref="BG619:BG680">IF(N619="zákl. přenesená",J619,0)</f>
        <v>0</v>
      </c>
      <c r="BH619" s="135">
        <f aca="true" t="shared" si="62" ref="BH619:BH680">IF(N619="sníž. přenesená",J619,0)</f>
        <v>0</v>
      </c>
      <c r="BI619" s="135">
        <f aca="true" t="shared" si="63" ref="BI619:BI680">IF(N619="nulová",J619,0)</f>
        <v>0</v>
      </c>
      <c r="BJ619" s="2" t="s">
        <v>85</v>
      </c>
      <c r="BK619" s="135">
        <f t="shared" si="58"/>
        <v>0</v>
      </c>
      <c r="BL619" s="2" t="s">
        <v>174</v>
      </c>
      <c r="BM619" s="134" t="s">
        <v>928</v>
      </c>
    </row>
    <row r="620" spans="2:65" s="18" customFormat="1" ht="24.2" customHeight="1">
      <c r="B620" s="19"/>
      <c r="C620" s="123" t="s">
        <v>929</v>
      </c>
      <c r="D620" s="123" t="s">
        <v>156</v>
      </c>
      <c r="E620" s="124" t="s">
        <v>930</v>
      </c>
      <c r="F620" s="125" t="s">
        <v>931</v>
      </c>
      <c r="G620" s="126" t="s">
        <v>254</v>
      </c>
      <c r="H620" s="127">
        <v>12</v>
      </c>
      <c r="I620" s="128"/>
      <c r="J620" s="129">
        <f t="shared" si="54"/>
        <v>0</v>
      </c>
      <c r="K620" s="125" t="s">
        <v>19</v>
      </c>
      <c r="L620" s="19"/>
      <c r="M620" s="130" t="s">
        <v>19</v>
      </c>
      <c r="N620" s="131" t="s">
        <v>49</v>
      </c>
      <c r="P620" s="132">
        <f t="shared" si="55"/>
        <v>0</v>
      </c>
      <c r="Q620" s="132">
        <v>1E-05</v>
      </c>
      <c r="R620" s="132">
        <f t="shared" si="56"/>
        <v>0.00012000000000000002</v>
      </c>
      <c r="S620" s="132">
        <v>0</v>
      </c>
      <c r="T620" s="133">
        <f t="shared" si="57"/>
        <v>0</v>
      </c>
      <c r="AR620" s="134" t="s">
        <v>174</v>
      </c>
      <c r="AT620" s="134" t="s">
        <v>156</v>
      </c>
      <c r="AU620" s="134" t="s">
        <v>87</v>
      </c>
      <c r="AY620" s="2" t="s">
        <v>153</v>
      </c>
      <c r="BE620" s="135">
        <f t="shared" si="59"/>
        <v>0</v>
      </c>
      <c r="BF620" s="135">
        <f t="shared" si="60"/>
        <v>0</v>
      </c>
      <c r="BG620" s="135">
        <f t="shared" si="61"/>
        <v>0</v>
      </c>
      <c r="BH620" s="135">
        <f t="shared" si="62"/>
        <v>0</v>
      </c>
      <c r="BI620" s="135">
        <f t="shared" si="63"/>
        <v>0</v>
      </c>
      <c r="BJ620" s="2" t="s">
        <v>85</v>
      </c>
      <c r="BK620" s="135">
        <f t="shared" si="58"/>
        <v>0</v>
      </c>
      <c r="BL620" s="2" t="s">
        <v>174</v>
      </c>
      <c r="BM620" s="134" t="s">
        <v>932</v>
      </c>
    </row>
    <row r="621" spans="2:51" s="142" customFormat="1" ht="11.25">
      <c r="B621" s="143"/>
      <c r="D621" s="144" t="s">
        <v>261</v>
      </c>
      <c r="E621" s="145" t="s">
        <v>19</v>
      </c>
      <c r="F621" s="146" t="s">
        <v>933</v>
      </c>
      <c r="H621" s="145" t="s">
        <v>19</v>
      </c>
      <c r="L621" s="143"/>
      <c r="M621" s="147"/>
      <c r="T621" s="148"/>
      <c r="AT621" s="145" t="s">
        <v>261</v>
      </c>
      <c r="AU621" s="145" t="s">
        <v>87</v>
      </c>
      <c r="AV621" s="142" t="s">
        <v>85</v>
      </c>
      <c r="AW621" s="142" t="s">
        <v>37</v>
      </c>
      <c r="AX621" s="142" t="s">
        <v>78</v>
      </c>
      <c r="AY621" s="145" t="s">
        <v>153</v>
      </c>
    </row>
    <row r="622" spans="2:51" s="149" customFormat="1" ht="11.25">
      <c r="B622" s="150"/>
      <c r="D622" s="144" t="s">
        <v>261</v>
      </c>
      <c r="E622" s="151" t="s">
        <v>19</v>
      </c>
      <c r="F622" s="152" t="s">
        <v>934</v>
      </c>
      <c r="H622" s="153">
        <v>12</v>
      </c>
      <c r="L622" s="150"/>
      <c r="M622" s="154"/>
      <c r="T622" s="155"/>
      <c r="AT622" s="151" t="s">
        <v>261</v>
      </c>
      <c r="AU622" s="151" t="s">
        <v>87</v>
      </c>
      <c r="AV622" s="149" t="s">
        <v>87</v>
      </c>
      <c r="AW622" s="149" t="s">
        <v>37</v>
      </c>
      <c r="AX622" s="149" t="s">
        <v>85</v>
      </c>
      <c r="AY622" s="151" t="s">
        <v>153</v>
      </c>
    </row>
    <row r="623" spans="2:65" s="18" customFormat="1" ht="24.2" customHeight="1">
      <c r="B623" s="19"/>
      <c r="C623" s="123" t="s">
        <v>935</v>
      </c>
      <c r="D623" s="123" t="s">
        <v>156</v>
      </c>
      <c r="E623" s="124" t="s">
        <v>936</v>
      </c>
      <c r="F623" s="125" t="s">
        <v>937</v>
      </c>
      <c r="G623" s="126" t="s">
        <v>254</v>
      </c>
      <c r="H623" s="127">
        <v>24</v>
      </c>
      <c r="I623" s="128"/>
      <c r="J623" s="129">
        <f t="shared" si="54"/>
        <v>0</v>
      </c>
      <c r="K623" s="125" t="s">
        <v>19</v>
      </c>
      <c r="L623" s="19"/>
      <c r="M623" s="130" t="s">
        <v>19</v>
      </c>
      <c r="N623" s="131" t="s">
        <v>49</v>
      </c>
      <c r="P623" s="132">
        <f t="shared" si="55"/>
        <v>0</v>
      </c>
      <c r="Q623" s="132">
        <v>2E-05</v>
      </c>
      <c r="R623" s="132">
        <f t="shared" si="56"/>
        <v>0.00048000000000000007</v>
      </c>
      <c r="S623" s="132">
        <v>0</v>
      </c>
      <c r="T623" s="133">
        <f t="shared" si="57"/>
        <v>0</v>
      </c>
      <c r="AR623" s="134" t="s">
        <v>174</v>
      </c>
      <c r="AT623" s="134" t="s">
        <v>156</v>
      </c>
      <c r="AU623" s="134" t="s">
        <v>87</v>
      </c>
      <c r="AY623" s="2" t="s">
        <v>153</v>
      </c>
      <c r="BE623" s="135">
        <f t="shared" si="59"/>
        <v>0</v>
      </c>
      <c r="BF623" s="135">
        <f t="shared" si="60"/>
        <v>0</v>
      </c>
      <c r="BG623" s="135">
        <f t="shared" si="61"/>
        <v>0</v>
      </c>
      <c r="BH623" s="135">
        <f t="shared" si="62"/>
        <v>0</v>
      </c>
      <c r="BI623" s="135">
        <f t="shared" si="63"/>
        <v>0</v>
      </c>
      <c r="BJ623" s="2" t="s">
        <v>85</v>
      </c>
      <c r="BK623" s="135">
        <f t="shared" si="58"/>
        <v>0</v>
      </c>
      <c r="BL623" s="2" t="s">
        <v>174</v>
      </c>
      <c r="BM623" s="134" t="s">
        <v>938</v>
      </c>
    </row>
    <row r="624" spans="2:51" s="142" customFormat="1" ht="11.25">
      <c r="B624" s="143"/>
      <c r="D624" s="144" t="s">
        <v>261</v>
      </c>
      <c r="E624" s="145" t="s">
        <v>19</v>
      </c>
      <c r="F624" s="146" t="s">
        <v>939</v>
      </c>
      <c r="H624" s="145" t="s">
        <v>19</v>
      </c>
      <c r="L624" s="143"/>
      <c r="M624" s="147"/>
      <c r="T624" s="148"/>
      <c r="AT624" s="145" t="s">
        <v>261</v>
      </c>
      <c r="AU624" s="145" t="s">
        <v>87</v>
      </c>
      <c r="AV624" s="142" t="s">
        <v>85</v>
      </c>
      <c r="AW624" s="142" t="s">
        <v>37</v>
      </c>
      <c r="AX624" s="142" t="s">
        <v>78</v>
      </c>
      <c r="AY624" s="145" t="s">
        <v>153</v>
      </c>
    </row>
    <row r="625" spans="2:51" s="149" customFormat="1" ht="11.25">
      <c r="B625" s="150"/>
      <c r="D625" s="144" t="s">
        <v>261</v>
      </c>
      <c r="E625" s="151" t="s">
        <v>19</v>
      </c>
      <c r="F625" s="152" t="s">
        <v>940</v>
      </c>
      <c r="H625" s="153">
        <v>24</v>
      </c>
      <c r="L625" s="150"/>
      <c r="M625" s="154"/>
      <c r="T625" s="155"/>
      <c r="AT625" s="151" t="s">
        <v>261</v>
      </c>
      <c r="AU625" s="151" t="s">
        <v>87</v>
      </c>
      <c r="AV625" s="149" t="s">
        <v>87</v>
      </c>
      <c r="AW625" s="149" t="s">
        <v>37</v>
      </c>
      <c r="AX625" s="149" t="s">
        <v>85</v>
      </c>
      <c r="AY625" s="151" t="s">
        <v>153</v>
      </c>
    </row>
    <row r="626" spans="2:65" s="18" customFormat="1" ht="21.75" customHeight="1">
      <c r="B626" s="19"/>
      <c r="C626" s="123" t="s">
        <v>941</v>
      </c>
      <c r="D626" s="123" t="s">
        <v>156</v>
      </c>
      <c r="E626" s="124" t="s">
        <v>942</v>
      </c>
      <c r="F626" s="125" t="s">
        <v>943</v>
      </c>
      <c r="G626" s="126" t="s">
        <v>254</v>
      </c>
      <c r="H626" s="127">
        <v>12</v>
      </c>
      <c r="I626" s="128"/>
      <c r="J626" s="129">
        <f t="shared" si="54"/>
        <v>0</v>
      </c>
      <c r="K626" s="125" t="s">
        <v>160</v>
      </c>
      <c r="L626" s="19"/>
      <c r="M626" s="130" t="s">
        <v>19</v>
      </c>
      <c r="N626" s="131" t="s">
        <v>49</v>
      </c>
      <c r="P626" s="132">
        <f t="shared" si="55"/>
        <v>0</v>
      </c>
      <c r="Q626" s="132">
        <v>0.0002</v>
      </c>
      <c r="R626" s="132">
        <f t="shared" si="56"/>
        <v>0.0024000000000000002</v>
      </c>
      <c r="S626" s="132">
        <v>0</v>
      </c>
      <c r="T626" s="133">
        <f t="shared" si="57"/>
        <v>0</v>
      </c>
      <c r="AR626" s="134" t="s">
        <v>174</v>
      </c>
      <c r="AT626" s="134" t="s">
        <v>156</v>
      </c>
      <c r="AU626" s="134" t="s">
        <v>87</v>
      </c>
      <c r="AY626" s="2" t="s">
        <v>153</v>
      </c>
      <c r="BE626" s="135">
        <f t="shared" si="59"/>
        <v>0</v>
      </c>
      <c r="BF626" s="135">
        <f t="shared" si="60"/>
        <v>0</v>
      </c>
      <c r="BG626" s="135">
        <f t="shared" si="61"/>
        <v>0</v>
      </c>
      <c r="BH626" s="135">
        <f t="shared" si="62"/>
        <v>0</v>
      </c>
      <c r="BI626" s="135">
        <f t="shared" si="63"/>
        <v>0</v>
      </c>
      <c r="BJ626" s="2" t="s">
        <v>85</v>
      </c>
      <c r="BK626" s="135">
        <f t="shared" si="58"/>
        <v>0</v>
      </c>
      <c r="BL626" s="2" t="s">
        <v>174</v>
      </c>
      <c r="BM626" s="134" t="s">
        <v>944</v>
      </c>
    </row>
    <row r="627" spans="2:47" s="18" customFormat="1" ht="11.25">
      <c r="B627" s="19"/>
      <c r="D627" s="136" t="s">
        <v>163</v>
      </c>
      <c r="F627" s="137" t="s">
        <v>945</v>
      </c>
      <c r="L627" s="19"/>
      <c r="M627" s="138"/>
      <c r="T627" s="43"/>
      <c r="AT627" s="2" t="s">
        <v>163</v>
      </c>
      <c r="AU627" s="2" t="s">
        <v>87</v>
      </c>
    </row>
    <row r="628" spans="2:65" s="18" customFormat="1" ht="21.75" customHeight="1">
      <c r="B628" s="19"/>
      <c r="C628" s="123" t="s">
        <v>946</v>
      </c>
      <c r="D628" s="123" t="s">
        <v>156</v>
      </c>
      <c r="E628" s="124" t="s">
        <v>947</v>
      </c>
      <c r="F628" s="125" t="s">
        <v>948</v>
      </c>
      <c r="G628" s="126" t="s">
        <v>254</v>
      </c>
      <c r="H628" s="127">
        <v>24</v>
      </c>
      <c r="I628" s="128"/>
      <c r="J628" s="129">
        <f t="shared" si="54"/>
        <v>0</v>
      </c>
      <c r="K628" s="125" t="s">
        <v>160</v>
      </c>
      <c r="L628" s="19"/>
      <c r="M628" s="130" t="s">
        <v>19</v>
      </c>
      <c r="N628" s="131" t="s">
        <v>49</v>
      </c>
      <c r="P628" s="132">
        <f t="shared" si="55"/>
        <v>0</v>
      </c>
      <c r="Q628" s="132">
        <v>0.00037</v>
      </c>
      <c r="R628" s="132">
        <f t="shared" si="56"/>
        <v>0.008879999999999999</v>
      </c>
      <c r="S628" s="132">
        <v>0</v>
      </c>
      <c r="T628" s="133">
        <f t="shared" si="57"/>
        <v>0</v>
      </c>
      <c r="AR628" s="134" t="s">
        <v>174</v>
      </c>
      <c r="AT628" s="134" t="s">
        <v>156</v>
      </c>
      <c r="AU628" s="134" t="s">
        <v>87</v>
      </c>
      <c r="AY628" s="2" t="s">
        <v>153</v>
      </c>
      <c r="BE628" s="135">
        <f t="shared" si="59"/>
        <v>0</v>
      </c>
      <c r="BF628" s="135">
        <f t="shared" si="60"/>
        <v>0</v>
      </c>
      <c r="BG628" s="135">
        <f t="shared" si="61"/>
        <v>0</v>
      </c>
      <c r="BH628" s="135">
        <f t="shared" si="62"/>
        <v>0</v>
      </c>
      <c r="BI628" s="135">
        <f t="shared" si="63"/>
        <v>0</v>
      </c>
      <c r="BJ628" s="2" t="s">
        <v>85</v>
      </c>
      <c r="BK628" s="135">
        <f t="shared" si="58"/>
        <v>0</v>
      </c>
      <c r="BL628" s="2" t="s">
        <v>174</v>
      </c>
      <c r="BM628" s="134" t="s">
        <v>949</v>
      </c>
    </row>
    <row r="629" spans="2:47" s="18" customFormat="1" ht="11.25">
      <c r="B629" s="19"/>
      <c r="D629" s="136" t="s">
        <v>163</v>
      </c>
      <c r="F629" s="137" t="s">
        <v>950</v>
      </c>
      <c r="L629" s="19"/>
      <c r="M629" s="138"/>
      <c r="T629" s="43"/>
      <c r="AT629" s="2" t="s">
        <v>163</v>
      </c>
      <c r="AU629" s="2" t="s">
        <v>87</v>
      </c>
    </row>
    <row r="630" spans="2:65" s="18" customFormat="1" ht="16.5" customHeight="1">
      <c r="B630" s="19"/>
      <c r="C630" s="123" t="s">
        <v>951</v>
      </c>
      <c r="D630" s="123" t="s">
        <v>156</v>
      </c>
      <c r="E630" s="124" t="s">
        <v>952</v>
      </c>
      <c r="F630" s="125" t="s">
        <v>953</v>
      </c>
      <c r="G630" s="126" t="s">
        <v>159</v>
      </c>
      <c r="H630" s="127">
        <v>1</v>
      </c>
      <c r="I630" s="128"/>
      <c r="J630" s="129">
        <f t="shared" si="54"/>
        <v>0</v>
      </c>
      <c r="K630" s="125" t="s">
        <v>19</v>
      </c>
      <c r="L630" s="19"/>
      <c r="M630" s="130" t="s">
        <v>19</v>
      </c>
      <c r="N630" s="131" t="s">
        <v>49</v>
      </c>
      <c r="P630" s="132">
        <f t="shared" si="55"/>
        <v>0</v>
      </c>
      <c r="Q630" s="132">
        <v>0</v>
      </c>
      <c r="R630" s="132">
        <f t="shared" si="56"/>
        <v>0</v>
      </c>
      <c r="S630" s="132">
        <v>0</v>
      </c>
      <c r="T630" s="133">
        <f t="shared" si="57"/>
        <v>0</v>
      </c>
      <c r="AR630" s="134" t="s">
        <v>174</v>
      </c>
      <c r="AT630" s="134" t="s">
        <v>156</v>
      </c>
      <c r="AU630" s="134" t="s">
        <v>87</v>
      </c>
      <c r="AY630" s="2" t="s">
        <v>153</v>
      </c>
      <c r="BE630" s="135">
        <f t="shared" si="59"/>
        <v>0</v>
      </c>
      <c r="BF630" s="135">
        <f t="shared" si="60"/>
        <v>0</v>
      </c>
      <c r="BG630" s="135">
        <f t="shared" si="61"/>
        <v>0</v>
      </c>
      <c r="BH630" s="135">
        <f t="shared" si="62"/>
        <v>0</v>
      </c>
      <c r="BI630" s="135">
        <f t="shared" si="63"/>
        <v>0</v>
      </c>
      <c r="BJ630" s="2" t="s">
        <v>85</v>
      </c>
      <c r="BK630" s="135">
        <f t="shared" si="58"/>
        <v>0</v>
      </c>
      <c r="BL630" s="2" t="s">
        <v>174</v>
      </c>
      <c r="BM630" s="134" t="s">
        <v>954</v>
      </c>
    </row>
    <row r="631" spans="2:65" s="18" customFormat="1" ht="21.75" customHeight="1">
      <c r="B631" s="19"/>
      <c r="C631" s="123" t="s">
        <v>955</v>
      </c>
      <c r="D631" s="123" t="s">
        <v>156</v>
      </c>
      <c r="E631" s="124" t="s">
        <v>956</v>
      </c>
      <c r="F631" s="125" t="s">
        <v>957</v>
      </c>
      <c r="G631" s="126" t="s">
        <v>159</v>
      </c>
      <c r="H631" s="127">
        <v>1</v>
      </c>
      <c r="I631" s="128"/>
      <c r="J631" s="129">
        <f t="shared" si="54"/>
        <v>0</v>
      </c>
      <c r="K631" s="125" t="s">
        <v>19</v>
      </c>
      <c r="L631" s="19"/>
      <c r="M631" s="130" t="s">
        <v>19</v>
      </c>
      <c r="N631" s="131" t="s">
        <v>49</v>
      </c>
      <c r="P631" s="132">
        <f t="shared" si="55"/>
        <v>0</v>
      </c>
      <c r="Q631" s="132">
        <v>0</v>
      </c>
      <c r="R631" s="132">
        <f t="shared" si="56"/>
        <v>0</v>
      </c>
      <c r="S631" s="132">
        <v>0</v>
      </c>
      <c r="T631" s="133">
        <f t="shared" si="57"/>
        <v>0</v>
      </c>
      <c r="AR631" s="134" t="s">
        <v>174</v>
      </c>
      <c r="AT631" s="134" t="s">
        <v>156</v>
      </c>
      <c r="AU631" s="134" t="s">
        <v>87</v>
      </c>
      <c r="AY631" s="2" t="s">
        <v>153</v>
      </c>
      <c r="BE631" s="135">
        <f t="shared" si="59"/>
        <v>0</v>
      </c>
      <c r="BF631" s="135">
        <f t="shared" si="60"/>
        <v>0</v>
      </c>
      <c r="BG631" s="135">
        <f t="shared" si="61"/>
        <v>0</v>
      </c>
      <c r="BH631" s="135">
        <f t="shared" si="62"/>
        <v>0</v>
      </c>
      <c r="BI631" s="135">
        <f t="shared" si="63"/>
        <v>0</v>
      </c>
      <c r="BJ631" s="2" t="s">
        <v>85</v>
      </c>
      <c r="BK631" s="135">
        <f t="shared" si="58"/>
        <v>0</v>
      </c>
      <c r="BL631" s="2" t="s">
        <v>174</v>
      </c>
      <c r="BM631" s="134" t="s">
        <v>958</v>
      </c>
    </row>
    <row r="632" spans="2:65" s="18" customFormat="1" ht="24.2" customHeight="1">
      <c r="B632" s="19"/>
      <c r="C632" s="123" t="s">
        <v>959</v>
      </c>
      <c r="D632" s="123" t="s">
        <v>156</v>
      </c>
      <c r="E632" s="124" t="s">
        <v>960</v>
      </c>
      <c r="F632" s="125" t="s">
        <v>961</v>
      </c>
      <c r="G632" s="126" t="s">
        <v>258</v>
      </c>
      <c r="H632" s="127">
        <v>444</v>
      </c>
      <c r="I632" s="128"/>
      <c r="J632" s="129">
        <f t="shared" si="54"/>
        <v>0</v>
      </c>
      <c r="K632" s="125" t="s">
        <v>160</v>
      </c>
      <c r="L632" s="19"/>
      <c r="M632" s="130" t="s">
        <v>19</v>
      </c>
      <c r="N632" s="131" t="s">
        <v>49</v>
      </c>
      <c r="P632" s="132">
        <f t="shared" si="55"/>
        <v>0</v>
      </c>
      <c r="Q632" s="132">
        <v>0</v>
      </c>
      <c r="R632" s="132">
        <f t="shared" si="56"/>
        <v>0</v>
      </c>
      <c r="S632" s="132">
        <v>0</v>
      </c>
      <c r="T632" s="133">
        <f t="shared" si="57"/>
        <v>0</v>
      </c>
      <c r="AR632" s="134" t="s">
        <v>174</v>
      </c>
      <c r="AT632" s="134" t="s">
        <v>156</v>
      </c>
      <c r="AU632" s="134" t="s">
        <v>87</v>
      </c>
      <c r="AY632" s="2" t="s">
        <v>153</v>
      </c>
      <c r="BE632" s="135">
        <f t="shared" si="59"/>
        <v>0</v>
      </c>
      <c r="BF632" s="135">
        <f t="shared" si="60"/>
        <v>0</v>
      </c>
      <c r="BG632" s="135">
        <f t="shared" si="61"/>
        <v>0</v>
      </c>
      <c r="BH632" s="135">
        <f t="shared" si="62"/>
        <v>0</v>
      </c>
      <c r="BI632" s="135">
        <f t="shared" si="63"/>
        <v>0</v>
      </c>
      <c r="BJ632" s="2" t="s">
        <v>85</v>
      </c>
      <c r="BK632" s="135">
        <f t="shared" si="58"/>
        <v>0</v>
      </c>
      <c r="BL632" s="2" t="s">
        <v>174</v>
      </c>
      <c r="BM632" s="134" t="s">
        <v>962</v>
      </c>
    </row>
    <row r="633" spans="2:47" s="18" customFormat="1" ht="11.25">
      <c r="B633" s="19"/>
      <c r="D633" s="136" t="s">
        <v>163</v>
      </c>
      <c r="F633" s="137" t="s">
        <v>963</v>
      </c>
      <c r="L633" s="19"/>
      <c r="M633" s="138"/>
      <c r="T633" s="43"/>
      <c r="AT633" s="2" t="s">
        <v>163</v>
      </c>
      <c r="AU633" s="2" t="s">
        <v>87</v>
      </c>
    </row>
    <row r="634" spans="2:51" s="149" customFormat="1" ht="11.25">
      <c r="B634" s="150"/>
      <c r="D634" s="144" t="s">
        <v>261</v>
      </c>
      <c r="E634" s="151" t="s">
        <v>19</v>
      </c>
      <c r="F634" s="152" t="s">
        <v>964</v>
      </c>
      <c r="H634" s="153">
        <v>444</v>
      </c>
      <c r="L634" s="150"/>
      <c r="M634" s="154"/>
      <c r="T634" s="155"/>
      <c r="AT634" s="151" t="s">
        <v>261</v>
      </c>
      <c r="AU634" s="151" t="s">
        <v>87</v>
      </c>
      <c r="AV634" s="149" t="s">
        <v>87</v>
      </c>
      <c r="AW634" s="149" t="s">
        <v>37</v>
      </c>
      <c r="AX634" s="149" t="s">
        <v>85</v>
      </c>
      <c r="AY634" s="151" t="s">
        <v>153</v>
      </c>
    </row>
    <row r="635" spans="2:65" s="18" customFormat="1" ht="24.2" customHeight="1">
      <c r="B635" s="19"/>
      <c r="C635" s="123" t="s">
        <v>965</v>
      </c>
      <c r="D635" s="123" t="s">
        <v>156</v>
      </c>
      <c r="E635" s="124" t="s">
        <v>966</v>
      </c>
      <c r="F635" s="125" t="s">
        <v>967</v>
      </c>
      <c r="G635" s="126" t="s">
        <v>258</v>
      </c>
      <c r="H635" s="127">
        <v>54168</v>
      </c>
      <c r="I635" s="128"/>
      <c r="J635" s="129">
        <f t="shared" si="54"/>
        <v>0</v>
      </c>
      <c r="K635" s="125" t="s">
        <v>160</v>
      </c>
      <c r="L635" s="19"/>
      <c r="M635" s="130" t="s">
        <v>19</v>
      </c>
      <c r="N635" s="131" t="s">
        <v>49</v>
      </c>
      <c r="P635" s="132">
        <f t="shared" si="55"/>
        <v>0</v>
      </c>
      <c r="Q635" s="132">
        <v>0</v>
      </c>
      <c r="R635" s="132">
        <f t="shared" si="56"/>
        <v>0</v>
      </c>
      <c r="S635" s="132">
        <v>0</v>
      </c>
      <c r="T635" s="133">
        <f t="shared" si="57"/>
        <v>0</v>
      </c>
      <c r="AR635" s="134" t="s">
        <v>174</v>
      </c>
      <c r="AT635" s="134" t="s">
        <v>156</v>
      </c>
      <c r="AU635" s="134" t="s">
        <v>87</v>
      </c>
      <c r="AY635" s="2" t="s">
        <v>153</v>
      </c>
      <c r="BE635" s="135">
        <f t="shared" si="59"/>
        <v>0</v>
      </c>
      <c r="BF635" s="135">
        <f t="shared" si="60"/>
        <v>0</v>
      </c>
      <c r="BG635" s="135">
        <f t="shared" si="61"/>
        <v>0</v>
      </c>
      <c r="BH635" s="135">
        <f t="shared" si="62"/>
        <v>0</v>
      </c>
      <c r="BI635" s="135">
        <f t="shared" si="63"/>
        <v>0</v>
      </c>
      <c r="BJ635" s="2" t="s">
        <v>85</v>
      </c>
      <c r="BK635" s="135">
        <f t="shared" si="58"/>
        <v>0</v>
      </c>
      <c r="BL635" s="2" t="s">
        <v>174</v>
      </c>
      <c r="BM635" s="134" t="s">
        <v>968</v>
      </c>
    </row>
    <row r="636" spans="2:47" s="18" customFormat="1" ht="11.25">
      <c r="B636" s="19"/>
      <c r="D636" s="136" t="s">
        <v>163</v>
      </c>
      <c r="F636" s="137" t="s">
        <v>969</v>
      </c>
      <c r="L636" s="19"/>
      <c r="M636" s="138"/>
      <c r="T636" s="43"/>
      <c r="AT636" s="2" t="s">
        <v>163</v>
      </c>
      <c r="AU636" s="2" t="s">
        <v>87</v>
      </c>
    </row>
    <row r="637" spans="2:51" s="149" customFormat="1" ht="11.25">
      <c r="B637" s="150"/>
      <c r="D637" s="144" t="s">
        <v>261</v>
      </c>
      <c r="E637" s="151" t="s">
        <v>19</v>
      </c>
      <c r="F637" s="152" t="s">
        <v>970</v>
      </c>
      <c r="H637" s="153">
        <v>54168</v>
      </c>
      <c r="L637" s="150"/>
      <c r="M637" s="154"/>
      <c r="T637" s="155"/>
      <c r="AT637" s="151" t="s">
        <v>261</v>
      </c>
      <c r="AU637" s="151" t="s">
        <v>87</v>
      </c>
      <c r="AV637" s="149" t="s">
        <v>87</v>
      </c>
      <c r="AW637" s="149" t="s">
        <v>37</v>
      </c>
      <c r="AX637" s="149" t="s">
        <v>85</v>
      </c>
      <c r="AY637" s="151" t="s">
        <v>153</v>
      </c>
    </row>
    <row r="638" spans="2:65" s="18" customFormat="1" ht="24.2" customHeight="1">
      <c r="B638" s="19"/>
      <c r="C638" s="123" t="s">
        <v>971</v>
      </c>
      <c r="D638" s="123" t="s">
        <v>156</v>
      </c>
      <c r="E638" s="124" t="s">
        <v>972</v>
      </c>
      <c r="F638" s="125" t="s">
        <v>973</v>
      </c>
      <c r="G638" s="126" t="s">
        <v>258</v>
      </c>
      <c r="H638" s="127">
        <v>444</v>
      </c>
      <c r="I638" s="128"/>
      <c r="J638" s="129">
        <f t="shared" si="54"/>
        <v>0</v>
      </c>
      <c r="K638" s="125" t="s">
        <v>160</v>
      </c>
      <c r="L638" s="19"/>
      <c r="M638" s="130" t="s">
        <v>19</v>
      </c>
      <c r="N638" s="131" t="s">
        <v>49</v>
      </c>
      <c r="P638" s="132">
        <f t="shared" si="55"/>
        <v>0</v>
      </c>
      <c r="Q638" s="132">
        <v>0</v>
      </c>
      <c r="R638" s="132">
        <f t="shared" si="56"/>
        <v>0</v>
      </c>
      <c r="S638" s="132">
        <v>0</v>
      </c>
      <c r="T638" s="133">
        <f t="shared" si="57"/>
        <v>0</v>
      </c>
      <c r="AR638" s="134" t="s">
        <v>174</v>
      </c>
      <c r="AT638" s="134" t="s">
        <v>156</v>
      </c>
      <c r="AU638" s="134" t="s">
        <v>87</v>
      </c>
      <c r="AY638" s="2" t="s">
        <v>153</v>
      </c>
      <c r="BE638" s="135">
        <f t="shared" si="59"/>
        <v>0</v>
      </c>
      <c r="BF638" s="135">
        <f t="shared" si="60"/>
        <v>0</v>
      </c>
      <c r="BG638" s="135">
        <f t="shared" si="61"/>
        <v>0</v>
      </c>
      <c r="BH638" s="135">
        <f t="shared" si="62"/>
        <v>0</v>
      </c>
      <c r="BI638" s="135">
        <f t="shared" si="63"/>
        <v>0</v>
      </c>
      <c r="BJ638" s="2" t="s">
        <v>85</v>
      </c>
      <c r="BK638" s="135">
        <f t="shared" si="58"/>
        <v>0</v>
      </c>
      <c r="BL638" s="2" t="s">
        <v>174</v>
      </c>
      <c r="BM638" s="134" t="s">
        <v>974</v>
      </c>
    </row>
    <row r="639" spans="2:47" s="18" customFormat="1" ht="11.25">
      <c r="B639" s="19"/>
      <c r="D639" s="136" t="s">
        <v>163</v>
      </c>
      <c r="F639" s="137" t="s">
        <v>975</v>
      </c>
      <c r="L639" s="19"/>
      <c r="M639" s="138"/>
      <c r="T639" s="43"/>
      <c r="AT639" s="2" t="s">
        <v>163</v>
      </c>
      <c r="AU639" s="2" t="s">
        <v>87</v>
      </c>
    </row>
    <row r="640" spans="2:65" s="18" customFormat="1" ht="24.2" customHeight="1">
      <c r="B640" s="19"/>
      <c r="C640" s="123" t="s">
        <v>976</v>
      </c>
      <c r="D640" s="123" t="s">
        <v>156</v>
      </c>
      <c r="E640" s="124" t="s">
        <v>977</v>
      </c>
      <c r="F640" s="125" t="s">
        <v>978</v>
      </c>
      <c r="G640" s="126" t="s">
        <v>258</v>
      </c>
      <c r="H640" s="127">
        <v>197.661</v>
      </c>
      <c r="I640" s="128"/>
      <c r="J640" s="129">
        <f t="shared" si="54"/>
        <v>0</v>
      </c>
      <c r="K640" s="125" t="s">
        <v>160</v>
      </c>
      <c r="L640" s="19"/>
      <c r="M640" s="130" t="s">
        <v>19</v>
      </c>
      <c r="N640" s="131" t="s">
        <v>49</v>
      </c>
      <c r="P640" s="132">
        <f t="shared" si="55"/>
        <v>0</v>
      </c>
      <c r="Q640" s="132">
        <v>0.00013</v>
      </c>
      <c r="R640" s="132">
        <f t="shared" si="56"/>
        <v>0.02569593</v>
      </c>
      <c r="S640" s="132">
        <v>0</v>
      </c>
      <c r="T640" s="133">
        <f t="shared" si="57"/>
        <v>0</v>
      </c>
      <c r="AR640" s="134" t="s">
        <v>174</v>
      </c>
      <c r="AT640" s="134" t="s">
        <v>156</v>
      </c>
      <c r="AU640" s="134" t="s">
        <v>87</v>
      </c>
      <c r="AY640" s="2" t="s">
        <v>153</v>
      </c>
      <c r="BE640" s="135">
        <f t="shared" si="59"/>
        <v>0</v>
      </c>
      <c r="BF640" s="135">
        <f t="shared" si="60"/>
        <v>0</v>
      </c>
      <c r="BG640" s="135">
        <f t="shared" si="61"/>
        <v>0</v>
      </c>
      <c r="BH640" s="135">
        <f t="shared" si="62"/>
        <v>0</v>
      </c>
      <c r="BI640" s="135">
        <f t="shared" si="63"/>
        <v>0</v>
      </c>
      <c r="BJ640" s="2" t="s">
        <v>85</v>
      </c>
      <c r="BK640" s="135">
        <f t="shared" si="58"/>
        <v>0</v>
      </c>
      <c r="BL640" s="2" t="s">
        <v>174</v>
      </c>
      <c r="BM640" s="134" t="s">
        <v>979</v>
      </c>
    </row>
    <row r="641" spans="2:47" s="18" customFormat="1" ht="11.25">
      <c r="B641" s="19"/>
      <c r="D641" s="136" t="s">
        <v>163</v>
      </c>
      <c r="F641" s="137" t="s">
        <v>980</v>
      </c>
      <c r="L641" s="19"/>
      <c r="M641" s="138"/>
      <c r="T641" s="43"/>
      <c r="AT641" s="2" t="s">
        <v>163</v>
      </c>
      <c r="AU641" s="2" t="s">
        <v>87</v>
      </c>
    </row>
    <row r="642" spans="2:65" s="18" customFormat="1" ht="24.2" customHeight="1">
      <c r="B642" s="19"/>
      <c r="C642" s="123" t="s">
        <v>981</v>
      </c>
      <c r="D642" s="123" t="s">
        <v>156</v>
      </c>
      <c r="E642" s="124" t="s">
        <v>982</v>
      </c>
      <c r="F642" s="125" t="s">
        <v>983</v>
      </c>
      <c r="G642" s="126" t="s">
        <v>258</v>
      </c>
      <c r="H642" s="127">
        <v>197.661</v>
      </c>
      <c r="I642" s="128"/>
      <c r="J642" s="129">
        <f t="shared" si="54"/>
        <v>0</v>
      </c>
      <c r="K642" s="125" t="s">
        <v>160</v>
      </c>
      <c r="L642" s="19"/>
      <c r="M642" s="130" t="s">
        <v>19</v>
      </c>
      <c r="N642" s="131" t="s">
        <v>49</v>
      </c>
      <c r="P642" s="132">
        <f t="shared" si="55"/>
        <v>0</v>
      </c>
      <c r="Q642" s="132">
        <v>4E-05</v>
      </c>
      <c r="R642" s="132">
        <f t="shared" si="56"/>
        <v>0.00790644</v>
      </c>
      <c r="S642" s="132">
        <v>0</v>
      </c>
      <c r="T642" s="133">
        <f t="shared" si="57"/>
        <v>0</v>
      </c>
      <c r="AR642" s="134" t="s">
        <v>174</v>
      </c>
      <c r="AT642" s="134" t="s">
        <v>156</v>
      </c>
      <c r="AU642" s="134" t="s">
        <v>87</v>
      </c>
      <c r="AY642" s="2" t="s">
        <v>153</v>
      </c>
      <c r="BE642" s="135">
        <f t="shared" si="59"/>
        <v>0</v>
      </c>
      <c r="BF642" s="135">
        <f t="shared" si="60"/>
        <v>0</v>
      </c>
      <c r="BG642" s="135">
        <f t="shared" si="61"/>
        <v>0</v>
      </c>
      <c r="BH642" s="135">
        <f t="shared" si="62"/>
        <v>0</v>
      </c>
      <c r="BI642" s="135">
        <f t="shared" si="63"/>
        <v>0</v>
      </c>
      <c r="BJ642" s="2" t="s">
        <v>85</v>
      </c>
      <c r="BK642" s="135">
        <f t="shared" si="58"/>
        <v>0</v>
      </c>
      <c r="BL642" s="2" t="s">
        <v>174</v>
      </c>
      <c r="BM642" s="134" t="s">
        <v>984</v>
      </c>
    </row>
    <row r="643" spans="2:47" s="18" customFormat="1" ht="11.25">
      <c r="B643" s="19"/>
      <c r="D643" s="136" t="s">
        <v>163</v>
      </c>
      <c r="F643" s="137" t="s">
        <v>985</v>
      </c>
      <c r="L643" s="19"/>
      <c r="M643" s="138"/>
      <c r="T643" s="43"/>
      <c r="AT643" s="2" t="s">
        <v>163</v>
      </c>
      <c r="AU643" s="2" t="s">
        <v>87</v>
      </c>
    </row>
    <row r="644" spans="2:65" s="18" customFormat="1" ht="16.5" customHeight="1">
      <c r="B644" s="19"/>
      <c r="C644" s="123" t="s">
        <v>986</v>
      </c>
      <c r="D644" s="123" t="s">
        <v>156</v>
      </c>
      <c r="E644" s="124" t="s">
        <v>987</v>
      </c>
      <c r="F644" s="125" t="s">
        <v>988</v>
      </c>
      <c r="G644" s="126" t="s">
        <v>159</v>
      </c>
      <c r="H644" s="127">
        <v>1</v>
      </c>
      <c r="I644" s="128"/>
      <c r="J644" s="129">
        <f t="shared" si="54"/>
        <v>0</v>
      </c>
      <c r="K644" s="125" t="s">
        <v>19</v>
      </c>
      <c r="L644" s="19"/>
      <c r="M644" s="130" t="s">
        <v>19</v>
      </c>
      <c r="N644" s="131" t="s">
        <v>49</v>
      </c>
      <c r="P644" s="132">
        <f t="shared" si="55"/>
        <v>0</v>
      </c>
      <c r="Q644" s="132">
        <v>0</v>
      </c>
      <c r="R644" s="132">
        <f t="shared" si="56"/>
        <v>0</v>
      </c>
      <c r="S644" s="132">
        <v>0</v>
      </c>
      <c r="T644" s="133">
        <f t="shared" si="57"/>
        <v>0</v>
      </c>
      <c r="AR644" s="134" t="s">
        <v>174</v>
      </c>
      <c r="AT644" s="134" t="s">
        <v>156</v>
      </c>
      <c r="AU644" s="134" t="s">
        <v>87</v>
      </c>
      <c r="AY644" s="2" t="s">
        <v>153</v>
      </c>
      <c r="BE644" s="135">
        <f t="shared" si="59"/>
        <v>0</v>
      </c>
      <c r="BF644" s="135">
        <f t="shared" si="60"/>
        <v>0</v>
      </c>
      <c r="BG644" s="135">
        <f t="shared" si="61"/>
        <v>0</v>
      </c>
      <c r="BH644" s="135">
        <f t="shared" si="62"/>
        <v>0</v>
      </c>
      <c r="BI644" s="135">
        <f t="shared" si="63"/>
        <v>0</v>
      </c>
      <c r="BJ644" s="2" t="s">
        <v>85</v>
      </c>
      <c r="BK644" s="135">
        <f t="shared" si="58"/>
        <v>0</v>
      </c>
      <c r="BL644" s="2" t="s">
        <v>174</v>
      </c>
      <c r="BM644" s="134" t="s">
        <v>989</v>
      </c>
    </row>
    <row r="645" spans="2:65" s="18" customFormat="1" ht="16.5" customHeight="1">
      <c r="B645" s="19"/>
      <c r="C645" s="123" t="s">
        <v>990</v>
      </c>
      <c r="D645" s="123" t="s">
        <v>156</v>
      </c>
      <c r="E645" s="124" t="s">
        <v>991</v>
      </c>
      <c r="F645" s="125" t="s">
        <v>992</v>
      </c>
      <c r="G645" s="126" t="s">
        <v>159</v>
      </c>
      <c r="H645" s="127">
        <v>1</v>
      </c>
      <c r="I645" s="128"/>
      <c r="J645" s="129">
        <f t="shared" si="54"/>
        <v>0</v>
      </c>
      <c r="K645" s="125" t="s">
        <v>19</v>
      </c>
      <c r="L645" s="19"/>
      <c r="M645" s="130" t="s">
        <v>19</v>
      </c>
      <c r="N645" s="131" t="s">
        <v>49</v>
      </c>
      <c r="P645" s="132">
        <f t="shared" si="55"/>
        <v>0</v>
      </c>
      <c r="Q645" s="132">
        <v>0</v>
      </c>
      <c r="R645" s="132">
        <f t="shared" si="56"/>
        <v>0</v>
      </c>
      <c r="S645" s="132">
        <v>0</v>
      </c>
      <c r="T645" s="133">
        <f t="shared" si="57"/>
        <v>0</v>
      </c>
      <c r="AR645" s="134" t="s">
        <v>174</v>
      </c>
      <c r="AT645" s="134" t="s">
        <v>156</v>
      </c>
      <c r="AU645" s="134" t="s">
        <v>87</v>
      </c>
      <c r="AY645" s="2" t="s">
        <v>153</v>
      </c>
      <c r="BE645" s="135">
        <f t="shared" si="59"/>
        <v>0</v>
      </c>
      <c r="BF645" s="135">
        <f t="shared" si="60"/>
        <v>0</v>
      </c>
      <c r="BG645" s="135">
        <f t="shared" si="61"/>
        <v>0</v>
      </c>
      <c r="BH645" s="135">
        <f t="shared" si="62"/>
        <v>0</v>
      </c>
      <c r="BI645" s="135">
        <f t="shared" si="63"/>
        <v>0</v>
      </c>
      <c r="BJ645" s="2" t="s">
        <v>85</v>
      </c>
      <c r="BK645" s="135">
        <f t="shared" si="58"/>
        <v>0</v>
      </c>
      <c r="BL645" s="2" t="s">
        <v>174</v>
      </c>
      <c r="BM645" s="134" t="s">
        <v>993</v>
      </c>
    </row>
    <row r="646" spans="2:63" s="111" customFormat="1" ht="22.9" customHeight="1">
      <c r="B646" s="112"/>
      <c r="D646" s="113" t="s">
        <v>77</v>
      </c>
      <c r="E646" s="121" t="s">
        <v>994</v>
      </c>
      <c r="F646" s="121" t="s">
        <v>995</v>
      </c>
      <c r="J646" s="122">
        <f>BK646</f>
        <v>0</v>
      </c>
      <c r="L646" s="112"/>
      <c r="M646" s="116"/>
      <c r="P646" s="117">
        <f>SUM(P647:P657)</f>
        <v>0</v>
      </c>
      <c r="R646" s="117">
        <f>SUM(R647:R657)</f>
        <v>0</v>
      </c>
      <c r="T646" s="118">
        <f>SUM(T647:T657)</f>
        <v>0</v>
      </c>
      <c r="AR646" s="113" t="s">
        <v>85</v>
      </c>
      <c r="AT646" s="119" t="s">
        <v>77</v>
      </c>
      <c r="AU646" s="119" t="s">
        <v>85</v>
      </c>
      <c r="AY646" s="113" t="s">
        <v>153</v>
      </c>
      <c r="BK646" s="120">
        <f>SUM(BK647:BK657)</f>
        <v>0</v>
      </c>
    </row>
    <row r="647" spans="2:65" s="18" customFormat="1" ht="24.2" customHeight="1">
      <c r="B647" s="19"/>
      <c r="C647" s="123" t="s">
        <v>996</v>
      </c>
      <c r="D647" s="123" t="s">
        <v>156</v>
      </c>
      <c r="E647" s="124" t="s">
        <v>997</v>
      </c>
      <c r="F647" s="125" t="s">
        <v>998</v>
      </c>
      <c r="G647" s="126" t="s">
        <v>322</v>
      </c>
      <c r="H647" s="127">
        <v>90.049</v>
      </c>
      <c r="I647" s="128"/>
      <c r="J647" s="129">
        <f>ROUND(I647*H647,2)</f>
        <v>0</v>
      </c>
      <c r="K647" s="125" t="s">
        <v>160</v>
      </c>
      <c r="L647" s="19"/>
      <c r="M647" s="130" t="s">
        <v>19</v>
      </c>
      <c r="N647" s="131" t="s">
        <v>49</v>
      </c>
      <c r="P647" s="132">
        <f>O647*H647</f>
        <v>0</v>
      </c>
      <c r="Q647" s="132">
        <v>0</v>
      </c>
      <c r="R647" s="132">
        <f>Q647*H647</f>
        <v>0</v>
      </c>
      <c r="S647" s="132">
        <v>0</v>
      </c>
      <c r="T647" s="133">
        <f>S647*H647</f>
        <v>0</v>
      </c>
      <c r="AR647" s="134" t="s">
        <v>174</v>
      </c>
      <c r="AT647" s="134" t="s">
        <v>156</v>
      </c>
      <c r="AU647" s="134" t="s">
        <v>87</v>
      </c>
      <c r="AY647" s="2" t="s">
        <v>153</v>
      </c>
      <c r="BE647" s="135">
        <f t="shared" si="59"/>
        <v>0</v>
      </c>
      <c r="BF647" s="135">
        <f t="shared" si="60"/>
        <v>0</v>
      </c>
      <c r="BG647" s="135">
        <f t="shared" si="61"/>
        <v>0</v>
      </c>
      <c r="BH647" s="135">
        <f t="shared" si="62"/>
        <v>0</v>
      </c>
      <c r="BI647" s="135">
        <f t="shared" si="63"/>
        <v>0</v>
      </c>
      <c r="BJ647" s="2" t="s">
        <v>85</v>
      </c>
      <c r="BK647" s="135">
        <f>ROUND(I647*H647,2)</f>
        <v>0</v>
      </c>
      <c r="BL647" s="2" t="s">
        <v>174</v>
      </c>
      <c r="BM647" s="134" t="s">
        <v>999</v>
      </c>
    </row>
    <row r="648" spans="2:47" s="18" customFormat="1" ht="11.25">
      <c r="B648" s="19"/>
      <c r="D648" s="136" t="s">
        <v>163</v>
      </c>
      <c r="F648" s="137" t="s">
        <v>1000</v>
      </c>
      <c r="L648" s="19"/>
      <c r="M648" s="138"/>
      <c r="T648" s="43"/>
      <c r="AT648" s="2" t="s">
        <v>163</v>
      </c>
      <c r="AU648" s="2" t="s">
        <v>87</v>
      </c>
    </row>
    <row r="649" spans="2:65" s="18" customFormat="1" ht="24.2" customHeight="1">
      <c r="B649" s="19"/>
      <c r="C649" s="123" t="s">
        <v>1001</v>
      </c>
      <c r="D649" s="123" t="s">
        <v>156</v>
      </c>
      <c r="E649" s="124" t="s">
        <v>1002</v>
      </c>
      <c r="F649" s="125" t="s">
        <v>1003</v>
      </c>
      <c r="G649" s="126" t="s">
        <v>322</v>
      </c>
      <c r="H649" s="127">
        <v>810.441</v>
      </c>
      <c r="I649" s="128"/>
      <c r="J649" s="129">
        <f>ROUND(I649*H649,2)</f>
        <v>0</v>
      </c>
      <c r="K649" s="125" t="s">
        <v>160</v>
      </c>
      <c r="L649" s="19"/>
      <c r="M649" s="130" t="s">
        <v>19</v>
      </c>
      <c r="N649" s="131" t="s">
        <v>49</v>
      </c>
      <c r="P649" s="132">
        <f>O649*H649</f>
        <v>0</v>
      </c>
      <c r="Q649" s="132">
        <v>0</v>
      </c>
      <c r="R649" s="132">
        <f>Q649*H649</f>
        <v>0</v>
      </c>
      <c r="S649" s="132">
        <v>0</v>
      </c>
      <c r="T649" s="133">
        <f>S649*H649</f>
        <v>0</v>
      </c>
      <c r="AR649" s="134" t="s">
        <v>174</v>
      </c>
      <c r="AT649" s="134" t="s">
        <v>156</v>
      </c>
      <c r="AU649" s="134" t="s">
        <v>87</v>
      </c>
      <c r="AY649" s="2" t="s">
        <v>153</v>
      </c>
      <c r="BE649" s="135">
        <f t="shared" si="59"/>
        <v>0</v>
      </c>
      <c r="BF649" s="135">
        <f t="shared" si="60"/>
        <v>0</v>
      </c>
      <c r="BG649" s="135">
        <f t="shared" si="61"/>
        <v>0</v>
      </c>
      <c r="BH649" s="135">
        <f t="shared" si="62"/>
        <v>0</v>
      </c>
      <c r="BI649" s="135">
        <f t="shared" si="63"/>
        <v>0</v>
      </c>
      <c r="BJ649" s="2" t="s">
        <v>85</v>
      </c>
      <c r="BK649" s="135">
        <f>ROUND(I649*H649,2)</f>
        <v>0</v>
      </c>
      <c r="BL649" s="2" t="s">
        <v>174</v>
      </c>
      <c r="BM649" s="134" t="s">
        <v>1004</v>
      </c>
    </row>
    <row r="650" spans="2:47" s="18" customFormat="1" ht="11.25">
      <c r="B650" s="19"/>
      <c r="D650" s="136" t="s">
        <v>163</v>
      </c>
      <c r="F650" s="137" t="s">
        <v>1005</v>
      </c>
      <c r="L650" s="19"/>
      <c r="M650" s="138"/>
      <c r="T650" s="43"/>
      <c r="AT650" s="2" t="s">
        <v>163</v>
      </c>
      <c r="AU650" s="2" t="s">
        <v>87</v>
      </c>
    </row>
    <row r="651" spans="2:51" s="149" customFormat="1" ht="11.25">
      <c r="B651" s="150"/>
      <c r="D651" s="144" t="s">
        <v>261</v>
      </c>
      <c r="E651" s="151" t="s">
        <v>19</v>
      </c>
      <c r="F651" s="152" t="s">
        <v>1006</v>
      </c>
      <c r="H651" s="153">
        <v>810.441</v>
      </c>
      <c r="L651" s="150"/>
      <c r="M651" s="154"/>
      <c r="T651" s="155"/>
      <c r="AT651" s="151" t="s">
        <v>261</v>
      </c>
      <c r="AU651" s="151" t="s">
        <v>87</v>
      </c>
      <c r="AV651" s="149" t="s">
        <v>87</v>
      </c>
      <c r="AW651" s="149" t="s">
        <v>37</v>
      </c>
      <c r="AX651" s="149" t="s">
        <v>85</v>
      </c>
      <c r="AY651" s="151" t="s">
        <v>153</v>
      </c>
    </row>
    <row r="652" spans="2:65" s="18" customFormat="1" ht="24.2" customHeight="1">
      <c r="B652" s="19"/>
      <c r="C652" s="123" t="s">
        <v>1007</v>
      </c>
      <c r="D652" s="123" t="s">
        <v>156</v>
      </c>
      <c r="E652" s="124" t="s">
        <v>1008</v>
      </c>
      <c r="F652" s="125" t="s">
        <v>1009</v>
      </c>
      <c r="G652" s="126" t="s">
        <v>322</v>
      </c>
      <c r="H652" s="127">
        <v>54.638</v>
      </c>
      <c r="I652" s="128"/>
      <c r="J652" s="129">
        <f>ROUND(I652*H652,2)</f>
        <v>0</v>
      </c>
      <c r="K652" s="125" t="s">
        <v>160</v>
      </c>
      <c r="L652" s="19"/>
      <c r="M652" s="130" t="s">
        <v>19</v>
      </c>
      <c r="N652" s="131" t="s">
        <v>49</v>
      </c>
      <c r="P652" s="132">
        <f>O652*H652</f>
        <v>0</v>
      </c>
      <c r="Q652" s="132">
        <v>0</v>
      </c>
      <c r="R652" s="132">
        <f>Q652*H652</f>
        <v>0</v>
      </c>
      <c r="S652" s="132">
        <v>0</v>
      </c>
      <c r="T652" s="133">
        <f>S652*H652</f>
        <v>0</v>
      </c>
      <c r="AR652" s="134" t="s">
        <v>174</v>
      </c>
      <c r="AT652" s="134" t="s">
        <v>156</v>
      </c>
      <c r="AU652" s="134" t="s">
        <v>87</v>
      </c>
      <c r="AY652" s="2" t="s">
        <v>153</v>
      </c>
      <c r="BE652" s="135">
        <f t="shared" si="59"/>
        <v>0</v>
      </c>
      <c r="BF652" s="135">
        <f t="shared" si="60"/>
        <v>0</v>
      </c>
      <c r="BG652" s="135">
        <f t="shared" si="61"/>
        <v>0</v>
      </c>
      <c r="BH652" s="135">
        <f t="shared" si="62"/>
        <v>0</v>
      </c>
      <c r="BI652" s="135">
        <f t="shared" si="63"/>
        <v>0</v>
      </c>
      <c r="BJ652" s="2" t="s">
        <v>85</v>
      </c>
      <c r="BK652" s="135">
        <f>ROUND(I652*H652,2)</f>
        <v>0</v>
      </c>
      <c r="BL652" s="2" t="s">
        <v>174</v>
      </c>
      <c r="BM652" s="134" t="s">
        <v>1010</v>
      </c>
    </row>
    <row r="653" spans="2:47" s="18" customFormat="1" ht="11.25">
      <c r="B653" s="19"/>
      <c r="D653" s="136" t="s">
        <v>163</v>
      </c>
      <c r="F653" s="137" t="s">
        <v>1011</v>
      </c>
      <c r="L653" s="19"/>
      <c r="M653" s="138"/>
      <c r="T653" s="43"/>
      <c r="AT653" s="2" t="s">
        <v>163</v>
      </c>
      <c r="AU653" s="2" t="s">
        <v>87</v>
      </c>
    </row>
    <row r="654" spans="2:65" s="18" customFormat="1" ht="24.2" customHeight="1">
      <c r="B654" s="19"/>
      <c r="C654" s="123" t="s">
        <v>1012</v>
      </c>
      <c r="D654" s="123" t="s">
        <v>156</v>
      </c>
      <c r="E654" s="124" t="s">
        <v>1013</v>
      </c>
      <c r="F654" s="125" t="s">
        <v>1014</v>
      </c>
      <c r="G654" s="126" t="s">
        <v>322</v>
      </c>
      <c r="H654" s="127">
        <v>0.856</v>
      </c>
      <c r="I654" s="128"/>
      <c r="J654" s="129">
        <f>ROUND(I654*H654,2)</f>
        <v>0</v>
      </c>
      <c r="K654" s="125" t="s">
        <v>160</v>
      </c>
      <c r="L654" s="19"/>
      <c r="M654" s="130" t="s">
        <v>19</v>
      </c>
      <c r="N654" s="131" t="s">
        <v>49</v>
      </c>
      <c r="P654" s="132">
        <f>O654*H654</f>
        <v>0</v>
      </c>
      <c r="Q654" s="132">
        <v>0</v>
      </c>
      <c r="R654" s="132">
        <f>Q654*H654</f>
        <v>0</v>
      </c>
      <c r="S654" s="132">
        <v>0</v>
      </c>
      <c r="T654" s="133">
        <f>S654*H654</f>
        <v>0</v>
      </c>
      <c r="AR654" s="134" t="s">
        <v>174</v>
      </c>
      <c r="AT654" s="134" t="s">
        <v>156</v>
      </c>
      <c r="AU654" s="134" t="s">
        <v>87</v>
      </c>
      <c r="AY654" s="2" t="s">
        <v>153</v>
      </c>
      <c r="BE654" s="135">
        <f t="shared" si="59"/>
        <v>0</v>
      </c>
      <c r="BF654" s="135">
        <f t="shared" si="60"/>
        <v>0</v>
      </c>
      <c r="BG654" s="135">
        <f t="shared" si="61"/>
        <v>0</v>
      </c>
      <c r="BH654" s="135">
        <f t="shared" si="62"/>
        <v>0</v>
      </c>
      <c r="BI654" s="135">
        <f t="shared" si="63"/>
        <v>0</v>
      </c>
      <c r="BJ654" s="2" t="s">
        <v>85</v>
      </c>
      <c r="BK654" s="135">
        <f>ROUND(I654*H654,2)</f>
        <v>0</v>
      </c>
      <c r="BL654" s="2" t="s">
        <v>174</v>
      </c>
      <c r="BM654" s="134" t="s">
        <v>1015</v>
      </c>
    </row>
    <row r="655" spans="2:47" s="18" customFormat="1" ht="11.25">
      <c r="B655" s="19"/>
      <c r="D655" s="136" t="s">
        <v>163</v>
      </c>
      <c r="F655" s="137" t="s">
        <v>1016</v>
      </c>
      <c r="L655" s="19"/>
      <c r="M655" s="138"/>
      <c r="T655" s="43"/>
      <c r="AT655" s="2" t="s">
        <v>163</v>
      </c>
      <c r="AU655" s="2" t="s">
        <v>87</v>
      </c>
    </row>
    <row r="656" spans="2:65" s="18" customFormat="1" ht="24.2" customHeight="1">
      <c r="B656" s="19"/>
      <c r="C656" s="123" t="s">
        <v>1017</v>
      </c>
      <c r="D656" s="123" t="s">
        <v>156</v>
      </c>
      <c r="E656" s="124" t="s">
        <v>1018</v>
      </c>
      <c r="F656" s="125" t="s">
        <v>321</v>
      </c>
      <c r="G656" s="126" t="s">
        <v>322</v>
      </c>
      <c r="H656" s="127">
        <v>34.585</v>
      </c>
      <c r="I656" s="128"/>
      <c r="J656" s="129">
        <f>ROUND(I656*H656,2)</f>
        <v>0</v>
      </c>
      <c r="K656" s="125" t="s">
        <v>160</v>
      </c>
      <c r="L656" s="19"/>
      <c r="M656" s="130" t="s">
        <v>19</v>
      </c>
      <c r="N656" s="131" t="s">
        <v>49</v>
      </c>
      <c r="P656" s="132">
        <f>O656*H656</f>
        <v>0</v>
      </c>
      <c r="Q656" s="132">
        <v>0</v>
      </c>
      <c r="R656" s="132">
        <f>Q656*H656</f>
        <v>0</v>
      </c>
      <c r="S656" s="132">
        <v>0</v>
      </c>
      <c r="T656" s="133">
        <f>S656*H656</f>
        <v>0</v>
      </c>
      <c r="AR656" s="134" t="s">
        <v>174</v>
      </c>
      <c r="AT656" s="134" t="s">
        <v>156</v>
      </c>
      <c r="AU656" s="134" t="s">
        <v>87</v>
      </c>
      <c r="AY656" s="2" t="s">
        <v>153</v>
      </c>
      <c r="BE656" s="135">
        <f t="shared" si="59"/>
        <v>0</v>
      </c>
      <c r="BF656" s="135">
        <f t="shared" si="60"/>
        <v>0</v>
      </c>
      <c r="BG656" s="135">
        <f t="shared" si="61"/>
        <v>0</v>
      </c>
      <c r="BH656" s="135">
        <f t="shared" si="62"/>
        <v>0</v>
      </c>
      <c r="BI656" s="135">
        <f t="shared" si="63"/>
        <v>0</v>
      </c>
      <c r="BJ656" s="2" t="s">
        <v>85</v>
      </c>
      <c r="BK656" s="135">
        <f>ROUND(I656*H656,2)</f>
        <v>0</v>
      </c>
      <c r="BL656" s="2" t="s">
        <v>174</v>
      </c>
      <c r="BM656" s="134" t="s">
        <v>1019</v>
      </c>
    </row>
    <row r="657" spans="2:47" s="18" customFormat="1" ht="11.25">
      <c r="B657" s="19"/>
      <c r="D657" s="136" t="s">
        <v>163</v>
      </c>
      <c r="F657" s="137" t="s">
        <v>1020</v>
      </c>
      <c r="L657" s="19"/>
      <c r="M657" s="138"/>
      <c r="T657" s="43"/>
      <c r="AT657" s="2" t="s">
        <v>163</v>
      </c>
      <c r="AU657" s="2" t="s">
        <v>87</v>
      </c>
    </row>
    <row r="658" spans="2:63" s="111" customFormat="1" ht="22.9" customHeight="1">
      <c r="B658" s="112"/>
      <c r="D658" s="113" t="s">
        <v>77</v>
      </c>
      <c r="E658" s="121" t="s">
        <v>1021</v>
      </c>
      <c r="F658" s="121" t="s">
        <v>1022</v>
      </c>
      <c r="J658" s="122">
        <f>BK658</f>
        <v>0</v>
      </c>
      <c r="L658" s="112"/>
      <c r="M658" s="116"/>
      <c r="P658" s="117">
        <f>SUM(P659:P660)</f>
        <v>0</v>
      </c>
      <c r="R658" s="117">
        <f>SUM(R659:R660)</f>
        <v>0</v>
      </c>
      <c r="T658" s="118">
        <f>SUM(T659:T660)</f>
        <v>0</v>
      </c>
      <c r="AR658" s="113" t="s">
        <v>85</v>
      </c>
      <c r="AT658" s="119" t="s">
        <v>77</v>
      </c>
      <c r="AU658" s="119" t="s">
        <v>85</v>
      </c>
      <c r="AY658" s="113" t="s">
        <v>153</v>
      </c>
      <c r="BK658" s="120">
        <f>SUM(BK659:BK660)</f>
        <v>0</v>
      </c>
    </row>
    <row r="659" spans="2:65" s="18" customFormat="1" ht="33" customHeight="1">
      <c r="B659" s="19"/>
      <c r="C659" s="123" t="s">
        <v>1023</v>
      </c>
      <c r="D659" s="123" t="s">
        <v>156</v>
      </c>
      <c r="E659" s="124" t="s">
        <v>1024</v>
      </c>
      <c r="F659" s="125" t="s">
        <v>1025</v>
      </c>
      <c r="G659" s="126" t="s">
        <v>322</v>
      </c>
      <c r="H659" s="127">
        <v>780.164</v>
      </c>
      <c r="I659" s="128"/>
      <c r="J659" s="129">
        <f>ROUND(I659*H659,2)</f>
        <v>0</v>
      </c>
      <c r="K659" s="125" t="s">
        <v>160</v>
      </c>
      <c r="L659" s="19"/>
      <c r="M659" s="130" t="s">
        <v>19</v>
      </c>
      <c r="N659" s="131" t="s">
        <v>49</v>
      </c>
      <c r="P659" s="132">
        <f>O659*H659</f>
        <v>0</v>
      </c>
      <c r="Q659" s="132">
        <v>0</v>
      </c>
      <c r="R659" s="132">
        <f>Q659*H659</f>
        <v>0</v>
      </c>
      <c r="S659" s="132">
        <v>0</v>
      </c>
      <c r="T659" s="133">
        <f>S659*H659</f>
        <v>0</v>
      </c>
      <c r="AR659" s="134" t="s">
        <v>174</v>
      </c>
      <c r="AT659" s="134" t="s">
        <v>156</v>
      </c>
      <c r="AU659" s="134" t="s">
        <v>87</v>
      </c>
      <c r="AY659" s="2" t="s">
        <v>153</v>
      </c>
      <c r="BE659" s="135">
        <f t="shared" si="59"/>
        <v>0</v>
      </c>
      <c r="BF659" s="135">
        <f t="shared" si="60"/>
        <v>0</v>
      </c>
      <c r="BG659" s="135">
        <f t="shared" si="61"/>
        <v>0</v>
      </c>
      <c r="BH659" s="135">
        <f t="shared" si="62"/>
        <v>0</v>
      </c>
      <c r="BI659" s="135">
        <f t="shared" si="63"/>
        <v>0</v>
      </c>
      <c r="BJ659" s="2" t="s">
        <v>85</v>
      </c>
      <c r="BK659" s="135">
        <f>ROUND(I659*H659,2)</f>
        <v>0</v>
      </c>
      <c r="BL659" s="2" t="s">
        <v>174</v>
      </c>
      <c r="BM659" s="134" t="s">
        <v>1026</v>
      </c>
    </row>
    <row r="660" spans="2:47" s="18" customFormat="1" ht="11.25">
      <c r="B660" s="19"/>
      <c r="D660" s="136" t="s">
        <v>163</v>
      </c>
      <c r="F660" s="137" t="s">
        <v>1027</v>
      </c>
      <c r="L660" s="19"/>
      <c r="M660" s="138"/>
      <c r="T660" s="43"/>
      <c r="AT660" s="2" t="s">
        <v>163</v>
      </c>
      <c r="AU660" s="2" t="s">
        <v>87</v>
      </c>
    </row>
    <row r="661" spans="2:63" s="111" customFormat="1" ht="25.9" customHeight="1">
      <c r="B661" s="112"/>
      <c r="D661" s="113" t="s">
        <v>77</v>
      </c>
      <c r="E661" s="114" t="s">
        <v>1028</v>
      </c>
      <c r="F661" s="114" t="s">
        <v>1029</v>
      </c>
      <c r="J661" s="115">
        <f aca="true" t="shared" si="64" ref="J661:J662">BK661</f>
        <v>0</v>
      </c>
      <c r="L661" s="112"/>
      <c r="M661" s="116"/>
      <c r="P661" s="117">
        <f>P662+P688+P738+P832+P945+P998+P1017+P1044+P1117+P1178+P1213+P1262+P1327</f>
        <v>0</v>
      </c>
      <c r="R661" s="117">
        <f>R662+R688+R738+R832+R945+R998+R1017+R1044+R1117+R1178+R1213+R1262+R1327</f>
        <v>65.36664427999999</v>
      </c>
      <c r="T661" s="118">
        <f>T662+T688+T738+T832+T945+T998+T1017+T1044+T1117+T1178+T1213+T1262+T1327</f>
        <v>0</v>
      </c>
      <c r="AR661" s="113" t="s">
        <v>87</v>
      </c>
      <c r="AT661" s="119" t="s">
        <v>77</v>
      </c>
      <c r="AU661" s="119" t="s">
        <v>78</v>
      </c>
      <c r="AY661" s="113" t="s">
        <v>153</v>
      </c>
      <c r="BK661" s="120">
        <f>BK662+BK688+BK738+BK832+BK945+BK998+BK1017+BK1044+BK1117+BK1178+BK1213+BK1262+BK1327</f>
        <v>0</v>
      </c>
    </row>
    <row r="662" spans="2:63" s="111" customFormat="1" ht="22.9" customHeight="1">
      <c r="B662" s="112"/>
      <c r="D662" s="113" t="s">
        <v>77</v>
      </c>
      <c r="E662" s="121" t="s">
        <v>1030</v>
      </c>
      <c r="F662" s="121" t="s">
        <v>1031</v>
      </c>
      <c r="J662" s="122">
        <f t="shared" si="64"/>
        <v>0</v>
      </c>
      <c r="L662" s="112"/>
      <c r="M662" s="116"/>
      <c r="P662" s="117">
        <f>SUM(P663:P687)</f>
        <v>0</v>
      </c>
      <c r="R662" s="117">
        <f>SUM(R663:R687)</f>
        <v>1.7649475600000002</v>
      </c>
      <c r="T662" s="118">
        <f>SUM(T663:T687)</f>
        <v>0</v>
      </c>
      <c r="AR662" s="113" t="s">
        <v>87</v>
      </c>
      <c r="AT662" s="119" t="s">
        <v>77</v>
      </c>
      <c r="AU662" s="119" t="s">
        <v>85</v>
      </c>
      <c r="AY662" s="113" t="s">
        <v>153</v>
      </c>
      <c r="BK662" s="120">
        <f>SUM(BK663:BK687)</f>
        <v>0</v>
      </c>
    </row>
    <row r="663" spans="2:65" s="18" customFormat="1" ht="21.75" customHeight="1">
      <c r="B663" s="19"/>
      <c r="C663" s="123" t="s">
        <v>1032</v>
      </c>
      <c r="D663" s="123" t="s">
        <v>156</v>
      </c>
      <c r="E663" s="124" t="s">
        <v>1033</v>
      </c>
      <c r="F663" s="125" t="s">
        <v>1034</v>
      </c>
      <c r="G663" s="126" t="s">
        <v>258</v>
      </c>
      <c r="H663" s="127">
        <v>217.035</v>
      </c>
      <c r="I663" s="128"/>
      <c r="J663" s="129">
        <f>ROUND(I663*H663,2)</f>
        <v>0</v>
      </c>
      <c r="K663" s="125" t="s">
        <v>160</v>
      </c>
      <c r="L663" s="19"/>
      <c r="M663" s="130" t="s">
        <v>19</v>
      </c>
      <c r="N663" s="131" t="s">
        <v>49</v>
      </c>
      <c r="P663" s="132">
        <f>O663*H663</f>
        <v>0</v>
      </c>
      <c r="Q663" s="132">
        <v>0</v>
      </c>
      <c r="R663" s="132">
        <f>Q663*H663</f>
        <v>0</v>
      </c>
      <c r="S663" s="132">
        <v>0</v>
      </c>
      <c r="T663" s="133">
        <f>S663*H663</f>
        <v>0</v>
      </c>
      <c r="AR663" s="134" t="s">
        <v>373</v>
      </c>
      <c r="AT663" s="134" t="s">
        <v>156</v>
      </c>
      <c r="AU663" s="134" t="s">
        <v>87</v>
      </c>
      <c r="AY663" s="2" t="s">
        <v>153</v>
      </c>
      <c r="BE663" s="135">
        <f t="shared" si="59"/>
        <v>0</v>
      </c>
      <c r="BF663" s="135">
        <f t="shared" si="60"/>
        <v>0</v>
      </c>
      <c r="BG663" s="135">
        <f t="shared" si="61"/>
        <v>0</v>
      </c>
      <c r="BH663" s="135">
        <f t="shared" si="62"/>
        <v>0</v>
      </c>
      <c r="BI663" s="135">
        <f t="shared" si="63"/>
        <v>0</v>
      </c>
      <c r="BJ663" s="2" t="s">
        <v>85</v>
      </c>
      <c r="BK663" s="135">
        <f>ROUND(I663*H663,2)</f>
        <v>0</v>
      </c>
      <c r="BL663" s="2" t="s">
        <v>373</v>
      </c>
      <c r="BM663" s="134" t="s">
        <v>1035</v>
      </c>
    </row>
    <row r="664" spans="2:47" s="18" customFormat="1" ht="11.25">
      <c r="B664" s="19"/>
      <c r="D664" s="136" t="s">
        <v>163</v>
      </c>
      <c r="F664" s="137" t="s">
        <v>1036</v>
      </c>
      <c r="L664" s="19"/>
      <c r="M664" s="138"/>
      <c r="T664" s="43"/>
      <c r="AT664" s="2" t="s">
        <v>163</v>
      </c>
      <c r="AU664" s="2" t="s">
        <v>87</v>
      </c>
    </row>
    <row r="665" spans="2:51" s="149" customFormat="1" ht="11.25">
      <c r="B665" s="150"/>
      <c r="D665" s="144" t="s">
        <v>261</v>
      </c>
      <c r="E665" s="151" t="s">
        <v>19</v>
      </c>
      <c r="F665" s="152" t="s">
        <v>1037</v>
      </c>
      <c r="H665" s="153">
        <v>217.035</v>
      </c>
      <c r="L665" s="150"/>
      <c r="M665" s="154"/>
      <c r="T665" s="155"/>
      <c r="AT665" s="151" t="s">
        <v>261</v>
      </c>
      <c r="AU665" s="151" t="s">
        <v>87</v>
      </c>
      <c r="AV665" s="149" t="s">
        <v>87</v>
      </c>
      <c r="AW665" s="149" t="s">
        <v>37</v>
      </c>
      <c r="AX665" s="149" t="s">
        <v>85</v>
      </c>
      <c r="AY665" s="151" t="s">
        <v>153</v>
      </c>
    </row>
    <row r="666" spans="2:65" s="18" customFormat="1" ht="21.75" customHeight="1">
      <c r="B666" s="19"/>
      <c r="C666" s="123" t="s">
        <v>1038</v>
      </c>
      <c r="D666" s="123" t="s">
        <v>156</v>
      </c>
      <c r="E666" s="124" t="s">
        <v>1039</v>
      </c>
      <c r="F666" s="125" t="s">
        <v>1040</v>
      </c>
      <c r="G666" s="126" t="s">
        <v>258</v>
      </c>
      <c r="H666" s="127">
        <v>19.521</v>
      </c>
      <c r="I666" s="128"/>
      <c r="J666" s="129">
        <f>ROUND(I666*H666,2)</f>
        <v>0</v>
      </c>
      <c r="K666" s="125" t="s">
        <v>160</v>
      </c>
      <c r="L666" s="19"/>
      <c r="M666" s="130" t="s">
        <v>19</v>
      </c>
      <c r="N666" s="131" t="s">
        <v>49</v>
      </c>
      <c r="P666" s="132">
        <f>O666*H666</f>
        <v>0</v>
      </c>
      <c r="Q666" s="132">
        <v>0</v>
      </c>
      <c r="R666" s="132">
        <f>Q666*H666</f>
        <v>0</v>
      </c>
      <c r="S666" s="132">
        <v>0</v>
      </c>
      <c r="T666" s="133">
        <f>S666*H666</f>
        <v>0</v>
      </c>
      <c r="AR666" s="134" t="s">
        <v>373</v>
      </c>
      <c r="AT666" s="134" t="s">
        <v>156</v>
      </c>
      <c r="AU666" s="134" t="s">
        <v>87</v>
      </c>
      <c r="AY666" s="2" t="s">
        <v>153</v>
      </c>
      <c r="BE666" s="135">
        <f t="shared" si="59"/>
        <v>0</v>
      </c>
      <c r="BF666" s="135">
        <f t="shared" si="60"/>
        <v>0</v>
      </c>
      <c r="BG666" s="135">
        <f t="shared" si="61"/>
        <v>0</v>
      </c>
      <c r="BH666" s="135">
        <f t="shared" si="62"/>
        <v>0</v>
      </c>
      <c r="BI666" s="135">
        <f t="shared" si="63"/>
        <v>0</v>
      </c>
      <c r="BJ666" s="2" t="s">
        <v>85</v>
      </c>
      <c r="BK666" s="135">
        <f>ROUND(I666*H666,2)</f>
        <v>0</v>
      </c>
      <c r="BL666" s="2" t="s">
        <v>373</v>
      </c>
      <c r="BM666" s="134" t="s">
        <v>1041</v>
      </c>
    </row>
    <row r="667" spans="2:47" s="18" customFormat="1" ht="11.25">
      <c r="B667" s="19"/>
      <c r="D667" s="136" t="s">
        <v>163</v>
      </c>
      <c r="F667" s="137" t="s">
        <v>1042</v>
      </c>
      <c r="L667" s="19"/>
      <c r="M667" s="138"/>
      <c r="T667" s="43"/>
      <c r="AT667" s="2" t="s">
        <v>163</v>
      </c>
      <c r="AU667" s="2" t="s">
        <v>87</v>
      </c>
    </row>
    <row r="668" spans="2:51" s="149" customFormat="1" ht="11.25">
      <c r="B668" s="150"/>
      <c r="D668" s="144" t="s">
        <v>261</v>
      </c>
      <c r="E668" s="151" t="s">
        <v>19</v>
      </c>
      <c r="F668" s="152" t="s">
        <v>1043</v>
      </c>
      <c r="H668" s="153">
        <v>19.521</v>
      </c>
      <c r="L668" s="150"/>
      <c r="M668" s="154"/>
      <c r="T668" s="155"/>
      <c r="AT668" s="151" t="s">
        <v>261</v>
      </c>
      <c r="AU668" s="151" t="s">
        <v>87</v>
      </c>
      <c r="AV668" s="149" t="s">
        <v>87</v>
      </c>
      <c r="AW668" s="149" t="s">
        <v>37</v>
      </c>
      <c r="AX668" s="149" t="s">
        <v>85</v>
      </c>
      <c r="AY668" s="151" t="s">
        <v>153</v>
      </c>
    </row>
    <row r="669" spans="2:65" s="18" customFormat="1" ht="16.5" customHeight="1">
      <c r="B669" s="19"/>
      <c r="C669" s="171" t="s">
        <v>1044</v>
      </c>
      <c r="D669" s="171" t="s">
        <v>664</v>
      </c>
      <c r="E669" s="172" t="s">
        <v>1045</v>
      </c>
      <c r="F669" s="173" t="s">
        <v>1046</v>
      </c>
      <c r="G669" s="174" t="s">
        <v>322</v>
      </c>
      <c r="H669" s="175">
        <v>0.08</v>
      </c>
      <c r="I669" s="176"/>
      <c r="J669" s="177">
        <f>ROUND(I669*H669,2)</f>
        <v>0</v>
      </c>
      <c r="K669" s="173" t="s">
        <v>160</v>
      </c>
      <c r="L669" s="178"/>
      <c r="M669" s="179" t="s">
        <v>19</v>
      </c>
      <c r="N669" s="180" t="s">
        <v>49</v>
      </c>
      <c r="P669" s="132">
        <f>O669*H669</f>
        <v>0</v>
      </c>
      <c r="Q669" s="132">
        <v>1</v>
      </c>
      <c r="R669" s="132">
        <f>Q669*H669</f>
        <v>0.08</v>
      </c>
      <c r="S669" s="132">
        <v>0</v>
      </c>
      <c r="T669" s="133">
        <f>S669*H669</f>
        <v>0</v>
      </c>
      <c r="AR669" s="134" t="s">
        <v>494</v>
      </c>
      <c r="AT669" s="134" t="s">
        <v>664</v>
      </c>
      <c r="AU669" s="134" t="s">
        <v>87</v>
      </c>
      <c r="AY669" s="2" t="s">
        <v>153</v>
      </c>
      <c r="BE669" s="135">
        <f t="shared" si="59"/>
        <v>0</v>
      </c>
      <c r="BF669" s="135">
        <f t="shared" si="60"/>
        <v>0</v>
      </c>
      <c r="BG669" s="135">
        <f t="shared" si="61"/>
        <v>0</v>
      </c>
      <c r="BH669" s="135">
        <f t="shared" si="62"/>
        <v>0</v>
      </c>
      <c r="BI669" s="135">
        <f t="shared" si="63"/>
        <v>0</v>
      </c>
      <c r="BJ669" s="2" t="s">
        <v>85</v>
      </c>
      <c r="BK669" s="135">
        <f>ROUND(I669*H669,2)</f>
        <v>0</v>
      </c>
      <c r="BL669" s="2" t="s">
        <v>373</v>
      </c>
      <c r="BM669" s="134" t="s">
        <v>1047</v>
      </c>
    </row>
    <row r="670" spans="2:51" s="149" customFormat="1" ht="11.25">
      <c r="B670" s="150"/>
      <c r="D670" s="144" t="s">
        <v>261</v>
      </c>
      <c r="E670" s="151" t="s">
        <v>19</v>
      </c>
      <c r="F670" s="152" t="s">
        <v>1048</v>
      </c>
      <c r="H670" s="153">
        <v>236.556</v>
      </c>
      <c r="L670" s="150"/>
      <c r="M670" s="154"/>
      <c r="T670" s="155"/>
      <c r="AT670" s="151" t="s">
        <v>261</v>
      </c>
      <c r="AU670" s="151" t="s">
        <v>87</v>
      </c>
      <c r="AV670" s="149" t="s">
        <v>87</v>
      </c>
      <c r="AW670" s="149" t="s">
        <v>37</v>
      </c>
      <c r="AX670" s="149" t="s">
        <v>85</v>
      </c>
      <c r="AY670" s="151" t="s">
        <v>153</v>
      </c>
    </row>
    <row r="671" spans="2:51" s="149" customFormat="1" ht="11.25">
      <c r="B671" s="150"/>
      <c r="D671" s="144" t="s">
        <v>261</v>
      </c>
      <c r="F671" s="152" t="s">
        <v>1049</v>
      </c>
      <c r="H671" s="153">
        <v>0.08</v>
      </c>
      <c r="L671" s="150"/>
      <c r="M671" s="154"/>
      <c r="T671" s="155"/>
      <c r="AT671" s="151" t="s">
        <v>261</v>
      </c>
      <c r="AU671" s="151" t="s">
        <v>87</v>
      </c>
      <c r="AV671" s="149" t="s">
        <v>87</v>
      </c>
      <c r="AW671" s="149" t="s">
        <v>4</v>
      </c>
      <c r="AX671" s="149" t="s">
        <v>85</v>
      </c>
      <c r="AY671" s="151" t="s">
        <v>153</v>
      </c>
    </row>
    <row r="672" spans="2:65" s="18" customFormat="1" ht="16.5" customHeight="1">
      <c r="B672" s="19"/>
      <c r="C672" s="123" t="s">
        <v>1050</v>
      </c>
      <c r="D672" s="123" t="s">
        <v>156</v>
      </c>
      <c r="E672" s="124" t="s">
        <v>1051</v>
      </c>
      <c r="F672" s="125" t="s">
        <v>1052</v>
      </c>
      <c r="G672" s="126" t="s">
        <v>258</v>
      </c>
      <c r="H672" s="127">
        <v>217.035</v>
      </c>
      <c r="I672" s="128"/>
      <c r="J672" s="129">
        <f>ROUND(I672*H672,2)</f>
        <v>0</v>
      </c>
      <c r="K672" s="125" t="s">
        <v>160</v>
      </c>
      <c r="L672" s="19"/>
      <c r="M672" s="130" t="s">
        <v>19</v>
      </c>
      <c r="N672" s="131" t="s">
        <v>49</v>
      </c>
      <c r="P672" s="132">
        <f>O672*H672</f>
        <v>0</v>
      </c>
      <c r="Q672" s="132">
        <v>0.0004</v>
      </c>
      <c r="R672" s="132">
        <f>Q672*H672</f>
        <v>0.086814</v>
      </c>
      <c r="S672" s="132">
        <v>0</v>
      </c>
      <c r="T672" s="133">
        <f>S672*H672</f>
        <v>0</v>
      </c>
      <c r="AR672" s="134" t="s">
        <v>373</v>
      </c>
      <c r="AT672" s="134" t="s">
        <v>156</v>
      </c>
      <c r="AU672" s="134" t="s">
        <v>87</v>
      </c>
      <c r="AY672" s="2" t="s">
        <v>153</v>
      </c>
      <c r="BE672" s="135">
        <f t="shared" si="59"/>
        <v>0</v>
      </c>
      <c r="BF672" s="135">
        <f t="shared" si="60"/>
        <v>0</v>
      </c>
      <c r="BG672" s="135">
        <f t="shared" si="61"/>
        <v>0</v>
      </c>
      <c r="BH672" s="135">
        <f t="shared" si="62"/>
        <v>0</v>
      </c>
      <c r="BI672" s="135">
        <f t="shared" si="63"/>
        <v>0</v>
      </c>
      <c r="BJ672" s="2" t="s">
        <v>85</v>
      </c>
      <c r="BK672" s="135">
        <f>ROUND(I672*H672,2)</f>
        <v>0</v>
      </c>
      <c r="BL672" s="2" t="s">
        <v>373</v>
      </c>
      <c r="BM672" s="134" t="s">
        <v>1053</v>
      </c>
    </row>
    <row r="673" spans="2:47" s="18" customFormat="1" ht="11.25">
      <c r="B673" s="19"/>
      <c r="D673" s="136" t="s">
        <v>163</v>
      </c>
      <c r="F673" s="137" t="s">
        <v>1054</v>
      </c>
      <c r="L673" s="19"/>
      <c r="M673" s="138"/>
      <c r="T673" s="43"/>
      <c r="AT673" s="2" t="s">
        <v>163</v>
      </c>
      <c r="AU673" s="2" t="s">
        <v>87</v>
      </c>
    </row>
    <row r="674" spans="2:65" s="18" customFormat="1" ht="16.5" customHeight="1">
      <c r="B674" s="19"/>
      <c r="C674" s="123" t="s">
        <v>1055</v>
      </c>
      <c r="D674" s="123" t="s">
        <v>156</v>
      </c>
      <c r="E674" s="124" t="s">
        <v>1056</v>
      </c>
      <c r="F674" s="125" t="s">
        <v>1057</v>
      </c>
      <c r="G674" s="126" t="s">
        <v>258</v>
      </c>
      <c r="H674" s="127">
        <v>19.521</v>
      </c>
      <c r="I674" s="128"/>
      <c r="J674" s="129">
        <f>ROUND(I674*H674,2)</f>
        <v>0</v>
      </c>
      <c r="K674" s="125" t="s">
        <v>160</v>
      </c>
      <c r="L674" s="19"/>
      <c r="M674" s="130" t="s">
        <v>19</v>
      </c>
      <c r="N674" s="131" t="s">
        <v>49</v>
      </c>
      <c r="P674" s="132">
        <f>O674*H674</f>
        <v>0</v>
      </c>
      <c r="Q674" s="132">
        <v>0.0004</v>
      </c>
      <c r="R674" s="132">
        <f>Q674*H674</f>
        <v>0.007808400000000001</v>
      </c>
      <c r="S674" s="132">
        <v>0</v>
      </c>
      <c r="T674" s="133">
        <f>S674*H674</f>
        <v>0</v>
      </c>
      <c r="AR674" s="134" t="s">
        <v>373</v>
      </c>
      <c r="AT674" s="134" t="s">
        <v>156</v>
      </c>
      <c r="AU674" s="134" t="s">
        <v>87</v>
      </c>
      <c r="AY674" s="2" t="s">
        <v>153</v>
      </c>
      <c r="BE674" s="135">
        <f t="shared" si="59"/>
        <v>0</v>
      </c>
      <c r="BF674" s="135">
        <f t="shared" si="60"/>
        <v>0</v>
      </c>
      <c r="BG674" s="135">
        <f t="shared" si="61"/>
        <v>0</v>
      </c>
      <c r="BH674" s="135">
        <f t="shared" si="62"/>
        <v>0</v>
      </c>
      <c r="BI674" s="135">
        <f t="shared" si="63"/>
        <v>0</v>
      </c>
      <c r="BJ674" s="2" t="s">
        <v>85</v>
      </c>
      <c r="BK674" s="135">
        <f>ROUND(I674*H674,2)</f>
        <v>0</v>
      </c>
      <c r="BL674" s="2" t="s">
        <v>373</v>
      </c>
      <c r="BM674" s="134" t="s">
        <v>1058</v>
      </c>
    </row>
    <row r="675" spans="2:47" s="18" customFormat="1" ht="11.25">
      <c r="B675" s="19"/>
      <c r="D675" s="136" t="s">
        <v>163</v>
      </c>
      <c r="F675" s="137" t="s">
        <v>1059</v>
      </c>
      <c r="L675" s="19"/>
      <c r="M675" s="138"/>
      <c r="T675" s="43"/>
      <c r="AT675" s="2" t="s">
        <v>163</v>
      </c>
      <c r="AU675" s="2" t="s">
        <v>87</v>
      </c>
    </row>
    <row r="676" spans="2:65" s="18" customFormat="1" ht="24.2" customHeight="1">
      <c r="B676" s="19"/>
      <c r="C676" s="171" t="s">
        <v>1060</v>
      </c>
      <c r="D676" s="171" t="s">
        <v>664</v>
      </c>
      <c r="E676" s="172" t="s">
        <v>1061</v>
      </c>
      <c r="F676" s="173" t="s">
        <v>1062</v>
      </c>
      <c r="G676" s="174" t="s">
        <v>258</v>
      </c>
      <c r="H676" s="175">
        <v>283.867</v>
      </c>
      <c r="I676" s="176"/>
      <c r="J676" s="177">
        <f>ROUND(I676*H676,2)</f>
        <v>0</v>
      </c>
      <c r="K676" s="173" t="s">
        <v>160</v>
      </c>
      <c r="L676" s="178"/>
      <c r="M676" s="179" t="s">
        <v>19</v>
      </c>
      <c r="N676" s="180" t="s">
        <v>49</v>
      </c>
      <c r="P676" s="132">
        <f>O676*H676</f>
        <v>0</v>
      </c>
      <c r="Q676" s="132">
        <v>0.0054</v>
      </c>
      <c r="R676" s="132">
        <f>Q676*H676</f>
        <v>1.5328818000000002</v>
      </c>
      <c r="S676" s="132">
        <v>0</v>
      </c>
      <c r="T676" s="133">
        <f>S676*H676</f>
        <v>0</v>
      </c>
      <c r="AR676" s="134" t="s">
        <v>494</v>
      </c>
      <c r="AT676" s="134" t="s">
        <v>664</v>
      </c>
      <c r="AU676" s="134" t="s">
        <v>87</v>
      </c>
      <c r="AY676" s="2" t="s">
        <v>153</v>
      </c>
      <c r="BE676" s="135">
        <f t="shared" si="59"/>
        <v>0</v>
      </c>
      <c r="BF676" s="135">
        <f t="shared" si="60"/>
        <v>0</v>
      </c>
      <c r="BG676" s="135">
        <f t="shared" si="61"/>
        <v>0</v>
      </c>
      <c r="BH676" s="135">
        <f t="shared" si="62"/>
        <v>0</v>
      </c>
      <c r="BI676" s="135">
        <f t="shared" si="63"/>
        <v>0</v>
      </c>
      <c r="BJ676" s="2" t="s">
        <v>85</v>
      </c>
      <c r="BK676" s="135">
        <f>ROUND(I676*H676,2)</f>
        <v>0</v>
      </c>
      <c r="BL676" s="2" t="s">
        <v>373</v>
      </c>
      <c r="BM676" s="134" t="s">
        <v>1063</v>
      </c>
    </row>
    <row r="677" spans="2:47" s="18" customFormat="1" ht="19.5">
      <c r="B677" s="19"/>
      <c r="D677" s="144" t="s">
        <v>655</v>
      </c>
      <c r="F677" s="170" t="s">
        <v>1064</v>
      </c>
      <c r="L677" s="19"/>
      <c r="M677" s="138"/>
      <c r="T677" s="43"/>
      <c r="AT677" s="2" t="s">
        <v>655</v>
      </c>
      <c r="AU677" s="2" t="s">
        <v>87</v>
      </c>
    </row>
    <row r="678" spans="2:51" s="149" customFormat="1" ht="11.25">
      <c r="B678" s="150"/>
      <c r="D678" s="144" t="s">
        <v>261</v>
      </c>
      <c r="E678" s="151" t="s">
        <v>19</v>
      </c>
      <c r="F678" s="152" t="s">
        <v>1048</v>
      </c>
      <c r="H678" s="153">
        <v>236.556</v>
      </c>
      <c r="L678" s="150"/>
      <c r="M678" s="154"/>
      <c r="T678" s="155"/>
      <c r="AT678" s="151" t="s">
        <v>261</v>
      </c>
      <c r="AU678" s="151" t="s">
        <v>87</v>
      </c>
      <c r="AV678" s="149" t="s">
        <v>87</v>
      </c>
      <c r="AW678" s="149" t="s">
        <v>37</v>
      </c>
      <c r="AX678" s="149" t="s">
        <v>85</v>
      </c>
      <c r="AY678" s="151" t="s">
        <v>153</v>
      </c>
    </row>
    <row r="679" spans="2:51" s="149" customFormat="1" ht="11.25">
      <c r="B679" s="150"/>
      <c r="D679" s="144" t="s">
        <v>261</v>
      </c>
      <c r="F679" s="152" t="s">
        <v>1065</v>
      </c>
      <c r="H679" s="153">
        <v>283.867</v>
      </c>
      <c r="L679" s="150"/>
      <c r="M679" s="154"/>
      <c r="T679" s="155"/>
      <c r="AT679" s="151" t="s">
        <v>261</v>
      </c>
      <c r="AU679" s="151" t="s">
        <v>87</v>
      </c>
      <c r="AV679" s="149" t="s">
        <v>87</v>
      </c>
      <c r="AW679" s="149" t="s">
        <v>4</v>
      </c>
      <c r="AX679" s="149" t="s">
        <v>85</v>
      </c>
      <c r="AY679" s="151" t="s">
        <v>153</v>
      </c>
    </row>
    <row r="680" spans="2:65" s="18" customFormat="1" ht="33" customHeight="1">
      <c r="B680" s="19"/>
      <c r="C680" s="123" t="s">
        <v>1066</v>
      </c>
      <c r="D680" s="123" t="s">
        <v>156</v>
      </c>
      <c r="E680" s="124" t="s">
        <v>1067</v>
      </c>
      <c r="F680" s="125" t="s">
        <v>1068</v>
      </c>
      <c r="G680" s="126" t="s">
        <v>258</v>
      </c>
      <c r="H680" s="127">
        <v>73.134</v>
      </c>
      <c r="I680" s="128"/>
      <c r="J680" s="129">
        <f>ROUND(I680*H680,2)</f>
        <v>0</v>
      </c>
      <c r="K680" s="125" t="s">
        <v>160</v>
      </c>
      <c r="L680" s="19"/>
      <c r="M680" s="130" t="s">
        <v>19</v>
      </c>
      <c r="N680" s="131" t="s">
        <v>49</v>
      </c>
      <c r="P680" s="132">
        <f>O680*H680</f>
        <v>0</v>
      </c>
      <c r="Q680" s="132">
        <v>0.00064</v>
      </c>
      <c r="R680" s="132">
        <f>Q680*H680</f>
        <v>0.04680576</v>
      </c>
      <c r="S680" s="132">
        <v>0</v>
      </c>
      <c r="T680" s="133">
        <f>S680*H680</f>
        <v>0</v>
      </c>
      <c r="AR680" s="134" t="s">
        <v>373</v>
      </c>
      <c r="AT680" s="134" t="s">
        <v>156</v>
      </c>
      <c r="AU680" s="134" t="s">
        <v>87</v>
      </c>
      <c r="AY680" s="2" t="s">
        <v>153</v>
      </c>
      <c r="BE680" s="135">
        <f t="shared" si="59"/>
        <v>0</v>
      </c>
      <c r="BF680" s="135">
        <f t="shared" si="60"/>
        <v>0</v>
      </c>
      <c r="BG680" s="135">
        <f t="shared" si="61"/>
        <v>0</v>
      </c>
      <c r="BH680" s="135">
        <f t="shared" si="62"/>
        <v>0</v>
      </c>
      <c r="BI680" s="135">
        <f t="shared" si="63"/>
        <v>0</v>
      </c>
      <c r="BJ680" s="2" t="s">
        <v>85</v>
      </c>
      <c r="BK680" s="135">
        <f>ROUND(I680*H680,2)</f>
        <v>0</v>
      </c>
      <c r="BL680" s="2" t="s">
        <v>373</v>
      </c>
      <c r="BM680" s="134" t="s">
        <v>1069</v>
      </c>
    </row>
    <row r="681" spans="2:47" s="18" customFormat="1" ht="11.25">
      <c r="B681" s="19"/>
      <c r="D681" s="136" t="s">
        <v>163</v>
      </c>
      <c r="F681" s="137" t="s">
        <v>1070</v>
      </c>
      <c r="L681" s="19"/>
      <c r="M681" s="138"/>
      <c r="T681" s="43"/>
      <c r="AT681" s="2" t="s">
        <v>163</v>
      </c>
      <c r="AU681" s="2" t="s">
        <v>87</v>
      </c>
    </row>
    <row r="682" spans="2:51" s="149" customFormat="1" ht="11.25">
      <c r="B682" s="150"/>
      <c r="D682" s="144" t="s">
        <v>261</v>
      </c>
      <c r="E682" s="151" t="s">
        <v>19</v>
      </c>
      <c r="F682" s="152" t="s">
        <v>1071</v>
      </c>
      <c r="H682" s="153">
        <v>73.134</v>
      </c>
      <c r="L682" s="150"/>
      <c r="M682" s="154"/>
      <c r="T682" s="155"/>
      <c r="AT682" s="151" t="s">
        <v>261</v>
      </c>
      <c r="AU682" s="151" t="s">
        <v>87</v>
      </c>
      <c r="AV682" s="149" t="s">
        <v>87</v>
      </c>
      <c r="AW682" s="149" t="s">
        <v>37</v>
      </c>
      <c r="AX682" s="149" t="s">
        <v>85</v>
      </c>
      <c r="AY682" s="151" t="s">
        <v>153</v>
      </c>
    </row>
    <row r="683" spans="2:65" s="18" customFormat="1" ht="16.5" customHeight="1">
      <c r="B683" s="19"/>
      <c r="C683" s="123" t="s">
        <v>1072</v>
      </c>
      <c r="D683" s="123" t="s">
        <v>156</v>
      </c>
      <c r="E683" s="124" t="s">
        <v>1073</v>
      </c>
      <c r="F683" s="125" t="s">
        <v>1074</v>
      </c>
      <c r="G683" s="126" t="s">
        <v>270</v>
      </c>
      <c r="H683" s="127">
        <v>66.485</v>
      </c>
      <c r="I683" s="128"/>
      <c r="J683" s="129">
        <f>ROUND(I683*H683,2)</f>
        <v>0</v>
      </c>
      <c r="K683" s="125" t="s">
        <v>160</v>
      </c>
      <c r="L683" s="19"/>
      <c r="M683" s="130" t="s">
        <v>19</v>
      </c>
      <c r="N683" s="131" t="s">
        <v>49</v>
      </c>
      <c r="P683" s="132">
        <f>O683*H683</f>
        <v>0</v>
      </c>
      <c r="Q683" s="132">
        <v>0.00016</v>
      </c>
      <c r="R683" s="132">
        <f>Q683*H683</f>
        <v>0.0106376</v>
      </c>
      <c r="S683" s="132">
        <v>0</v>
      </c>
      <c r="T683" s="133">
        <f>S683*H683</f>
        <v>0</v>
      </c>
      <c r="AR683" s="134" t="s">
        <v>373</v>
      </c>
      <c r="AT683" s="134" t="s">
        <v>156</v>
      </c>
      <c r="AU683" s="134" t="s">
        <v>87</v>
      </c>
      <c r="AY683" s="2" t="s">
        <v>153</v>
      </c>
      <c r="BE683" s="135">
        <f aca="true" t="shared" si="65" ref="BE683:BE739">IF(N683="základní",J683,0)</f>
        <v>0</v>
      </c>
      <c r="BF683" s="135">
        <f aca="true" t="shared" si="66" ref="BF683:BF739">IF(N683="snížená",J683,0)</f>
        <v>0</v>
      </c>
      <c r="BG683" s="135">
        <f aca="true" t="shared" si="67" ref="BG683:BG739">IF(N683="zákl. přenesená",J683,0)</f>
        <v>0</v>
      </c>
      <c r="BH683" s="135">
        <f aca="true" t="shared" si="68" ref="BH683:BH739">IF(N683="sníž. přenesená",J683,0)</f>
        <v>0</v>
      </c>
      <c r="BI683" s="135">
        <f aca="true" t="shared" si="69" ref="BI683:BI739">IF(N683="nulová",J683,0)</f>
        <v>0</v>
      </c>
      <c r="BJ683" s="2" t="s">
        <v>85</v>
      </c>
      <c r="BK683" s="135">
        <f>ROUND(I683*H683,2)</f>
        <v>0</v>
      </c>
      <c r="BL683" s="2" t="s">
        <v>373</v>
      </c>
      <c r="BM683" s="134" t="s">
        <v>1075</v>
      </c>
    </row>
    <row r="684" spans="2:47" s="18" customFormat="1" ht="11.25">
      <c r="B684" s="19"/>
      <c r="D684" s="136" t="s">
        <v>163</v>
      </c>
      <c r="F684" s="137" t="s">
        <v>1076</v>
      </c>
      <c r="L684" s="19"/>
      <c r="M684" s="138"/>
      <c r="T684" s="43"/>
      <c r="AT684" s="2" t="s">
        <v>163</v>
      </c>
      <c r="AU684" s="2" t="s">
        <v>87</v>
      </c>
    </row>
    <row r="685" spans="2:51" s="149" customFormat="1" ht="11.25">
      <c r="B685" s="150"/>
      <c r="D685" s="144" t="s">
        <v>261</v>
      </c>
      <c r="E685" s="151" t="s">
        <v>19</v>
      </c>
      <c r="F685" s="152" t="s">
        <v>1077</v>
      </c>
      <c r="H685" s="153">
        <v>66.485</v>
      </c>
      <c r="L685" s="150"/>
      <c r="M685" s="154"/>
      <c r="T685" s="155"/>
      <c r="AT685" s="151" t="s">
        <v>261</v>
      </c>
      <c r="AU685" s="151" t="s">
        <v>87</v>
      </c>
      <c r="AV685" s="149" t="s">
        <v>87</v>
      </c>
      <c r="AW685" s="149" t="s">
        <v>37</v>
      </c>
      <c r="AX685" s="149" t="s">
        <v>85</v>
      </c>
      <c r="AY685" s="151" t="s">
        <v>153</v>
      </c>
    </row>
    <row r="686" spans="2:65" s="18" customFormat="1" ht="24.2" customHeight="1">
      <c r="B686" s="19"/>
      <c r="C686" s="123" t="s">
        <v>1078</v>
      </c>
      <c r="D686" s="123" t="s">
        <v>156</v>
      </c>
      <c r="E686" s="124" t="s">
        <v>1079</v>
      </c>
      <c r="F686" s="125" t="s">
        <v>1080</v>
      </c>
      <c r="G686" s="126" t="s">
        <v>1081</v>
      </c>
      <c r="H686" s="181"/>
      <c r="I686" s="128"/>
      <c r="J686" s="129">
        <f>ROUND(I686*H686,2)</f>
        <v>0</v>
      </c>
      <c r="K686" s="125" t="s">
        <v>160</v>
      </c>
      <c r="L686" s="19"/>
      <c r="M686" s="130" t="s">
        <v>19</v>
      </c>
      <c r="N686" s="131" t="s">
        <v>49</v>
      </c>
      <c r="P686" s="132">
        <f>O686*H686</f>
        <v>0</v>
      </c>
      <c r="Q686" s="132">
        <v>0</v>
      </c>
      <c r="R686" s="132">
        <f>Q686*H686</f>
        <v>0</v>
      </c>
      <c r="S686" s="132">
        <v>0</v>
      </c>
      <c r="T686" s="133">
        <f>S686*H686</f>
        <v>0</v>
      </c>
      <c r="AR686" s="134" t="s">
        <v>373</v>
      </c>
      <c r="AT686" s="134" t="s">
        <v>156</v>
      </c>
      <c r="AU686" s="134" t="s">
        <v>87</v>
      </c>
      <c r="AY686" s="2" t="s">
        <v>153</v>
      </c>
      <c r="BE686" s="135">
        <f t="shared" si="65"/>
        <v>0</v>
      </c>
      <c r="BF686" s="135">
        <f t="shared" si="66"/>
        <v>0</v>
      </c>
      <c r="BG686" s="135">
        <f t="shared" si="67"/>
        <v>0</v>
      </c>
      <c r="BH686" s="135">
        <f t="shared" si="68"/>
        <v>0</v>
      </c>
      <c r="BI686" s="135">
        <f t="shared" si="69"/>
        <v>0</v>
      </c>
      <c r="BJ686" s="2" t="s">
        <v>85</v>
      </c>
      <c r="BK686" s="135">
        <f>ROUND(I686*H686,2)</f>
        <v>0</v>
      </c>
      <c r="BL686" s="2" t="s">
        <v>373</v>
      </c>
      <c r="BM686" s="134" t="s">
        <v>1082</v>
      </c>
    </row>
    <row r="687" spans="2:47" s="18" customFormat="1" ht="11.25">
      <c r="B687" s="19"/>
      <c r="D687" s="136" t="s">
        <v>163</v>
      </c>
      <c r="F687" s="137" t="s">
        <v>1083</v>
      </c>
      <c r="L687" s="19"/>
      <c r="M687" s="138"/>
      <c r="T687" s="43"/>
      <c r="AT687" s="2" t="s">
        <v>163</v>
      </c>
      <c r="AU687" s="2" t="s">
        <v>87</v>
      </c>
    </row>
    <row r="688" spans="2:63" s="111" customFormat="1" ht="22.9" customHeight="1">
      <c r="B688" s="112"/>
      <c r="D688" s="113" t="s">
        <v>77</v>
      </c>
      <c r="E688" s="121" t="s">
        <v>1084</v>
      </c>
      <c r="F688" s="121" t="s">
        <v>1085</v>
      </c>
      <c r="J688" s="122">
        <f>BK688</f>
        <v>0</v>
      </c>
      <c r="L688" s="112"/>
      <c r="M688" s="116"/>
      <c r="P688" s="117">
        <f>SUM(P689:P737)</f>
        <v>0</v>
      </c>
      <c r="R688" s="117">
        <f>SUM(R689:R737)</f>
        <v>22.245376380000003</v>
      </c>
      <c r="T688" s="118">
        <f>SUM(T689:T737)</f>
        <v>0</v>
      </c>
      <c r="AR688" s="113" t="s">
        <v>87</v>
      </c>
      <c r="AT688" s="119" t="s">
        <v>77</v>
      </c>
      <c r="AU688" s="119" t="s">
        <v>85</v>
      </c>
      <c r="AY688" s="113" t="s">
        <v>153</v>
      </c>
      <c r="BK688" s="120">
        <f>SUM(BK689:BK737)</f>
        <v>0</v>
      </c>
    </row>
    <row r="689" spans="2:65" s="18" customFormat="1" ht="21.75" customHeight="1">
      <c r="B689" s="19"/>
      <c r="C689" s="123" t="s">
        <v>1086</v>
      </c>
      <c r="D689" s="123" t="s">
        <v>156</v>
      </c>
      <c r="E689" s="124" t="s">
        <v>1087</v>
      </c>
      <c r="F689" s="125" t="s">
        <v>1088</v>
      </c>
      <c r="G689" s="126" t="s">
        <v>258</v>
      </c>
      <c r="H689" s="127">
        <v>240.318</v>
      </c>
      <c r="I689" s="128"/>
      <c r="J689" s="129">
        <f>ROUND(I689*H689,2)</f>
        <v>0</v>
      </c>
      <c r="K689" s="125" t="s">
        <v>160</v>
      </c>
      <c r="L689" s="19"/>
      <c r="M689" s="130" t="s">
        <v>19</v>
      </c>
      <c r="N689" s="131" t="s">
        <v>49</v>
      </c>
      <c r="P689" s="132">
        <f>O689*H689</f>
        <v>0</v>
      </c>
      <c r="Q689" s="132">
        <v>0</v>
      </c>
      <c r="R689" s="132">
        <f>Q689*H689</f>
        <v>0</v>
      </c>
      <c r="S689" s="132">
        <v>0</v>
      </c>
      <c r="T689" s="133">
        <f>S689*H689</f>
        <v>0</v>
      </c>
      <c r="AR689" s="134" t="s">
        <v>373</v>
      </c>
      <c r="AT689" s="134" t="s">
        <v>156</v>
      </c>
      <c r="AU689" s="134" t="s">
        <v>87</v>
      </c>
      <c r="AY689" s="2" t="s">
        <v>153</v>
      </c>
      <c r="BE689" s="135">
        <f t="shared" si="65"/>
        <v>0</v>
      </c>
      <c r="BF689" s="135">
        <f t="shared" si="66"/>
        <v>0</v>
      </c>
      <c r="BG689" s="135">
        <f t="shared" si="67"/>
        <v>0</v>
      </c>
      <c r="BH689" s="135">
        <f t="shared" si="68"/>
        <v>0</v>
      </c>
      <c r="BI689" s="135">
        <f t="shared" si="69"/>
        <v>0</v>
      </c>
      <c r="BJ689" s="2" t="s">
        <v>85</v>
      </c>
      <c r="BK689" s="135">
        <f>ROUND(I689*H689,2)</f>
        <v>0</v>
      </c>
      <c r="BL689" s="2" t="s">
        <v>373</v>
      </c>
      <c r="BM689" s="134" t="s">
        <v>1089</v>
      </c>
    </row>
    <row r="690" spans="2:47" s="18" customFormat="1" ht="11.25">
      <c r="B690" s="19"/>
      <c r="D690" s="136" t="s">
        <v>163</v>
      </c>
      <c r="F690" s="137" t="s">
        <v>1090</v>
      </c>
      <c r="L690" s="19"/>
      <c r="M690" s="138"/>
      <c r="T690" s="43"/>
      <c r="AT690" s="2" t="s">
        <v>163</v>
      </c>
      <c r="AU690" s="2" t="s">
        <v>87</v>
      </c>
    </row>
    <row r="691" spans="2:51" s="142" customFormat="1" ht="11.25">
      <c r="B691" s="143"/>
      <c r="D691" s="144" t="s">
        <v>261</v>
      </c>
      <c r="E691" s="145" t="s">
        <v>19</v>
      </c>
      <c r="F691" s="146" t="s">
        <v>1091</v>
      </c>
      <c r="H691" s="145" t="s">
        <v>19</v>
      </c>
      <c r="L691" s="143"/>
      <c r="M691" s="147"/>
      <c r="T691" s="148"/>
      <c r="AT691" s="145" t="s">
        <v>261</v>
      </c>
      <c r="AU691" s="145" t="s">
        <v>87</v>
      </c>
      <c r="AV691" s="142" t="s">
        <v>85</v>
      </c>
      <c r="AW691" s="142" t="s">
        <v>37</v>
      </c>
      <c r="AX691" s="142" t="s">
        <v>78</v>
      </c>
      <c r="AY691" s="145" t="s">
        <v>153</v>
      </c>
    </row>
    <row r="692" spans="2:51" s="149" customFormat="1" ht="11.25">
      <c r="B692" s="150"/>
      <c r="D692" s="144" t="s">
        <v>261</v>
      </c>
      <c r="E692" s="151" t="s">
        <v>19</v>
      </c>
      <c r="F692" s="152" t="s">
        <v>1092</v>
      </c>
      <c r="H692" s="153">
        <v>232.334</v>
      </c>
      <c r="L692" s="150"/>
      <c r="M692" s="154"/>
      <c r="T692" s="155"/>
      <c r="AT692" s="151" t="s">
        <v>261</v>
      </c>
      <c r="AU692" s="151" t="s">
        <v>87</v>
      </c>
      <c r="AV692" s="149" t="s">
        <v>87</v>
      </c>
      <c r="AW692" s="149" t="s">
        <v>37</v>
      </c>
      <c r="AX692" s="149" t="s">
        <v>78</v>
      </c>
      <c r="AY692" s="151" t="s">
        <v>153</v>
      </c>
    </row>
    <row r="693" spans="2:51" s="149" customFormat="1" ht="11.25">
      <c r="B693" s="150"/>
      <c r="D693" s="144" t="s">
        <v>261</v>
      </c>
      <c r="E693" s="151" t="s">
        <v>19</v>
      </c>
      <c r="F693" s="152" t="s">
        <v>1093</v>
      </c>
      <c r="H693" s="153">
        <v>7.984</v>
      </c>
      <c r="L693" s="150"/>
      <c r="M693" s="154"/>
      <c r="T693" s="155"/>
      <c r="AT693" s="151" t="s">
        <v>261</v>
      </c>
      <c r="AU693" s="151" t="s">
        <v>87</v>
      </c>
      <c r="AV693" s="149" t="s">
        <v>87</v>
      </c>
      <c r="AW693" s="149" t="s">
        <v>37</v>
      </c>
      <c r="AX693" s="149" t="s">
        <v>78</v>
      </c>
      <c r="AY693" s="151" t="s">
        <v>153</v>
      </c>
    </row>
    <row r="694" spans="2:51" s="156" customFormat="1" ht="11.25">
      <c r="B694" s="157"/>
      <c r="D694" s="144" t="s">
        <v>261</v>
      </c>
      <c r="E694" s="158" t="s">
        <v>19</v>
      </c>
      <c r="F694" s="159" t="s">
        <v>295</v>
      </c>
      <c r="H694" s="160">
        <v>240.318</v>
      </c>
      <c r="L694" s="157"/>
      <c r="M694" s="161"/>
      <c r="T694" s="162"/>
      <c r="AT694" s="158" t="s">
        <v>261</v>
      </c>
      <c r="AU694" s="158" t="s">
        <v>87</v>
      </c>
      <c r="AV694" s="156" t="s">
        <v>174</v>
      </c>
      <c r="AW694" s="156" t="s">
        <v>37</v>
      </c>
      <c r="AX694" s="156" t="s">
        <v>85</v>
      </c>
      <c r="AY694" s="158" t="s">
        <v>153</v>
      </c>
    </row>
    <row r="695" spans="2:65" s="18" customFormat="1" ht="21.75" customHeight="1">
      <c r="B695" s="19"/>
      <c r="C695" s="171" t="s">
        <v>1094</v>
      </c>
      <c r="D695" s="171" t="s">
        <v>664</v>
      </c>
      <c r="E695" s="172" t="s">
        <v>1095</v>
      </c>
      <c r="F695" s="173" t="s">
        <v>1096</v>
      </c>
      <c r="G695" s="174" t="s">
        <v>258</v>
      </c>
      <c r="H695" s="175">
        <v>288.382</v>
      </c>
      <c r="I695" s="176"/>
      <c r="J695" s="177">
        <f>ROUND(I695*H695,2)</f>
        <v>0</v>
      </c>
      <c r="K695" s="173" t="s">
        <v>19</v>
      </c>
      <c r="L695" s="178"/>
      <c r="M695" s="179" t="s">
        <v>19</v>
      </c>
      <c r="N695" s="180" t="s">
        <v>49</v>
      </c>
      <c r="P695" s="132">
        <f>O695*H695</f>
        <v>0</v>
      </c>
      <c r="Q695" s="132">
        <v>0.0023</v>
      </c>
      <c r="R695" s="132">
        <f>Q695*H695</f>
        <v>0.6632786</v>
      </c>
      <c r="S695" s="132">
        <v>0</v>
      </c>
      <c r="T695" s="133">
        <f>S695*H695</f>
        <v>0</v>
      </c>
      <c r="AR695" s="134" t="s">
        <v>494</v>
      </c>
      <c r="AT695" s="134" t="s">
        <v>664</v>
      </c>
      <c r="AU695" s="134" t="s">
        <v>87</v>
      </c>
      <c r="AY695" s="2" t="s">
        <v>153</v>
      </c>
      <c r="BE695" s="135">
        <f t="shared" si="65"/>
        <v>0</v>
      </c>
      <c r="BF695" s="135">
        <f t="shared" si="66"/>
        <v>0</v>
      </c>
      <c r="BG695" s="135">
        <f t="shared" si="67"/>
        <v>0</v>
      </c>
      <c r="BH695" s="135">
        <f t="shared" si="68"/>
        <v>0</v>
      </c>
      <c r="BI695" s="135">
        <f t="shared" si="69"/>
        <v>0</v>
      </c>
      <c r="BJ695" s="2" t="s">
        <v>85</v>
      </c>
      <c r="BK695" s="135">
        <f>ROUND(I695*H695,2)</f>
        <v>0</v>
      </c>
      <c r="BL695" s="2" t="s">
        <v>373</v>
      </c>
      <c r="BM695" s="134" t="s">
        <v>1097</v>
      </c>
    </row>
    <row r="696" spans="2:51" s="149" customFormat="1" ht="11.25">
      <c r="B696" s="150"/>
      <c r="D696" s="144" t="s">
        <v>261</v>
      </c>
      <c r="F696" s="152" t="s">
        <v>1098</v>
      </c>
      <c r="H696" s="153">
        <v>288.382</v>
      </c>
      <c r="L696" s="150"/>
      <c r="M696" s="154"/>
      <c r="T696" s="155"/>
      <c r="AT696" s="151" t="s">
        <v>261</v>
      </c>
      <c r="AU696" s="151" t="s">
        <v>87</v>
      </c>
      <c r="AV696" s="149" t="s">
        <v>87</v>
      </c>
      <c r="AW696" s="149" t="s">
        <v>4</v>
      </c>
      <c r="AX696" s="149" t="s">
        <v>85</v>
      </c>
      <c r="AY696" s="151" t="s">
        <v>153</v>
      </c>
    </row>
    <row r="697" spans="2:65" s="18" customFormat="1" ht="24.2" customHeight="1">
      <c r="B697" s="19"/>
      <c r="C697" s="123" t="s">
        <v>1099</v>
      </c>
      <c r="D697" s="123" t="s">
        <v>156</v>
      </c>
      <c r="E697" s="124" t="s">
        <v>1100</v>
      </c>
      <c r="F697" s="125" t="s">
        <v>1101</v>
      </c>
      <c r="G697" s="126" t="s">
        <v>258</v>
      </c>
      <c r="H697" s="127">
        <v>236.58</v>
      </c>
      <c r="I697" s="128"/>
      <c r="J697" s="129">
        <f>ROUND(I697*H697,2)</f>
        <v>0</v>
      </c>
      <c r="K697" s="125" t="s">
        <v>19</v>
      </c>
      <c r="L697" s="19"/>
      <c r="M697" s="130" t="s">
        <v>19</v>
      </c>
      <c r="N697" s="131" t="s">
        <v>49</v>
      </c>
      <c r="P697" s="132">
        <f>O697*H697</f>
        <v>0</v>
      </c>
      <c r="Q697" s="132">
        <v>0</v>
      </c>
      <c r="R697" s="132">
        <f>Q697*H697</f>
        <v>0</v>
      </c>
      <c r="S697" s="132">
        <v>0</v>
      </c>
      <c r="T697" s="133">
        <f>S697*H697</f>
        <v>0</v>
      </c>
      <c r="AR697" s="134" t="s">
        <v>373</v>
      </c>
      <c r="AT697" s="134" t="s">
        <v>156</v>
      </c>
      <c r="AU697" s="134" t="s">
        <v>87</v>
      </c>
      <c r="AY697" s="2" t="s">
        <v>153</v>
      </c>
      <c r="BE697" s="135">
        <f t="shared" si="65"/>
        <v>0</v>
      </c>
      <c r="BF697" s="135">
        <f t="shared" si="66"/>
        <v>0</v>
      </c>
      <c r="BG697" s="135">
        <f t="shared" si="67"/>
        <v>0</v>
      </c>
      <c r="BH697" s="135">
        <f t="shared" si="68"/>
        <v>0</v>
      </c>
      <c r="BI697" s="135">
        <f t="shared" si="69"/>
        <v>0</v>
      </c>
      <c r="BJ697" s="2" t="s">
        <v>85</v>
      </c>
      <c r="BK697" s="135">
        <f>ROUND(I697*H697,2)</f>
        <v>0</v>
      </c>
      <c r="BL697" s="2" t="s">
        <v>373</v>
      </c>
      <c r="BM697" s="134" t="s">
        <v>1102</v>
      </c>
    </row>
    <row r="698" spans="2:51" s="142" customFormat="1" ht="11.25">
      <c r="B698" s="143"/>
      <c r="D698" s="144" t="s">
        <v>261</v>
      </c>
      <c r="E698" s="145" t="s">
        <v>19</v>
      </c>
      <c r="F698" s="146" t="s">
        <v>1103</v>
      </c>
      <c r="H698" s="145" t="s">
        <v>19</v>
      </c>
      <c r="L698" s="143"/>
      <c r="M698" s="147"/>
      <c r="T698" s="148"/>
      <c r="AT698" s="145" t="s">
        <v>261</v>
      </c>
      <c r="AU698" s="145" t="s">
        <v>87</v>
      </c>
      <c r="AV698" s="142" t="s">
        <v>85</v>
      </c>
      <c r="AW698" s="142" t="s">
        <v>37</v>
      </c>
      <c r="AX698" s="142" t="s">
        <v>78</v>
      </c>
      <c r="AY698" s="145" t="s">
        <v>153</v>
      </c>
    </row>
    <row r="699" spans="2:51" s="149" customFormat="1" ht="11.25">
      <c r="B699" s="150"/>
      <c r="D699" s="144" t="s">
        <v>261</v>
      </c>
      <c r="E699" s="151" t="s">
        <v>19</v>
      </c>
      <c r="F699" s="152" t="s">
        <v>1104</v>
      </c>
      <c r="H699" s="153">
        <v>236.58</v>
      </c>
      <c r="L699" s="150"/>
      <c r="M699" s="154"/>
      <c r="T699" s="155"/>
      <c r="AT699" s="151" t="s">
        <v>261</v>
      </c>
      <c r="AU699" s="151" t="s">
        <v>87</v>
      </c>
      <c r="AV699" s="149" t="s">
        <v>87</v>
      </c>
      <c r="AW699" s="149" t="s">
        <v>37</v>
      </c>
      <c r="AX699" s="149" t="s">
        <v>85</v>
      </c>
      <c r="AY699" s="151" t="s">
        <v>153</v>
      </c>
    </row>
    <row r="700" spans="2:65" s="18" customFormat="1" ht="21.75" customHeight="1">
      <c r="B700" s="19"/>
      <c r="C700" s="171" t="s">
        <v>1105</v>
      </c>
      <c r="D700" s="171" t="s">
        <v>664</v>
      </c>
      <c r="E700" s="172" t="s">
        <v>1106</v>
      </c>
      <c r="F700" s="173" t="s">
        <v>1107</v>
      </c>
      <c r="G700" s="174" t="s">
        <v>258</v>
      </c>
      <c r="H700" s="175">
        <v>283.896</v>
      </c>
      <c r="I700" s="176"/>
      <c r="J700" s="177">
        <f>ROUND(I700*H700,2)</f>
        <v>0</v>
      </c>
      <c r="K700" s="173" t="s">
        <v>160</v>
      </c>
      <c r="L700" s="178"/>
      <c r="M700" s="179" t="s">
        <v>19</v>
      </c>
      <c r="N700" s="180" t="s">
        <v>49</v>
      </c>
      <c r="P700" s="132">
        <f>O700*H700</f>
        <v>0</v>
      </c>
      <c r="Q700" s="132">
        <v>0.00223</v>
      </c>
      <c r="R700" s="132">
        <f>Q700*H700</f>
        <v>0.63308808</v>
      </c>
      <c r="S700" s="132">
        <v>0</v>
      </c>
      <c r="T700" s="133">
        <f>S700*H700</f>
        <v>0</v>
      </c>
      <c r="AR700" s="134" t="s">
        <v>494</v>
      </c>
      <c r="AT700" s="134" t="s">
        <v>664</v>
      </c>
      <c r="AU700" s="134" t="s">
        <v>87</v>
      </c>
      <c r="AY700" s="2" t="s">
        <v>153</v>
      </c>
      <c r="BE700" s="135">
        <f t="shared" si="65"/>
        <v>0</v>
      </c>
      <c r="BF700" s="135">
        <f t="shared" si="66"/>
        <v>0</v>
      </c>
      <c r="BG700" s="135">
        <f t="shared" si="67"/>
        <v>0</v>
      </c>
      <c r="BH700" s="135">
        <f t="shared" si="68"/>
        <v>0</v>
      </c>
      <c r="BI700" s="135">
        <f t="shared" si="69"/>
        <v>0</v>
      </c>
      <c r="BJ700" s="2" t="s">
        <v>85</v>
      </c>
      <c r="BK700" s="135">
        <f>ROUND(I700*H700,2)</f>
        <v>0</v>
      </c>
      <c r="BL700" s="2" t="s">
        <v>373</v>
      </c>
      <c r="BM700" s="134" t="s">
        <v>1108</v>
      </c>
    </row>
    <row r="701" spans="2:51" s="149" customFormat="1" ht="11.25">
      <c r="B701" s="150"/>
      <c r="D701" s="144" t="s">
        <v>261</v>
      </c>
      <c r="F701" s="152" t="s">
        <v>1109</v>
      </c>
      <c r="H701" s="153">
        <v>283.896</v>
      </c>
      <c r="L701" s="150"/>
      <c r="M701" s="154"/>
      <c r="T701" s="155"/>
      <c r="AT701" s="151" t="s">
        <v>261</v>
      </c>
      <c r="AU701" s="151" t="s">
        <v>87</v>
      </c>
      <c r="AV701" s="149" t="s">
        <v>87</v>
      </c>
      <c r="AW701" s="149" t="s">
        <v>4</v>
      </c>
      <c r="AX701" s="149" t="s">
        <v>85</v>
      </c>
      <c r="AY701" s="151" t="s">
        <v>153</v>
      </c>
    </row>
    <row r="702" spans="2:65" s="18" customFormat="1" ht="21.75" customHeight="1">
      <c r="B702" s="19"/>
      <c r="C702" s="123" t="s">
        <v>1110</v>
      </c>
      <c r="D702" s="123" t="s">
        <v>156</v>
      </c>
      <c r="E702" s="124" t="s">
        <v>1111</v>
      </c>
      <c r="F702" s="125" t="s">
        <v>1112</v>
      </c>
      <c r="G702" s="126" t="s">
        <v>258</v>
      </c>
      <c r="H702" s="127">
        <v>236.58</v>
      </c>
      <c r="I702" s="128"/>
      <c r="J702" s="129">
        <f>ROUND(I702*H702,2)</f>
        <v>0</v>
      </c>
      <c r="K702" s="125" t="s">
        <v>160</v>
      </c>
      <c r="L702" s="19"/>
      <c r="M702" s="130" t="s">
        <v>19</v>
      </c>
      <c r="N702" s="131" t="s">
        <v>49</v>
      </c>
      <c r="P702" s="132">
        <f>O702*H702</f>
        <v>0</v>
      </c>
      <c r="Q702" s="132">
        <v>0</v>
      </c>
      <c r="R702" s="132">
        <f>Q702*H702</f>
        <v>0</v>
      </c>
      <c r="S702" s="132">
        <v>0</v>
      </c>
      <c r="T702" s="133">
        <f>S702*H702</f>
        <v>0</v>
      </c>
      <c r="AR702" s="134" t="s">
        <v>373</v>
      </c>
      <c r="AT702" s="134" t="s">
        <v>156</v>
      </c>
      <c r="AU702" s="134" t="s">
        <v>87</v>
      </c>
      <c r="AY702" s="2" t="s">
        <v>153</v>
      </c>
      <c r="BE702" s="135">
        <f t="shared" si="65"/>
        <v>0</v>
      </c>
      <c r="BF702" s="135">
        <f t="shared" si="66"/>
        <v>0</v>
      </c>
      <c r="BG702" s="135">
        <f t="shared" si="67"/>
        <v>0</v>
      </c>
      <c r="BH702" s="135">
        <f t="shared" si="68"/>
        <v>0</v>
      </c>
      <c r="BI702" s="135">
        <f t="shared" si="69"/>
        <v>0</v>
      </c>
      <c r="BJ702" s="2" t="s">
        <v>85</v>
      </c>
      <c r="BK702" s="135">
        <f>ROUND(I702*H702,2)</f>
        <v>0</v>
      </c>
      <c r="BL702" s="2" t="s">
        <v>373</v>
      </c>
      <c r="BM702" s="134" t="s">
        <v>1113</v>
      </c>
    </row>
    <row r="703" spans="2:47" s="18" customFormat="1" ht="11.25">
      <c r="B703" s="19"/>
      <c r="D703" s="136" t="s">
        <v>163</v>
      </c>
      <c r="F703" s="137" t="s">
        <v>1114</v>
      </c>
      <c r="L703" s="19"/>
      <c r="M703" s="138"/>
      <c r="T703" s="43"/>
      <c r="AT703" s="2" t="s">
        <v>163</v>
      </c>
      <c r="AU703" s="2" t="s">
        <v>87</v>
      </c>
    </row>
    <row r="704" spans="2:51" s="142" customFormat="1" ht="11.25">
      <c r="B704" s="143"/>
      <c r="D704" s="144" t="s">
        <v>261</v>
      </c>
      <c r="E704" s="145" t="s">
        <v>19</v>
      </c>
      <c r="F704" s="146" t="s">
        <v>1103</v>
      </c>
      <c r="H704" s="145" t="s">
        <v>19</v>
      </c>
      <c r="L704" s="143"/>
      <c r="M704" s="147"/>
      <c r="T704" s="148"/>
      <c r="AT704" s="145" t="s">
        <v>261</v>
      </c>
      <c r="AU704" s="145" t="s">
        <v>87</v>
      </c>
      <c r="AV704" s="142" t="s">
        <v>85</v>
      </c>
      <c r="AW704" s="142" t="s">
        <v>37</v>
      </c>
      <c r="AX704" s="142" t="s">
        <v>78</v>
      </c>
      <c r="AY704" s="145" t="s">
        <v>153</v>
      </c>
    </row>
    <row r="705" spans="2:51" s="149" customFormat="1" ht="11.25">
      <c r="B705" s="150"/>
      <c r="D705" s="144" t="s">
        <v>261</v>
      </c>
      <c r="E705" s="151" t="s">
        <v>19</v>
      </c>
      <c r="F705" s="152" t="s">
        <v>1104</v>
      </c>
      <c r="H705" s="153">
        <v>236.58</v>
      </c>
      <c r="L705" s="150"/>
      <c r="M705" s="154"/>
      <c r="T705" s="155"/>
      <c r="AT705" s="151" t="s">
        <v>261</v>
      </c>
      <c r="AU705" s="151" t="s">
        <v>87</v>
      </c>
      <c r="AV705" s="149" t="s">
        <v>87</v>
      </c>
      <c r="AW705" s="149" t="s">
        <v>37</v>
      </c>
      <c r="AX705" s="149" t="s">
        <v>85</v>
      </c>
      <c r="AY705" s="151" t="s">
        <v>153</v>
      </c>
    </row>
    <row r="706" spans="2:65" s="18" customFormat="1" ht="16.5" customHeight="1">
      <c r="B706" s="19"/>
      <c r="C706" s="171" t="s">
        <v>1115</v>
      </c>
      <c r="D706" s="171" t="s">
        <v>664</v>
      </c>
      <c r="E706" s="172" t="s">
        <v>1116</v>
      </c>
      <c r="F706" s="173" t="s">
        <v>1117</v>
      </c>
      <c r="G706" s="174" t="s">
        <v>258</v>
      </c>
      <c r="H706" s="175">
        <v>272.067</v>
      </c>
      <c r="I706" s="176"/>
      <c r="J706" s="177">
        <f>ROUND(I706*H706,2)</f>
        <v>0</v>
      </c>
      <c r="K706" s="173" t="s">
        <v>160</v>
      </c>
      <c r="L706" s="178"/>
      <c r="M706" s="179" t="s">
        <v>19</v>
      </c>
      <c r="N706" s="180" t="s">
        <v>49</v>
      </c>
      <c r="P706" s="132">
        <f>O706*H706</f>
        <v>0</v>
      </c>
      <c r="Q706" s="132">
        <v>0.0005</v>
      </c>
      <c r="R706" s="132">
        <f>Q706*H706</f>
        <v>0.1360335</v>
      </c>
      <c r="S706" s="132">
        <v>0</v>
      </c>
      <c r="T706" s="133">
        <f>S706*H706</f>
        <v>0</v>
      </c>
      <c r="AR706" s="134" t="s">
        <v>494</v>
      </c>
      <c r="AT706" s="134" t="s">
        <v>664</v>
      </c>
      <c r="AU706" s="134" t="s">
        <v>87</v>
      </c>
      <c r="AY706" s="2" t="s">
        <v>153</v>
      </c>
      <c r="BE706" s="135">
        <f t="shared" si="65"/>
        <v>0</v>
      </c>
      <c r="BF706" s="135">
        <f t="shared" si="66"/>
        <v>0</v>
      </c>
      <c r="BG706" s="135">
        <f t="shared" si="67"/>
        <v>0</v>
      </c>
      <c r="BH706" s="135">
        <f t="shared" si="68"/>
        <v>0</v>
      </c>
      <c r="BI706" s="135">
        <f t="shared" si="69"/>
        <v>0</v>
      </c>
      <c r="BJ706" s="2" t="s">
        <v>85</v>
      </c>
      <c r="BK706" s="135">
        <f>ROUND(I706*H706,2)</f>
        <v>0</v>
      </c>
      <c r="BL706" s="2" t="s">
        <v>373</v>
      </c>
      <c r="BM706" s="134" t="s">
        <v>1118</v>
      </c>
    </row>
    <row r="707" spans="2:51" s="149" customFormat="1" ht="11.25">
      <c r="B707" s="150"/>
      <c r="D707" s="144" t="s">
        <v>261</v>
      </c>
      <c r="F707" s="152" t="s">
        <v>1119</v>
      </c>
      <c r="H707" s="153">
        <v>272.067</v>
      </c>
      <c r="L707" s="150"/>
      <c r="M707" s="154"/>
      <c r="T707" s="155"/>
      <c r="AT707" s="151" t="s">
        <v>261</v>
      </c>
      <c r="AU707" s="151" t="s">
        <v>87</v>
      </c>
      <c r="AV707" s="149" t="s">
        <v>87</v>
      </c>
      <c r="AW707" s="149" t="s">
        <v>4</v>
      </c>
      <c r="AX707" s="149" t="s">
        <v>85</v>
      </c>
      <c r="AY707" s="151" t="s">
        <v>153</v>
      </c>
    </row>
    <row r="708" spans="2:65" s="18" customFormat="1" ht="33" customHeight="1">
      <c r="B708" s="19"/>
      <c r="C708" s="123" t="s">
        <v>1120</v>
      </c>
      <c r="D708" s="123" t="s">
        <v>156</v>
      </c>
      <c r="E708" s="124" t="s">
        <v>1121</v>
      </c>
      <c r="F708" s="125" t="s">
        <v>1122</v>
      </c>
      <c r="G708" s="126" t="s">
        <v>258</v>
      </c>
      <c r="H708" s="127">
        <v>181.87</v>
      </c>
      <c r="I708" s="128"/>
      <c r="J708" s="129">
        <f>ROUND(I708*H708,2)</f>
        <v>0</v>
      </c>
      <c r="K708" s="125" t="s">
        <v>160</v>
      </c>
      <c r="L708" s="19"/>
      <c r="M708" s="130" t="s">
        <v>19</v>
      </c>
      <c r="N708" s="131" t="s">
        <v>49</v>
      </c>
      <c r="P708" s="132">
        <f>O708*H708</f>
        <v>0</v>
      </c>
      <c r="Q708" s="132">
        <v>0.00071</v>
      </c>
      <c r="R708" s="132">
        <f>Q708*H708</f>
        <v>0.1291277</v>
      </c>
      <c r="S708" s="132">
        <v>0</v>
      </c>
      <c r="T708" s="133">
        <f>S708*H708</f>
        <v>0</v>
      </c>
      <c r="AR708" s="134" t="s">
        <v>373</v>
      </c>
      <c r="AT708" s="134" t="s">
        <v>156</v>
      </c>
      <c r="AU708" s="134" t="s">
        <v>87</v>
      </c>
      <c r="AY708" s="2" t="s">
        <v>153</v>
      </c>
      <c r="BE708" s="135">
        <f t="shared" si="65"/>
        <v>0</v>
      </c>
      <c r="BF708" s="135">
        <f t="shared" si="66"/>
        <v>0</v>
      </c>
      <c r="BG708" s="135">
        <f t="shared" si="67"/>
        <v>0</v>
      </c>
      <c r="BH708" s="135">
        <f t="shared" si="68"/>
        <v>0</v>
      </c>
      <c r="BI708" s="135">
        <f t="shared" si="69"/>
        <v>0</v>
      </c>
      <c r="BJ708" s="2" t="s">
        <v>85</v>
      </c>
      <c r="BK708" s="135">
        <f>ROUND(I708*H708,2)</f>
        <v>0</v>
      </c>
      <c r="BL708" s="2" t="s">
        <v>373</v>
      </c>
      <c r="BM708" s="134" t="s">
        <v>1123</v>
      </c>
    </row>
    <row r="709" spans="2:47" s="18" customFormat="1" ht="11.25">
      <c r="B709" s="19"/>
      <c r="D709" s="136" t="s">
        <v>163</v>
      </c>
      <c r="F709" s="137" t="s">
        <v>1124</v>
      </c>
      <c r="L709" s="19"/>
      <c r="M709" s="138"/>
      <c r="T709" s="43"/>
      <c r="AT709" s="2" t="s">
        <v>163</v>
      </c>
      <c r="AU709" s="2" t="s">
        <v>87</v>
      </c>
    </row>
    <row r="710" spans="2:51" s="142" customFormat="1" ht="11.25">
      <c r="B710" s="143"/>
      <c r="D710" s="144" t="s">
        <v>261</v>
      </c>
      <c r="E710" s="145" t="s">
        <v>19</v>
      </c>
      <c r="F710" s="146" t="s">
        <v>1125</v>
      </c>
      <c r="H710" s="145" t="s">
        <v>19</v>
      </c>
      <c r="L710" s="143"/>
      <c r="M710" s="147"/>
      <c r="T710" s="148"/>
      <c r="AT710" s="145" t="s">
        <v>261</v>
      </c>
      <c r="AU710" s="145" t="s">
        <v>87</v>
      </c>
      <c r="AV710" s="142" t="s">
        <v>85</v>
      </c>
      <c r="AW710" s="142" t="s">
        <v>37</v>
      </c>
      <c r="AX710" s="142" t="s">
        <v>78</v>
      </c>
      <c r="AY710" s="145" t="s">
        <v>153</v>
      </c>
    </row>
    <row r="711" spans="2:51" s="149" customFormat="1" ht="11.25">
      <c r="B711" s="150"/>
      <c r="D711" s="144" t="s">
        <v>261</v>
      </c>
      <c r="E711" s="151" t="s">
        <v>19</v>
      </c>
      <c r="F711" s="152" t="s">
        <v>1126</v>
      </c>
      <c r="H711" s="153">
        <v>181.87</v>
      </c>
      <c r="L711" s="150"/>
      <c r="M711" s="154"/>
      <c r="T711" s="155"/>
      <c r="AT711" s="151" t="s">
        <v>261</v>
      </c>
      <c r="AU711" s="151" t="s">
        <v>87</v>
      </c>
      <c r="AV711" s="149" t="s">
        <v>87</v>
      </c>
      <c r="AW711" s="149" t="s">
        <v>37</v>
      </c>
      <c r="AX711" s="149" t="s">
        <v>85</v>
      </c>
      <c r="AY711" s="151" t="s">
        <v>153</v>
      </c>
    </row>
    <row r="712" spans="2:65" s="18" customFormat="1" ht="21.75" customHeight="1">
      <c r="B712" s="19"/>
      <c r="C712" s="123" t="s">
        <v>1127</v>
      </c>
      <c r="D712" s="123" t="s">
        <v>156</v>
      </c>
      <c r="E712" s="124" t="s">
        <v>1128</v>
      </c>
      <c r="F712" s="125" t="s">
        <v>1129</v>
      </c>
      <c r="G712" s="126" t="s">
        <v>258</v>
      </c>
      <c r="H712" s="127">
        <v>54.71</v>
      </c>
      <c r="I712" s="128"/>
      <c r="J712" s="129">
        <f>ROUND(I712*H712,2)</f>
        <v>0</v>
      </c>
      <c r="K712" s="125" t="s">
        <v>160</v>
      </c>
      <c r="L712" s="19"/>
      <c r="M712" s="130" t="s">
        <v>19</v>
      </c>
      <c r="N712" s="131" t="s">
        <v>49</v>
      </c>
      <c r="P712" s="132">
        <f>O712*H712</f>
        <v>0</v>
      </c>
      <c r="Q712" s="132">
        <v>0</v>
      </c>
      <c r="R712" s="132">
        <f>Q712*H712</f>
        <v>0</v>
      </c>
      <c r="S712" s="132">
        <v>0</v>
      </c>
      <c r="T712" s="133">
        <f>S712*H712</f>
        <v>0</v>
      </c>
      <c r="AR712" s="134" t="s">
        <v>373</v>
      </c>
      <c r="AT712" s="134" t="s">
        <v>156</v>
      </c>
      <c r="AU712" s="134" t="s">
        <v>87</v>
      </c>
      <c r="AY712" s="2" t="s">
        <v>153</v>
      </c>
      <c r="BE712" s="135">
        <f t="shared" si="65"/>
        <v>0</v>
      </c>
      <c r="BF712" s="135">
        <f t="shared" si="66"/>
        <v>0</v>
      </c>
      <c r="BG712" s="135">
        <f t="shared" si="67"/>
        <v>0</v>
      </c>
      <c r="BH712" s="135">
        <f t="shared" si="68"/>
        <v>0</v>
      </c>
      <c r="BI712" s="135">
        <f t="shared" si="69"/>
        <v>0</v>
      </c>
      <c r="BJ712" s="2" t="s">
        <v>85</v>
      </c>
      <c r="BK712" s="135">
        <f>ROUND(I712*H712,2)</f>
        <v>0</v>
      </c>
      <c r="BL712" s="2" t="s">
        <v>373</v>
      </c>
      <c r="BM712" s="134" t="s">
        <v>1130</v>
      </c>
    </row>
    <row r="713" spans="2:47" s="18" customFormat="1" ht="11.25">
      <c r="B713" s="19"/>
      <c r="D713" s="136" t="s">
        <v>163</v>
      </c>
      <c r="F713" s="137" t="s">
        <v>1131</v>
      </c>
      <c r="L713" s="19"/>
      <c r="M713" s="138"/>
      <c r="T713" s="43"/>
      <c r="AT713" s="2" t="s">
        <v>163</v>
      </c>
      <c r="AU713" s="2" t="s">
        <v>87</v>
      </c>
    </row>
    <row r="714" spans="2:51" s="142" customFormat="1" ht="11.25">
      <c r="B714" s="143"/>
      <c r="D714" s="144" t="s">
        <v>261</v>
      </c>
      <c r="E714" s="145" t="s">
        <v>19</v>
      </c>
      <c r="F714" s="146" t="s">
        <v>262</v>
      </c>
      <c r="H714" s="145" t="s">
        <v>19</v>
      </c>
      <c r="L714" s="143"/>
      <c r="M714" s="147"/>
      <c r="T714" s="148"/>
      <c r="AT714" s="145" t="s">
        <v>261</v>
      </c>
      <c r="AU714" s="145" t="s">
        <v>87</v>
      </c>
      <c r="AV714" s="142" t="s">
        <v>85</v>
      </c>
      <c r="AW714" s="142" t="s">
        <v>37</v>
      </c>
      <c r="AX714" s="142" t="s">
        <v>78</v>
      </c>
      <c r="AY714" s="145" t="s">
        <v>153</v>
      </c>
    </row>
    <row r="715" spans="2:51" s="149" customFormat="1" ht="11.25">
      <c r="B715" s="150"/>
      <c r="D715" s="144" t="s">
        <v>261</v>
      </c>
      <c r="E715" s="151" t="s">
        <v>19</v>
      </c>
      <c r="F715" s="152" t="s">
        <v>1132</v>
      </c>
      <c r="H715" s="153">
        <v>54.71</v>
      </c>
      <c r="L715" s="150"/>
      <c r="M715" s="154"/>
      <c r="T715" s="155"/>
      <c r="AT715" s="151" t="s">
        <v>261</v>
      </c>
      <c r="AU715" s="151" t="s">
        <v>87</v>
      </c>
      <c r="AV715" s="149" t="s">
        <v>87</v>
      </c>
      <c r="AW715" s="149" t="s">
        <v>37</v>
      </c>
      <c r="AX715" s="149" t="s">
        <v>85</v>
      </c>
      <c r="AY715" s="151" t="s">
        <v>153</v>
      </c>
    </row>
    <row r="716" spans="2:65" s="18" customFormat="1" ht="16.5" customHeight="1">
      <c r="B716" s="19"/>
      <c r="C716" s="171" t="s">
        <v>1133</v>
      </c>
      <c r="D716" s="171" t="s">
        <v>664</v>
      </c>
      <c r="E716" s="172" t="s">
        <v>1134</v>
      </c>
      <c r="F716" s="173" t="s">
        <v>1135</v>
      </c>
      <c r="G716" s="174" t="s">
        <v>322</v>
      </c>
      <c r="H716" s="175">
        <v>10.942</v>
      </c>
      <c r="I716" s="176"/>
      <c r="J716" s="177">
        <f>ROUND(I716*H716,2)</f>
        <v>0</v>
      </c>
      <c r="K716" s="173" t="s">
        <v>160</v>
      </c>
      <c r="L716" s="178"/>
      <c r="M716" s="179" t="s">
        <v>19</v>
      </c>
      <c r="N716" s="180" t="s">
        <v>49</v>
      </c>
      <c r="P716" s="132">
        <f>O716*H716</f>
        <v>0</v>
      </c>
      <c r="Q716" s="132">
        <v>1</v>
      </c>
      <c r="R716" s="132">
        <f>Q716*H716</f>
        <v>10.942</v>
      </c>
      <c r="S716" s="132">
        <v>0</v>
      </c>
      <c r="T716" s="133">
        <f>S716*H716</f>
        <v>0</v>
      </c>
      <c r="AR716" s="134" t="s">
        <v>494</v>
      </c>
      <c r="AT716" s="134" t="s">
        <v>664</v>
      </c>
      <c r="AU716" s="134" t="s">
        <v>87</v>
      </c>
      <c r="AY716" s="2" t="s">
        <v>153</v>
      </c>
      <c r="BE716" s="135">
        <f t="shared" si="65"/>
        <v>0</v>
      </c>
      <c r="BF716" s="135">
        <f t="shared" si="66"/>
        <v>0</v>
      </c>
      <c r="BG716" s="135">
        <f t="shared" si="67"/>
        <v>0</v>
      </c>
      <c r="BH716" s="135">
        <f t="shared" si="68"/>
        <v>0</v>
      </c>
      <c r="BI716" s="135">
        <f t="shared" si="69"/>
        <v>0</v>
      </c>
      <c r="BJ716" s="2" t="s">
        <v>85</v>
      </c>
      <c r="BK716" s="135">
        <f>ROUND(I716*H716,2)</f>
        <v>0</v>
      </c>
      <c r="BL716" s="2" t="s">
        <v>373</v>
      </c>
      <c r="BM716" s="134" t="s">
        <v>1136</v>
      </c>
    </row>
    <row r="717" spans="2:51" s="149" customFormat="1" ht="11.25">
      <c r="B717" s="150"/>
      <c r="D717" s="144" t="s">
        <v>261</v>
      </c>
      <c r="E717" s="151" t="s">
        <v>19</v>
      </c>
      <c r="F717" s="152" t="s">
        <v>1137</v>
      </c>
      <c r="H717" s="153">
        <v>5.471</v>
      </c>
      <c r="L717" s="150"/>
      <c r="M717" s="154"/>
      <c r="T717" s="155"/>
      <c r="AT717" s="151" t="s">
        <v>261</v>
      </c>
      <c r="AU717" s="151" t="s">
        <v>87</v>
      </c>
      <c r="AV717" s="149" t="s">
        <v>87</v>
      </c>
      <c r="AW717" s="149" t="s">
        <v>37</v>
      </c>
      <c r="AX717" s="149" t="s">
        <v>85</v>
      </c>
      <c r="AY717" s="151" t="s">
        <v>153</v>
      </c>
    </row>
    <row r="718" spans="2:51" s="149" customFormat="1" ht="11.25">
      <c r="B718" s="150"/>
      <c r="D718" s="144" t="s">
        <v>261</v>
      </c>
      <c r="F718" s="152" t="s">
        <v>1138</v>
      </c>
      <c r="H718" s="153">
        <v>10.942</v>
      </c>
      <c r="L718" s="150"/>
      <c r="M718" s="154"/>
      <c r="T718" s="155"/>
      <c r="AT718" s="151" t="s">
        <v>261</v>
      </c>
      <c r="AU718" s="151" t="s">
        <v>87</v>
      </c>
      <c r="AV718" s="149" t="s">
        <v>87</v>
      </c>
      <c r="AW718" s="149" t="s">
        <v>4</v>
      </c>
      <c r="AX718" s="149" t="s">
        <v>85</v>
      </c>
      <c r="AY718" s="151" t="s">
        <v>153</v>
      </c>
    </row>
    <row r="719" spans="2:65" s="18" customFormat="1" ht="21.75" customHeight="1">
      <c r="B719" s="19"/>
      <c r="C719" s="123" t="s">
        <v>1139</v>
      </c>
      <c r="D719" s="123" t="s">
        <v>156</v>
      </c>
      <c r="E719" s="124" t="s">
        <v>1140</v>
      </c>
      <c r="F719" s="125" t="s">
        <v>1141</v>
      </c>
      <c r="G719" s="126" t="s">
        <v>258</v>
      </c>
      <c r="H719" s="127">
        <v>181.87</v>
      </c>
      <c r="I719" s="128"/>
      <c r="J719" s="129">
        <f>ROUND(I719*H719,2)</f>
        <v>0</v>
      </c>
      <c r="K719" s="125" t="s">
        <v>160</v>
      </c>
      <c r="L719" s="19"/>
      <c r="M719" s="130" t="s">
        <v>19</v>
      </c>
      <c r="N719" s="131" t="s">
        <v>49</v>
      </c>
      <c r="P719" s="132">
        <f>O719*H719</f>
        <v>0</v>
      </c>
      <c r="Q719" s="132">
        <v>0</v>
      </c>
      <c r="R719" s="132">
        <f>Q719*H719</f>
        <v>0</v>
      </c>
      <c r="S719" s="132">
        <v>0</v>
      </c>
      <c r="T719" s="133">
        <f>S719*H719</f>
        <v>0</v>
      </c>
      <c r="AR719" s="134" t="s">
        <v>373</v>
      </c>
      <c r="AT719" s="134" t="s">
        <v>156</v>
      </c>
      <c r="AU719" s="134" t="s">
        <v>87</v>
      </c>
      <c r="AY719" s="2" t="s">
        <v>153</v>
      </c>
      <c r="BE719" s="135">
        <f t="shared" si="65"/>
        <v>0</v>
      </c>
      <c r="BF719" s="135">
        <f t="shared" si="66"/>
        <v>0</v>
      </c>
      <c r="BG719" s="135">
        <f t="shared" si="67"/>
        <v>0</v>
      </c>
      <c r="BH719" s="135">
        <f t="shared" si="68"/>
        <v>0</v>
      </c>
      <c r="BI719" s="135">
        <f t="shared" si="69"/>
        <v>0</v>
      </c>
      <c r="BJ719" s="2" t="s">
        <v>85</v>
      </c>
      <c r="BK719" s="135">
        <f>ROUND(I719*H719,2)</f>
        <v>0</v>
      </c>
      <c r="BL719" s="2" t="s">
        <v>373</v>
      </c>
      <c r="BM719" s="134" t="s">
        <v>1142</v>
      </c>
    </row>
    <row r="720" spans="2:47" s="18" customFormat="1" ht="11.25">
      <c r="B720" s="19"/>
      <c r="D720" s="136" t="s">
        <v>163</v>
      </c>
      <c r="F720" s="137" t="s">
        <v>1143</v>
      </c>
      <c r="L720" s="19"/>
      <c r="M720" s="138"/>
      <c r="T720" s="43"/>
      <c r="AT720" s="2" t="s">
        <v>163</v>
      </c>
      <c r="AU720" s="2" t="s">
        <v>87</v>
      </c>
    </row>
    <row r="721" spans="2:51" s="142" customFormat="1" ht="11.25">
      <c r="B721" s="143"/>
      <c r="D721" s="144" t="s">
        <v>261</v>
      </c>
      <c r="E721" s="145" t="s">
        <v>19</v>
      </c>
      <c r="F721" s="146" t="s">
        <v>1125</v>
      </c>
      <c r="H721" s="145" t="s">
        <v>19</v>
      </c>
      <c r="L721" s="143"/>
      <c r="M721" s="147"/>
      <c r="T721" s="148"/>
      <c r="AT721" s="145" t="s">
        <v>261</v>
      </c>
      <c r="AU721" s="145" t="s">
        <v>87</v>
      </c>
      <c r="AV721" s="142" t="s">
        <v>85</v>
      </c>
      <c r="AW721" s="142" t="s">
        <v>37</v>
      </c>
      <c r="AX721" s="142" t="s">
        <v>78</v>
      </c>
      <c r="AY721" s="145" t="s">
        <v>153</v>
      </c>
    </row>
    <row r="722" spans="2:51" s="149" customFormat="1" ht="11.25">
      <c r="B722" s="150"/>
      <c r="D722" s="144" t="s">
        <v>261</v>
      </c>
      <c r="E722" s="151" t="s">
        <v>19</v>
      </c>
      <c r="F722" s="152" t="s">
        <v>1144</v>
      </c>
      <c r="H722" s="153">
        <v>181.87</v>
      </c>
      <c r="L722" s="150"/>
      <c r="M722" s="154"/>
      <c r="T722" s="155"/>
      <c r="AT722" s="151" t="s">
        <v>261</v>
      </c>
      <c r="AU722" s="151" t="s">
        <v>87</v>
      </c>
      <c r="AV722" s="149" t="s">
        <v>87</v>
      </c>
      <c r="AW722" s="149" t="s">
        <v>37</v>
      </c>
      <c r="AX722" s="149" t="s">
        <v>85</v>
      </c>
      <c r="AY722" s="151" t="s">
        <v>153</v>
      </c>
    </row>
    <row r="723" spans="2:65" s="18" customFormat="1" ht="16.5" customHeight="1">
      <c r="B723" s="19"/>
      <c r="C723" s="171" t="s">
        <v>1145</v>
      </c>
      <c r="D723" s="171" t="s">
        <v>664</v>
      </c>
      <c r="E723" s="172" t="s">
        <v>1146</v>
      </c>
      <c r="F723" s="173" t="s">
        <v>1147</v>
      </c>
      <c r="G723" s="174" t="s">
        <v>276</v>
      </c>
      <c r="H723" s="175">
        <v>12.731</v>
      </c>
      <c r="I723" s="176"/>
      <c r="J723" s="177">
        <f>ROUND(I723*H723,2)</f>
        <v>0</v>
      </c>
      <c r="K723" s="173" t="s">
        <v>160</v>
      </c>
      <c r="L723" s="178"/>
      <c r="M723" s="179" t="s">
        <v>19</v>
      </c>
      <c r="N723" s="180" t="s">
        <v>49</v>
      </c>
      <c r="P723" s="132">
        <f>O723*H723</f>
        <v>0</v>
      </c>
      <c r="Q723" s="132">
        <v>0.6</v>
      </c>
      <c r="R723" s="132">
        <f>Q723*H723</f>
        <v>7.638599999999999</v>
      </c>
      <c r="S723" s="132">
        <v>0</v>
      </c>
      <c r="T723" s="133">
        <f>S723*H723</f>
        <v>0</v>
      </c>
      <c r="AR723" s="134" t="s">
        <v>494</v>
      </c>
      <c r="AT723" s="134" t="s">
        <v>664</v>
      </c>
      <c r="AU723" s="134" t="s">
        <v>87</v>
      </c>
      <c r="AY723" s="2" t="s">
        <v>153</v>
      </c>
      <c r="BE723" s="135">
        <f t="shared" si="65"/>
        <v>0</v>
      </c>
      <c r="BF723" s="135">
        <f t="shared" si="66"/>
        <v>0</v>
      </c>
      <c r="BG723" s="135">
        <f t="shared" si="67"/>
        <v>0</v>
      </c>
      <c r="BH723" s="135">
        <f t="shared" si="68"/>
        <v>0</v>
      </c>
      <c r="BI723" s="135">
        <f t="shared" si="69"/>
        <v>0</v>
      </c>
      <c r="BJ723" s="2" t="s">
        <v>85</v>
      </c>
      <c r="BK723" s="135">
        <f>ROUND(I723*H723,2)</f>
        <v>0</v>
      </c>
      <c r="BL723" s="2" t="s">
        <v>373</v>
      </c>
      <c r="BM723" s="134" t="s">
        <v>1148</v>
      </c>
    </row>
    <row r="724" spans="2:51" s="149" customFormat="1" ht="11.25">
      <c r="B724" s="150"/>
      <c r="D724" s="144" t="s">
        <v>261</v>
      </c>
      <c r="E724" s="151" t="s">
        <v>19</v>
      </c>
      <c r="F724" s="152" t="s">
        <v>1149</v>
      </c>
      <c r="H724" s="153">
        <v>12.731</v>
      </c>
      <c r="L724" s="150"/>
      <c r="M724" s="154"/>
      <c r="T724" s="155"/>
      <c r="AT724" s="151" t="s">
        <v>261</v>
      </c>
      <c r="AU724" s="151" t="s">
        <v>87</v>
      </c>
      <c r="AV724" s="149" t="s">
        <v>87</v>
      </c>
      <c r="AW724" s="149" t="s">
        <v>37</v>
      </c>
      <c r="AX724" s="149" t="s">
        <v>85</v>
      </c>
      <c r="AY724" s="151" t="s">
        <v>153</v>
      </c>
    </row>
    <row r="725" spans="2:65" s="18" customFormat="1" ht="21.75" customHeight="1">
      <c r="B725" s="19"/>
      <c r="C725" s="123" t="s">
        <v>1150</v>
      </c>
      <c r="D725" s="123" t="s">
        <v>156</v>
      </c>
      <c r="E725" s="124" t="s">
        <v>1151</v>
      </c>
      <c r="F725" s="125" t="s">
        <v>1152</v>
      </c>
      <c r="G725" s="126" t="s">
        <v>258</v>
      </c>
      <c r="H725" s="127">
        <v>181.87</v>
      </c>
      <c r="I725" s="128"/>
      <c r="J725" s="129">
        <f>ROUND(I725*H725,2)</f>
        <v>0</v>
      </c>
      <c r="K725" s="125" t="s">
        <v>160</v>
      </c>
      <c r="L725" s="19"/>
      <c r="M725" s="130" t="s">
        <v>19</v>
      </c>
      <c r="N725" s="131" t="s">
        <v>49</v>
      </c>
      <c r="P725" s="132">
        <f>O725*H725</f>
        <v>0</v>
      </c>
      <c r="Q725" s="132">
        <v>0</v>
      </c>
      <c r="R725" s="132">
        <f>Q725*H725</f>
        <v>0</v>
      </c>
      <c r="S725" s="132">
        <v>0</v>
      </c>
      <c r="T725" s="133">
        <f>S725*H725</f>
        <v>0</v>
      </c>
      <c r="AR725" s="134" t="s">
        <v>373</v>
      </c>
      <c r="AT725" s="134" t="s">
        <v>156</v>
      </c>
      <c r="AU725" s="134" t="s">
        <v>87</v>
      </c>
      <c r="AY725" s="2" t="s">
        <v>153</v>
      </c>
      <c r="BE725" s="135">
        <f t="shared" si="65"/>
        <v>0</v>
      </c>
      <c r="BF725" s="135">
        <f t="shared" si="66"/>
        <v>0</v>
      </c>
      <c r="BG725" s="135">
        <f t="shared" si="67"/>
        <v>0</v>
      </c>
      <c r="BH725" s="135">
        <f t="shared" si="68"/>
        <v>0</v>
      </c>
      <c r="BI725" s="135">
        <f t="shared" si="69"/>
        <v>0</v>
      </c>
      <c r="BJ725" s="2" t="s">
        <v>85</v>
      </c>
      <c r="BK725" s="135">
        <f>ROUND(I725*H725,2)</f>
        <v>0</v>
      </c>
      <c r="BL725" s="2" t="s">
        <v>373</v>
      </c>
      <c r="BM725" s="134" t="s">
        <v>1153</v>
      </c>
    </row>
    <row r="726" spans="2:47" s="18" customFormat="1" ht="11.25">
      <c r="B726" s="19"/>
      <c r="D726" s="136" t="s">
        <v>163</v>
      </c>
      <c r="F726" s="137" t="s">
        <v>1154</v>
      </c>
      <c r="L726" s="19"/>
      <c r="M726" s="138"/>
      <c r="T726" s="43"/>
      <c r="AT726" s="2" t="s">
        <v>163</v>
      </c>
      <c r="AU726" s="2" t="s">
        <v>87</v>
      </c>
    </row>
    <row r="727" spans="2:51" s="142" customFormat="1" ht="11.25">
      <c r="B727" s="143"/>
      <c r="D727" s="144" t="s">
        <v>261</v>
      </c>
      <c r="E727" s="145" t="s">
        <v>19</v>
      </c>
      <c r="F727" s="146" t="s">
        <v>1125</v>
      </c>
      <c r="H727" s="145" t="s">
        <v>19</v>
      </c>
      <c r="L727" s="143"/>
      <c r="M727" s="147"/>
      <c r="T727" s="148"/>
      <c r="AT727" s="145" t="s">
        <v>261</v>
      </c>
      <c r="AU727" s="145" t="s">
        <v>87</v>
      </c>
      <c r="AV727" s="142" t="s">
        <v>85</v>
      </c>
      <c r="AW727" s="142" t="s">
        <v>37</v>
      </c>
      <c r="AX727" s="142" t="s">
        <v>78</v>
      </c>
      <c r="AY727" s="145" t="s">
        <v>153</v>
      </c>
    </row>
    <row r="728" spans="2:51" s="149" customFormat="1" ht="11.25">
      <c r="B728" s="150"/>
      <c r="D728" s="144" t="s">
        <v>261</v>
      </c>
      <c r="E728" s="151" t="s">
        <v>19</v>
      </c>
      <c r="F728" s="152" t="s">
        <v>1126</v>
      </c>
      <c r="H728" s="153">
        <v>181.87</v>
      </c>
      <c r="L728" s="150"/>
      <c r="M728" s="154"/>
      <c r="T728" s="155"/>
      <c r="AT728" s="151" t="s">
        <v>261</v>
      </c>
      <c r="AU728" s="151" t="s">
        <v>87</v>
      </c>
      <c r="AV728" s="149" t="s">
        <v>87</v>
      </c>
      <c r="AW728" s="149" t="s">
        <v>37</v>
      </c>
      <c r="AX728" s="149" t="s">
        <v>85</v>
      </c>
      <c r="AY728" s="151" t="s">
        <v>153</v>
      </c>
    </row>
    <row r="729" spans="2:65" s="18" customFormat="1" ht="16.5" customHeight="1">
      <c r="B729" s="19"/>
      <c r="C729" s="171" t="s">
        <v>1155</v>
      </c>
      <c r="D729" s="171" t="s">
        <v>664</v>
      </c>
      <c r="E729" s="172" t="s">
        <v>1156</v>
      </c>
      <c r="F729" s="173" t="s">
        <v>1157</v>
      </c>
      <c r="G729" s="174" t="s">
        <v>258</v>
      </c>
      <c r="H729" s="175">
        <v>190.964</v>
      </c>
      <c r="I729" s="176"/>
      <c r="J729" s="177">
        <f>ROUND(I729*H729,2)</f>
        <v>0</v>
      </c>
      <c r="K729" s="173" t="s">
        <v>160</v>
      </c>
      <c r="L729" s="178"/>
      <c r="M729" s="179" t="s">
        <v>19</v>
      </c>
      <c r="N729" s="180" t="s">
        <v>49</v>
      </c>
      <c r="P729" s="132">
        <f>O729*H729</f>
        <v>0</v>
      </c>
      <c r="Q729" s="132">
        <v>0.011</v>
      </c>
      <c r="R729" s="132">
        <f>Q729*H729</f>
        <v>2.1006039999999997</v>
      </c>
      <c r="S729" s="132">
        <v>0</v>
      </c>
      <c r="T729" s="133">
        <f>S729*H729</f>
        <v>0</v>
      </c>
      <c r="AR729" s="134" t="s">
        <v>494</v>
      </c>
      <c r="AT729" s="134" t="s">
        <v>664</v>
      </c>
      <c r="AU729" s="134" t="s">
        <v>87</v>
      </c>
      <c r="AY729" s="2" t="s">
        <v>153</v>
      </c>
      <c r="BE729" s="135">
        <f t="shared" si="65"/>
        <v>0</v>
      </c>
      <c r="BF729" s="135">
        <f t="shared" si="66"/>
        <v>0</v>
      </c>
      <c r="BG729" s="135">
        <f t="shared" si="67"/>
        <v>0</v>
      </c>
      <c r="BH729" s="135">
        <f t="shared" si="68"/>
        <v>0</v>
      </c>
      <c r="BI729" s="135">
        <f t="shared" si="69"/>
        <v>0</v>
      </c>
      <c r="BJ729" s="2" t="s">
        <v>85</v>
      </c>
      <c r="BK729" s="135">
        <f>ROUND(I729*H729,2)</f>
        <v>0</v>
      </c>
      <c r="BL729" s="2" t="s">
        <v>373</v>
      </c>
      <c r="BM729" s="134" t="s">
        <v>1158</v>
      </c>
    </row>
    <row r="730" spans="2:51" s="149" customFormat="1" ht="11.25">
      <c r="B730" s="150"/>
      <c r="D730" s="144" t="s">
        <v>261</v>
      </c>
      <c r="F730" s="152" t="s">
        <v>1159</v>
      </c>
      <c r="H730" s="153">
        <v>190.964</v>
      </c>
      <c r="L730" s="150"/>
      <c r="M730" s="154"/>
      <c r="T730" s="155"/>
      <c r="AT730" s="151" t="s">
        <v>261</v>
      </c>
      <c r="AU730" s="151" t="s">
        <v>87</v>
      </c>
      <c r="AV730" s="149" t="s">
        <v>87</v>
      </c>
      <c r="AW730" s="149" t="s">
        <v>4</v>
      </c>
      <c r="AX730" s="149" t="s">
        <v>85</v>
      </c>
      <c r="AY730" s="151" t="s">
        <v>153</v>
      </c>
    </row>
    <row r="731" spans="2:65" s="18" customFormat="1" ht="21.75" customHeight="1">
      <c r="B731" s="19"/>
      <c r="C731" s="123" t="s">
        <v>1160</v>
      </c>
      <c r="D731" s="123" t="s">
        <v>156</v>
      </c>
      <c r="E731" s="124" t="s">
        <v>1161</v>
      </c>
      <c r="F731" s="125" t="s">
        <v>1162</v>
      </c>
      <c r="G731" s="126" t="s">
        <v>270</v>
      </c>
      <c r="H731" s="127">
        <v>64.5</v>
      </c>
      <c r="I731" s="128"/>
      <c r="J731" s="129">
        <f>ROUND(I731*H731,2)</f>
        <v>0</v>
      </c>
      <c r="K731" s="125" t="s">
        <v>160</v>
      </c>
      <c r="L731" s="19"/>
      <c r="M731" s="130" t="s">
        <v>19</v>
      </c>
      <c r="N731" s="131" t="s">
        <v>49</v>
      </c>
      <c r="P731" s="132">
        <f>O731*H731</f>
        <v>0</v>
      </c>
      <c r="Q731" s="132">
        <v>2E-05</v>
      </c>
      <c r="R731" s="132">
        <f>Q731*H731</f>
        <v>0.0012900000000000001</v>
      </c>
      <c r="S731" s="132">
        <v>0</v>
      </c>
      <c r="T731" s="133">
        <f>S731*H731</f>
        <v>0</v>
      </c>
      <c r="AR731" s="134" t="s">
        <v>373</v>
      </c>
      <c r="AT731" s="134" t="s">
        <v>156</v>
      </c>
      <c r="AU731" s="134" t="s">
        <v>87</v>
      </c>
      <c r="AY731" s="2" t="s">
        <v>153</v>
      </c>
      <c r="BE731" s="135">
        <f t="shared" si="65"/>
        <v>0</v>
      </c>
      <c r="BF731" s="135">
        <f t="shared" si="66"/>
        <v>0</v>
      </c>
      <c r="BG731" s="135">
        <f t="shared" si="67"/>
        <v>0</v>
      </c>
      <c r="BH731" s="135">
        <f t="shared" si="68"/>
        <v>0</v>
      </c>
      <c r="BI731" s="135">
        <f t="shared" si="69"/>
        <v>0</v>
      </c>
      <c r="BJ731" s="2" t="s">
        <v>85</v>
      </c>
      <c r="BK731" s="135">
        <f>ROUND(I731*H731,2)</f>
        <v>0</v>
      </c>
      <c r="BL731" s="2" t="s">
        <v>373</v>
      </c>
      <c r="BM731" s="134" t="s">
        <v>1163</v>
      </c>
    </row>
    <row r="732" spans="2:47" s="18" customFormat="1" ht="11.25">
      <c r="B732" s="19"/>
      <c r="D732" s="136" t="s">
        <v>163</v>
      </c>
      <c r="F732" s="137" t="s">
        <v>1164</v>
      </c>
      <c r="L732" s="19"/>
      <c r="M732" s="138"/>
      <c r="T732" s="43"/>
      <c r="AT732" s="2" t="s">
        <v>163</v>
      </c>
      <c r="AU732" s="2" t="s">
        <v>87</v>
      </c>
    </row>
    <row r="733" spans="2:51" s="149" customFormat="1" ht="11.25">
      <c r="B733" s="150"/>
      <c r="D733" s="144" t="s">
        <v>261</v>
      </c>
      <c r="E733" s="151" t="s">
        <v>19</v>
      </c>
      <c r="F733" s="152" t="s">
        <v>1165</v>
      </c>
      <c r="H733" s="153">
        <v>64.5</v>
      </c>
      <c r="L733" s="150"/>
      <c r="M733" s="154"/>
      <c r="T733" s="155"/>
      <c r="AT733" s="151" t="s">
        <v>261</v>
      </c>
      <c r="AU733" s="151" t="s">
        <v>87</v>
      </c>
      <c r="AV733" s="149" t="s">
        <v>87</v>
      </c>
      <c r="AW733" s="149" t="s">
        <v>37</v>
      </c>
      <c r="AX733" s="149" t="s">
        <v>85</v>
      </c>
      <c r="AY733" s="151" t="s">
        <v>153</v>
      </c>
    </row>
    <row r="734" spans="2:65" s="18" customFormat="1" ht="16.5" customHeight="1">
      <c r="B734" s="19"/>
      <c r="C734" s="171" t="s">
        <v>1166</v>
      </c>
      <c r="D734" s="171" t="s">
        <v>664</v>
      </c>
      <c r="E734" s="172" t="s">
        <v>1167</v>
      </c>
      <c r="F734" s="173" t="s">
        <v>1168</v>
      </c>
      <c r="G734" s="174" t="s">
        <v>270</v>
      </c>
      <c r="H734" s="175">
        <v>67.725</v>
      </c>
      <c r="I734" s="176"/>
      <c r="J734" s="177">
        <f>ROUND(I734*H734,2)</f>
        <v>0</v>
      </c>
      <c r="K734" s="173" t="s">
        <v>160</v>
      </c>
      <c r="L734" s="178"/>
      <c r="M734" s="179" t="s">
        <v>19</v>
      </c>
      <c r="N734" s="180" t="s">
        <v>49</v>
      </c>
      <c r="P734" s="132">
        <f>O734*H734</f>
        <v>0</v>
      </c>
      <c r="Q734" s="132">
        <v>2E-05</v>
      </c>
      <c r="R734" s="132">
        <f>Q734*H734</f>
        <v>0.0013545</v>
      </c>
      <c r="S734" s="132">
        <v>0</v>
      </c>
      <c r="T734" s="133">
        <f>S734*H734</f>
        <v>0</v>
      </c>
      <c r="AR734" s="134" t="s">
        <v>494</v>
      </c>
      <c r="AT734" s="134" t="s">
        <v>664</v>
      </c>
      <c r="AU734" s="134" t="s">
        <v>87</v>
      </c>
      <c r="AY734" s="2" t="s">
        <v>153</v>
      </c>
      <c r="BE734" s="135">
        <f t="shared" si="65"/>
        <v>0</v>
      </c>
      <c r="BF734" s="135">
        <f t="shared" si="66"/>
        <v>0</v>
      </c>
      <c r="BG734" s="135">
        <f t="shared" si="67"/>
        <v>0</v>
      </c>
      <c r="BH734" s="135">
        <f t="shared" si="68"/>
        <v>0</v>
      </c>
      <c r="BI734" s="135">
        <f t="shared" si="69"/>
        <v>0</v>
      </c>
      <c r="BJ734" s="2" t="s">
        <v>85</v>
      </c>
      <c r="BK734" s="135">
        <f>ROUND(I734*H734,2)</f>
        <v>0</v>
      </c>
      <c r="BL734" s="2" t="s">
        <v>373</v>
      </c>
      <c r="BM734" s="134" t="s">
        <v>1169</v>
      </c>
    </row>
    <row r="735" spans="2:51" s="149" customFormat="1" ht="11.25">
      <c r="B735" s="150"/>
      <c r="D735" s="144" t="s">
        <v>261</v>
      </c>
      <c r="F735" s="152" t="s">
        <v>1170</v>
      </c>
      <c r="H735" s="153">
        <v>67.725</v>
      </c>
      <c r="L735" s="150"/>
      <c r="M735" s="154"/>
      <c r="T735" s="155"/>
      <c r="AT735" s="151" t="s">
        <v>261</v>
      </c>
      <c r="AU735" s="151" t="s">
        <v>87</v>
      </c>
      <c r="AV735" s="149" t="s">
        <v>87</v>
      </c>
      <c r="AW735" s="149" t="s">
        <v>4</v>
      </c>
      <c r="AX735" s="149" t="s">
        <v>85</v>
      </c>
      <c r="AY735" s="151" t="s">
        <v>153</v>
      </c>
    </row>
    <row r="736" spans="2:65" s="18" customFormat="1" ht="24.2" customHeight="1">
      <c r="B736" s="19"/>
      <c r="C736" s="123" t="s">
        <v>1171</v>
      </c>
      <c r="D736" s="123" t="s">
        <v>156</v>
      </c>
      <c r="E736" s="124" t="s">
        <v>1172</v>
      </c>
      <c r="F736" s="125" t="s">
        <v>1173</v>
      </c>
      <c r="G736" s="126" t="s">
        <v>1081</v>
      </c>
      <c r="H736" s="181"/>
      <c r="I736" s="128"/>
      <c r="J736" s="129">
        <f>ROUND(I736*H736,2)</f>
        <v>0</v>
      </c>
      <c r="K736" s="125" t="s">
        <v>160</v>
      </c>
      <c r="L736" s="19"/>
      <c r="M736" s="130" t="s">
        <v>19</v>
      </c>
      <c r="N736" s="131" t="s">
        <v>49</v>
      </c>
      <c r="P736" s="132">
        <f>O736*H736</f>
        <v>0</v>
      </c>
      <c r="Q736" s="132">
        <v>0</v>
      </c>
      <c r="R736" s="132">
        <f>Q736*H736</f>
        <v>0</v>
      </c>
      <c r="S736" s="132">
        <v>0</v>
      </c>
      <c r="T736" s="133">
        <f>S736*H736</f>
        <v>0</v>
      </c>
      <c r="AR736" s="134" t="s">
        <v>373</v>
      </c>
      <c r="AT736" s="134" t="s">
        <v>156</v>
      </c>
      <c r="AU736" s="134" t="s">
        <v>87</v>
      </c>
      <c r="AY736" s="2" t="s">
        <v>153</v>
      </c>
      <c r="BE736" s="135">
        <f t="shared" si="65"/>
        <v>0</v>
      </c>
      <c r="BF736" s="135">
        <f t="shared" si="66"/>
        <v>0</v>
      </c>
      <c r="BG736" s="135">
        <f t="shared" si="67"/>
        <v>0</v>
      </c>
      <c r="BH736" s="135">
        <f t="shared" si="68"/>
        <v>0</v>
      </c>
      <c r="BI736" s="135">
        <f t="shared" si="69"/>
        <v>0</v>
      </c>
      <c r="BJ736" s="2" t="s">
        <v>85</v>
      </c>
      <c r="BK736" s="135">
        <f>ROUND(I736*H736,2)</f>
        <v>0</v>
      </c>
      <c r="BL736" s="2" t="s">
        <v>373</v>
      </c>
      <c r="BM736" s="134" t="s">
        <v>1174</v>
      </c>
    </row>
    <row r="737" spans="2:47" s="18" customFormat="1" ht="11.25">
      <c r="B737" s="19"/>
      <c r="D737" s="136" t="s">
        <v>163</v>
      </c>
      <c r="F737" s="137" t="s">
        <v>1175</v>
      </c>
      <c r="L737" s="19"/>
      <c r="M737" s="138"/>
      <c r="T737" s="43"/>
      <c r="AT737" s="2" t="s">
        <v>163</v>
      </c>
      <c r="AU737" s="2" t="s">
        <v>87</v>
      </c>
    </row>
    <row r="738" spans="2:63" s="111" customFormat="1" ht="22.9" customHeight="1">
      <c r="B738" s="112"/>
      <c r="D738" s="113" t="s">
        <v>77</v>
      </c>
      <c r="E738" s="121" t="s">
        <v>1176</v>
      </c>
      <c r="F738" s="121" t="s">
        <v>1177</v>
      </c>
      <c r="J738" s="122">
        <f>BK738</f>
        <v>0</v>
      </c>
      <c r="L738" s="112"/>
      <c r="M738" s="116"/>
      <c r="P738" s="117">
        <f>SUM(P739:P831)</f>
        <v>0</v>
      </c>
      <c r="R738" s="117">
        <f>SUM(R739:R831)</f>
        <v>3.77723256</v>
      </c>
      <c r="T738" s="118">
        <f>SUM(T739:T831)</f>
        <v>0</v>
      </c>
      <c r="AR738" s="113" t="s">
        <v>87</v>
      </c>
      <c r="AT738" s="119" t="s">
        <v>77</v>
      </c>
      <c r="AU738" s="119" t="s">
        <v>85</v>
      </c>
      <c r="AY738" s="113" t="s">
        <v>153</v>
      </c>
      <c r="BK738" s="120">
        <f>SUM(BK739:BK831)</f>
        <v>0</v>
      </c>
    </row>
    <row r="739" spans="2:65" s="18" customFormat="1" ht="24.2" customHeight="1">
      <c r="B739" s="19"/>
      <c r="C739" s="123" t="s">
        <v>1178</v>
      </c>
      <c r="D739" s="123" t="s">
        <v>156</v>
      </c>
      <c r="E739" s="124" t="s">
        <v>1179</v>
      </c>
      <c r="F739" s="125" t="s">
        <v>1180</v>
      </c>
      <c r="G739" s="126" t="s">
        <v>258</v>
      </c>
      <c r="H739" s="127">
        <v>198.268</v>
      </c>
      <c r="I739" s="128"/>
      <c r="J739" s="129">
        <f>ROUND(I739*H739,2)</f>
        <v>0</v>
      </c>
      <c r="K739" s="125" t="s">
        <v>160</v>
      </c>
      <c r="L739" s="19"/>
      <c r="M739" s="130" t="s">
        <v>19</v>
      </c>
      <c r="N739" s="131" t="s">
        <v>49</v>
      </c>
      <c r="P739" s="132">
        <f>O739*H739</f>
        <v>0</v>
      </c>
      <c r="Q739" s="132">
        <v>0</v>
      </c>
      <c r="R739" s="132">
        <f>Q739*H739</f>
        <v>0</v>
      </c>
      <c r="S739" s="132">
        <v>0</v>
      </c>
      <c r="T739" s="133">
        <f>S739*H739</f>
        <v>0</v>
      </c>
      <c r="AR739" s="134" t="s">
        <v>373</v>
      </c>
      <c r="AT739" s="134" t="s">
        <v>156</v>
      </c>
      <c r="AU739" s="134" t="s">
        <v>87</v>
      </c>
      <c r="AY739" s="2" t="s">
        <v>153</v>
      </c>
      <c r="BE739" s="135">
        <f t="shared" si="65"/>
        <v>0</v>
      </c>
      <c r="BF739" s="135">
        <f t="shared" si="66"/>
        <v>0</v>
      </c>
      <c r="BG739" s="135">
        <f t="shared" si="67"/>
        <v>0</v>
      </c>
      <c r="BH739" s="135">
        <f t="shared" si="68"/>
        <v>0</v>
      </c>
      <c r="BI739" s="135">
        <f t="shared" si="69"/>
        <v>0</v>
      </c>
      <c r="BJ739" s="2" t="s">
        <v>85</v>
      </c>
      <c r="BK739" s="135">
        <f>ROUND(I739*H739,2)</f>
        <v>0</v>
      </c>
      <c r="BL739" s="2" t="s">
        <v>373</v>
      </c>
      <c r="BM739" s="134" t="s">
        <v>1181</v>
      </c>
    </row>
    <row r="740" spans="2:47" s="18" customFormat="1" ht="11.25">
      <c r="B740" s="19"/>
      <c r="D740" s="136" t="s">
        <v>163</v>
      </c>
      <c r="F740" s="137" t="s">
        <v>1182</v>
      </c>
      <c r="L740" s="19"/>
      <c r="M740" s="138"/>
      <c r="T740" s="43"/>
      <c r="AT740" s="2" t="s">
        <v>163</v>
      </c>
      <c r="AU740" s="2" t="s">
        <v>87</v>
      </c>
    </row>
    <row r="741" spans="2:51" s="142" customFormat="1" ht="11.25">
      <c r="B741" s="143"/>
      <c r="D741" s="144" t="s">
        <v>261</v>
      </c>
      <c r="E741" s="145" t="s">
        <v>19</v>
      </c>
      <c r="F741" s="146" t="s">
        <v>1183</v>
      </c>
      <c r="H741" s="145" t="s">
        <v>19</v>
      </c>
      <c r="L741" s="143"/>
      <c r="M741" s="147"/>
      <c r="T741" s="148"/>
      <c r="AT741" s="145" t="s">
        <v>261</v>
      </c>
      <c r="AU741" s="145" t="s">
        <v>87</v>
      </c>
      <c r="AV741" s="142" t="s">
        <v>85</v>
      </c>
      <c r="AW741" s="142" t="s">
        <v>37</v>
      </c>
      <c r="AX741" s="142" t="s">
        <v>78</v>
      </c>
      <c r="AY741" s="145" t="s">
        <v>153</v>
      </c>
    </row>
    <row r="742" spans="2:51" s="149" customFormat="1" ht="11.25">
      <c r="B742" s="150"/>
      <c r="D742" s="144" t="s">
        <v>261</v>
      </c>
      <c r="E742" s="151" t="s">
        <v>19</v>
      </c>
      <c r="F742" s="152" t="s">
        <v>822</v>
      </c>
      <c r="H742" s="153">
        <v>11.613</v>
      </c>
      <c r="L742" s="150"/>
      <c r="M742" s="154"/>
      <c r="T742" s="155"/>
      <c r="AT742" s="151" t="s">
        <v>261</v>
      </c>
      <c r="AU742" s="151" t="s">
        <v>87</v>
      </c>
      <c r="AV742" s="149" t="s">
        <v>87</v>
      </c>
      <c r="AW742" s="149" t="s">
        <v>37</v>
      </c>
      <c r="AX742" s="149" t="s">
        <v>78</v>
      </c>
      <c r="AY742" s="151" t="s">
        <v>153</v>
      </c>
    </row>
    <row r="743" spans="2:51" s="149" customFormat="1" ht="11.25">
      <c r="B743" s="150"/>
      <c r="D743" s="144" t="s">
        <v>261</v>
      </c>
      <c r="E743" s="151" t="s">
        <v>19</v>
      </c>
      <c r="F743" s="152" t="s">
        <v>823</v>
      </c>
      <c r="H743" s="153">
        <v>29.754</v>
      </c>
      <c r="L743" s="150"/>
      <c r="M743" s="154"/>
      <c r="T743" s="155"/>
      <c r="AT743" s="151" t="s">
        <v>261</v>
      </c>
      <c r="AU743" s="151" t="s">
        <v>87</v>
      </c>
      <c r="AV743" s="149" t="s">
        <v>87</v>
      </c>
      <c r="AW743" s="149" t="s">
        <v>37</v>
      </c>
      <c r="AX743" s="149" t="s">
        <v>78</v>
      </c>
      <c r="AY743" s="151" t="s">
        <v>153</v>
      </c>
    </row>
    <row r="744" spans="2:51" s="149" customFormat="1" ht="11.25">
      <c r="B744" s="150"/>
      <c r="D744" s="144" t="s">
        <v>261</v>
      </c>
      <c r="E744" s="151" t="s">
        <v>19</v>
      </c>
      <c r="F744" s="152" t="s">
        <v>824</v>
      </c>
      <c r="H744" s="153">
        <v>0.972</v>
      </c>
      <c r="L744" s="150"/>
      <c r="M744" s="154"/>
      <c r="T744" s="155"/>
      <c r="AT744" s="151" t="s">
        <v>261</v>
      </c>
      <c r="AU744" s="151" t="s">
        <v>87</v>
      </c>
      <c r="AV744" s="149" t="s">
        <v>87</v>
      </c>
      <c r="AW744" s="149" t="s">
        <v>37</v>
      </c>
      <c r="AX744" s="149" t="s">
        <v>78</v>
      </c>
      <c r="AY744" s="151" t="s">
        <v>153</v>
      </c>
    </row>
    <row r="745" spans="2:51" s="149" customFormat="1" ht="11.25">
      <c r="B745" s="150"/>
      <c r="D745" s="144" t="s">
        <v>261</v>
      </c>
      <c r="E745" s="151" t="s">
        <v>19</v>
      </c>
      <c r="F745" s="152" t="s">
        <v>825</v>
      </c>
      <c r="H745" s="153">
        <v>93.94</v>
      </c>
      <c r="L745" s="150"/>
      <c r="M745" s="154"/>
      <c r="T745" s="155"/>
      <c r="AT745" s="151" t="s">
        <v>261</v>
      </c>
      <c r="AU745" s="151" t="s">
        <v>87</v>
      </c>
      <c r="AV745" s="149" t="s">
        <v>87</v>
      </c>
      <c r="AW745" s="149" t="s">
        <v>37</v>
      </c>
      <c r="AX745" s="149" t="s">
        <v>78</v>
      </c>
      <c r="AY745" s="151" t="s">
        <v>153</v>
      </c>
    </row>
    <row r="746" spans="2:51" s="163" customFormat="1" ht="11.25">
      <c r="B746" s="164"/>
      <c r="D746" s="144" t="s">
        <v>261</v>
      </c>
      <c r="E746" s="165" t="s">
        <v>19</v>
      </c>
      <c r="F746" s="166" t="s">
        <v>437</v>
      </c>
      <c r="H746" s="167">
        <v>136.279</v>
      </c>
      <c r="L746" s="164"/>
      <c r="M746" s="168"/>
      <c r="T746" s="169"/>
      <c r="AT746" s="165" t="s">
        <v>261</v>
      </c>
      <c r="AU746" s="165" t="s">
        <v>87</v>
      </c>
      <c r="AV746" s="163" t="s">
        <v>169</v>
      </c>
      <c r="AW746" s="163" t="s">
        <v>37</v>
      </c>
      <c r="AX746" s="163" t="s">
        <v>78</v>
      </c>
      <c r="AY746" s="165" t="s">
        <v>153</v>
      </c>
    </row>
    <row r="747" spans="2:51" s="142" customFormat="1" ht="11.25">
      <c r="B747" s="143"/>
      <c r="D747" s="144" t="s">
        <v>261</v>
      </c>
      <c r="E747" s="145" t="s">
        <v>19</v>
      </c>
      <c r="F747" s="146" t="s">
        <v>1184</v>
      </c>
      <c r="H747" s="145" t="s">
        <v>19</v>
      </c>
      <c r="L747" s="143"/>
      <c r="M747" s="147"/>
      <c r="T747" s="148"/>
      <c r="AT747" s="145" t="s">
        <v>261</v>
      </c>
      <c r="AU747" s="145" t="s">
        <v>87</v>
      </c>
      <c r="AV747" s="142" t="s">
        <v>85</v>
      </c>
      <c r="AW747" s="142" t="s">
        <v>37</v>
      </c>
      <c r="AX747" s="142" t="s">
        <v>78</v>
      </c>
      <c r="AY747" s="145" t="s">
        <v>153</v>
      </c>
    </row>
    <row r="748" spans="2:51" s="149" customFormat="1" ht="11.25">
      <c r="B748" s="150"/>
      <c r="D748" s="144" t="s">
        <v>261</v>
      </c>
      <c r="E748" s="151" t="s">
        <v>19</v>
      </c>
      <c r="F748" s="152" t="s">
        <v>826</v>
      </c>
      <c r="H748" s="153">
        <v>11.081</v>
      </c>
      <c r="L748" s="150"/>
      <c r="M748" s="154"/>
      <c r="T748" s="155"/>
      <c r="AT748" s="151" t="s">
        <v>261</v>
      </c>
      <c r="AU748" s="151" t="s">
        <v>87</v>
      </c>
      <c r="AV748" s="149" t="s">
        <v>87</v>
      </c>
      <c r="AW748" s="149" t="s">
        <v>37</v>
      </c>
      <c r="AX748" s="149" t="s">
        <v>78</v>
      </c>
      <c r="AY748" s="151" t="s">
        <v>153</v>
      </c>
    </row>
    <row r="749" spans="2:51" s="149" customFormat="1" ht="11.25">
      <c r="B749" s="150"/>
      <c r="D749" s="144" t="s">
        <v>261</v>
      </c>
      <c r="E749" s="151" t="s">
        <v>19</v>
      </c>
      <c r="F749" s="152" t="s">
        <v>827</v>
      </c>
      <c r="H749" s="153">
        <v>5.964</v>
      </c>
      <c r="L749" s="150"/>
      <c r="M749" s="154"/>
      <c r="T749" s="155"/>
      <c r="AT749" s="151" t="s">
        <v>261</v>
      </c>
      <c r="AU749" s="151" t="s">
        <v>87</v>
      </c>
      <c r="AV749" s="149" t="s">
        <v>87</v>
      </c>
      <c r="AW749" s="149" t="s">
        <v>37</v>
      </c>
      <c r="AX749" s="149" t="s">
        <v>78</v>
      </c>
      <c r="AY749" s="151" t="s">
        <v>153</v>
      </c>
    </row>
    <row r="750" spans="2:51" s="149" customFormat="1" ht="11.25">
      <c r="B750" s="150"/>
      <c r="D750" s="144" t="s">
        <v>261</v>
      </c>
      <c r="E750" s="151" t="s">
        <v>19</v>
      </c>
      <c r="F750" s="152" t="s">
        <v>828</v>
      </c>
      <c r="H750" s="153">
        <v>0.198</v>
      </c>
      <c r="L750" s="150"/>
      <c r="M750" s="154"/>
      <c r="T750" s="155"/>
      <c r="AT750" s="151" t="s">
        <v>261</v>
      </c>
      <c r="AU750" s="151" t="s">
        <v>87</v>
      </c>
      <c r="AV750" s="149" t="s">
        <v>87</v>
      </c>
      <c r="AW750" s="149" t="s">
        <v>37</v>
      </c>
      <c r="AX750" s="149" t="s">
        <v>78</v>
      </c>
      <c r="AY750" s="151" t="s">
        <v>153</v>
      </c>
    </row>
    <row r="751" spans="2:51" s="149" customFormat="1" ht="11.25">
      <c r="B751" s="150"/>
      <c r="D751" s="144" t="s">
        <v>261</v>
      </c>
      <c r="E751" s="151" t="s">
        <v>19</v>
      </c>
      <c r="F751" s="152" t="s">
        <v>829</v>
      </c>
      <c r="H751" s="153">
        <v>0.09</v>
      </c>
      <c r="L751" s="150"/>
      <c r="M751" s="154"/>
      <c r="T751" s="155"/>
      <c r="AT751" s="151" t="s">
        <v>261</v>
      </c>
      <c r="AU751" s="151" t="s">
        <v>87</v>
      </c>
      <c r="AV751" s="149" t="s">
        <v>87</v>
      </c>
      <c r="AW751" s="149" t="s">
        <v>37</v>
      </c>
      <c r="AX751" s="149" t="s">
        <v>78</v>
      </c>
      <c r="AY751" s="151" t="s">
        <v>153</v>
      </c>
    </row>
    <row r="752" spans="2:51" s="149" customFormat="1" ht="11.25">
      <c r="B752" s="150"/>
      <c r="D752" s="144" t="s">
        <v>261</v>
      </c>
      <c r="E752" s="151" t="s">
        <v>19</v>
      </c>
      <c r="F752" s="152" t="s">
        <v>830</v>
      </c>
      <c r="H752" s="153">
        <v>1.485</v>
      </c>
      <c r="L752" s="150"/>
      <c r="M752" s="154"/>
      <c r="T752" s="155"/>
      <c r="AT752" s="151" t="s">
        <v>261</v>
      </c>
      <c r="AU752" s="151" t="s">
        <v>87</v>
      </c>
      <c r="AV752" s="149" t="s">
        <v>87</v>
      </c>
      <c r="AW752" s="149" t="s">
        <v>37</v>
      </c>
      <c r="AX752" s="149" t="s">
        <v>78</v>
      </c>
      <c r="AY752" s="151" t="s">
        <v>153</v>
      </c>
    </row>
    <row r="753" spans="2:51" s="149" customFormat="1" ht="11.25">
      <c r="B753" s="150"/>
      <c r="D753" s="144" t="s">
        <v>261</v>
      </c>
      <c r="E753" s="151" t="s">
        <v>19</v>
      </c>
      <c r="F753" s="152" t="s">
        <v>831</v>
      </c>
      <c r="H753" s="153">
        <v>0.08</v>
      </c>
      <c r="L753" s="150"/>
      <c r="M753" s="154"/>
      <c r="T753" s="155"/>
      <c r="AT753" s="151" t="s">
        <v>261</v>
      </c>
      <c r="AU753" s="151" t="s">
        <v>87</v>
      </c>
      <c r="AV753" s="149" t="s">
        <v>87</v>
      </c>
      <c r="AW753" s="149" t="s">
        <v>37</v>
      </c>
      <c r="AX753" s="149" t="s">
        <v>78</v>
      </c>
      <c r="AY753" s="151" t="s">
        <v>153</v>
      </c>
    </row>
    <row r="754" spans="2:51" s="149" customFormat="1" ht="11.25">
      <c r="B754" s="150"/>
      <c r="D754" s="144" t="s">
        <v>261</v>
      </c>
      <c r="E754" s="151" t="s">
        <v>19</v>
      </c>
      <c r="F754" s="152" t="s">
        <v>832</v>
      </c>
      <c r="H754" s="153">
        <v>1.507</v>
      </c>
      <c r="L754" s="150"/>
      <c r="M754" s="154"/>
      <c r="T754" s="155"/>
      <c r="AT754" s="151" t="s">
        <v>261</v>
      </c>
      <c r="AU754" s="151" t="s">
        <v>87</v>
      </c>
      <c r="AV754" s="149" t="s">
        <v>87</v>
      </c>
      <c r="AW754" s="149" t="s">
        <v>37</v>
      </c>
      <c r="AX754" s="149" t="s">
        <v>78</v>
      </c>
      <c r="AY754" s="151" t="s">
        <v>153</v>
      </c>
    </row>
    <row r="755" spans="2:51" s="149" customFormat="1" ht="11.25">
      <c r="B755" s="150"/>
      <c r="D755" s="144" t="s">
        <v>261</v>
      </c>
      <c r="E755" s="151" t="s">
        <v>19</v>
      </c>
      <c r="F755" s="152" t="s">
        <v>831</v>
      </c>
      <c r="H755" s="153">
        <v>0.08</v>
      </c>
      <c r="L755" s="150"/>
      <c r="M755" s="154"/>
      <c r="T755" s="155"/>
      <c r="AT755" s="151" t="s">
        <v>261</v>
      </c>
      <c r="AU755" s="151" t="s">
        <v>87</v>
      </c>
      <c r="AV755" s="149" t="s">
        <v>87</v>
      </c>
      <c r="AW755" s="149" t="s">
        <v>37</v>
      </c>
      <c r="AX755" s="149" t="s">
        <v>78</v>
      </c>
      <c r="AY755" s="151" t="s">
        <v>153</v>
      </c>
    </row>
    <row r="756" spans="2:51" s="149" customFormat="1" ht="11.25">
      <c r="B756" s="150"/>
      <c r="D756" s="144" t="s">
        <v>261</v>
      </c>
      <c r="E756" s="151" t="s">
        <v>19</v>
      </c>
      <c r="F756" s="152" t="s">
        <v>833</v>
      </c>
      <c r="H756" s="153">
        <v>4.131</v>
      </c>
      <c r="L756" s="150"/>
      <c r="M756" s="154"/>
      <c r="T756" s="155"/>
      <c r="AT756" s="151" t="s">
        <v>261</v>
      </c>
      <c r="AU756" s="151" t="s">
        <v>87</v>
      </c>
      <c r="AV756" s="149" t="s">
        <v>87</v>
      </c>
      <c r="AW756" s="149" t="s">
        <v>37</v>
      </c>
      <c r="AX756" s="149" t="s">
        <v>78</v>
      </c>
      <c r="AY756" s="151" t="s">
        <v>153</v>
      </c>
    </row>
    <row r="757" spans="2:51" s="149" customFormat="1" ht="11.25">
      <c r="B757" s="150"/>
      <c r="D757" s="144" t="s">
        <v>261</v>
      </c>
      <c r="E757" s="151" t="s">
        <v>19</v>
      </c>
      <c r="F757" s="152" t="s">
        <v>834</v>
      </c>
      <c r="H757" s="153">
        <v>0.1</v>
      </c>
      <c r="L757" s="150"/>
      <c r="M757" s="154"/>
      <c r="T757" s="155"/>
      <c r="AT757" s="151" t="s">
        <v>261</v>
      </c>
      <c r="AU757" s="151" t="s">
        <v>87</v>
      </c>
      <c r="AV757" s="149" t="s">
        <v>87</v>
      </c>
      <c r="AW757" s="149" t="s">
        <v>37</v>
      </c>
      <c r="AX757" s="149" t="s">
        <v>78</v>
      </c>
      <c r="AY757" s="151" t="s">
        <v>153</v>
      </c>
    </row>
    <row r="758" spans="2:51" s="149" customFormat="1" ht="11.25">
      <c r="B758" s="150"/>
      <c r="D758" s="144" t="s">
        <v>261</v>
      </c>
      <c r="E758" s="151" t="s">
        <v>19</v>
      </c>
      <c r="F758" s="152" t="s">
        <v>835</v>
      </c>
      <c r="H758" s="153">
        <v>0.162</v>
      </c>
      <c r="L758" s="150"/>
      <c r="M758" s="154"/>
      <c r="T758" s="155"/>
      <c r="AT758" s="151" t="s">
        <v>261</v>
      </c>
      <c r="AU758" s="151" t="s">
        <v>87</v>
      </c>
      <c r="AV758" s="149" t="s">
        <v>87</v>
      </c>
      <c r="AW758" s="149" t="s">
        <v>37</v>
      </c>
      <c r="AX758" s="149" t="s">
        <v>78</v>
      </c>
      <c r="AY758" s="151" t="s">
        <v>153</v>
      </c>
    </row>
    <row r="759" spans="2:51" s="149" customFormat="1" ht="11.25">
      <c r="B759" s="150"/>
      <c r="D759" s="144" t="s">
        <v>261</v>
      </c>
      <c r="E759" s="151" t="s">
        <v>19</v>
      </c>
      <c r="F759" s="152" t="s">
        <v>829</v>
      </c>
      <c r="H759" s="153">
        <v>0.09</v>
      </c>
      <c r="L759" s="150"/>
      <c r="M759" s="154"/>
      <c r="T759" s="155"/>
      <c r="AT759" s="151" t="s">
        <v>261</v>
      </c>
      <c r="AU759" s="151" t="s">
        <v>87</v>
      </c>
      <c r="AV759" s="149" t="s">
        <v>87</v>
      </c>
      <c r="AW759" s="149" t="s">
        <v>37</v>
      </c>
      <c r="AX759" s="149" t="s">
        <v>78</v>
      </c>
      <c r="AY759" s="151" t="s">
        <v>153</v>
      </c>
    </row>
    <row r="760" spans="2:51" s="149" customFormat="1" ht="11.25">
      <c r="B760" s="150"/>
      <c r="D760" s="144" t="s">
        <v>261</v>
      </c>
      <c r="E760" s="151" t="s">
        <v>19</v>
      </c>
      <c r="F760" s="152" t="s">
        <v>829</v>
      </c>
      <c r="H760" s="153">
        <v>0.09</v>
      </c>
      <c r="L760" s="150"/>
      <c r="M760" s="154"/>
      <c r="T760" s="155"/>
      <c r="AT760" s="151" t="s">
        <v>261</v>
      </c>
      <c r="AU760" s="151" t="s">
        <v>87</v>
      </c>
      <c r="AV760" s="149" t="s">
        <v>87</v>
      </c>
      <c r="AW760" s="149" t="s">
        <v>37</v>
      </c>
      <c r="AX760" s="149" t="s">
        <v>78</v>
      </c>
      <c r="AY760" s="151" t="s">
        <v>153</v>
      </c>
    </row>
    <row r="761" spans="2:51" s="149" customFormat="1" ht="11.25">
      <c r="B761" s="150"/>
      <c r="D761" s="144" t="s">
        <v>261</v>
      </c>
      <c r="E761" s="151" t="s">
        <v>19</v>
      </c>
      <c r="F761" s="152" t="s">
        <v>836</v>
      </c>
      <c r="H761" s="153">
        <v>12.751</v>
      </c>
      <c r="L761" s="150"/>
      <c r="M761" s="154"/>
      <c r="T761" s="155"/>
      <c r="AT761" s="151" t="s">
        <v>261</v>
      </c>
      <c r="AU761" s="151" t="s">
        <v>87</v>
      </c>
      <c r="AV761" s="149" t="s">
        <v>87</v>
      </c>
      <c r="AW761" s="149" t="s">
        <v>37</v>
      </c>
      <c r="AX761" s="149" t="s">
        <v>78</v>
      </c>
      <c r="AY761" s="151" t="s">
        <v>153</v>
      </c>
    </row>
    <row r="762" spans="2:51" s="149" customFormat="1" ht="11.25">
      <c r="B762" s="150"/>
      <c r="D762" s="144" t="s">
        <v>261</v>
      </c>
      <c r="E762" s="151" t="s">
        <v>19</v>
      </c>
      <c r="F762" s="152" t="s">
        <v>835</v>
      </c>
      <c r="H762" s="153">
        <v>0.162</v>
      </c>
      <c r="L762" s="150"/>
      <c r="M762" s="154"/>
      <c r="T762" s="155"/>
      <c r="AT762" s="151" t="s">
        <v>261</v>
      </c>
      <c r="AU762" s="151" t="s">
        <v>87</v>
      </c>
      <c r="AV762" s="149" t="s">
        <v>87</v>
      </c>
      <c r="AW762" s="149" t="s">
        <v>37</v>
      </c>
      <c r="AX762" s="149" t="s">
        <v>78</v>
      </c>
      <c r="AY762" s="151" t="s">
        <v>153</v>
      </c>
    </row>
    <row r="763" spans="2:51" s="149" customFormat="1" ht="11.25">
      <c r="B763" s="150"/>
      <c r="D763" s="144" t="s">
        <v>261</v>
      </c>
      <c r="E763" s="151" t="s">
        <v>19</v>
      </c>
      <c r="F763" s="152" t="s">
        <v>835</v>
      </c>
      <c r="H763" s="153">
        <v>0.162</v>
      </c>
      <c r="L763" s="150"/>
      <c r="M763" s="154"/>
      <c r="T763" s="155"/>
      <c r="AT763" s="151" t="s">
        <v>261</v>
      </c>
      <c r="AU763" s="151" t="s">
        <v>87</v>
      </c>
      <c r="AV763" s="149" t="s">
        <v>87</v>
      </c>
      <c r="AW763" s="149" t="s">
        <v>37</v>
      </c>
      <c r="AX763" s="149" t="s">
        <v>78</v>
      </c>
      <c r="AY763" s="151" t="s">
        <v>153</v>
      </c>
    </row>
    <row r="764" spans="2:51" s="149" customFormat="1" ht="11.25">
      <c r="B764" s="150"/>
      <c r="D764" s="144" t="s">
        <v>261</v>
      </c>
      <c r="E764" s="151" t="s">
        <v>19</v>
      </c>
      <c r="F764" s="152" t="s">
        <v>837</v>
      </c>
      <c r="H764" s="153">
        <v>10.56</v>
      </c>
      <c r="L764" s="150"/>
      <c r="M764" s="154"/>
      <c r="T764" s="155"/>
      <c r="AT764" s="151" t="s">
        <v>261</v>
      </c>
      <c r="AU764" s="151" t="s">
        <v>87</v>
      </c>
      <c r="AV764" s="149" t="s">
        <v>87</v>
      </c>
      <c r="AW764" s="149" t="s">
        <v>37</v>
      </c>
      <c r="AX764" s="149" t="s">
        <v>78</v>
      </c>
      <c r="AY764" s="151" t="s">
        <v>153</v>
      </c>
    </row>
    <row r="765" spans="2:51" s="149" customFormat="1" ht="11.25">
      <c r="B765" s="150"/>
      <c r="D765" s="144" t="s">
        <v>261</v>
      </c>
      <c r="E765" s="151" t="s">
        <v>19</v>
      </c>
      <c r="F765" s="152" t="s">
        <v>835</v>
      </c>
      <c r="H765" s="153">
        <v>0.162</v>
      </c>
      <c r="L765" s="150"/>
      <c r="M765" s="154"/>
      <c r="T765" s="155"/>
      <c r="AT765" s="151" t="s">
        <v>261</v>
      </c>
      <c r="AU765" s="151" t="s">
        <v>87</v>
      </c>
      <c r="AV765" s="149" t="s">
        <v>87</v>
      </c>
      <c r="AW765" s="149" t="s">
        <v>37</v>
      </c>
      <c r="AX765" s="149" t="s">
        <v>78</v>
      </c>
      <c r="AY765" s="151" t="s">
        <v>153</v>
      </c>
    </row>
    <row r="766" spans="2:51" s="149" customFormat="1" ht="11.25">
      <c r="B766" s="150"/>
      <c r="D766" s="144" t="s">
        <v>261</v>
      </c>
      <c r="E766" s="151" t="s">
        <v>19</v>
      </c>
      <c r="F766" s="152" t="s">
        <v>838</v>
      </c>
      <c r="H766" s="153">
        <v>0.606</v>
      </c>
      <c r="L766" s="150"/>
      <c r="M766" s="154"/>
      <c r="T766" s="155"/>
      <c r="AT766" s="151" t="s">
        <v>261</v>
      </c>
      <c r="AU766" s="151" t="s">
        <v>87</v>
      </c>
      <c r="AV766" s="149" t="s">
        <v>87</v>
      </c>
      <c r="AW766" s="149" t="s">
        <v>37</v>
      </c>
      <c r="AX766" s="149" t="s">
        <v>78</v>
      </c>
      <c r="AY766" s="151" t="s">
        <v>153</v>
      </c>
    </row>
    <row r="767" spans="2:51" s="149" customFormat="1" ht="11.25">
      <c r="B767" s="150"/>
      <c r="D767" s="144" t="s">
        <v>261</v>
      </c>
      <c r="E767" s="151" t="s">
        <v>19</v>
      </c>
      <c r="F767" s="152" t="s">
        <v>839</v>
      </c>
      <c r="H767" s="153">
        <v>4.14</v>
      </c>
      <c r="L767" s="150"/>
      <c r="M767" s="154"/>
      <c r="T767" s="155"/>
      <c r="AT767" s="151" t="s">
        <v>261</v>
      </c>
      <c r="AU767" s="151" t="s">
        <v>87</v>
      </c>
      <c r="AV767" s="149" t="s">
        <v>87</v>
      </c>
      <c r="AW767" s="149" t="s">
        <v>37</v>
      </c>
      <c r="AX767" s="149" t="s">
        <v>78</v>
      </c>
      <c r="AY767" s="151" t="s">
        <v>153</v>
      </c>
    </row>
    <row r="768" spans="2:51" s="149" customFormat="1" ht="11.25">
      <c r="B768" s="150"/>
      <c r="D768" s="144" t="s">
        <v>261</v>
      </c>
      <c r="E768" s="151" t="s">
        <v>19</v>
      </c>
      <c r="F768" s="152" t="s">
        <v>834</v>
      </c>
      <c r="H768" s="153">
        <v>0.1</v>
      </c>
      <c r="L768" s="150"/>
      <c r="M768" s="154"/>
      <c r="T768" s="155"/>
      <c r="AT768" s="151" t="s">
        <v>261</v>
      </c>
      <c r="AU768" s="151" t="s">
        <v>87</v>
      </c>
      <c r="AV768" s="149" t="s">
        <v>87</v>
      </c>
      <c r="AW768" s="149" t="s">
        <v>37</v>
      </c>
      <c r="AX768" s="149" t="s">
        <v>78</v>
      </c>
      <c r="AY768" s="151" t="s">
        <v>153</v>
      </c>
    </row>
    <row r="769" spans="2:51" s="149" customFormat="1" ht="11.25">
      <c r="B769" s="150"/>
      <c r="D769" s="144" t="s">
        <v>261</v>
      </c>
      <c r="E769" s="151" t="s">
        <v>19</v>
      </c>
      <c r="F769" s="152" t="s">
        <v>835</v>
      </c>
      <c r="H769" s="153">
        <v>0.162</v>
      </c>
      <c r="L769" s="150"/>
      <c r="M769" s="154"/>
      <c r="T769" s="155"/>
      <c r="AT769" s="151" t="s">
        <v>261</v>
      </c>
      <c r="AU769" s="151" t="s">
        <v>87</v>
      </c>
      <c r="AV769" s="149" t="s">
        <v>87</v>
      </c>
      <c r="AW769" s="149" t="s">
        <v>37</v>
      </c>
      <c r="AX769" s="149" t="s">
        <v>78</v>
      </c>
      <c r="AY769" s="151" t="s">
        <v>153</v>
      </c>
    </row>
    <row r="770" spans="2:51" s="149" customFormat="1" ht="11.25">
      <c r="B770" s="150"/>
      <c r="D770" s="144" t="s">
        <v>261</v>
      </c>
      <c r="E770" s="151" t="s">
        <v>19</v>
      </c>
      <c r="F770" s="152" t="s">
        <v>840</v>
      </c>
      <c r="H770" s="153">
        <v>1.8</v>
      </c>
      <c r="L770" s="150"/>
      <c r="M770" s="154"/>
      <c r="T770" s="155"/>
      <c r="AT770" s="151" t="s">
        <v>261</v>
      </c>
      <c r="AU770" s="151" t="s">
        <v>87</v>
      </c>
      <c r="AV770" s="149" t="s">
        <v>87</v>
      </c>
      <c r="AW770" s="149" t="s">
        <v>37</v>
      </c>
      <c r="AX770" s="149" t="s">
        <v>78</v>
      </c>
      <c r="AY770" s="151" t="s">
        <v>153</v>
      </c>
    </row>
    <row r="771" spans="2:51" s="149" customFormat="1" ht="11.25">
      <c r="B771" s="150"/>
      <c r="D771" s="144" t="s">
        <v>261</v>
      </c>
      <c r="E771" s="151" t="s">
        <v>19</v>
      </c>
      <c r="F771" s="152" t="s">
        <v>831</v>
      </c>
      <c r="H771" s="153">
        <v>0.08</v>
      </c>
      <c r="L771" s="150"/>
      <c r="M771" s="154"/>
      <c r="T771" s="155"/>
      <c r="AT771" s="151" t="s">
        <v>261</v>
      </c>
      <c r="AU771" s="151" t="s">
        <v>87</v>
      </c>
      <c r="AV771" s="149" t="s">
        <v>87</v>
      </c>
      <c r="AW771" s="149" t="s">
        <v>37</v>
      </c>
      <c r="AX771" s="149" t="s">
        <v>78</v>
      </c>
      <c r="AY771" s="151" t="s">
        <v>153</v>
      </c>
    </row>
    <row r="772" spans="2:51" s="149" customFormat="1" ht="11.25">
      <c r="B772" s="150"/>
      <c r="D772" s="144" t="s">
        <v>261</v>
      </c>
      <c r="E772" s="151" t="s">
        <v>19</v>
      </c>
      <c r="F772" s="152" t="s">
        <v>831</v>
      </c>
      <c r="H772" s="153">
        <v>0.08</v>
      </c>
      <c r="L772" s="150"/>
      <c r="M772" s="154"/>
      <c r="T772" s="155"/>
      <c r="AT772" s="151" t="s">
        <v>261</v>
      </c>
      <c r="AU772" s="151" t="s">
        <v>87</v>
      </c>
      <c r="AV772" s="149" t="s">
        <v>87</v>
      </c>
      <c r="AW772" s="149" t="s">
        <v>37</v>
      </c>
      <c r="AX772" s="149" t="s">
        <v>78</v>
      </c>
      <c r="AY772" s="151" t="s">
        <v>153</v>
      </c>
    </row>
    <row r="773" spans="2:51" s="149" customFormat="1" ht="11.25">
      <c r="B773" s="150"/>
      <c r="D773" s="144" t="s">
        <v>261</v>
      </c>
      <c r="E773" s="151" t="s">
        <v>19</v>
      </c>
      <c r="F773" s="152" t="s">
        <v>841</v>
      </c>
      <c r="H773" s="153">
        <v>0.577</v>
      </c>
      <c r="L773" s="150"/>
      <c r="M773" s="154"/>
      <c r="T773" s="155"/>
      <c r="AT773" s="151" t="s">
        <v>261</v>
      </c>
      <c r="AU773" s="151" t="s">
        <v>87</v>
      </c>
      <c r="AV773" s="149" t="s">
        <v>87</v>
      </c>
      <c r="AW773" s="149" t="s">
        <v>37</v>
      </c>
      <c r="AX773" s="149" t="s">
        <v>78</v>
      </c>
      <c r="AY773" s="151" t="s">
        <v>153</v>
      </c>
    </row>
    <row r="774" spans="2:51" s="149" customFormat="1" ht="11.25">
      <c r="B774" s="150"/>
      <c r="D774" s="144" t="s">
        <v>261</v>
      </c>
      <c r="E774" s="151" t="s">
        <v>19</v>
      </c>
      <c r="F774" s="152" t="s">
        <v>842</v>
      </c>
      <c r="H774" s="153">
        <v>1.368</v>
      </c>
      <c r="L774" s="150"/>
      <c r="M774" s="154"/>
      <c r="T774" s="155"/>
      <c r="AT774" s="151" t="s">
        <v>261</v>
      </c>
      <c r="AU774" s="151" t="s">
        <v>87</v>
      </c>
      <c r="AV774" s="149" t="s">
        <v>87</v>
      </c>
      <c r="AW774" s="149" t="s">
        <v>37</v>
      </c>
      <c r="AX774" s="149" t="s">
        <v>78</v>
      </c>
      <c r="AY774" s="151" t="s">
        <v>153</v>
      </c>
    </row>
    <row r="775" spans="2:51" s="149" customFormat="1" ht="11.25">
      <c r="B775" s="150"/>
      <c r="D775" s="144" t="s">
        <v>261</v>
      </c>
      <c r="E775" s="151" t="s">
        <v>19</v>
      </c>
      <c r="F775" s="152" t="s">
        <v>843</v>
      </c>
      <c r="H775" s="153">
        <v>2.261</v>
      </c>
      <c r="L775" s="150"/>
      <c r="M775" s="154"/>
      <c r="T775" s="155"/>
      <c r="AT775" s="151" t="s">
        <v>261</v>
      </c>
      <c r="AU775" s="151" t="s">
        <v>87</v>
      </c>
      <c r="AV775" s="149" t="s">
        <v>87</v>
      </c>
      <c r="AW775" s="149" t="s">
        <v>37</v>
      </c>
      <c r="AX775" s="149" t="s">
        <v>78</v>
      </c>
      <c r="AY775" s="151" t="s">
        <v>153</v>
      </c>
    </row>
    <row r="776" spans="2:51" s="149" customFormat="1" ht="11.25">
      <c r="B776" s="150"/>
      <c r="D776" s="144" t="s">
        <v>261</v>
      </c>
      <c r="E776" s="151" t="s">
        <v>19</v>
      </c>
      <c r="F776" s="152" t="s">
        <v>831</v>
      </c>
      <c r="H776" s="153">
        <v>0.08</v>
      </c>
      <c r="L776" s="150"/>
      <c r="M776" s="154"/>
      <c r="T776" s="155"/>
      <c r="AT776" s="151" t="s">
        <v>261</v>
      </c>
      <c r="AU776" s="151" t="s">
        <v>87</v>
      </c>
      <c r="AV776" s="149" t="s">
        <v>87</v>
      </c>
      <c r="AW776" s="149" t="s">
        <v>37</v>
      </c>
      <c r="AX776" s="149" t="s">
        <v>78</v>
      </c>
      <c r="AY776" s="151" t="s">
        <v>153</v>
      </c>
    </row>
    <row r="777" spans="2:51" s="149" customFormat="1" ht="11.25">
      <c r="B777" s="150"/>
      <c r="D777" s="144" t="s">
        <v>261</v>
      </c>
      <c r="E777" s="151" t="s">
        <v>19</v>
      </c>
      <c r="F777" s="152" t="s">
        <v>840</v>
      </c>
      <c r="H777" s="153">
        <v>1.8</v>
      </c>
      <c r="L777" s="150"/>
      <c r="M777" s="154"/>
      <c r="T777" s="155"/>
      <c r="AT777" s="151" t="s">
        <v>261</v>
      </c>
      <c r="AU777" s="151" t="s">
        <v>87</v>
      </c>
      <c r="AV777" s="149" t="s">
        <v>87</v>
      </c>
      <c r="AW777" s="149" t="s">
        <v>37</v>
      </c>
      <c r="AX777" s="149" t="s">
        <v>78</v>
      </c>
      <c r="AY777" s="151" t="s">
        <v>153</v>
      </c>
    </row>
    <row r="778" spans="2:51" s="149" customFormat="1" ht="11.25">
      <c r="B778" s="150"/>
      <c r="D778" s="144" t="s">
        <v>261</v>
      </c>
      <c r="E778" s="151" t="s">
        <v>19</v>
      </c>
      <c r="F778" s="152" t="s">
        <v>831</v>
      </c>
      <c r="H778" s="153">
        <v>0.08</v>
      </c>
      <c r="L778" s="150"/>
      <c r="M778" s="154"/>
      <c r="T778" s="155"/>
      <c r="AT778" s="151" t="s">
        <v>261</v>
      </c>
      <c r="AU778" s="151" t="s">
        <v>87</v>
      </c>
      <c r="AV778" s="149" t="s">
        <v>87</v>
      </c>
      <c r="AW778" s="149" t="s">
        <v>37</v>
      </c>
      <c r="AX778" s="149" t="s">
        <v>78</v>
      </c>
      <c r="AY778" s="151" t="s">
        <v>153</v>
      </c>
    </row>
    <row r="779" spans="2:51" s="163" customFormat="1" ht="11.25">
      <c r="B779" s="164"/>
      <c r="D779" s="144" t="s">
        <v>261</v>
      </c>
      <c r="E779" s="165" t="s">
        <v>19</v>
      </c>
      <c r="F779" s="166" t="s">
        <v>437</v>
      </c>
      <c r="H779" s="167">
        <v>61.98899999999999</v>
      </c>
      <c r="L779" s="164"/>
      <c r="M779" s="168"/>
      <c r="T779" s="169"/>
      <c r="AT779" s="165" t="s">
        <v>261</v>
      </c>
      <c r="AU779" s="165" t="s">
        <v>87</v>
      </c>
      <c r="AV779" s="163" t="s">
        <v>169</v>
      </c>
      <c r="AW779" s="163" t="s">
        <v>37</v>
      </c>
      <c r="AX779" s="163" t="s">
        <v>78</v>
      </c>
      <c r="AY779" s="165" t="s">
        <v>153</v>
      </c>
    </row>
    <row r="780" spans="2:51" s="156" customFormat="1" ht="11.25">
      <c r="B780" s="157"/>
      <c r="D780" s="144" t="s">
        <v>261</v>
      </c>
      <c r="E780" s="158" t="s">
        <v>19</v>
      </c>
      <c r="F780" s="159" t="s">
        <v>295</v>
      </c>
      <c r="H780" s="160">
        <v>198.26800000000011</v>
      </c>
      <c r="L780" s="157"/>
      <c r="M780" s="161"/>
      <c r="T780" s="162"/>
      <c r="AT780" s="158" t="s">
        <v>261</v>
      </c>
      <c r="AU780" s="158" t="s">
        <v>87</v>
      </c>
      <c r="AV780" s="156" t="s">
        <v>174</v>
      </c>
      <c r="AW780" s="156" t="s">
        <v>37</v>
      </c>
      <c r="AX780" s="156" t="s">
        <v>85</v>
      </c>
      <c r="AY780" s="158" t="s">
        <v>153</v>
      </c>
    </row>
    <row r="781" spans="2:65" s="18" customFormat="1" ht="16.5" customHeight="1">
      <c r="B781" s="19"/>
      <c r="C781" s="171" t="s">
        <v>1185</v>
      </c>
      <c r="D781" s="171" t="s">
        <v>664</v>
      </c>
      <c r="E781" s="172" t="s">
        <v>1186</v>
      </c>
      <c r="F781" s="173" t="s">
        <v>1187</v>
      </c>
      <c r="G781" s="174" t="s">
        <v>258</v>
      </c>
      <c r="H781" s="175">
        <v>143.093</v>
      </c>
      <c r="I781" s="176"/>
      <c r="J781" s="177">
        <f>ROUND(I781*H781,2)</f>
        <v>0</v>
      </c>
      <c r="K781" s="173" t="s">
        <v>160</v>
      </c>
      <c r="L781" s="178"/>
      <c r="M781" s="179" t="s">
        <v>19</v>
      </c>
      <c r="N781" s="180" t="s">
        <v>49</v>
      </c>
      <c r="P781" s="132">
        <f>O781*H781</f>
        <v>0</v>
      </c>
      <c r="Q781" s="132">
        <v>0.0018</v>
      </c>
      <c r="R781" s="132">
        <f>Q781*H781</f>
        <v>0.25756739999999995</v>
      </c>
      <c r="S781" s="132">
        <v>0</v>
      </c>
      <c r="T781" s="133">
        <f>S781*H781</f>
        <v>0</v>
      </c>
      <c r="AR781" s="134" t="s">
        <v>494</v>
      </c>
      <c r="AT781" s="134" t="s">
        <v>664</v>
      </c>
      <c r="AU781" s="134" t="s">
        <v>87</v>
      </c>
      <c r="AY781" s="2" t="s">
        <v>153</v>
      </c>
      <c r="BE781" s="135">
        <f aca="true" t="shared" si="70" ref="BE781:BE809">IF(N781="základní",J781,0)</f>
        <v>0</v>
      </c>
      <c r="BF781" s="135">
        <f aca="true" t="shared" si="71" ref="BF781:BF809">IF(N781="snížená",J781,0)</f>
        <v>0</v>
      </c>
      <c r="BG781" s="135">
        <f aca="true" t="shared" si="72" ref="BG781:BG809">IF(N781="zákl. přenesená",J781,0)</f>
        <v>0</v>
      </c>
      <c r="BH781" s="135">
        <f aca="true" t="shared" si="73" ref="BH781:BH809">IF(N781="sníž. přenesená",J781,0)</f>
        <v>0</v>
      </c>
      <c r="BI781" s="135">
        <f aca="true" t="shared" si="74" ref="BI781:BI809">IF(N781="nulová",J781,0)</f>
        <v>0</v>
      </c>
      <c r="BJ781" s="2" t="s">
        <v>85</v>
      </c>
      <c r="BK781" s="135">
        <f>ROUND(I781*H781,2)</f>
        <v>0</v>
      </c>
      <c r="BL781" s="2" t="s">
        <v>373</v>
      </c>
      <c r="BM781" s="134" t="s">
        <v>1188</v>
      </c>
    </row>
    <row r="782" spans="2:47" s="18" customFormat="1" ht="19.5">
      <c r="B782" s="19"/>
      <c r="D782" s="144" t="s">
        <v>655</v>
      </c>
      <c r="F782" s="170" t="s">
        <v>1189</v>
      </c>
      <c r="L782" s="19"/>
      <c r="M782" s="138"/>
      <c r="T782" s="43"/>
      <c r="AT782" s="2" t="s">
        <v>655</v>
      </c>
      <c r="AU782" s="2" t="s">
        <v>87</v>
      </c>
    </row>
    <row r="783" spans="2:51" s="149" customFormat="1" ht="11.25">
      <c r="B783" s="150"/>
      <c r="D783" s="144" t="s">
        <v>261</v>
      </c>
      <c r="F783" s="152" t="s">
        <v>1190</v>
      </c>
      <c r="H783" s="153">
        <v>143.093</v>
      </c>
      <c r="L783" s="150"/>
      <c r="M783" s="154"/>
      <c r="T783" s="155"/>
      <c r="AT783" s="151" t="s">
        <v>261</v>
      </c>
      <c r="AU783" s="151" t="s">
        <v>87</v>
      </c>
      <c r="AV783" s="149" t="s">
        <v>87</v>
      </c>
      <c r="AW783" s="149" t="s">
        <v>4</v>
      </c>
      <c r="AX783" s="149" t="s">
        <v>85</v>
      </c>
      <c r="AY783" s="151" t="s">
        <v>153</v>
      </c>
    </row>
    <row r="784" spans="2:65" s="18" customFormat="1" ht="16.5" customHeight="1">
      <c r="B784" s="19"/>
      <c r="C784" s="171" t="s">
        <v>1191</v>
      </c>
      <c r="D784" s="171" t="s">
        <v>664</v>
      </c>
      <c r="E784" s="172" t="s">
        <v>1192</v>
      </c>
      <c r="F784" s="173" t="s">
        <v>1193</v>
      </c>
      <c r="G784" s="174" t="s">
        <v>258</v>
      </c>
      <c r="H784" s="175">
        <v>143.093</v>
      </c>
      <c r="I784" s="176"/>
      <c r="J784" s="177">
        <f>ROUND(I784*H784,2)</f>
        <v>0</v>
      </c>
      <c r="K784" s="173" t="s">
        <v>160</v>
      </c>
      <c r="L784" s="178"/>
      <c r="M784" s="179" t="s">
        <v>19</v>
      </c>
      <c r="N784" s="180" t="s">
        <v>49</v>
      </c>
      <c r="P784" s="132">
        <f>O784*H784</f>
        <v>0</v>
      </c>
      <c r="Q784" s="132">
        <v>0.0024</v>
      </c>
      <c r="R784" s="132">
        <f>Q784*H784</f>
        <v>0.34342319999999993</v>
      </c>
      <c r="S784" s="132">
        <v>0</v>
      </c>
      <c r="T784" s="133">
        <f>S784*H784</f>
        <v>0</v>
      </c>
      <c r="AR784" s="134" t="s">
        <v>494</v>
      </c>
      <c r="AT784" s="134" t="s">
        <v>664</v>
      </c>
      <c r="AU784" s="134" t="s">
        <v>87</v>
      </c>
      <c r="AY784" s="2" t="s">
        <v>153</v>
      </c>
      <c r="BE784" s="135">
        <f t="shared" si="70"/>
        <v>0</v>
      </c>
      <c r="BF784" s="135">
        <f t="shared" si="71"/>
        <v>0</v>
      </c>
      <c r="BG784" s="135">
        <f t="shared" si="72"/>
        <v>0</v>
      </c>
      <c r="BH784" s="135">
        <f t="shared" si="73"/>
        <v>0</v>
      </c>
      <c r="BI784" s="135">
        <f t="shared" si="74"/>
        <v>0</v>
      </c>
      <c r="BJ784" s="2" t="s">
        <v>85</v>
      </c>
      <c r="BK784" s="135">
        <f>ROUND(I784*H784,2)</f>
        <v>0</v>
      </c>
      <c r="BL784" s="2" t="s">
        <v>373</v>
      </c>
      <c r="BM784" s="134" t="s">
        <v>1194</v>
      </c>
    </row>
    <row r="785" spans="2:47" s="18" customFormat="1" ht="19.5">
      <c r="B785" s="19"/>
      <c r="D785" s="144" t="s">
        <v>655</v>
      </c>
      <c r="F785" s="170" t="s">
        <v>1189</v>
      </c>
      <c r="L785" s="19"/>
      <c r="M785" s="138"/>
      <c r="T785" s="43"/>
      <c r="AT785" s="2" t="s">
        <v>655</v>
      </c>
      <c r="AU785" s="2" t="s">
        <v>87</v>
      </c>
    </row>
    <row r="786" spans="2:51" s="149" customFormat="1" ht="11.25">
      <c r="B786" s="150"/>
      <c r="D786" s="144" t="s">
        <v>261</v>
      </c>
      <c r="F786" s="152" t="s">
        <v>1190</v>
      </c>
      <c r="H786" s="153">
        <v>143.093</v>
      </c>
      <c r="L786" s="150"/>
      <c r="M786" s="154"/>
      <c r="T786" s="155"/>
      <c r="AT786" s="151" t="s">
        <v>261</v>
      </c>
      <c r="AU786" s="151" t="s">
        <v>87</v>
      </c>
      <c r="AV786" s="149" t="s">
        <v>87</v>
      </c>
      <c r="AW786" s="149" t="s">
        <v>4</v>
      </c>
      <c r="AX786" s="149" t="s">
        <v>85</v>
      </c>
      <c r="AY786" s="151" t="s">
        <v>153</v>
      </c>
    </row>
    <row r="787" spans="2:65" s="18" customFormat="1" ht="37.9" customHeight="1">
      <c r="B787" s="19"/>
      <c r="C787" s="171" t="s">
        <v>1195</v>
      </c>
      <c r="D787" s="171" t="s">
        <v>664</v>
      </c>
      <c r="E787" s="172" t="s">
        <v>1196</v>
      </c>
      <c r="F787" s="173" t="s">
        <v>1197</v>
      </c>
      <c r="G787" s="174" t="s">
        <v>258</v>
      </c>
      <c r="H787" s="175">
        <v>65.088</v>
      </c>
      <c r="I787" s="176"/>
      <c r="J787" s="177">
        <f>ROUND(I787*H787,2)</f>
        <v>0</v>
      </c>
      <c r="K787" s="173" t="s">
        <v>19</v>
      </c>
      <c r="L787" s="178"/>
      <c r="M787" s="179" t="s">
        <v>19</v>
      </c>
      <c r="N787" s="180" t="s">
        <v>49</v>
      </c>
      <c r="P787" s="132">
        <f>O787*H787</f>
        <v>0</v>
      </c>
      <c r="Q787" s="132">
        <v>0.00108</v>
      </c>
      <c r="R787" s="132">
        <f>Q787*H787</f>
        <v>0.07029503999999999</v>
      </c>
      <c r="S787" s="132">
        <v>0</v>
      </c>
      <c r="T787" s="133">
        <f>S787*H787</f>
        <v>0</v>
      </c>
      <c r="AR787" s="134" t="s">
        <v>494</v>
      </c>
      <c r="AT787" s="134" t="s">
        <v>664</v>
      </c>
      <c r="AU787" s="134" t="s">
        <v>87</v>
      </c>
      <c r="AY787" s="2" t="s">
        <v>153</v>
      </c>
      <c r="BE787" s="135">
        <f t="shared" si="70"/>
        <v>0</v>
      </c>
      <c r="BF787" s="135">
        <f t="shared" si="71"/>
        <v>0</v>
      </c>
      <c r="BG787" s="135">
        <f t="shared" si="72"/>
        <v>0</v>
      </c>
      <c r="BH787" s="135">
        <f t="shared" si="73"/>
        <v>0</v>
      </c>
      <c r="BI787" s="135">
        <f t="shared" si="74"/>
        <v>0</v>
      </c>
      <c r="BJ787" s="2" t="s">
        <v>85</v>
      </c>
      <c r="BK787" s="135">
        <f>ROUND(I787*H787,2)</f>
        <v>0</v>
      </c>
      <c r="BL787" s="2" t="s">
        <v>373</v>
      </c>
      <c r="BM787" s="134" t="s">
        <v>1198</v>
      </c>
    </row>
    <row r="788" spans="2:51" s="149" customFormat="1" ht="11.25">
      <c r="B788" s="150"/>
      <c r="D788" s="144" t="s">
        <v>261</v>
      </c>
      <c r="F788" s="152" t="s">
        <v>1199</v>
      </c>
      <c r="H788" s="153">
        <v>65.088</v>
      </c>
      <c r="L788" s="150"/>
      <c r="M788" s="154"/>
      <c r="T788" s="155"/>
      <c r="AT788" s="151" t="s">
        <v>261</v>
      </c>
      <c r="AU788" s="151" t="s">
        <v>87</v>
      </c>
      <c r="AV788" s="149" t="s">
        <v>87</v>
      </c>
      <c r="AW788" s="149" t="s">
        <v>4</v>
      </c>
      <c r="AX788" s="149" t="s">
        <v>85</v>
      </c>
      <c r="AY788" s="151" t="s">
        <v>153</v>
      </c>
    </row>
    <row r="789" spans="2:65" s="18" customFormat="1" ht="37.9" customHeight="1">
      <c r="B789" s="19"/>
      <c r="C789" s="171" t="s">
        <v>1200</v>
      </c>
      <c r="D789" s="171" t="s">
        <v>664</v>
      </c>
      <c r="E789" s="172" t="s">
        <v>1201</v>
      </c>
      <c r="F789" s="173" t="s">
        <v>1202</v>
      </c>
      <c r="G789" s="174" t="s">
        <v>258</v>
      </c>
      <c r="H789" s="175">
        <v>65.088</v>
      </c>
      <c r="I789" s="176"/>
      <c r="J789" s="177">
        <f>ROUND(I789*H789,2)</f>
        <v>0</v>
      </c>
      <c r="K789" s="173" t="s">
        <v>19</v>
      </c>
      <c r="L789" s="178"/>
      <c r="M789" s="179" t="s">
        <v>19</v>
      </c>
      <c r="N789" s="180" t="s">
        <v>49</v>
      </c>
      <c r="P789" s="132">
        <f>O789*H789</f>
        <v>0</v>
      </c>
      <c r="Q789" s="132">
        <v>0.00144</v>
      </c>
      <c r="R789" s="132">
        <f>Q789*H789</f>
        <v>0.09372672</v>
      </c>
      <c r="S789" s="132">
        <v>0</v>
      </c>
      <c r="T789" s="133">
        <f>S789*H789</f>
        <v>0</v>
      </c>
      <c r="AR789" s="134" t="s">
        <v>494</v>
      </c>
      <c r="AT789" s="134" t="s">
        <v>664</v>
      </c>
      <c r="AU789" s="134" t="s">
        <v>87</v>
      </c>
      <c r="AY789" s="2" t="s">
        <v>153</v>
      </c>
      <c r="BE789" s="135">
        <f t="shared" si="70"/>
        <v>0</v>
      </c>
      <c r="BF789" s="135">
        <f t="shared" si="71"/>
        <v>0</v>
      </c>
      <c r="BG789" s="135">
        <f t="shared" si="72"/>
        <v>0</v>
      </c>
      <c r="BH789" s="135">
        <f t="shared" si="73"/>
        <v>0</v>
      </c>
      <c r="BI789" s="135">
        <f t="shared" si="74"/>
        <v>0</v>
      </c>
      <c r="BJ789" s="2" t="s">
        <v>85</v>
      </c>
      <c r="BK789" s="135">
        <f>ROUND(I789*H789,2)</f>
        <v>0</v>
      </c>
      <c r="BL789" s="2" t="s">
        <v>373</v>
      </c>
      <c r="BM789" s="134" t="s">
        <v>1203</v>
      </c>
    </row>
    <row r="790" spans="2:51" s="149" customFormat="1" ht="11.25">
      <c r="B790" s="150"/>
      <c r="D790" s="144" t="s">
        <v>261</v>
      </c>
      <c r="F790" s="152" t="s">
        <v>1199</v>
      </c>
      <c r="H790" s="153">
        <v>65.088</v>
      </c>
      <c r="L790" s="150"/>
      <c r="M790" s="154"/>
      <c r="T790" s="155"/>
      <c r="AT790" s="151" t="s">
        <v>261</v>
      </c>
      <c r="AU790" s="151" t="s">
        <v>87</v>
      </c>
      <c r="AV790" s="149" t="s">
        <v>87</v>
      </c>
      <c r="AW790" s="149" t="s">
        <v>4</v>
      </c>
      <c r="AX790" s="149" t="s">
        <v>85</v>
      </c>
      <c r="AY790" s="151" t="s">
        <v>153</v>
      </c>
    </row>
    <row r="791" spans="2:65" s="18" customFormat="1" ht="24.2" customHeight="1">
      <c r="B791" s="19"/>
      <c r="C791" s="123" t="s">
        <v>1204</v>
      </c>
      <c r="D791" s="123" t="s">
        <v>156</v>
      </c>
      <c r="E791" s="124" t="s">
        <v>1205</v>
      </c>
      <c r="F791" s="125" t="s">
        <v>1206</v>
      </c>
      <c r="G791" s="126" t="s">
        <v>258</v>
      </c>
      <c r="H791" s="127">
        <v>26.822</v>
      </c>
      <c r="I791" s="128"/>
      <c r="J791" s="129">
        <f>ROUND(I791*H791,2)</f>
        <v>0</v>
      </c>
      <c r="K791" s="125" t="s">
        <v>160</v>
      </c>
      <c r="L791" s="19"/>
      <c r="M791" s="130" t="s">
        <v>19</v>
      </c>
      <c r="N791" s="131" t="s">
        <v>49</v>
      </c>
      <c r="P791" s="132">
        <f>O791*H791</f>
        <v>0</v>
      </c>
      <c r="Q791" s="132">
        <v>0.006</v>
      </c>
      <c r="R791" s="132">
        <f>Q791*H791</f>
        <v>0.160932</v>
      </c>
      <c r="S791" s="132">
        <v>0</v>
      </c>
      <c r="T791" s="133">
        <f>S791*H791</f>
        <v>0</v>
      </c>
      <c r="AR791" s="134" t="s">
        <v>373</v>
      </c>
      <c r="AT791" s="134" t="s">
        <v>156</v>
      </c>
      <c r="AU791" s="134" t="s">
        <v>87</v>
      </c>
      <c r="AY791" s="2" t="s">
        <v>153</v>
      </c>
      <c r="BE791" s="135">
        <f t="shared" si="70"/>
        <v>0</v>
      </c>
      <c r="BF791" s="135">
        <f t="shared" si="71"/>
        <v>0</v>
      </c>
      <c r="BG791" s="135">
        <f t="shared" si="72"/>
        <v>0</v>
      </c>
      <c r="BH791" s="135">
        <f t="shared" si="73"/>
        <v>0</v>
      </c>
      <c r="BI791" s="135">
        <f t="shared" si="74"/>
        <v>0</v>
      </c>
      <c r="BJ791" s="2" t="s">
        <v>85</v>
      </c>
      <c r="BK791" s="135">
        <f>ROUND(I791*H791,2)</f>
        <v>0</v>
      </c>
      <c r="BL791" s="2" t="s">
        <v>373</v>
      </c>
      <c r="BM791" s="134" t="s">
        <v>1207</v>
      </c>
    </row>
    <row r="792" spans="2:47" s="18" customFormat="1" ht="11.25">
      <c r="B792" s="19"/>
      <c r="D792" s="136" t="s">
        <v>163</v>
      </c>
      <c r="F792" s="137" t="s">
        <v>1208</v>
      </c>
      <c r="L792" s="19"/>
      <c r="M792" s="138"/>
      <c r="T792" s="43"/>
      <c r="AT792" s="2" t="s">
        <v>163</v>
      </c>
      <c r="AU792" s="2" t="s">
        <v>87</v>
      </c>
    </row>
    <row r="793" spans="2:51" s="142" customFormat="1" ht="11.25">
      <c r="B793" s="143"/>
      <c r="D793" s="144" t="s">
        <v>261</v>
      </c>
      <c r="E793" s="145" t="s">
        <v>19</v>
      </c>
      <c r="F793" s="146" t="s">
        <v>1209</v>
      </c>
      <c r="H793" s="145" t="s">
        <v>19</v>
      </c>
      <c r="L793" s="143"/>
      <c r="M793" s="147"/>
      <c r="T793" s="148"/>
      <c r="AT793" s="145" t="s">
        <v>261</v>
      </c>
      <c r="AU793" s="145" t="s">
        <v>87</v>
      </c>
      <c r="AV793" s="142" t="s">
        <v>85</v>
      </c>
      <c r="AW793" s="142" t="s">
        <v>37</v>
      </c>
      <c r="AX793" s="142" t="s">
        <v>78</v>
      </c>
      <c r="AY793" s="145" t="s">
        <v>153</v>
      </c>
    </row>
    <row r="794" spans="2:51" s="149" customFormat="1" ht="11.25">
      <c r="B794" s="150"/>
      <c r="D794" s="144" t="s">
        <v>261</v>
      </c>
      <c r="E794" s="151" t="s">
        <v>19</v>
      </c>
      <c r="F794" s="152" t="s">
        <v>1210</v>
      </c>
      <c r="H794" s="153">
        <v>3.86</v>
      </c>
      <c r="L794" s="150"/>
      <c r="M794" s="154"/>
      <c r="T794" s="155"/>
      <c r="AT794" s="151" t="s">
        <v>261</v>
      </c>
      <c r="AU794" s="151" t="s">
        <v>87</v>
      </c>
      <c r="AV794" s="149" t="s">
        <v>87</v>
      </c>
      <c r="AW794" s="149" t="s">
        <v>37</v>
      </c>
      <c r="AX794" s="149" t="s">
        <v>78</v>
      </c>
      <c r="AY794" s="151" t="s">
        <v>153</v>
      </c>
    </row>
    <row r="795" spans="2:51" s="142" customFormat="1" ht="11.25">
      <c r="B795" s="143"/>
      <c r="D795" s="144" t="s">
        <v>261</v>
      </c>
      <c r="E795" s="145" t="s">
        <v>19</v>
      </c>
      <c r="F795" s="146" t="s">
        <v>1211</v>
      </c>
      <c r="H795" s="145" t="s">
        <v>19</v>
      </c>
      <c r="L795" s="143"/>
      <c r="M795" s="147"/>
      <c r="T795" s="148"/>
      <c r="AT795" s="145" t="s">
        <v>261</v>
      </c>
      <c r="AU795" s="145" t="s">
        <v>87</v>
      </c>
      <c r="AV795" s="142" t="s">
        <v>85</v>
      </c>
      <c r="AW795" s="142" t="s">
        <v>37</v>
      </c>
      <c r="AX795" s="142" t="s">
        <v>78</v>
      </c>
      <c r="AY795" s="145" t="s">
        <v>153</v>
      </c>
    </row>
    <row r="796" spans="2:51" s="149" customFormat="1" ht="11.25">
      <c r="B796" s="150"/>
      <c r="D796" s="144" t="s">
        <v>261</v>
      </c>
      <c r="E796" s="151" t="s">
        <v>19</v>
      </c>
      <c r="F796" s="152" t="s">
        <v>1212</v>
      </c>
      <c r="H796" s="153">
        <v>3</v>
      </c>
      <c r="L796" s="150"/>
      <c r="M796" s="154"/>
      <c r="T796" s="155"/>
      <c r="AT796" s="151" t="s">
        <v>261</v>
      </c>
      <c r="AU796" s="151" t="s">
        <v>87</v>
      </c>
      <c r="AV796" s="149" t="s">
        <v>87</v>
      </c>
      <c r="AW796" s="149" t="s">
        <v>37</v>
      </c>
      <c r="AX796" s="149" t="s">
        <v>78</v>
      </c>
      <c r="AY796" s="151" t="s">
        <v>153</v>
      </c>
    </row>
    <row r="797" spans="2:51" s="163" customFormat="1" ht="11.25">
      <c r="B797" s="164"/>
      <c r="D797" s="144" t="s">
        <v>261</v>
      </c>
      <c r="E797" s="165" t="s">
        <v>19</v>
      </c>
      <c r="F797" s="166" t="s">
        <v>437</v>
      </c>
      <c r="H797" s="167">
        <v>6.859999999999999</v>
      </c>
      <c r="L797" s="164"/>
      <c r="M797" s="168"/>
      <c r="T797" s="169"/>
      <c r="AT797" s="165" t="s">
        <v>261</v>
      </c>
      <c r="AU797" s="165" t="s">
        <v>87</v>
      </c>
      <c r="AV797" s="163" t="s">
        <v>169</v>
      </c>
      <c r="AW797" s="163" t="s">
        <v>37</v>
      </c>
      <c r="AX797" s="163" t="s">
        <v>78</v>
      </c>
      <c r="AY797" s="165" t="s">
        <v>153</v>
      </c>
    </row>
    <row r="798" spans="2:51" s="142" customFormat="1" ht="11.25">
      <c r="B798" s="143"/>
      <c r="D798" s="144" t="s">
        <v>261</v>
      </c>
      <c r="E798" s="145" t="s">
        <v>19</v>
      </c>
      <c r="F798" s="146" t="s">
        <v>1213</v>
      </c>
      <c r="H798" s="145" t="s">
        <v>19</v>
      </c>
      <c r="L798" s="143"/>
      <c r="M798" s="147"/>
      <c r="T798" s="148"/>
      <c r="AT798" s="145" t="s">
        <v>261</v>
      </c>
      <c r="AU798" s="145" t="s">
        <v>87</v>
      </c>
      <c r="AV798" s="142" t="s">
        <v>85</v>
      </c>
      <c r="AW798" s="142" t="s">
        <v>37</v>
      </c>
      <c r="AX798" s="142" t="s">
        <v>78</v>
      </c>
      <c r="AY798" s="145" t="s">
        <v>153</v>
      </c>
    </row>
    <row r="799" spans="2:51" s="149" customFormat="1" ht="11.25">
      <c r="B799" s="150"/>
      <c r="D799" s="144" t="s">
        <v>261</v>
      </c>
      <c r="E799" s="151" t="s">
        <v>19</v>
      </c>
      <c r="F799" s="152" t="s">
        <v>1214</v>
      </c>
      <c r="H799" s="153">
        <v>15.065</v>
      </c>
      <c r="L799" s="150"/>
      <c r="M799" s="154"/>
      <c r="T799" s="155"/>
      <c r="AT799" s="151" t="s">
        <v>261</v>
      </c>
      <c r="AU799" s="151" t="s">
        <v>87</v>
      </c>
      <c r="AV799" s="149" t="s">
        <v>87</v>
      </c>
      <c r="AW799" s="149" t="s">
        <v>37</v>
      </c>
      <c r="AX799" s="149" t="s">
        <v>78</v>
      </c>
      <c r="AY799" s="151" t="s">
        <v>153</v>
      </c>
    </row>
    <row r="800" spans="2:51" s="149" customFormat="1" ht="11.25">
      <c r="B800" s="150"/>
      <c r="D800" s="144" t="s">
        <v>261</v>
      </c>
      <c r="E800" s="151" t="s">
        <v>19</v>
      </c>
      <c r="F800" s="152" t="s">
        <v>1215</v>
      </c>
      <c r="H800" s="153">
        <v>0.382</v>
      </c>
      <c r="L800" s="150"/>
      <c r="M800" s="154"/>
      <c r="T800" s="155"/>
      <c r="AT800" s="151" t="s">
        <v>261</v>
      </c>
      <c r="AU800" s="151" t="s">
        <v>87</v>
      </c>
      <c r="AV800" s="149" t="s">
        <v>87</v>
      </c>
      <c r="AW800" s="149" t="s">
        <v>37</v>
      </c>
      <c r="AX800" s="149" t="s">
        <v>78</v>
      </c>
      <c r="AY800" s="151" t="s">
        <v>153</v>
      </c>
    </row>
    <row r="801" spans="2:51" s="163" customFormat="1" ht="11.25">
      <c r="B801" s="164"/>
      <c r="D801" s="144" t="s">
        <v>261</v>
      </c>
      <c r="E801" s="165" t="s">
        <v>19</v>
      </c>
      <c r="F801" s="166" t="s">
        <v>437</v>
      </c>
      <c r="H801" s="167">
        <v>15.447</v>
      </c>
      <c r="L801" s="164"/>
      <c r="M801" s="168"/>
      <c r="T801" s="169"/>
      <c r="AT801" s="165" t="s">
        <v>261</v>
      </c>
      <c r="AU801" s="165" t="s">
        <v>87</v>
      </c>
      <c r="AV801" s="163" t="s">
        <v>169</v>
      </c>
      <c r="AW801" s="163" t="s">
        <v>37</v>
      </c>
      <c r="AX801" s="163" t="s">
        <v>78</v>
      </c>
      <c r="AY801" s="165" t="s">
        <v>153</v>
      </c>
    </row>
    <row r="802" spans="2:51" s="142" customFormat="1" ht="11.25">
      <c r="B802" s="143"/>
      <c r="D802" s="144" t="s">
        <v>261</v>
      </c>
      <c r="E802" s="145" t="s">
        <v>19</v>
      </c>
      <c r="F802" s="146" t="s">
        <v>1216</v>
      </c>
      <c r="H802" s="145" t="s">
        <v>19</v>
      </c>
      <c r="L802" s="143"/>
      <c r="M802" s="147"/>
      <c r="T802" s="148"/>
      <c r="AT802" s="145" t="s">
        <v>261</v>
      </c>
      <c r="AU802" s="145" t="s">
        <v>87</v>
      </c>
      <c r="AV802" s="142" t="s">
        <v>85</v>
      </c>
      <c r="AW802" s="142" t="s">
        <v>37</v>
      </c>
      <c r="AX802" s="142" t="s">
        <v>78</v>
      </c>
      <c r="AY802" s="145" t="s">
        <v>153</v>
      </c>
    </row>
    <row r="803" spans="2:51" s="149" customFormat="1" ht="11.25">
      <c r="B803" s="150"/>
      <c r="D803" s="144" t="s">
        <v>261</v>
      </c>
      <c r="E803" s="151" t="s">
        <v>19</v>
      </c>
      <c r="F803" s="152" t="s">
        <v>1217</v>
      </c>
      <c r="H803" s="153">
        <v>4.515</v>
      </c>
      <c r="L803" s="150"/>
      <c r="M803" s="154"/>
      <c r="T803" s="155"/>
      <c r="AT803" s="151" t="s">
        <v>261</v>
      </c>
      <c r="AU803" s="151" t="s">
        <v>87</v>
      </c>
      <c r="AV803" s="149" t="s">
        <v>87</v>
      </c>
      <c r="AW803" s="149" t="s">
        <v>37</v>
      </c>
      <c r="AX803" s="149" t="s">
        <v>78</v>
      </c>
      <c r="AY803" s="151" t="s">
        <v>153</v>
      </c>
    </row>
    <row r="804" spans="2:51" s="156" customFormat="1" ht="11.25">
      <c r="B804" s="157"/>
      <c r="D804" s="144" t="s">
        <v>261</v>
      </c>
      <c r="E804" s="158" t="s">
        <v>19</v>
      </c>
      <c r="F804" s="159" t="s">
        <v>295</v>
      </c>
      <c r="H804" s="160">
        <v>26.822</v>
      </c>
      <c r="L804" s="157"/>
      <c r="M804" s="161"/>
      <c r="T804" s="162"/>
      <c r="AT804" s="158" t="s">
        <v>261</v>
      </c>
      <c r="AU804" s="158" t="s">
        <v>87</v>
      </c>
      <c r="AV804" s="156" t="s">
        <v>174</v>
      </c>
      <c r="AW804" s="156" t="s">
        <v>37</v>
      </c>
      <c r="AX804" s="156" t="s">
        <v>85</v>
      </c>
      <c r="AY804" s="158" t="s">
        <v>153</v>
      </c>
    </row>
    <row r="805" spans="2:65" s="18" customFormat="1" ht="16.5" customHeight="1">
      <c r="B805" s="19"/>
      <c r="C805" s="171" t="s">
        <v>1218</v>
      </c>
      <c r="D805" s="171" t="s">
        <v>664</v>
      </c>
      <c r="E805" s="172" t="s">
        <v>1219</v>
      </c>
      <c r="F805" s="173" t="s">
        <v>1220</v>
      </c>
      <c r="G805" s="174" t="s">
        <v>258</v>
      </c>
      <c r="H805" s="175">
        <v>7.546</v>
      </c>
      <c r="I805" s="176"/>
      <c r="J805" s="177">
        <f>ROUND(I805*H805,2)</f>
        <v>0</v>
      </c>
      <c r="K805" s="173" t="s">
        <v>160</v>
      </c>
      <c r="L805" s="178"/>
      <c r="M805" s="179" t="s">
        <v>19</v>
      </c>
      <c r="N805" s="180" t="s">
        <v>49</v>
      </c>
      <c r="P805" s="132">
        <f>O805*H805</f>
        <v>0</v>
      </c>
      <c r="Q805" s="132">
        <v>0.0015</v>
      </c>
      <c r="R805" s="132">
        <f>Q805*H805</f>
        <v>0.011319000000000001</v>
      </c>
      <c r="S805" s="132">
        <v>0</v>
      </c>
      <c r="T805" s="133">
        <f>S805*H805</f>
        <v>0</v>
      </c>
      <c r="AR805" s="134" t="s">
        <v>494</v>
      </c>
      <c r="AT805" s="134" t="s">
        <v>664</v>
      </c>
      <c r="AU805" s="134" t="s">
        <v>87</v>
      </c>
      <c r="AY805" s="2" t="s">
        <v>153</v>
      </c>
      <c r="BE805" s="135">
        <f t="shared" si="70"/>
        <v>0</v>
      </c>
      <c r="BF805" s="135">
        <f t="shared" si="71"/>
        <v>0</v>
      </c>
      <c r="BG805" s="135">
        <f t="shared" si="72"/>
        <v>0</v>
      </c>
      <c r="BH805" s="135">
        <f t="shared" si="73"/>
        <v>0</v>
      </c>
      <c r="BI805" s="135">
        <f t="shared" si="74"/>
        <v>0</v>
      </c>
      <c r="BJ805" s="2" t="s">
        <v>85</v>
      </c>
      <c r="BK805" s="135">
        <f>ROUND(I805*H805,2)</f>
        <v>0</v>
      </c>
      <c r="BL805" s="2" t="s">
        <v>373</v>
      </c>
      <c r="BM805" s="134" t="s">
        <v>1221</v>
      </c>
    </row>
    <row r="806" spans="2:51" s="149" customFormat="1" ht="11.25">
      <c r="B806" s="150"/>
      <c r="D806" s="144" t="s">
        <v>261</v>
      </c>
      <c r="F806" s="152" t="s">
        <v>1222</v>
      </c>
      <c r="H806" s="153">
        <v>7.546</v>
      </c>
      <c r="L806" s="150"/>
      <c r="M806" s="154"/>
      <c r="T806" s="155"/>
      <c r="AT806" s="151" t="s">
        <v>261</v>
      </c>
      <c r="AU806" s="151" t="s">
        <v>87</v>
      </c>
      <c r="AV806" s="149" t="s">
        <v>87</v>
      </c>
      <c r="AW806" s="149" t="s">
        <v>4</v>
      </c>
      <c r="AX806" s="149" t="s">
        <v>85</v>
      </c>
      <c r="AY806" s="151" t="s">
        <v>153</v>
      </c>
    </row>
    <row r="807" spans="2:65" s="18" customFormat="1" ht="16.5" customHeight="1">
      <c r="B807" s="19"/>
      <c r="C807" s="171" t="s">
        <v>1223</v>
      </c>
      <c r="D807" s="171" t="s">
        <v>664</v>
      </c>
      <c r="E807" s="172" t="s">
        <v>1224</v>
      </c>
      <c r="F807" s="173" t="s">
        <v>1225</v>
      </c>
      <c r="G807" s="174" t="s">
        <v>258</v>
      </c>
      <c r="H807" s="175">
        <v>16.992</v>
      </c>
      <c r="I807" s="176"/>
      <c r="J807" s="177">
        <f>ROUND(I807*H807,2)</f>
        <v>0</v>
      </c>
      <c r="K807" s="173" t="s">
        <v>160</v>
      </c>
      <c r="L807" s="178"/>
      <c r="M807" s="179" t="s">
        <v>19</v>
      </c>
      <c r="N807" s="180" t="s">
        <v>49</v>
      </c>
      <c r="P807" s="132">
        <f>O807*H807</f>
        <v>0</v>
      </c>
      <c r="Q807" s="132">
        <v>0.0009</v>
      </c>
      <c r="R807" s="132">
        <f>Q807*H807</f>
        <v>0.0152928</v>
      </c>
      <c r="S807" s="132">
        <v>0</v>
      </c>
      <c r="T807" s="133">
        <f>S807*H807</f>
        <v>0</v>
      </c>
      <c r="AR807" s="134" t="s">
        <v>494</v>
      </c>
      <c r="AT807" s="134" t="s">
        <v>664</v>
      </c>
      <c r="AU807" s="134" t="s">
        <v>87</v>
      </c>
      <c r="AY807" s="2" t="s">
        <v>153</v>
      </c>
      <c r="BE807" s="135">
        <f t="shared" si="70"/>
        <v>0</v>
      </c>
      <c r="BF807" s="135">
        <f t="shared" si="71"/>
        <v>0</v>
      </c>
      <c r="BG807" s="135">
        <f t="shared" si="72"/>
        <v>0</v>
      </c>
      <c r="BH807" s="135">
        <f t="shared" si="73"/>
        <v>0</v>
      </c>
      <c r="BI807" s="135">
        <f t="shared" si="74"/>
        <v>0</v>
      </c>
      <c r="BJ807" s="2" t="s">
        <v>85</v>
      </c>
      <c r="BK807" s="135">
        <f>ROUND(I807*H807,2)</f>
        <v>0</v>
      </c>
      <c r="BL807" s="2" t="s">
        <v>373</v>
      </c>
      <c r="BM807" s="134" t="s">
        <v>1226</v>
      </c>
    </row>
    <row r="808" spans="2:51" s="149" customFormat="1" ht="11.25">
      <c r="B808" s="150"/>
      <c r="D808" s="144" t="s">
        <v>261</v>
      </c>
      <c r="F808" s="152" t="s">
        <v>1227</v>
      </c>
      <c r="H808" s="153">
        <v>16.992</v>
      </c>
      <c r="L808" s="150"/>
      <c r="M808" s="154"/>
      <c r="T808" s="155"/>
      <c r="AT808" s="151" t="s">
        <v>261</v>
      </c>
      <c r="AU808" s="151" t="s">
        <v>87</v>
      </c>
      <c r="AV808" s="149" t="s">
        <v>87</v>
      </c>
      <c r="AW808" s="149" t="s">
        <v>4</v>
      </c>
      <c r="AX808" s="149" t="s">
        <v>85</v>
      </c>
      <c r="AY808" s="151" t="s">
        <v>153</v>
      </c>
    </row>
    <row r="809" spans="2:65" s="18" customFormat="1" ht="16.5" customHeight="1">
      <c r="B809" s="19"/>
      <c r="C809" s="171" t="s">
        <v>1228</v>
      </c>
      <c r="D809" s="171" t="s">
        <v>664</v>
      </c>
      <c r="E809" s="172" t="s">
        <v>1229</v>
      </c>
      <c r="F809" s="173" t="s">
        <v>1230</v>
      </c>
      <c r="G809" s="174" t="s">
        <v>258</v>
      </c>
      <c r="H809" s="175">
        <v>4.967</v>
      </c>
      <c r="I809" s="176"/>
      <c r="J809" s="177">
        <f>ROUND(I809*H809,2)</f>
        <v>0</v>
      </c>
      <c r="K809" s="173" t="s">
        <v>160</v>
      </c>
      <c r="L809" s="178"/>
      <c r="M809" s="179" t="s">
        <v>19</v>
      </c>
      <c r="N809" s="180" t="s">
        <v>49</v>
      </c>
      <c r="P809" s="132">
        <f>O809*H809</f>
        <v>0</v>
      </c>
      <c r="Q809" s="132">
        <v>0.0012</v>
      </c>
      <c r="R809" s="132">
        <f>Q809*H809</f>
        <v>0.005960399999999999</v>
      </c>
      <c r="S809" s="132">
        <v>0</v>
      </c>
      <c r="T809" s="133">
        <f>S809*H809</f>
        <v>0</v>
      </c>
      <c r="AR809" s="134" t="s">
        <v>494</v>
      </c>
      <c r="AT809" s="134" t="s">
        <v>664</v>
      </c>
      <c r="AU809" s="134" t="s">
        <v>87</v>
      </c>
      <c r="AY809" s="2" t="s">
        <v>153</v>
      </c>
      <c r="BE809" s="135">
        <f t="shared" si="70"/>
        <v>0</v>
      </c>
      <c r="BF809" s="135">
        <f t="shared" si="71"/>
        <v>0</v>
      </c>
      <c r="BG809" s="135">
        <f t="shared" si="72"/>
        <v>0</v>
      </c>
      <c r="BH809" s="135">
        <f t="shared" si="73"/>
        <v>0</v>
      </c>
      <c r="BI809" s="135">
        <f t="shared" si="74"/>
        <v>0</v>
      </c>
      <c r="BJ809" s="2" t="s">
        <v>85</v>
      </c>
      <c r="BK809" s="135">
        <f>ROUND(I809*H809,2)</f>
        <v>0</v>
      </c>
      <c r="BL809" s="2" t="s">
        <v>373</v>
      </c>
      <c r="BM809" s="134" t="s">
        <v>1231</v>
      </c>
    </row>
    <row r="810" spans="2:51" s="149" customFormat="1" ht="11.25">
      <c r="B810" s="150"/>
      <c r="D810" s="144" t="s">
        <v>261</v>
      </c>
      <c r="F810" s="152" t="s">
        <v>1232</v>
      </c>
      <c r="H810" s="153">
        <v>4.967</v>
      </c>
      <c r="L810" s="150"/>
      <c r="M810" s="154"/>
      <c r="T810" s="155"/>
      <c r="AT810" s="151" t="s">
        <v>261</v>
      </c>
      <c r="AU810" s="151" t="s">
        <v>87</v>
      </c>
      <c r="AV810" s="149" t="s">
        <v>87</v>
      </c>
      <c r="AW810" s="149" t="s">
        <v>4</v>
      </c>
      <c r="AX810" s="149" t="s">
        <v>85</v>
      </c>
      <c r="AY810" s="151" t="s">
        <v>153</v>
      </c>
    </row>
    <row r="811" spans="2:65" s="18" customFormat="1" ht="24.2" customHeight="1">
      <c r="B811" s="19"/>
      <c r="C811" s="123" t="s">
        <v>1233</v>
      </c>
      <c r="D811" s="123" t="s">
        <v>156</v>
      </c>
      <c r="E811" s="124" t="s">
        <v>1234</v>
      </c>
      <c r="F811" s="125" t="s">
        <v>1235</v>
      </c>
      <c r="G811" s="126" t="s">
        <v>258</v>
      </c>
      <c r="H811" s="127">
        <v>105.204</v>
      </c>
      <c r="I811" s="128"/>
      <c r="J811" s="129">
        <f>ROUND(I811*H811,2)</f>
        <v>0</v>
      </c>
      <c r="K811" s="125" t="s">
        <v>160</v>
      </c>
      <c r="L811" s="19"/>
      <c r="M811" s="130" t="s">
        <v>19</v>
      </c>
      <c r="N811" s="131" t="s">
        <v>49</v>
      </c>
      <c r="P811" s="132">
        <f>O811*H811</f>
        <v>0</v>
      </c>
      <c r="Q811" s="132">
        <v>0.00606</v>
      </c>
      <c r="R811" s="132">
        <f>Q811*H811</f>
        <v>0.63753624</v>
      </c>
      <c r="S811" s="132">
        <v>0</v>
      </c>
      <c r="T811" s="133">
        <f>S811*H811</f>
        <v>0</v>
      </c>
      <c r="AR811" s="134" t="s">
        <v>373</v>
      </c>
      <c r="AT811" s="134" t="s">
        <v>156</v>
      </c>
      <c r="AU811" s="134" t="s">
        <v>87</v>
      </c>
      <c r="AY811" s="2" t="s">
        <v>153</v>
      </c>
      <c r="BE811" s="135">
        <f aca="true" t="shared" si="75" ref="BE811:BE870">IF(N811="základní",J811,0)</f>
        <v>0</v>
      </c>
      <c r="BF811" s="135">
        <f aca="true" t="shared" si="76" ref="BF811:BF870">IF(N811="snížená",J811,0)</f>
        <v>0</v>
      </c>
      <c r="BG811" s="135">
        <f aca="true" t="shared" si="77" ref="BG811:BG870">IF(N811="zákl. přenesená",J811,0)</f>
        <v>0</v>
      </c>
      <c r="BH811" s="135">
        <f aca="true" t="shared" si="78" ref="BH811:BH870">IF(N811="sníž. přenesená",J811,0)</f>
        <v>0</v>
      </c>
      <c r="BI811" s="135">
        <f aca="true" t="shared" si="79" ref="BI811:BI870">IF(N811="nulová",J811,0)</f>
        <v>0</v>
      </c>
      <c r="BJ811" s="2" t="s">
        <v>85</v>
      </c>
      <c r="BK811" s="135">
        <f>ROUND(I811*H811,2)</f>
        <v>0</v>
      </c>
      <c r="BL811" s="2" t="s">
        <v>373</v>
      </c>
      <c r="BM811" s="134" t="s">
        <v>1236</v>
      </c>
    </row>
    <row r="812" spans="2:47" s="18" customFormat="1" ht="11.25">
      <c r="B812" s="19"/>
      <c r="D812" s="136" t="s">
        <v>163</v>
      </c>
      <c r="F812" s="137" t="s">
        <v>1237</v>
      </c>
      <c r="L812" s="19"/>
      <c r="M812" s="138"/>
      <c r="T812" s="43"/>
      <c r="AT812" s="2" t="s">
        <v>163</v>
      </c>
      <c r="AU812" s="2" t="s">
        <v>87</v>
      </c>
    </row>
    <row r="813" spans="2:51" s="142" customFormat="1" ht="11.25">
      <c r="B813" s="143"/>
      <c r="D813" s="144" t="s">
        <v>261</v>
      </c>
      <c r="E813" s="145" t="s">
        <v>19</v>
      </c>
      <c r="F813" s="146" t="s">
        <v>1238</v>
      </c>
      <c r="H813" s="145" t="s">
        <v>19</v>
      </c>
      <c r="L813" s="143"/>
      <c r="M813" s="147"/>
      <c r="T813" s="148"/>
      <c r="AT813" s="145" t="s">
        <v>261</v>
      </c>
      <c r="AU813" s="145" t="s">
        <v>87</v>
      </c>
      <c r="AV813" s="142" t="s">
        <v>85</v>
      </c>
      <c r="AW813" s="142" t="s">
        <v>37</v>
      </c>
      <c r="AX813" s="142" t="s">
        <v>78</v>
      </c>
      <c r="AY813" s="145" t="s">
        <v>153</v>
      </c>
    </row>
    <row r="814" spans="2:51" s="142" customFormat="1" ht="11.25">
      <c r="B814" s="143"/>
      <c r="D814" s="144" t="s">
        <v>261</v>
      </c>
      <c r="E814" s="145" t="s">
        <v>19</v>
      </c>
      <c r="F814" s="146" t="s">
        <v>1239</v>
      </c>
      <c r="H814" s="145" t="s">
        <v>19</v>
      </c>
      <c r="L814" s="143"/>
      <c r="M814" s="147"/>
      <c r="T814" s="148"/>
      <c r="AT814" s="145" t="s">
        <v>261</v>
      </c>
      <c r="AU814" s="145" t="s">
        <v>87</v>
      </c>
      <c r="AV814" s="142" t="s">
        <v>85</v>
      </c>
      <c r="AW814" s="142" t="s">
        <v>37</v>
      </c>
      <c r="AX814" s="142" t="s">
        <v>78</v>
      </c>
      <c r="AY814" s="145" t="s">
        <v>153</v>
      </c>
    </row>
    <row r="815" spans="2:51" s="149" customFormat="1" ht="11.25">
      <c r="B815" s="150"/>
      <c r="D815" s="144" t="s">
        <v>261</v>
      </c>
      <c r="E815" s="151" t="s">
        <v>19</v>
      </c>
      <c r="F815" s="152" t="s">
        <v>1240</v>
      </c>
      <c r="H815" s="153">
        <v>59.117</v>
      </c>
      <c r="L815" s="150"/>
      <c r="M815" s="154"/>
      <c r="T815" s="155"/>
      <c r="AT815" s="151" t="s">
        <v>261</v>
      </c>
      <c r="AU815" s="151" t="s">
        <v>87</v>
      </c>
      <c r="AV815" s="149" t="s">
        <v>87</v>
      </c>
      <c r="AW815" s="149" t="s">
        <v>37</v>
      </c>
      <c r="AX815" s="149" t="s">
        <v>78</v>
      </c>
      <c r="AY815" s="151" t="s">
        <v>153</v>
      </c>
    </row>
    <row r="816" spans="2:51" s="149" customFormat="1" ht="11.25">
      <c r="B816" s="150"/>
      <c r="D816" s="144" t="s">
        <v>261</v>
      </c>
      <c r="E816" s="151" t="s">
        <v>19</v>
      </c>
      <c r="F816" s="152" t="s">
        <v>1241</v>
      </c>
      <c r="H816" s="153">
        <v>6.415</v>
      </c>
      <c r="L816" s="150"/>
      <c r="M816" s="154"/>
      <c r="T816" s="155"/>
      <c r="AT816" s="151" t="s">
        <v>261</v>
      </c>
      <c r="AU816" s="151" t="s">
        <v>87</v>
      </c>
      <c r="AV816" s="149" t="s">
        <v>87</v>
      </c>
      <c r="AW816" s="149" t="s">
        <v>37</v>
      </c>
      <c r="AX816" s="149" t="s">
        <v>78</v>
      </c>
      <c r="AY816" s="151" t="s">
        <v>153</v>
      </c>
    </row>
    <row r="817" spans="2:51" s="149" customFormat="1" ht="11.25">
      <c r="B817" s="150"/>
      <c r="D817" s="144" t="s">
        <v>261</v>
      </c>
      <c r="E817" s="151" t="s">
        <v>19</v>
      </c>
      <c r="F817" s="152" t="s">
        <v>1242</v>
      </c>
      <c r="H817" s="153">
        <v>10.409</v>
      </c>
      <c r="L817" s="150"/>
      <c r="M817" s="154"/>
      <c r="T817" s="155"/>
      <c r="AT817" s="151" t="s">
        <v>261</v>
      </c>
      <c r="AU817" s="151" t="s">
        <v>87</v>
      </c>
      <c r="AV817" s="149" t="s">
        <v>87</v>
      </c>
      <c r="AW817" s="149" t="s">
        <v>37</v>
      </c>
      <c r="AX817" s="149" t="s">
        <v>78</v>
      </c>
      <c r="AY817" s="151" t="s">
        <v>153</v>
      </c>
    </row>
    <row r="818" spans="2:51" s="149" customFormat="1" ht="11.25">
      <c r="B818" s="150"/>
      <c r="D818" s="144" t="s">
        <v>261</v>
      </c>
      <c r="E818" s="151" t="s">
        <v>19</v>
      </c>
      <c r="F818" s="152" t="s">
        <v>1243</v>
      </c>
      <c r="H818" s="153">
        <v>16.692</v>
      </c>
      <c r="L818" s="150"/>
      <c r="M818" s="154"/>
      <c r="T818" s="155"/>
      <c r="AT818" s="151" t="s">
        <v>261</v>
      </c>
      <c r="AU818" s="151" t="s">
        <v>87</v>
      </c>
      <c r="AV818" s="149" t="s">
        <v>87</v>
      </c>
      <c r="AW818" s="149" t="s">
        <v>37</v>
      </c>
      <c r="AX818" s="149" t="s">
        <v>78</v>
      </c>
      <c r="AY818" s="151" t="s">
        <v>153</v>
      </c>
    </row>
    <row r="819" spans="2:51" s="149" customFormat="1" ht="11.25">
      <c r="B819" s="150"/>
      <c r="D819" s="144" t="s">
        <v>261</v>
      </c>
      <c r="E819" s="151" t="s">
        <v>19</v>
      </c>
      <c r="F819" s="152" t="s">
        <v>1244</v>
      </c>
      <c r="H819" s="153">
        <v>12.571</v>
      </c>
      <c r="L819" s="150"/>
      <c r="M819" s="154"/>
      <c r="T819" s="155"/>
      <c r="AT819" s="151" t="s">
        <v>261</v>
      </c>
      <c r="AU819" s="151" t="s">
        <v>87</v>
      </c>
      <c r="AV819" s="149" t="s">
        <v>87</v>
      </c>
      <c r="AW819" s="149" t="s">
        <v>37</v>
      </c>
      <c r="AX819" s="149" t="s">
        <v>78</v>
      </c>
      <c r="AY819" s="151" t="s">
        <v>153</v>
      </c>
    </row>
    <row r="820" spans="2:51" s="156" customFormat="1" ht="11.25">
      <c r="B820" s="157"/>
      <c r="D820" s="144" t="s">
        <v>261</v>
      </c>
      <c r="E820" s="158" t="s">
        <v>19</v>
      </c>
      <c r="F820" s="159" t="s">
        <v>295</v>
      </c>
      <c r="H820" s="160">
        <v>105.20400000000001</v>
      </c>
      <c r="L820" s="157"/>
      <c r="M820" s="161"/>
      <c r="T820" s="162"/>
      <c r="AT820" s="158" t="s">
        <v>261</v>
      </c>
      <c r="AU820" s="158" t="s">
        <v>87</v>
      </c>
      <c r="AV820" s="156" t="s">
        <v>174</v>
      </c>
      <c r="AW820" s="156" t="s">
        <v>37</v>
      </c>
      <c r="AX820" s="156" t="s">
        <v>85</v>
      </c>
      <c r="AY820" s="158" t="s">
        <v>153</v>
      </c>
    </row>
    <row r="821" spans="2:65" s="18" customFormat="1" ht="16.5" customHeight="1">
      <c r="B821" s="19"/>
      <c r="C821" s="171" t="s">
        <v>1245</v>
      </c>
      <c r="D821" s="171" t="s">
        <v>664</v>
      </c>
      <c r="E821" s="172" t="s">
        <v>1246</v>
      </c>
      <c r="F821" s="173" t="s">
        <v>1247</v>
      </c>
      <c r="G821" s="174" t="s">
        <v>258</v>
      </c>
      <c r="H821" s="175">
        <v>110.464</v>
      </c>
      <c r="I821" s="176"/>
      <c r="J821" s="177">
        <f>ROUND(I821*H821,2)</f>
        <v>0</v>
      </c>
      <c r="K821" s="173" t="s">
        <v>160</v>
      </c>
      <c r="L821" s="178"/>
      <c r="M821" s="179" t="s">
        <v>19</v>
      </c>
      <c r="N821" s="180" t="s">
        <v>49</v>
      </c>
      <c r="P821" s="132">
        <f>O821*H821</f>
        <v>0</v>
      </c>
      <c r="Q821" s="132">
        <v>0.007</v>
      </c>
      <c r="R821" s="132">
        <f>Q821*H821</f>
        <v>0.773248</v>
      </c>
      <c r="S821" s="132">
        <v>0</v>
      </c>
      <c r="T821" s="133">
        <f>S821*H821</f>
        <v>0</v>
      </c>
      <c r="AR821" s="134" t="s">
        <v>494</v>
      </c>
      <c r="AT821" s="134" t="s">
        <v>664</v>
      </c>
      <c r="AU821" s="134" t="s">
        <v>87</v>
      </c>
      <c r="AY821" s="2" t="s">
        <v>153</v>
      </c>
      <c r="BE821" s="135">
        <f t="shared" si="75"/>
        <v>0</v>
      </c>
      <c r="BF821" s="135">
        <f t="shared" si="76"/>
        <v>0</v>
      </c>
      <c r="BG821" s="135">
        <f t="shared" si="77"/>
        <v>0</v>
      </c>
      <c r="BH821" s="135">
        <f t="shared" si="78"/>
        <v>0</v>
      </c>
      <c r="BI821" s="135">
        <f t="shared" si="79"/>
        <v>0</v>
      </c>
      <c r="BJ821" s="2" t="s">
        <v>85</v>
      </c>
      <c r="BK821" s="135">
        <f>ROUND(I821*H821,2)</f>
        <v>0</v>
      </c>
      <c r="BL821" s="2" t="s">
        <v>373</v>
      </c>
      <c r="BM821" s="134" t="s">
        <v>1248</v>
      </c>
    </row>
    <row r="822" spans="2:51" s="149" customFormat="1" ht="11.25">
      <c r="B822" s="150"/>
      <c r="D822" s="144" t="s">
        <v>261</v>
      </c>
      <c r="F822" s="152" t="s">
        <v>1249</v>
      </c>
      <c r="H822" s="153">
        <v>110.464</v>
      </c>
      <c r="L822" s="150"/>
      <c r="M822" s="154"/>
      <c r="T822" s="155"/>
      <c r="AT822" s="151" t="s">
        <v>261</v>
      </c>
      <c r="AU822" s="151" t="s">
        <v>87</v>
      </c>
      <c r="AV822" s="149" t="s">
        <v>87</v>
      </c>
      <c r="AW822" s="149" t="s">
        <v>4</v>
      </c>
      <c r="AX822" s="149" t="s">
        <v>85</v>
      </c>
      <c r="AY822" s="151" t="s">
        <v>153</v>
      </c>
    </row>
    <row r="823" spans="2:65" s="18" customFormat="1" ht="24.2" customHeight="1">
      <c r="B823" s="19"/>
      <c r="C823" s="123" t="s">
        <v>1250</v>
      </c>
      <c r="D823" s="123" t="s">
        <v>156</v>
      </c>
      <c r="E823" s="124" t="s">
        <v>1251</v>
      </c>
      <c r="F823" s="125" t="s">
        <v>1252</v>
      </c>
      <c r="G823" s="126" t="s">
        <v>258</v>
      </c>
      <c r="H823" s="127">
        <v>227.086</v>
      </c>
      <c r="I823" s="128"/>
      <c r="J823" s="129">
        <f>ROUND(I823*H823,2)</f>
        <v>0</v>
      </c>
      <c r="K823" s="125" t="s">
        <v>160</v>
      </c>
      <c r="L823" s="19"/>
      <c r="M823" s="130" t="s">
        <v>19</v>
      </c>
      <c r="N823" s="131" t="s">
        <v>49</v>
      </c>
      <c r="P823" s="132">
        <f>O823*H823</f>
        <v>0</v>
      </c>
      <c r="Q823" s="132">
        <v>0.00116</v>
      </c>
      <c r="R823" s="132">
        <f>Q823*H823</f>
        <v>0.26341976</v>
      </c>
      <c r="S823" s="132">
        <v>0</v>
      </c>
      <c r="T823" s="133">
        <f>S823*H823</f>
        <v>0</v>
      </c>
      <c r="AR823" s="134" t="s">
        <v>373</v>
      </c>
      <c r="AT823" s="134" t="s">
        <v>156</v>
      </c>
      <c r="AU823" s="134" t="s">
        <v>87</v>
      </c>
      <c r="AY823" s="2" t="s">
        <v>153</v>
      </c>
      <c r="BE823" s="135">
        <f t="shared" si="75"/>
        <v>0</v>
      </c>
      <c r="BF823" s="135">
        <f t="shared" si="76"/>
        <v>0</v>
      </c>
      <c r="BG823" s="135">
        <f t="shared" si="77"/>
        <v>0</v>
      </c>
      <c r="BH823" s="135">
        <f t="shared" si="78"/>
        <v>0</v>
      </c>
      <c r="BI823" s="135">
        <f t="shared" si="79"/>
        <v>0</v>
      </c>
      <c r="BJ823" s="2" t="s">
        <v>85</v>
      </c>
      <c r="BK823" s="135">
        <f>ROUND(I823*H823,2)</f>
        <v>0</v>
      </c>
      <c r="BL823" s="2" t="s">
        <v>373</v>
      </c>
      <c r="BM823" s="134" t="s">
        <v>1253</v>
      </c>
    </row>
    <row r="824" spans="2:47" s="18" customFormat="1" ht="11.25">
      <c r="B824" s="19"/>
      <c r="D824" s="136" t="s">
        <v>163</v>
      </c>
      <c r="F824" s="137" t="s">
        <v>1254</v>
      </c>
      <c r="L824" s="19"/>
      <c r="M824" s="138"/>
      <c r="T824" s="43"/>
      <c r="AT824" s="2" t="s">
        <v>163</v>
      </c>
      <c r="AU824" s="2" t="s">
        <v>87</v>
      </c>
    </row>
    <row r="825" spans="2:51" s="142" customFormat="1" ht="11.25">
      <c r="B825" s="143"/>
      <c r="D825" s="144" t="s">
        <v>261</v>
      </c>
      <c r="E825" s="145" t="s">
        <v>19</v>
      </c>
      <c r="F825" s="146" t="s">
        <v>1091</v>
      </c>
      <c r="H825" s="145" t="s">
        <v>19</v>
      </c>
      <c r="L825" s="143"/>
      <c r="M825" s="147"/>
      <c r="T825" s="148"/>
      <c r="AT825" s="145" t="s">
        <v>261</v>
      </c>
      <c r="AU825" s="145" t="s">
        <v>87</v>
      </c>
      <c r="AV825" s="142" t="s">
        <v>85</v>
      </c>
      <c r="AW825" s="142" t="s">
        <v>37</v>
      </c>
      <c r="AX825" s="142" t="s">
        <v>78</v>
      </c>
      <c r="AY825" s="145" t="s">
        <v>153</v>
      </c>
    </row>
    <row r="826" spans="2:51" s="149" customFormat="1" ht="11.25">
      <c r="B826" s="150"/>
      <c r="D826" s="144" t="s">
        <v>261</v>
      </c>
      <c r="E826" s="151" t="s">
        <v>19</v>
      </c>
      <c r="F826" s="152" t="s">
        <v>1255</v>
      </c>
      <c r="H826" s="153">
        <v>227.086</v>
      </c>
      <c r="L826" s="150"/>
      <c r="M826" s="154"/>
      <c r="T826" s="155"/>
      <c r="AT826" s="151" t="s">
        <v>261</v>
      </c>
      <c r="AU826" s="151" t="s">
        <v>87</v>
      </c>
      <c r="AV826" s="149" t="s">
        <v>87</v>
      </c>
      <c r="AW826" s="149" t="s">
        <v>37</v>
      </c>
      <c r="AX826" s="149" t="s">
        <v>85</v>
      </c>
      <c r="AY826" s="151" t="s">
        <v>153</v>
      </c>
    </row>
    <row r="827" spans="2:65" s="18" customFormat="1" ht="21.75" customHeight="1">
      <c r="B827" s="19"/>
      <c r="C827" s="171" t="s">
        <v>1256</v>
      </c>
      <c r="D827" s="171" t="s">
        <v>664</v>
      </c>
      <c r="E827" s="172" t="s">
        <v>1257</v>
      </c>
      <c r="F827" s="173" t="s">
        <v>1258</v>
      </c>
      <c r="G827" s="174" t="s">
        <v>258</v>
      </c>
      <c r="H827" s="175">
        <v>238.44</v>
      </c>
      <c r="I827" s="176"/>
      <c r="J827" s="177">
        <f>ROUND(I827*H827,2)</f>
        <v>0</v>
      </c>
      <c r="K827" s="173" t="s">
        <v>160</v>
      </c>
      <c r="L827" s="178"/>
      <c r="M827" s="179" t="s">
        <v>19</v>
      </c>
      <c r="N827" s="180" t="s">
        <v>49</v>
      </c>
      <c r="P827" s="132">
        <f>O827*H827</f>
        <v>0</v>
      </c>
      <c r="Q827" s="132">
        <v>0.0048</v>
      </c>
      <c r="R827" s="132">
        <f>Q827*H827</f>
        <v>1.144512</v>
      </c>
      <c r="S827" s="132">
        <v>0</v>
      </c>
      <c r="T827" s="133">
        <f>S827*H827</f>
        <v>0</v>
      </c>
      <c r="AR827" s="134" t="s">
        <v>494</v>
      </c>
      <c r="AT827" s="134" t="s">
        <v>664</v>
      </c>
      <c r="AU827" s="134" t="s">
        <v>87</v>
      </c>
      <c r="AY827" s="2" t="s">
        <v>153</v>
      </c>
      <c r="BE827" s="135">
        <f t="shared" si="75"/>
        <v>0</v>
      </c>
      <c r="BF827" s="135">
        <f t="shared" si="76"/>
        <v>0</v>
      </c>
      <c r="BG827" s="135">
        <f t="shared" si="77"/>
        <v>0</v>
      </c>
      <c r="BH827" s="135">
        <f t="shared" si="78"/>
        <v>0</v>
      </c>
      <c r="BI827" s="135">
        <f t="shared" si="79"/>
        <v>0</v>
      </c>
      <c r="BJ827" s="2" t="s">
        <v>85</v>
      </c>
      <c r="BK827" s="135">
        <f>ROUND(I827*H827,2)</f>
        <v>0</v>
      </c>
      <c r="BL827" s="2" t="s">
        <v>373</v>
      </c>
      <c r="BM827" s="134" t="s">
        <v>1259</v>
      </c>
    </row>
    <row r="828" spans="2:47" s="18" customFormat="1" ht="19.5">
      <c r="B828" s="19"/>
      <c r="D828" s="144" t="s">
        <v>655</v>
      </c>
      <c r="F828" s="170" t="s">
        <v>1260</v>
      </c>
      <c r="L828" s="19"/>
      <c r="M828" s="138"/>
      <c r="T828" s="43"/>
      <c r="AT828" s="2" t="s">
        <v>655</v>
      </c>
      <c r="AU828" s="2" t="s">
        <v>87</v>
      </c>
    </row>
    <row r="829" spans="2:51" s="149" customFormat="1" ht="11.25">
      <c r="B829" s="150"/>
      <c r="D829" s="144" t="s">
        <v>261</v>
      </c>
      <c r="F829" s="152" t="s">
        <v>1261</v>
      </c>
      <c r="H829" s="153">
        <v>238.44</v>
      </c>
      <c r="L829" s="150"/>
      <c r="M829" s="154"/>
      <c r="T829" s="155"/>
      <c r="AT829" s="151" t="s">
        <v>261</v>
      </c>
      <c r="AU829" s="151" t="s">
        <v>87</v>
      </c>
      <c r="AV829" s="149" t="s">
        <v>87</v>
      </c>
      <c r="AW829" s="149" t="s">
        <v>4</v>
      </c>
      <c r="AX829" s="149" t="s">
        <v>85</v>
      </c>
      <c r="AY829" s="151" t="s">
        <v>153</v>
      </c>
    </row>
    <row r="830" spans="2:65" s="18" customFormat="1" ht="24.2" customHeight="1">
      <c r="B830" s="19"/>
      <c r="C830" s="123" t="s">
        <v>1262</v>
      </c>
      <c r="D830" s="123" t="s">
        <v>156</v>
      </c>
      <c r="E830" s="124" t="s">
        <v>1263</v>
      </c>
      <c r="F830" s="125" t="s">
        <v>1264</v>
      </c>
      <c r="G830" s="126" t="s">
        <v>1081</v>
      </c>
      <c r="H830" s="181"/>
      <c r="I830" s="128"/>
      <c r="J830" s="129">
        <f>ROUND(I830*H830,2)</f>
        <v>0</v>
      </c>
      <c r="K830" s="125" t="s">
        <v>160</v>
      </c>
      <c r="L830" s="19"/>
      <c r="M830" s="130" t="s">
        <v>19</v>
      </c>
      <c r="N830" s="131" t="s">
        <v>49</v>
      </c>
      <c r="P830" s="132">
        <f>O830*H830</f>
        <v>0</v>
      </c>
      <c r="Q830" s="132">
        <v>0</v>
      </c>
      <c r="R830" s="132">
        <f>Q830*H830</f>
        <v>0</v>
      </c>
      <c r="S830" s="132">
        <v>0</v>
      </c>
      <c r="T830" s="133">
        <f>S830*H830</f>
        <v>0</v>
      </c>
      <c r="AR830" s="134" t="s">
        <v>373</v>
      </c>
      <c r="AT830" s="134" t="s">
        <v>156</v>
      </c>
      <c r="AU830" s="134" t="s">
        <v>87</v>
      </c>
      <c r="AY830" s="2" t="s">
        <v>153</v>
      </c>
      <c r="BE830" s="135">
        <f t="shared" si="75"/>
        <v>0</v>
      </c>
      <c r="BF830" s="135">
        <f t="shared" si="76"/>
        <v>0</v>
      </c>
      <c r="BG830" s="135">
        <f t="shared" si="77"/>
        <v>0</v>
      </c>
      <c r="BH830" s="135">
        <f t="shared" si="78"/>
        <v>0</v>
      </c>
      <c r="BI830" s="135">
        <f t="shared" si="79"/>
        <v>0</v>
      </c>
      <c r="BJ830" s="2" t="s">
        <v>85</v>
      </c>
      <c r="BK830" s="135">
        <f>ROUND(I830*H830,2)</f>
        <v>0</v>
      </c>
      <c r="BL830" s="2" t="s">
        <v>373</v>
      </c>
      <c r="BM830" s="134" t="s">
        <v>1265</v>
      </c>
    </row>
    <row r="831" spans="2:47" s="18" customFormat="1" ht="11.25">
      <c r="B831" s="19"/>
      <c r="D831" s="136" t="s">
        <v>163</v>
      </c>
      <c r="F831" s="137" t="s">
        <v>1266</v>
      </c>
      <c r="L831" s="19"/>
      <c r="M831" s="138"/>
      <c r="T831" s="43"/>
      <c r="AT831" s="2" t="s">
        <v>163</v>
      </c>
      <c r="AU831" s="2" t="s">
        <v>87</v>
      </c>
    </row>
    <row r="832" spans="2:63" s="111" customFormat="1" ht="22.9" customHeight="1">
      <c r="B832" s="112"/>
      <c r="D832" s="113" t="s">
        <v>77</v>
      </c>
      <c r="E832" s="121" t="s">
        <v>1267</v>
      </c>
      <c r="F832" s="121" t="s">
        <v>1268</v>
      </c>
      <c r="J832" s="122">
        <f>BK832</f>
        <v>0</v>
      </c>
      <c r="L832" s="112"/>
      <c r="M832" s="116"/>
      <c r="P832" s="117">
        <f>SUM(P833:P944)</f>
        <v>0</v>
      </c>
      <c r="R832" s="117">
        <f>SUM(R833:R944)</f>
        <v>17.282971619999998</v>
      </c>
      <c r="T832" s="118">
        <f>SUM(T833:T944)</f>
        <v>0</v>
      </c>
      <c r="AR832" s="113" t="s">
        <v>87</v>
      </c>
      <c r="AT832" s="119" t="s">
        <v>77</v>
      </c>
      <c r="AU832" s="119" t="s">
        <v>85</v>
      </c>
      <c r="AY832" s="113" t="s">
        <v>153</v>
      </c>
      <c r="BK832" s="120">
        <f>SUM(BK833:BK944)</f>
        <v>0</v>
      </c>
    </row>
    <row r="833" spans="2:65" s="18" customFormat="1" ht="16.5" customHeight="1">
      <c r="B833" s="19"/>
      <c r="C833" s="123" t="s">
        <v>1269</v>
      </c>
      <c r="D833" s="123" t="s">
        <v>156</v>
      </c>
      <c r="E833" s="124" t="s">
        <v>1270</v>
      </c>
      <c r="F833" s="125" t="s">
        <v>1271</v>
      </c>
      <c r="G833" s="126" t="s">
        <v>276</v>
      </c>
      <c r="H833" s="127">
        <v>16.217</v>
      </c>
      <c r="I833" s="128"/>
      <c r="J833" s="129">
        <f>ROUND(I833*H833,2)</f>
        <v>0</v>
      </c>
      <c r="K833" s="125" t="s">
        <v>160</v>
      </c>
      <c r="L833" s="19"/>
      <c r="M833" s="130" t="s">
        <v>19</v>
      </c>
      <c r="N833" s="131" t="s">
        <v>49</v>
      </c>
      <c r="P833" s="132">
        <f>O833*H833</f>
        <v>0</v>
      </c>
      <c r="Q833" s="132">
        <v>0</v>
      </c>
      <c r="R833" s="132">
        <f>Q833*H833</f>
        <v>0</v>
      </c>
      <c r="S833" s="132">
        <v>0</v>
      </c>
      <c r="T833" s="133">
        <f>S833*H833</f>
        <v>0</v>
      </c>
      <c r="AR833" s="134" t="s">
        <v>373</v>
      </c>
      <c r="AT833" s="134" t="s">
        <v>156</v>
      </c>
      <c r="AU833" s="134" t="s">
        <v>87</v>
      </c>
      <c r="AY833" s="2" t="s">
        <v>153</v>
      </c>
      <c r="BE833" s="135">
        <f t="shared" si="75"/>
        <v>0</v>
      </c>
      <c r="BF833" s="135">
        <f t="shared" si="76"/>
        <v>0</v>
      </c>
      <c r="BG833" s="135">
        <f t="shared" si="77"/>
        <v>0</v>
      </c>
      <c r="BH833" s="135">
        <f t="shared" si="78"/>
        <v>0</v>
      </c>
      <c r="BI833" s="135">
        <f t="shared" si="79"/>
        <v>0</v>
      </c>
      <c r="BJ833" s="2" t="s">
        <v>85</v>
      </c>
      <c r="BK833" s="135">
        <f>ROUND(I833*H833,2)</f>
        <v>0</v>
      </c>
      <c r="BL833" s="2" t="s">
        <v>373</v>
      </c>
      <c r="BM833" s="134" t="s">
        <v>1272</v>
      </c>
    </row>
    <row r="834" spans="2:47" s="18" customFormat="1" ht="11.25">
      <c r="B834" s="19"/>
      <c r="D834" s="136" t="s">
        <v>163</v>
      </c>
      <c r="F834" s="137" t="s">
        <v>1273</v>
      </c>
      <c r="L834" s="19"/>
      <c r="M834" s="138"/>
      <c r="T834" s="43"/>
      <c r="AT834" s="2" t="s">
        <v>163</v>
      </c>
      <c r="AU834" s="2" t="s">
        <v>87</v>
      </c>
    </row>
    <row r="835" spans="2:51" s="149" customFormat="1" ht="11.25">
      <c r="B835" s="150"/>
      <c r="D835" s="144" t="s">
        <v>261</v>
      </c>
      <c r="E835" s="151" t="s">
        <v>19</v>
      </c>
      <c r="F835" s="152" t="s">
        <v>1274</v>
      </c>
      <c r="H835" s="153">
        <v>16.217</v>
      </c>
      <c r="L835" s="150"/>
      <c r="M835" s="154"/>
      <c r="T835" s="155"/>
      <c r="AT835" s="151" t="s">
        <v>261</v>
      </c>
      <c r="AU835" s="151" t="s">
        <v>87</v>
      </c>
      <c r="AV835" s="149" t="s">
        <v>87</v>
      </c>
      <c r="AW835" s="149" t="s">
        <v>37</v>
      </c>
      <c r="AX835" s="149" t="s">
        <v>85</v>
      </c>
      <c r="AY835" s="151" t="s">
        <v>153</v>
      </c>
    </row>
    <row r="836" spans="2:65" s="18" customFormat="1" ht="24.2" customHeight="1">
      <c r="B836" s="19"/>
      <c r="C836" s="123" t="s">
        <v>1275</v>
      </c>
      <c r="D836" s="123" t="s">
        <v>156</v>
      </c>
      <c r="E836" s="124" t="s">
        <v>1276</v>
      </c>
      <c r="F836" s="125" t="s">
        <v>1277</v>
      </c>
      <c r="G836" s="126" t="s">
        <v>276</v>
      </c>
      <c r="H836" s="127">
        <v>18.845</v>
      </c>
      <c r="I836" s="128"/>
      <c r="J836" s="129">
        <f>ROUND(I836*H836,2)</f>
        <v>0</v>
      </c>
      <c r="K836" s="125" t="s">
        <v>160</v>
      </c>
      <c r="L836" s="19"/>
      <c r="M836" s="130" t="s">
        <v>19</v>
      </c>
      <c r="N836" s="131" t="s">
        <v>49</v>
      </c>
      <c r="P836" s="132">
        <f>O836*H836</f>
        <v>0</v>
      </c>
      <c r="Q836" s="132">
        <v>0.00189</v>
      </c>
      <c r="R836" s="132">
        <f>Q836*H836</f>
        <v>0.03561705</v>
      </c>
      <c r="S836" s="132">
        <v>0</v>
      </c>
      <c r="T836" s="133">
        <f>S836*H836</f>
        <v>0</v>
      </c>
      <c r="AR836" s="134" t="s">
        <v>373</v>
      </c>
      <c r="AT836" s="134" t="s">
        <v>156</v>
      </c>
      <c r="AU836" s="134" t="s">
        <v>87</v>
      </c>
      <c r="AY836" s="2" t="s">
        <v>153</v>
      </c>
      <c r="BE836" s="135">
        <f t="shared" si="75"/>
        <v>0</v>
      </c>
      <c r="BF836" s="135">
        <f t="shared" si="76"/>
        <v>0</v>
      </c>
      <c r="BG836" s="135">
        <f t="shared" si="77"/>
        <v>0</v>
      </c>
      <c r="BH836" s="135">
        <f t="shared" si="78"/>
        <v>0</v>
      </c>
      <c r="BI836" s="135">
        <f t="shared" si="79"/>
        <v>0</v>
      </c>
      <c r="BJ836" s="2" t="s">
        <v>85</v>
      </c>
      <c r="BK836" s="135">
        <f>ROUND(I836*H836,2)</f>
        <v>0</v>
      </c>
      <c r="BL836" s="2" t="s">
        <v>373</v>
      </c>
      <c r="BM836" s="134" t="s">
        <v>1278</v>
      </c>
    </row>
    <row r="837" spans="2:47" s="18" customFormat="1" ht="11.25">
      <c r="B837" s="19"/>
      <c r="D837" s="136" t="s">
        <v>163</v>
      </c>
      <c r="F837" s="137" t="s">
        <v>1279</v>
      </c>
      <c r="L837" s="19"/>
      <c r="M837" s="138"/>
      <c r="T837" s="43"/>
      <c r="AT837" s="2" t="s">
        <v>163</v>
      </c>
      <c r="AU837" s="2" t="s">
        <v>87</v>
      </c>
    </row>
    <row r="838" spans="2:51" s="149" customFormat="1" ht="11.25">
      <c r="B838" s="150"/>
      <c r="D838" s="144" t="s">
        <v>261</v>
      </c>
      <c r="E838" s="151" t="s">
        <v>19</v>
      </c>
      <c r="F838" s="152" t="s">
        <v>1280</v>
      </c>
      <c r="H838" s="153">
        <v>18.845</v>
      </c>
      <c r="L838" s="150"/>
      <c r="M838" s="154"/>
      <c r="T838" s="155"/>
      <c r="AT838" s="151" t="s">
        <v>261</v>
      </c>
      <c r="AU838" s="151" t="s">
        <v>87</v>
      </c>
      <c r="AV838" s="149" t="s">
        <v>87</v>
      </c>
      <c r="AW838" s="149" t="s">
        <v>37</v>
      </c>
      <c r="AX838" s="149" t="s">
        <v>85</v>
      </c>
      <c r="AY838" s="151" t="s">
        <v>153</v>
      </c>
    </row>
    <row r="839" spans="2:65" s="18" customFormat="1" ht="24.2" customHeight="1">
      <c r="B839" s="19"/>
      <c r="C839" s="123" t="s">
        <v>1281</v>
      </c>
      <c r="D839" s="123" t="s">
        <v>156</v>
      </c>
      <c r="E839" s="124" t="s">
        <v>1282</v>
      </c>
      <c r="F839" s="125" t="s">
        <v>1283</v>
      </c>
      <c r="G839" s="126" t="s">
        <v>270</v>
      </c>
      <c r="H839" s="127">
        <v>84.5</v>
      </c>
      <c r="I839" s="128"/>
      <c r="J839" s="129">
        <f>ROUND(I839*H839,2)</f>
        <v>0</v>
      </c>
      <c r="K839" s="125" t="s">
        <v>160</v>
      </c>
      <c r="L839" s="19"/>
      <c r="M839" s="130" t="s">
        <v>19</v>
      </c>
      <c r="N839" s="131" t="s">
        <v>49</v>
      </c>
      <c r="P839" s="132">
        <f>O839*H839</f>
        <v>0</v>
      </c>
      <c r="Q839" s="132">
        <v>0</v>
      </c>
      <c r="R839" s="132">
        <f>Q839*H839</f>
        <v>0</v>
      </c>
      <c r="S839" s="132">
        <v>0</v>
      </c>
      <c r="T839" s="133">
        <f>S839*H839</f>
        <v>0</v>
      </c>
      <c r="AR839" s="134" t="s">
        <v>373</v>
      </c>
      <c r="AT839" s="134" t="s">
        <v>156</v>
      </c>
      <c r="AU839" s="134" t="s">
        <v>87</v>
      </c>
      <c r="AY839" s="2" t="s">
        <v>153</v>
      </c>
      <c r="BE839" s="135">
        <f t="shared" si="75"/>
        <v>0</v>
      </c>
      <c r="BF839" s="135">
        <f t="shared" si="76"/>
        <v>0</v>
      </c>
      <c r="BG839" s="135">
        <f t="shared" si="77"/>
        <v>0</v>
      </c>
      <c r="BH839" s="135">
        <f t="shared" si="78"/>
        <v>0</v>
      </c>
      <c r="BI839" s="135">
        <f t="shared" si="79"/>
        <v>0</v>
      </c>
      <c r="BJ839" s="2" t="s">
        <v>85</v>
      </c>
      <c r="BK839" s="135">
        <f>ROUND(I839*H839,2)</f>
        <v>0</v>
      </c>
      <c r="BL839" s="2" t="s">
        <v>373</v>
      </c>
      <c r="BM839" s="134" t="s">
        <v>1284</v>
      </c>
    </row>
    <row r="840" spans="2:47" s="18" customFormat="1" ht="11.25">
      <c r="B840" s="19"/>
      <c r="D840" s="136" t="s">
        <v>163</v>
      </c>
      <c r="F840" s="137" t="s">
        <v>1285</v>
      </c>
      <c r="L840" s="19"/>
      <c r="M840" s="138"/>
      <c r="T840" s="43"/>
      <c r="AT840" s="2" t="s">
        <v>163</v>
      </c>
      <c r="AU840" s="2" t="s">
        <v>87</v>
      </c>
    </row>
    <row r="841" spans="2:51" s="142" customFormat="1" ht="11.25">
      <c r="B841" s="143"/>
      <c r="D841" s="144" t="s">
        <v>261</v>
      </c>
      <c r="E841" s="145" t="s">
        <v>19</v>
      </c>
      <c r="F841" s="146" t="s">
        <v>1286</v>
      </c>
      <c r="H841" s="145" t="s">
        <v>19</v>
      </c>
      <c r="L841" s="143"/>
      <c r="M841" s="147"/>
      <c r="T841" s="148"/>
      <c r="AT841" s="145" t="s">
        <v>261</v>
      </c>
      <c r="AU841" s="145" t="s">
        <v>87</v>
      </c>
      <c r="AV841" s="142" t="s">
        <v>85</v>
      </c>
      <c r="AW841" s="142" t="s">
        <v>37</v>
      </c>
      <c r="AX841" s="142" t="s">
        <v>78</v>
      </c>
      <c r="AY841" s="145" t="s">
        <v>153</v>
      </c>
    </row>
    <row r="842" spans="2:51" s="149" customFormat="1" ht="11.25">
      <c r="B842" s="150"/>
      <c r="D842" s="144" t="s">
        <v>261</v>
      </c>
      <c r="E842" s="151" t="s">
        <v>19</v>
      </c>
      <c r="F842" s="152" t="s">
        <v>1287</v>
      </c>
      <c r="H842" s="153">
        <v>17.5</v>
      </c>
      <c r="L842" s="150"/>
      <c r="M842" s="154"/>
      <c r="T842" s="155"/>
      <c r="AT842" s="151" t="s">
        <v>261</v>
      </c>
      <c r="AU842" s="151" t="s">
        <v>87</v>
      </c>
      <c r="AV842" s="149" t="s">
        <v>87</v>
      </c>
      <c r="AW842" s="149" t="s">
        <v>37</v>
      </c>
      <c r="AX842" s="149" t="s">
        <v>78</v>
      </c>
      <c r="AY842" s="151" t="s">
        <v>153</v>
      </c>
    </row>
    <row r="843" spans="2:51" s="142" customFormat="1" ht="11.25">
      <c r="B843" s="143"/>
      <c r="D843" s="144" t="s">
        <v>261</v>
      </c>
      <c r="E843" s="145" t="s">
        <v>19</v>
      </c>
      <c r="F843" s="146" t="s">
        <v>1288</v>
      </c>
      <c r="H843" s="145" t="s">
        <v>19</v>
      </c>
      <c r="L843" s="143"/>
      <c r="M843" s="147"/>
      <c r="T843" s="148"/>
      <c r="AT843" s="145" t="s">
        <v>261</v>
      </c>
      <c r="AU843" s="145" t="s">
        <v>87</v>
      </c>
      <c r="AV843" s="142" t="s">
        <v>85</v>
      </c>
      <c r="AW843" s="142" t="s">
        <v>37</v>
      </c>
      <c r="AX843" s="142" t="s">
        <v>78</v>
      </c>
      <c r="AY843" s="145" t="s">
        <v>153</v>
      </c>
    </row>
    <row r="844" spans="2:51" s="149" customFormat="1" ht="11.25">
      <c r="B844" s="150"/>
      <c r="D844" s="144" t="s">
        <v>261</v>
      </c>
      <c r="E844" s="151" t="s">
        <v>19</v>
      </c>
      <c r="F844" s="152" t="s">
        <v>743</v>
      </c>
      <c r="H844" s="153">
        <v>67</v>
      </c>
      <c r="L844" s="150"/>
      <c r="M844" s="154"/>
      <c r="T844" s="155"/>
      <c r="AT844" s="151" t="s">
        <v>261</v>
      </c>
      <c r="AU844" s="151" t="s">
        <v>87</v>
      </c>
      <c r="AV844" s="149" t="s">
        <v>87</v>
      </c>
      <c r="AW844" s="149" t="s">
        <v>37</v>
      </c>
      <c r="AX844" s="149" t="s">
        <v>78</v>
      </c>
      <c r="AY844" s="151" t="s">
        <v>153</v>
      </c>
    </row>
    <row r="845" spans="2:51" s="156" customFormat="1" ht="11.25">
      <c r="B845" s="157"/>
      <c r="D845" s="144" t="s">
        <v>261</v>
      </c>
      <c r="E845" s="158" t="s">
        <v>19</v>
      </c>
      <c r="F845" s="159" t="s">
        <v>295</v>
      </c>
      <c r="H845" s="160">
        <v>84.5</v>
      </c>
      <c r="L845" s="157"/>
      <c r="M845" s="161"/>
      <c r="T845" s="162"/>
      <c r="AT845" s="158" t="s">
        <v>261</v>
      </c>
      <c r="AU845" s="158" t="s">
        <v>87</v>
      </c>
      <c r="AV845" s="156" t="s">
        <v>174</v>
      </c>
      <c r="AW845" s="156" t="s">
        <v>37</v>
      </c>
      <c r="AX845" s="156" t="s">
        <v>85</v>
      </c>
      <c r="AY845" s="158" t="s">
        <v>153</v>
      </c>
    </row>
    <row r="846" spans="2:65" s="18" customFormat="1" ht="16.5" customHeight="1">
      <c r="B846" s="19"/>
      <c r="C846" s="171" t="s">
        <v>1289</v>
      </c>
      <c r="D846" s="171" t="s">
        <v>664</v>
      </c>
      <c r="E846" s="172" t="s">
        <v>1290</v>
      </c>
      <c r="F846" s="173" t="s">
        <v>1291</v>
      </c>
      <c r="G846" s="174" t="s">
        <v>276</v>
      </c>
      <c r="H846" s="175">
        <v>2.628</v>
      </c>
      <c r="I846" s="176"/>
      <c r="J846" s="177">
        <f>ROUND(I846*H846,2)</f>
        <v>0</v>
      </c>
      <c r="K846" s="173" t="s">
        <v>160</v>
      </c>
      <c r="L846" s="178"/>
      <c r="M846" s="179" t="s">
        <v>19</v>
      </c>
      <c r="N846" s="180" t="s">
        <v>49</v>
      </c>
      <c r="P846" s="132">
        <f>O846*H846</f>
        <v>0</v>
      </c>
      <c r="Q846" s="132">
        <v>0.55</v>
      </c>
      <c r="R846" s="132">
        <f>Q846*H846</f>
        <v>1.4454000000000002</v>
      </c>
      <c r="S846" s="132">
        <v>0</v>
      </c>
      <c r="T846" s="133">
        <f>S846*H846</f>
        <v>0</v>
      </c>
      <c r="AR846" s="134" t="s">
        <v>494</v>
      </c>
      <c r="AT846" s="134" t="s">
        <v>664</v>
      </c>
      <c r="AU846" s="134" t="s">
        <v>87</v>
      </c>
      <c r="AY846" s="2" t="s">
        <v>153</v>
      </c>
      <c r="BE846" s="135">
        <f t="shared" si="75"/>
        <v>0</v>
      </c>
      <c r="BF846" s="135">
        <f t="shared" si="76"/>
        <v>0</v>
      </c>
      <c r="BG846" s="135">
        <f t="shared" si="77"/>
        <v>0</v>
      </c>
      <c r="BH846" s="135">
        <f t="shared" si="78"/>
        <v>0</v>
      </c>
      <c r="BI846" s="135">
        <f t="shared" si="79"/>
        <v>0</v>
      </c>
      <c r="BJ846" s="2" t="s">
        <v>85</v>
      </c>
      <c r="BK846" s="135">
        <f>ROUND(I846*H846,2)</f>
        <v>0</v>
      </c>
      <c r="BL846" s="2" t="s">
        <v>373</v>
      </c>
      <c r="BM846" s="134" t="s">
        <v>1292</v>
      </c>
    </row>
    <row r="847" spans="2:51" s="142" customFormat="1" ht="11.25">
      <c r="B847" s="143"/>
      <c r="D847" s="144" t="s">
        <v>261</v>
      </c>
      <c r="E847" s="145" t="s">
        <v>19</v>
      </c>
      <c r="F847" s="146" t="s">
        <v>1286</v>
      </c>
      <c r="H847" s="145" t="s">
        <v>19</v>
      </c>
      <c r="L847" s="143"/>
      <c r="M847" s="147"/>
      <c r="T847" s="148"/>
      <c r="AT847" s="145" t="s">
        <v>261</v>
      </c>
      <c r="AU847" s="145" t="s">
        <v>87</v>
      </c>
      <c r="AV847" s="142" t="s">
        <v>85</v>
      </c>
      <c r="AW847" s="142" t="s">
        <v>37</v>
      </c>
      <c r="AX847" s="142" t="s">
        <v>78</v>
      </c>
      <c r="AY847" s="145" t="s">
        <v>153</v>
      </c>
    </row>
    <row r="848" spans="2:51" s="149" customFormat="1" ht="11.25">
      <c r="B848" s="150"/>
      <c r="D848" s="144" t="s">
        <v>261</v>
      </c>
      <c r="E848" s="151" t="s">
        <v>19</v>
      </c>
      <c r="F848" s="152" t="s">
        <v>1293</v>
      </c>
      <c r="H848" s="153">
        <v>0.784</v>
      </c>
      <c r="L848" s="150"/>
      <c r="M848" s="154"/>
      <c r="T848" s="155"/>
      <c r="AT848" s="151" t="s">
        <v>261</v>
      </c>
      <c r="AU848" s="151" t="s">
        <v>87</v>
      </c>
      <c r="AV848" s="149" t="s">
        <v>87</v>
      </c>
      <c r="AW848" s="149" t="s">
        <v>37</v>
      </c>
      <c r="AX848" s="149" t="s">
        <v>78</v>
      </c>
      <c r="AY848" s="151" t="s">
        <v>153</v>
      </c>
    </row>
    <row r="849" spans="2:51" s="142" customFormat="1" ht="11.25">
      <c r="B849" s="143"/>
      <c r="D849" s="144" t="s">
        <v>261</v>
      </c>
      <c r="E849" s="145" t="s">
        <v>19</v>
      </c>
      <c r="F849" s="146" t="s">
        <v>1288</v>
      </c>
      <c r="H849" s="145" t="s">
        <v>19</v>
      </c>
      <c r="L849" s="143"/>
      <c r="M849" s="147"/>
      <c r="T849" s="148"/>
      <c r="AT849" s="145" t="s">
        <v>261</v>
      </c>
      <c r="AU849" s="145" t="s">
        <v>87</v>
      </c>
      <c r="AV849" s="142" t="s">
        <v>85</v>
      </c>
      <c r="AW849" s="142" t="s">
        <v>37</v>
      </c>
      <c r="AX849" s="142" t="s">
        <v>78</v>
      </c>
      <c r="AY849" s="145" t="s">
        <v>153</v>
      </c>
    </row>
    <row r="850" spans="2:51" s="149" customFormat="1" ht="11.25">
      <c r="B850" s="150"/>
      <c r="D850" s="144" t="s">
        <v>261</v>
      </c>
      <c r="E850" s="151" t="s">
        <v>19</v>
      </c>
      <c r="F850" s="152" t="s">
        <v>1294</v>
      </c>
      <c r="H850" s="153">
        <v>1.501</v>
      </c>
      <c r="L850" s="150"/>
      <c r="M850" s="154"/>
      <c r="T850" s="155"/>
      <c r="AT850" s="151" t="s">
        <v>261</v>
      </c>
      <c r="AU850" s="151" t="s">
        <v>87</v>
      </c>
      <c r="AV850" s="149" t="s">
        <v>87</v>
      </c>
      <c r="AW850" s="149" t="s">
        <v>37</v>
      </c>
      <c r="AX850" s="149" t="s">
        <v>78</v>
      </c>
      <c r="AY850" s="151" t="s">
        <v>153</v>
      </c>
    </row>
    <row r="851" spans="2:51" s="156" customFormat="1" ht="11.25">
      <c r="B851" s="157"/>
      <c r="D851" s="144" t="s">
        <v>261</v>
      </c>
      <c r="E851" s="158" t="s">
        <v>19</v>
      </c>
      <c r="F851" s="159" t="s">
        <v>295</v>
      </c>
      <c r="H851" s="160">
        <v>2.285</v>
      </c>
      <c r="L851" s="157"/>
      <c r="M851" s="161"/>
      <c r="T851" s="162"/>
      <c r="AT851" s="158" t="s">
        <v>261</v>
      </c>
      <c r="AU851" s="158" t="s">
        <v>87</v>
      </c>
      <c r="AV851" s="156" t="s">
        <v>174</v>
      </c>
      <c r="AW851" s="156" t="s">
        <v>37</v>
      </c>
      <c r="AX851" s="156" t="s">
        <v>85</v>
      </c>
      <c r="AY851" s="158" t="s">
        <v>153</v>
      </c>
    </row>
    <row r="852" spans="2:51" s="149" customFormat="1" ht="11.25">
      <c r="B852" s="150"/>
      <c r="D852" s="144" t="s">
        <v>261</v>
      </c>
      <c r="F852" s="152" t="s">
        <v>1295</v>
      </c>
      <c r="H852" s="153">
        <v>2.628</v>
      </c>
      <c r="L852" s="150"/>
      <c r="M852" s="154"/>
      <c r="T852" s="155"/>
      <c r="AT852" s="151" t="s">
        <v>261</v>
      </c>
      <c r="AU852" s="151" t="s">
        <v>87</v>
      </c>
      <c r="AV852" s="149" t="s">
        <v>87</v>
      </c>
      <c r="AW852" s="149" t="s">
        <v>4</v>
      </c>
      <c r="AX852" s="149" t="s">
        <v>85</v>
      </c>
      <c r="AY852" s="151" t="s">
        <v>153</v>
      </c>
    </row>
    <row r="853" spans="2:65" s="18" customFormat="1" ht="21.75" customHeight="1">
      <c r="B853" s="19"/>
      <c r="C853" s="123" t="s">
        <v>1296</v>
      </c>
      <c r="D853" s="123" t="s">
        <v>156</v>
      </c>
      <c r="E853" s="124" t="s">
        <v>1297</v>
      </c>
      <c r="F853" s="125" t="s">
        <v>1298</v>
      </c>
      <c r="G853" s="126" t="s">
        <v>270</v>
      </c>
      <c r="H853" s="127">
        <v>252.85</v>
      </c>
      <c r="I853" s="128"/>
      <c r="J853" s="129">
        <f>ROUND(I853*H853,2)</f>
        <v>0</v>
      </c>
      <c r="K853" s="125" t="s">
        <v>160</v>
      </c>
      <c r="L853" s="19"/>
      <c r="M853" s="130" t="s">
        <v>19</v>
      </c>
      <c r="N853" s="131" t="s">
        <v>49</v>
      </c>
      <c r="P853" s="132">
        <f>O853*H853</f>
        <v>0</v>
      </c>
      <c r="Q853" s="132">
        <v>0</v>
      </c>
      <c r="R853" s="132">
        <f>Q853*H853</f>
        <v>0</v>
      </c>
      <c r="S853" s="132">
        <v>0</v>
      </c>
      <c r="T853" s="133">
        <f>S853*H853</f>
        <v>0</v>
      </c>
      <c r="AR853" s="134" t="s">
        <v>373</v>
      </c>
      <c r="AT853" s="134" t="s">
        <v>156</v>
      </c>
      <c r="AU853" s="134" t="s">
        <v>87</v>
      </c>
      <c r="AY853" s="2" t="s">
        <v>153</v>
      </c>
      <c r="BE853" s="135">
        <f t="shared" si="75"/>
        <v>0</v>
      </c>
      <c r="BF853" s="135">
        <f t="shared" si="76"/>
        <v>0</v>
      </c>
      <c r="BG853" s="135">
        <f t="shared" si="77"/>
        <v>0</v>
      </c>
      <c r="BH853" s="135">
        <f t="shared" si="78"/>
        <v>0</v>
      </c>
      <c r="BI853" s="135">
        <f t="shared" si="79"/>
        <v>0</v>
      </c>
      <c r="BJ853" s="2" t="s">
        <v>85</v>
      </c>
      <c r="BK853" s="135">
        <f>ROUND(I853*H853,2)</f>
        <v>0</v>
      </c>
      <c r="BL853" s="2" t="s">
        <v>373</v>
      </c>
      <c r="BM853" s="134" t="s">
        <v>1299</v>
      </c>
    </row>
    <row r="854" spans="2:47" s="18" customFormat="1" ht="11.25">
      <c r="B854" s="19"/>
      <c r="D854" s="136" t="s">
        <v>163</v>
      </c>
      <c r="F854" s="137" t="s">
        <v>1300</v>
      </c>
      <c r="L854" s="19"/>
      <c r="M854" s="138"/>
      <c r="T854" s="43"/>
      <c r="AT854" s="2" t="s">
        <v>163</v>
      </c>
      <c r="AU854" s="2" t="s">
        <v>87</v>
      </c>
    </row>
    <row r="855" spans="2:51" s="142" customFormat="1" ht="11.25">
      <c r="B855" s="143"/>
      <c r="D855" s="144" t="s">
        <v>261</v>
      </c>
      <c r="E855" s="145" t="s">
        <v>19</v>
      </c>
      <c r="F855" s="146" t="s">
        <v>1301</v>
      </c>
      <c r="H855" s="145" t="s">
        <v>19</v>
      </c>
      <c r="L855" s="143"/>
      <c r="M855" s="147"/>
      <c r="T855" s="148"/>
      <c r="AT855" s="145" t="s">
        <v>261</v>
      </c>
      <c r="AU855" s="145" t="s">
        <v>87</v>
      </c>
      <c r="AV855" s="142" t="s">
        <v>85</v>
      </c>
      <c r="AW855" s="142" t="s">
        <v>37</v>
      </c>
      <c r="AX855" s="142" t="s">
        <v>78</v>
      </c>
      <c r="AY855" s="145" t="s">
        <v>153</v>
      </c>
    </row>
    <row r="856" spans="2:51" s="149" customFormat="1" ht="11.25">
      <c r="B856" s="150"/>
      <c r="D856" s="144" t="s">
        <v>261</v>
      </c>
      <c r="E856" s="151" t="s">
        <v>19</v>
      </c>
      <c r="F856" s="152" t="s">
        <v>1105</v>
      </c>
      <c r="H856" s="153">
        <v>125</v>
      </c>
      <c r="L856" s="150"/>
      <c r="M856" s="154"/>
      <c r="T856" s="155"/>
      <c r="AT856" s="151" t="s">
        <v>261</v>
      </c>
      <c r="AU856" s="151" t="s">
        <v>87</v>
      </c>
      <c r="AV856" s="149" t="s">
        <v>87</v>
      </c>
      <c r="AW856" s="149" t="s">
        <v>37</v>
      </c>
      <c r="AX856" s="149" t="s">
        <v>78</v>
      </c>
      <c r="AY856" s="151" t="s">
        <v>153</v>
      </c>
    </row>
    <row r="857" spans="2:51" s="142" customFormat="1" ht="11.25">
      <c r="B857" s="143"/>
      <c r="D857" s="144" t="s">
        <v>261</v>
      </c>
      <c r="E857" s="145" t="s">
        <v>19</v>
      </c>
      <c r="F857" s="146" t="s">
        <v>1302</v>
      </c>
      <c r="H857" s="145" t="s">
        <v>19</v>
      </c>
      <c r="L857" s="143"/>
      <c r="M857" s="147"/>
      <c r="T857" s="148"/>
      <c r="AT857" s="145" t="s">
        <v>261</v>
      </c>
      <c r="AU857" s="145" t="s">
        <v>87</v>
      </c>
      <c r="AV857" s="142" t="s">
        <v>85</v>
      </c>
      <c r="AW857" s="142" t="s">
        <v>37</v>
      </c>
      <c r="AX857" s="142" t="s">
        <v>78</v>
      </c>
      <c r="AY857" s="145" t="s">
        <v>153</v>
      </c>
    </row>
    <row r="858" spans="2:51" s="149" customFormat="1" ht="11.25">
      <c r="B858" s="150"/>
      <c r="D858" s="144" t="s">
        <v>261</v>
      </c>
      <c r="E858" s="151" t="s">
        <v>19</v>
      </c>
      <c r="F858" s="152" t="s">
        <v>1303</v>
      </c>
      <c r="H858" s="153">
        <v>108.15</v>
      </c>
      <c r="L858" s="150"/>
      <c r="M858" s="154"/>
      <c r="T858" s="155"/>
      <c r="AT858" s="151" t="s">
        <v>261</v>
      </c>
      <c r="AU858" s="151" t="s">
        <v>87</v>
      </c>
      <c r="AV858" s="149" t="s">
        <v>87</v>
      </c>
      <c r="AW858" s="149" t="s">
        <v>37</v>
      </c>
      <c r="AX858" s="149" t="s">
        <v>78</v>
      </c>
      <c r="AY858" s="151" t="s">
        <v>153</v>
      </c>
    </row>
    <row r="859" spans="2:51" s="142" customFormat="1" ht="11.25">
      <c r="B859" s="143"/>
      <c r="D859" s="144" t="s">
        <v>261</v>
      </c>
      <c r="E859" s="145" t="s">
        <v>19</v>
      </c>
      <c r="F859" s="146" t="s">
        <v>1304</v>
      </c>
      <c r="H859" s="145" t="s">
        <v>19</v>
      </c>
      <c r="L859" s="143"/>
      <c r="M859" s="147"/>
      <c r="T859" s="148"/>
      <c r="AT859" s="145" t="s">
        <v>261</v>
      </c>
      <c r="AU859" s="145" t="s">
        <v>87</v>
      </c>
      <c r="AV859" s="142" t="s">
        <v>85</v>
      </c>
      <c r="AW859" s="142" t="s">
        <v>37</v>
      </c>
      <c r="AX859" s="142" t="s">
        <v>78</v>
      </c>
      <c r="AY859" s="145" t="s">
        <v>153</v>
      </c>
    </row>
    <row r="860" spans="2:51" s="149" customFormat="1" ht="11.25">
      <c r="B860" s="150"/>
      <c r="D860" s="144" t="s">
        <v>261</v>
      </c>
      <c r="E860" s="151" t="s">
        <v>19</v>
      </c>
      <c r="F860" s="152" t="s">
        <v>1305</v>
      </c>
      <c r="H860" s="153">
        <v>5.15</v>
      </c>
      <c r="L860" s="150"/>
      <c r="M860" s="154"/>
      <c r="T860" s="155"/>
      <c r="AT860" s="151" t="s">
        <v>261</v>
      </c>
      <c r="AU860" s="151" t="s">
        <v>87</v>
      </c>
      <c r="AV860" s="149" t="s">
        <v>87</v>
      </c>
      <c r="AW860" s="149" t="s">
        <v>37</v>
      </c>
      <c r="AX860" s="149" t="s">
        <v>78</v>
      </c>
      <c r="AY860" s="151" t="s">
        <v>153</v>
      </c>
    </row>
    <row r="861" spans="2:51" s="142" customFormat="1" ht="11.25">
      <c r="B861" s="143"/>
      <c r="D861" s="144" t="s">
        <v>261</v>
      </c>
      <c r="E861" s="145" t="s">
        <v>19</v>
      </c>
      <c r="F861" s="146" t="s">
        <v>1306</v>
      </c>
      <c r="H861" s="145" t="s">
        <v>19</v>
      </c>
      <c r="L861" s="143"/>
      <c r="M861" s="147"/>
      <c r="T861" s="148"/>
      <c r="AT861" s="145" t="s">
        <v>261</v>
      </c>
      <c r="AU861" s="145" t="s">
        <v>87</v>
      </c>
      <c r="AV861" s="142" t="s">
        <v>85</v>
      </c>
      <c r="AW861" s="142" t="s">
        <v>37</v>
      </c>
      <c r="AX861" s="142" t="s">
        <v>78</v>
      </c>
      <c r="AY861" s="145" t="s">
        <v>153</v>
      </c>
    </row>
    <row r="862" spans="2:51" s="149" customFormat="1" ht="11.25">
      <c r="B862" s="150"/>
      <c r="D862" s="144" t="s">
        <v>261</v>
      </c>
      <c r="E862" s="151" t="s">
        <v>19</v>
      </c>
      <c r="F862" s="152" t="s">
        <v>1307</v>
      </c>
      <c r="H862" s="153">
        <v>5.55</v>
      </c>
      <c r="L862" s="150"/>
      <c r="M862" s="154"/>
      <c r="T862" s="155"/>
      <c r="AT862" s="151" t="s">
        <v>261</v>
      </c>
      <c r="AU862" s="151" t="s">
        <v>87</v>
      </c>
      <c r="AV862" s="149" t="s">
        <v>87</v>
      </c>
      <c r="AW862" s="149" t="s">
        <v>37</v>
      </c>
      <c r="AX862" s="149" t="s">
        <v>78</v>
      </c>
      <c r="AY862" s="151" t="s">
        <v>153</v>
      </c>
    </row>
    <row r="863" spans="2:51" s="142" customFormat="1" ht="11.25">
      <c r="B863" s="143"/>
      <c r="D863" s="144" t="s">
        <v>261</v>
      </c>
      <c r="E863" s="145" t="s">
        <v>19</v>
      </c>
      <c r="F863" s="146" t="s">
        <v>1308</v>
      </c>
      <c r="H863" s="145" t="s">
        <v>19</v>
      </c>
      <c r="L863" s="143"/>
      <c r="M863" s="147"/>
      <c r="T863" s="148"/>
      <c r="AT863" s="145" t="s">
        <v>261</v>
      </c>
      <c r="AU863" s="145" t="s">
        <v>87</v>
      </c>
      <c r="AV863" s="142" t="s">
        <v>85</v>
      </c>
      <c r="AW863" s="142" t="s">
        <v>37</v>
      </c>
      <c r="AX863" s="142" t="s">
        <v>78</v>
      </c>
      <c r="AY863" s="145" t="s">
        <v>153</v>
      </c>
    </row>
    <row r="864" spans="2:51" s="149" customFormat="1" ht="11.25">
      <c r="B864" s="150"/>
      <c r="D864" s="144" t="s">
        <v>261</v>
      </c>
      <c r="E864" s="151" t="s">
        <v>19</v>
      </c>
      <c r="F864" s="152" t="s">
        <v>1309</v>
      </c>
      <c r="H864" s="153">
        <v>5.6</v>
      </c>
      <c r="L864" s="150"/>
      <c r="M864" s="154"/>
      <c r="T864" s="155"/>
      <c r="AT864" s="151" t="s">
        <v>261</v>
      </c>
      <c r="AU864" s="151" t="s">
        <v>87</v>
      </c>
      <c r="AV864" s="149" t="s">
        <v>87</v>
      </c>
      <c r="AW864" s="149" t="s">
        <v>37</v>
      </c>
      <c r="AX864" s="149" t="s">
        <v>78</v>
      </c>
      <c r="AY864" s="151" t="s">
        <v>153</v>
      </c>
    </row>
    <row r="865" spans="2:51" s="142" customFormat="1" ht="11.25">
      <c r="B865" s="143"/>
      <c r="D865" s="144" t="s">
        <v>261</v>
      </c>
      <c r="E865" s="145" t="s">
        <v>19</v>
      </c>
      <c r="F865" s="146" t="s">
        <v>1310</v>
      </c>
      <c r="H865" s="145" t="s">
        <v>19</v>
      </c>
      <c r="L865" s="143"/>
      <c r="M865" s="147"/>
      <c r="T865" s="148"/>
      <c r="AT865" s="145" t="s">
        <v>261</v>
      </c>
      <c r="AU865" s="145" t="s">
        <v>87</v>
      </c>
      <c r="AV865" s="142" t="s">
        <v>85</v>
      </c>
      <c r="AW865" s="142" t="s">
        <v>37</v>
      </c>
      <c r="AX865" s="142" t="s">
        <v>78</v>
      </c>
      <c r="AY865" s="145" t="s">
        <v>153</v>
      </c>
    </row>
    <row r="866" spans="2:51" s="149" customFormat="1" ht="11.25">
      <c r="B866" s="150"/>
      <c r="D866" s="144" t="s">
        <v>261</v>
      </c>
      <c r="E866" s="151" t="s">
        <v>19</v>
      </c>
      <c r="F866" s="152" t="s">
        <v>1311</v>
      </c>
      <c r="H866" s="153">
        <v>2.6</v>
      </c>
      <c r="L866" s="150"/>
      <c r="M866" s="154"/>
      <c r="T866" s="155"/>
      <c r="AT866" s="151" t="s">
        <v>261</v>
      </c>
      <c r="AU866" s="151" t="s">
        <v>87</v>
      </c>
      <c r="AV866" s="149" t="s">
        <v>87</v>
      </c>
      <c r="AW866" s="149" t="s">
        <v>37</v>
      </c>
      <c r="AX866" s="149" t="s">
        <v>78</v>
      </c>
      <c r="AY866" s="151" t="s">
        <v>153</v>
      </c>
    </row>
    <row r="867" spans="2:51" s="142" customFormat="1" ht="11.25">
      <c r="B867" s="143"/>
      <c r="D867" s="144" t="s">
        <v>261</v>
      </c>
      <c r="E867" s="145" t="s">
        <v>19</v>
      </c>
      <c r="F867" s="146" t="s">
        <v>1312</v>
      </c>
      <c r="H867" s="145" t="s">
        <v>19</v>
      </c>
      <c r="L867" s="143"/>
      <c r="M867" s="147"/>
      <c r="T867" s="148"/>
      <c r="AT867" s="145" t="s">
        <v>261</v>
      </c>
      <c r="AU867" s="145" t="s">
        <v>87</v>
      </c>
      <c r="AV867" s="142" t="s">
        <v>85</v>
      </c>
      <c r="AW867" s="142" t="s">
        <v>37</v>
      </c>
      <c r="AX867" s="142" t="s">
        <v>78</v>
      </c>
      <c r="AY867" s="145" t="s">
        <v>153</v>
      </c>
    </row>
    <row r="868" spans="2:51" s="149" customFormat="1" ht="11.25">
      <c r="B868" s="150"/>
      <c r="D868" s="144" t="s">
        <v>261</v>
      </c>
      <c r="E868" s="151" t="s">
        <v>19</v>
      </c>
      <c r="F868" s="152" t="s">
        <v>1313</v>
      </c>
      <c r="H868" s="153">
        <v>0.8</v>
      </c>
      <c r="L868" s="150"/>
      <c r="M868" s="154"/>
      <c r="T868" s="155"/>
      <c r="AT868" s="151" t="s">
        <v>261</v>
      </c>
      <c r="AU868" s="151" t="s">
        <v>87</v>
      </c>
      <c r="AV868" s="149" t="s">
        <v>87</v>
      </c>
      <c r="AW868" s="149" t="s">
        <v>37</v>
      </c>
      <c r="AX868" s="149" t="s">
        <v>78</v>
      </c>
      <c r="AY868" s="151" t="s">
        <v>153</v>
      </c>
    </row>
    <row r="869" spans="2:51" s="156" customFormat="1" ht="11.25">
      <c r="B869" s="157"/>
      <c r="D869" s="144" t="s">
        <v>261</v>
      </c>
      <c r="E869" s="158" t="s">
        <v>19</v>
      </c>
      <c r="F869" s="159" t="s">
        <v>295</v>
      </c>
      <c r="H869" s="160">
        <v>252.85000000000002</v>
      </c>
      <c r="L869" s="157"/>
      <c r="M869" s="161"/>
      <c r="T869" s="162"/>
      <c r="AT869" s="158" t="s">
        <v>261</v>
      </c>
      <c r="AU869" s="158" t="s">
        <v>87</v>
      </c>
      <c r="AV869" s="156" t="s">
        <v>174</v>
      </c>
      <c r="AW869" s="156" t="s">
        <v>37</v>
      </c>
      <c r="AX869" s="156" t="s">
        <v>85</v>
      </c>
      <c r="AY869" s="158" t="s">
        <v>153</v>
      </c>
    </row>
    <row r="870" spans="2:65" s="18" customFormat="1" ht="16.5" customHeight="1">
      <c r="B870" s="19"/>
      <c r="C870" s="171" t="s">
        <v>1314</v>
      </c>
      <c r="D870" s="171" t="s">
        <v>664</v>
      </c>
      <c r="E870" s="172" t="s">
        <v>1315</v>
      </c>
      <c r="F870" s="173" t="s">
        <v>1316</v>
      </c>
      <c r="G870" s="174" t="s">
        <v>276</v>
      </c>
      <c r="H870" s="175">
        <v>12.475</v>
      </c>
      <c r="I870" s="176"/>
      <c r="J870" s="177">
        <f>ROUND(I870*H870,2)</f>
        <v>0</v>
      </c>
      <c r="K870" s="173" t="s">
        <v>19</v>
      </c>
      <c r="L870" s="178"/>
      <c r="M870" s="179" t="s">
        <v>19</v>
      </c>
      <c r="N870" s="180" t="s">
        <v>49</v>
      </c>
      <c r="P870" s="132">
        <f>O870*H870</f>
        <v>0</v>
      </c>
      <c r="Q870" s="132">
        <v>0.44</v>
      </c>
      <c r="R870" s="132">
        <f>Q870*H870</f>
        <v>5.489</v>
      </c>
      <c r="S870" s="132">
        <v>0</v>
      </c>
      <c r="T870" s="133">
        <f>S870*H870</f>
        <v>0</v>
      </c>
      <c r="AR870" s="134" t="s">
        <v>494</v>
      </c>
      <c r="AT870" s="134" t="s">
        <v>664</v>
      </c>
      <c r="AU870" s="134" t="s">
        <v>87</v>
      </c>
      <c r="AY870" s="2" t="s">
        <v>153</v>
      </c>
      <c r="BE870" s="135">
        <f t="shared" si="75"/>
        <v>0</v>
      </c>
      <c r="BF870" s="135">
        <f t="shared" si="76"/>
        <v>0</v>
      </c>
      <c r="BG870" s="135">
        <f t="shared" si="77"/>
        <v>0</v>
      </c>
      <c r="BH870" s="135">
        <f t="shared" si="78"/>
        <v>0</v>
      </c>
      <c r="BI870" s="135">
        <f t="shared" si="79"/>
        <v>0</v>
      </c>
      <c r="BJ870" s="2" t="s">
        <v>85</v>
      </c>
      <c r="BK870" s="135">
        <f>ROUND(I870*H870,2)</f>
        <v>0</v>
      </c>
      <c r="BL870" s="2" t="s">
        <v>373</v>
      </c>
      <c r="BM870" s="134" t="s">
        <v>1317</v>
      </c>
    </row>
    <row r="871" spans="2:51" s="142" customFormat="1" ht="11.25">
      <c r="B871" s="143"/>
      <c r="D871" s="144" t="s">
        <v>261</v>
      </c>
      <c r="E871" s="145" t="s">
        <v>19</v>
      </c>
      <c r="F871" s="146" t="s">
        <v>1301</v>
      </c>
      <c r="H871" s="145" t="s">
        <v>19</v>
      </c>
      <c r="L871" s="143"/>
      <c r="M871" s="147"/>
      <c r="T871" s="148"/>
      <c r="AT871" s="145" t="s">
        <v>261</v>
      </c>
      <c r="AU871" s="145" t="s">
        <v>87</v>
      </c>
      <c r="AV871" s="142" t="s">
        <v>85</v>
      </c>
      <c r="AW871" s="142" t="s">
        <v>37</v>
      </c>
      <c r="AX871" s="142" t="s">
        <v>78</v>
      </c>
      <c r="AY871" s="145" t="s">
        <v>153</v>
      </c>
    </row>
    <row r="872" spans="2:51" s="149" customFormat="1" ht="11.25">
      <c r="B872" s="150"/>
      <c r="D872" s="144" t="s">
        <v>261</v>
      </c>
      <c r="E872" s="151" t="s">
        <v>19</v>
      </c>
      <c r="F872" s="152" t="s">
        <v>1318</v>
      </c>
      <c r="H872" s="153">
        <v>5.6</v>
      </c>
      <c r="L872" s="150"/>
      <c r="M872" s="154"/>
      <c r="T872" s="155"/>
      <c r="AT872" s="151" t="s">
        <v>261</v>
      </c>
      <c r="AU872" s="151" t="s">
        <v>87</v>
      </c>
      <c r="AV872" s="149" t="s">
        <v>87</v>
      </c>
      <c r="AW872" s="149" t="s">
        <v>37</v>
      </c>
      <c r="AX872" s="149" t="s">
        <v>78</v>
      </c>
      <c r="AY872" s="151" t="s">
        <v>153</v>
      </c>
    </row>
    <row r="873" spans="2:51" s="142" customFormat="1" ht="11.25">
      <c r="B873" s="143"/>
      <c r="D873" s="144" t="s">
        <v>261</v>
      </c>
      <c r="E873" s="145" t="s">
        <v>19</v>
      </c>
      <c r="F873" s="146" t="s">
        <v>1302</v>
      </c>
      <c r="H873" s="145" t="s">
        <v>19</v>
      </c>
      <c r="L873" s="143"/>
      <c r="M873" s="147"/>
      <c r="T873" s="148"/>
      <c r="AT873" s="145" t="s">
        <v>261</v>
      </c>
      <c r="AU873" s="145" t="s">
        <v>87</v>
      </c>
      <c r="AV873" s="142" t="s">
        <v>85</v>
      </c>
      <c r="AW873" s="142" t="s">
        <v>37</v>
      </c>
      <c r="AX873" s="142" t="s">
        <v>78</v>
      </c>
      <c r="AY873" s="145" t="s">
        <v>153</v>
      </c>
    </row>
    <row r="874" spans="2:51" s="149" customFormat="1" ht="11.25">
      <c r="B874" s="150"/>
      <c r="D874" s="144" t="s">
        <v>261</v>
      </c>
      <c r="E874" s="151" t="s">
        <v>19</v>
      </c>
      <c r="F874" s="152" t="s">
        <v>1319</v>
      </c>
      <c r="H874" s="153">
        <v>4.845</v>
      </c>
      <c r="L874" s="150"/>
      <c r="M874" s="154"/>
      <c r="T874" s="155"/>
      <c r="AT874" s="151" t="s">
        <v>261</v>
      </c>
      <c r="AU874" s="151" t="s">
        <v>87</v>
      </c>
      <c r="AV874" s="149" t="s">
        <v>87</v>
      </c>
      <c r="AW874" s="149" t="s">
        <v>37</v>
      </c>
      <c r="AX874" s="149" t="s">
        <v>78</v>
      </c>
      <c r="AY874" s="151" t="s">
        <v>153</v>
      </c>
    </row>
    <row r="875" spans="2:51" s="142" customFormat="1" ht="11.25">
      <c r="B875" s="143"/>
      <c r="D875" s="144" t="s">
        <v>261</v>
      </c>
      <c r="E875" s="145" t="s">
        <v>19</v>
      </c>
      <c r="F875" s="146" t="s">
        <v>1308</v>
      </c>
      <c r="H875" s="145" t="s">
        <v>19</v>
      </c>
      <c r="L875" s="143"/>
      <c r="M875" s="147"/>
      <c r="T875" s="148"/>
      <c r="AT875" s="145" t="s">
        <v>261</v>
      </c>
      <c r="AU875" s="145" t="s">
        <v>87</v>
      </c>
      <c r="AV875" s="142" t="s">
        <v>85</v>
      </c>
      <c r="AW875" s="142" t="s">
        <v>37</v>
      </c>
      <c r="AX875" s="142" t="s">
        <v>78</v>
      </c>
      <c r="AY875" s="145" t="s">
        <v>153</v>
      </c>
    </row>
    <row r="876" spans="2:51" s="149" customFormat="1" ht="11.25">
      <c r="B876" s="150"/>
      <c r="D876" s="144" t="s">
        <v>261</v>
      </c>
      <c r="E876" s="151" t="s">
        <v>19</v>
      </c>
      <c r="F876" s="152" t="s">
        <v>1320</v>
      </c>
      <c r="H876" s="153">
        <v>0.251</v>
      </c>
      <c r="L876" s="150"/>
      <c r="M876" s="154"/>
      <c r="T876" s="155"/>
      <c r="AT876" s="151" t="s">
        <v>261</v>
      </c>
      <c r="AU876" s="151" t="s">
        <v>87</v>
      </c>
      <c r="AV876" s="149" t="s">
        <v>87</v>
      </c>
      <c r="AW876" s="149" t="s">
        <v>37</v>
      </c>
      <c r="AX876" s="149" t="s">
        <v>78</v>
      </c>
      <c r="AY876" s="151" t="s">
        <v>153</v>
      </c>
    </row>
    <row r="877" spans="2:51" s="142" customFormat="1" ht="11.25">
      <c r="B877" s="143"/>
      <c r="D877" s="144" t="s">
        <v>261</v>
      </c>
      <c r="E877" s="145" t="s">
        <v>19</v>
      </c>
      <c r="F877" s="146" t="s">
        <v>1310</v>
      </c>
      <c r="H877" s="145" t="s">
        <v>19</v>
      </c>
      <c r="L877" s="143"/>
      <c r="M877" s="147"/>
      <c r="T877" s="148"/>
      <c r="AT877" s="145" t="s">
        <v>261</v>
      </c>
      <c r="AU877" s="145" t="s">
        <v>87</v>
      </c>
      <c r="AV877" s="142" t="s">
        <v>85</v>
      </c>
      <c r="AW877" s="142" t="s">
        <v>37</v>
      </c>
      <c r="AX877" s="142" t="s">
        <v>78</v>
      </c>
      <c r="AY877" s="145" t="s">
        <v>153</v>
      </c>
    </row>
    <row r="878" spans="2:51" s="149" customFormat="1" ht="11.25">
      <c r="B878" s="150"/>
      <c r="D878" s="144" t="s">
        <v>261</v>
      </c>
      <c r="E878" s="151" t="s">
        <v>19</v>
      </c>
      <c r="F878" s="152" t="s">
        <v>1321</v>
      </c>
      <c r="H878" s="153">
        <v>0.116</v>
      </c>
      <c r="L878" s="150"/>
      <c r="M878" s="154"/>
      <c r="T878" s="155"/>
      <c r="AT878" s="151" t="s">
        <v>261</v>
      </c>
      <c r="AU878" s="151" t="s">
        <v>87</v>
      </c>
      <c r="AV878" s="149" t="s">
        <v>87</v>
      </c>
      <c r="AW878" s="149" t="s">
        <v>37</v>
      </c>
      <c r="AX878" s="149" t="s">
        <v>78</v>
      </c>
      <c r="AY878" s="151" t="s">
        <v>153</v>
      </c>
    </row>
    <row r="879" spans="2:51" s="142" customFormat="1" ht="11.25">
      <c r="B879" s="143"/>
      <c r="D879" s="144" t="s">
        <v>261</v>
      </c>
      <c r="E879" s="145" t="s">
        <v>19</v>
      </c>
      <c r="F879" s="146" t="s">
        <v>1312</v>
      </c>
      <c r="H879" s="145" t="s">
        <v>19</v>
      </c>
      <c r="L879" s="143"/>
      <c r="M879" s="147"/>
      <c r="T879" s="148"/>
      <c r="AT879" s="145" t="s">
        <v>261</v>
      </c>
      <c r="AU879" s="145" t="s">
        <v>87</v>
      </c>
      <c r="AV879" s="142" t="s">
        <v>85</v>
      </c>
      <c r="AW879" s="142" t="s">
        <v>37</v>
      </c>
      <c r="AX879" s="142" t="s">
        <v>78</v>
      </c>
      <c r="AY879" s="145" t="s">
        <v>153</v>
      </c>
    </row>
    <row r="880" spans="2:51" s="149" customFormat="1" ht="11.25">
      <c r="B880" s="150"/>
      <c r="D880" s="144" t="s">
        <v>261</v>
      </c>
      <c r="E880" s="151" t="s">
        <v>19</v>
      </c>
      <c r="F880" s="152" t="s">
        <v>1322</v>
      </c>
      <c r="H880" s="153">
        <v>0.036</v>
      </c>
      <c r="L880" s="150"/>
      <c r="M880" s="154"/>
      <c r="T880" s="155"/>
      <c r="AT880" s="151" t="s">
        <v>261</v>
      </c>
      <c r="AU880" s="151" t="s">
        <v>87</v>
      </c>
      <c r="AV880" s="149" t="s">
        <v>87</v>
      </c>
      <c r="AW880" s="149" t="s">
        <v>37</v>
      </c>
      <c r="AX880" s="149" t="s">
        <v>78</v>
      </c>
      <c r="AY880" s="151" t="s">
        <v>153</v>
      </c>
    </row>
    <row r="881" spans="2:51" s="156" customFormat="1" ht="11.25">
      <c r="B881" s="157"/>
      <c r="D881" s="144" t="s">
        <v>261</v>
      </c>
      <c r="E881" s="158" t="s">
        <v>19</v>
      </c>
      <c r="F881" s="159" t="s">
        <v>295</v>
      </c>
      <c r="H881" s="160">
        <v>10.847999999999999</v>
      </c>
      <c r="L881" s="157"/>
      <c r="M881" s="161"/>
      <c r="T881" s="162"/>
      <c r="AT881" s="158" t="s">
        <v>261</v>
      </c>
      <c r="AU881" s="158" t="s">
        <v>87</v>
      </c>
      <c r="AV881" s="156" t="s">
        <v>174</v>
      </c>
      <c r="AW881" s="156" t="s">
        <v>37</v>
      </c>
      <c r="AX881" s="156" t="s">
        <v>85</v>
      </c>
      <c r="AY881" s="158" t="s">
        <v>153</v>
      </c>
    </row>
    <row r="882" spans="2:51" s="149" customFormat="1" ht="11.25">
      <c r="B882" s="150"/>
      <c r="D882" s="144" t="s">
        <v>261</v>
      </c>
      <c r="F882" s="152" t="s">
        <v>1323</v>
      </c>
      <c r="H882" s="153">
        <v>12.475</v>
      </c>
      <c r="L882" s="150"/>
      <c r="M882" s="154"/>
      <c r="T882" s="155"/>
      <c r="AT882" s="151" t="s">
        <v>261</v>
      </c>
      <c r="AU882" s="151" t="s">
        <v>87</v>
      </c>
      <c r="AV882" s="149" t="s">
        <v>87</v>
      </c>
      <c r="AW882" s="149" t="s">
        <v>4</v>
      </c>
      <c r="AX882" s="149" t="s">
        <v>85</v>
      </c>
      <c r="AY882" s="151" t="s">
        <v>153</v>
      </c>
    </row>
    <row r="883" spans="2:65" s="18" customFormat="1" ht="16.5" customHeight="1">
      <c r="B883" s="19"/>
      <c r="C883" s="171" t="s">
        <v>1324</v>
      </c>
      <c r="D883" s="171" t="s">
        <v>664</v>
      </c>
      <c r="E883" s="172" t="s">
        <v>1325</v>
      </c>
      <c r="F883" s="173" t="s">
        <v>1326</v>
      </c>
      <c r="G883" s="174" t="s">
        <v>276</v>
      </c>
      <c r="H883" s="175">
        <v>0.689</v>
      </c>
      <c r="I883" s="176"/>
      <c r="J883" s="177">
        <f>ROUND(I883*H883,2)</f>
        <v>0</v>
      </c>
      <c r="K883" s="173" t="s">
        <v>19</v>
      </c>
      <c r="L883" s="178"/>
      <c r="M883" s="179" t="s">
        <v>19</v>
      </c>
      <c r="N883" s="180" t="s">
        <v>49</v>
      </c>
      <c r="P883" s="132">
        <f>O883*H883</f>
        <v>0</v>
      </c>
      <c r="Q883" s="132">
        <v>0.44</v>
      </c>
      <c r="R883" s="132">
        <f>Q883*H883</f>
        <v>0.30316</v>
      </c>
      <c r="S883" s="132">
        <v>0</v>
      </c>
      <c r="T883" s="133">
        <f>S883*H883</f>
        <v>0</v>
      </c>
      <c r="AR883" s="134" t="s">
        <v>494</v>
      </c>
      <c r="AT883" s="134" t="s">
        <v>664</v>
      </c>
      <c r="AU883" s="134" t="s">
        <v>87</v>
      </c>
      <c r="AY883" s="2" t="s">
        <v>153</v>
      </c>
      <c r="BE883" s="135">
        <f aca="true" t="shared" si="80" ref="BE883:BE937">IF(N883="základní",J883,0)</f>
        <v>0</v>
      </c>
      <c r="BF883" s="135">
        <f aca="true" t="shared" si="81" ref="BF883:BF937">IF(N883="snížená",J883,0)</f>
        <v>0</v>
      </c>
      <c r="BG883" s="135">
        <f aca="true" t="shared" si="82" ref="BG883:BG937">IF(N883="zákl. přenesená",J883,0)</f>
        <v>0</v>
      </c>
      <c r="BH883" s="135">
        <f aca="true" t="shared" si="83" ref="BH883:BH937">IF(N883="sníž. přenesená",J883,0)</f>
        <v>0</v>
      </c>
      <c r="BI883" s="135">
        <f aca="true" t="shared" si="84" ref="BI883:BI937">IF(N883="nulová",J883,0)</f>
        <v>0</v>
      </c>
      <c r="BJ883" s="2" t="s">
        <v>85</v>
      </c>
      <c r="BK883" s="135">
        <f>ROUND(I883*H883,2)</f>
        <v>0</v>
      </c>
      <c r="BL883" s="2" t="s">
        <v>373</v>
      </c>
      <c r="BM883" s="134" t="s">
        <v>1327</v>
      </c>
    </row>
    <row r="884" spans="2:51" s="142" customFormat="1" ht="11.25">
      <c r="B884" s="143"/>
      <c r="D884" s="144" t="s">
        <v>261</v>
      </c>
      <c r="E884" s="145" t="s">
        <v>19</v>
      </c>
      <c r="F884" s="146" t="s">
        <v>1304</v>
      </c>
      <c r="H884" s="145" t="s">
        <v>19</v>
      </c>
      <c r="L884" s="143"/>
      <c r="M884" s="147"/>
      <c r="T884" s="148"/>
      <c r="AT884" s="145" t="s">
        <v>261</v>
      </c>
      <c r="AU884" s="145" t="s">
        <v>87</v>
      </c>
      <c r="AV884" s="142" t="s">
        <v>85</v>
      </c>
      <c r="AW884" s="142" t="s">
        <v>37</v>
      </c>
      <c r="AX884" s="142" t="s">
        <v>78</v>
      </c>
      <c r="AY884" s="145" t="s">
        <v>153</v>
      </c>
    </row>
    <row r="885" spans="2:51" s="149" customFormat="1" ht="11.25">
      <c r="B885" s="150"/>
      <c r="D885" s="144" t="s">
        <v>261</v>
      </c>
      <c r="E885" s="151" t="s">
        <v>19</v>
      </c>
      <c r="F885" s="152" t="s">
        <v>1328</v>
      </c>
      <c r="H885" s="153">
        <v>0.288</v>
      </c>
      <c r="L885" s="150"/>
      <c r="M885" s="154"/>
      <c r="T885" s="155"/>
      <c r="AT885" s="151" t="s">
        <v>261</v>
      </c>
      <c r="AU885" s="151" t="s">
        <v>87</v>
      </c>
      <c r="AV885" s="149" t="s">
        <v>87</v>
      </c>
      <c r="AW885" s="149" t="s">
        <v>37</v>
      </c>
      <c r="AX885" s="149" t="s">
        <v>78</v>
      </c>
      <c r="AY885" s="151" t="s">
        <v>153</v>
      </c>
    </row>
    <row r="886" spans="2:51" s="142" customFormat="1" ht="11.25">
      <c r="B886" s="143"/>
      <c r="D886" s="144" t="s">
        <v>261</v>
      </c>
      <c r="E886" s="145" t="s">
        <v>19</v>
      </c>
      <c r="F886" s="146" t="s">
        <v>1306</v>
      </c>
      <c r="H886" s="145" t="s">
        <v>19</v>
      </c>
      <c r="L886" s="143"/>
      <c r="M886" s="147"/>
      <c r="T886" s="148"/>
      <c r="AT886" s="145" t="s">
        <v>261</v>
      </c>
      <c r="AU886" s="145" t="s">
        <v>87</v>
      </c>
      <c r="AV886" s="142" t="s">
        <v>85</v>
      </c>
      <c r="AW886" s="142" t="s">
        <v>37</v>
      </c>
      <c r="AX886" s="142" t="s">
        <v>78</v>
      </c>
      <c r="AY886" s="145" t="s">
        <v>153</v>
      </c>
    </row>
    <row r="887" spans="2:51" s="149" customFormat="1" ht="11.25">
      <c r="B887" s="150"/>
      <c r="D887" s="144" t="s">
        <v>261</v>
      </c>
      <c r="E887" s="151" t="s">
        <v>19</v>
      </c>
      <c r="F887" s="152" t="s">
        <v>1329</v>
      </c>
      <c r="H887" s="153">
        <v>0.311</v>
      </c>
      <c r="L887" s="150"/>
      <c r="M887" s="154"/>
      <c r="T887" s="155"/>
      <c r="AT887" s="151" t="s">
        <v>261</v>
      </c>
      <c r="AU887" s="151" t="s">
        <v>87</v>
      </c>
      <c r="AV887" s="149" t="s">
        <v>87</v>
      </c>
      <c r="AW887" s="149" t="s">
        <v>37</v>
      </c>
      <c r="AX887" s="149" t="s">
        <v>78</v>
      </c>
      <c r="AY887" s="151" t="s">
        <v>153</v>
      </c>
    </row>
    <row r="888" spans="2:51" s="156" customFormat="1" ht="11.25">
      <c r="B888" s="157"/>
      <c r="D888" s="144" t="s">
        <v>261</v>
      </c>
      <c r="E888" s="158" t="s">
        <v>19</v>
      </c>
      <c r="F888" s="159" t="s">
        <v>295</v>
      </c>
      <c r="H888" s="160">
        <v>0.599</v>
      </c>
      <c r="L888" s="157"/>
      <c r="M888" s="161"/>
      <c r="T888" s="162"/>
      <c r="AT888" s="158" t="s">
        <v>261</v>
      </c>
      <c r="AU888" s="158" t="s">
        <v>87</v>
      </c>
      <c r="AV888" s="156" t="s">
        <v>174</v>
      </c>
      <c r="AW888" s="156" t="s">
        <v>37</v>
      </c>
      <c r="AX888" s="156" t="s">
        <v>85</v>
      </c>
      <c r="AY888" s="158" t="s">
        <v>153</v>
      </c>
    </row>
    <row r="889" spans="2:51" s="149" customFormat="1" ht="11.25">
      <c r="B889" s="150"/>
      <c r="D889" s="144" t="s">
        <v>261</v>
      </c>
      <c r="F889" s="152" t="s">
        <v>1330</v>
      </c>
      <c r="H889" s="153">
        <v>0.689</v>
      </c>
      <c r="L889" s="150"/>
      <c r="M889" s="154"/>
      <c r="T889" s="155"/>
      <c r="AT889" s="151" t="s">
        <v>261</v>
      </c>
      <c r="AU889" s="151" t="s">
        <v>87</v>
      </c>
      <c r="AV889" s="149" t="s">
        <v>87</v>
      </c>
      <c r="AW889" s="149" t="s">
        <v>4</v>
      </c>
      <c r="AX889" s="149" t="s">
        <v>85</v>
      </c>
      <c r="AY889" s="151" t="s">
        <v>153</v>
      </c>
    </row>
    <row r="890" spans="2:65" s="18" customFormat="1" ht="21.75" customHeight="1">
      <c r="B890" s="19"/>
      <c r="C890" s="123" t="s">
        <v>1331</v>
      </c>
      <c r="D890" s="123" t="s">
        <v>156</v>
      </c>
      <c r="E890" s="124" t="s">
        <v>1332</v>
      </c>
      <c r="F890" s="125" t="s">
        <v>1333</v>
      </c>
      <c r="G890" s="126" t="s">
        <v>270</v>
      </c>
      <c r="H890" s="127">
        <v>23.69</v>
      </c>
      <c r="I890" s="128"/>
      <c r="J890" s="129">
        <f>ROUND(I890*H890,2)</f>
        <v>0</v>
      </c>
      <c r="K890" s="125" t="s">
        <v>160</v>
      </c>
      <c r="L890" s="19"/>
      <c r="M890" s="130" t="s">
        <v>19</v>
      </c>
      <c r="N890" s="131" t="s">
        <v>49</v>
      </c>
      <c r="P890" s="132">
        <f>O890*H890</f>
        <v>0</v>
      </c>
      <c r="Q890" s="132">
        <v>0</v>
      </c>
      <c r="R890" s="132">
        <f>Q890*H890</f>
        <v>0</v>
      </c>
      <c r="S890" s="132">
        <v>0</v>
      </c>
      <c r="T890" s="133">
        <f>S890*H890</f>
        <v>0</v>
      </c>
      <c r="AR890" s="134" t="s">
        <v>373</v>
      </c>
      <c r="AT890" s="134" t="s">
        <v>156</v>
      </c>
      <c r="AU890" s="134" t="s">
        <v>87</v>
      </c>
      <c r="AY890" s="2" t="s">
        <v>153</v>
      </c>
      <c r="BE890" s="135">
        <f t="shared" si="80"/>
        <v>0</v>
      </c>
      <c r="BF890" s="135">
        <f t="shared" si="81"/>
        <v>0</v>
      </c>
      <c r="BG890" s="135">
        <f t="shared" si="82"/>
        <v>0</v>
      </c>
      <c r="BH890" s="135">
        <f t="shared" si="83"/>
        <v>0</v>
      </c>
      <c r="BI890" s="135">
        <f t="shared" si="84"/>
        <v>0</v>
      </c>
      <c r="BJ890" s="2" t="s">
        <v>85</v>
      </c>
      <c r="BK890" s="135">
        <f>ROUND(I890*H890,2)</f>
        <v>0</v>
      </c>
      <c r="BL890" s="2" t="s">
        <v>373</v>
      </c>
      <c r="BM890" s="134" t="s">
        <v>1334</v>
      </c>
    </row>
    <row r="891" spans="2:47" s="18" customFormat="1" ht="11.25">
      <c r="B891" s="19"/>
      <c r="D891" s="136" t="s">
        <v>163</v>
      </c>
      <c r="F891" s="137" t="s">
        <v>1335</v>
      </c>
      <c r="L891" s="19"/>
      <c r="M891" s="138"/>
      <c r="T891" s="43"/>
      <c r="AT891" s="2" t="s">
        <v>163</v>
      </c>
      <c r="AU891" s="2" t="s">
        <v>87</v>
      </c>
    </row>
    <row r="892" spans="2:51" s="142" customFormat="1" ht="11.25">
      <c r="B892" s="143"/>
      <c r="D892" s="144" t="s">
        <v>261</v>
      </c>
      <c r="E892" s="145" t="s">
        <v>19</v>
      </c>
      <c r="F892" s="146" t="s">
        <v>1336</v>
      </c>
      <c r="H892" s="145" t="s">
        <v>19</v>
      </c>
      <c r="L892" s="143"/>
      <c r="M892" s="147"/>
      <c r="T892" s="148"/>
      <c r="AT892" s="145" t="s">
        <v>261</v>
      </c>
      <c r="AU892" s="145" t="s">
        <v>87</v>
      </c>
      <c r="AV892" s="142" t="s">
        <v>85</v>
      </c>
      <c r="AW892" s="142" t="s">
        <v>37</v>
      </c>
      <c r="AX892" s="142" t="s">
        <v>78</v>
      </c>
      <c r="AY892" s="145" t="s">
        <v>153</v>
      </c>
    </row>
    <row r="893" spans="2:51" s="149" customFormat="1" ht="11.25">
      <c r="B893" s="150"/>
      <c r="D893" s="144" t="s">
        <v>261</v>
      </c>
      <c r="E893" s="151" t="s">
        <v>19</v>
      </c>
      <c r="F893" s="152" t="s">
        <v>1337</v>
      </c>
      <c r="H893" s="153">
        <v>7.39</v>
      </c>
      <c r="L893" s="150"/>
      <c r="M893" s="154"/>
      <c r="T893" s="155"/>
      <c r="AT893" s="151" t="s">
        <v>261</v>
      </c>
      <c r="AU893" s="151" t="s">
        <v>87</v>
      </c>
      <c r="AV893" s="149" t="s">
        <v>87</v>
      </c>
      <c r="AW893" s="149" t="s">
        <v>37</v>
      </c>
      <c r="AX893" s="149" t="s">
        <v>78</v>
      </c>
      <c r="AY893" s="151" t="s">
        <v>153</v>
      </c>
    </row>
    <row r="894" spans="2:51" s="142" customFormat="1" ht="11.25">
      <c r="B894" s="143"/>
      <c r="D894" s="144" t="s">
        <v>261</v>
      </c>
      <c r="E894" s="145" t="s">
        <v>19</v>
      </c>
      <c r="F894" s="146" t="s">
        <v>1338</v>
      </c>
      <c r="H894" s="145" t="s">
        <v>19</v>
      </c>
      <c r="L894" s="143"/>
      <c r="M894" s="147"/>
      <c r="T894" s="148"/>
      <c r="AT894" s="145" t="s">
        <v>261</v>
      </c>
      <c r="AU894" s="145" t="s">
        <v>87</v>
      </c>
      <c r="AV894" s="142" t="s">
        <v>85</v>
      </c>
      <c r="AW894" s="142" t="s">
        <v>37</v>
      </c>
      <c r="AX894" s="142" t="s">
        <v>78</v>
      </c>
      <c r="AY894" s="145" t="s">
        <v>153</v>
      </c>
    </row>
    <row r="895" spans="2:51" s="149" customFormat="1" ht="11.25">
      <c r="B895" s="150"/>
      <c r="D895" s="144" t="s">
        <v>261</v>
      </c>
      <c r="E895" s="151" t="s">
        <v>19</v>
      </c>
      <c r="F895" s="152" t="s">
        <v>1339</v>
      </c>
      <c r="H895" s="153">
        <v>6.55</v>
      </c>
      <c r="L895" s="150"/>
      <c r="M895" s="154"/>
      <c r="T895" s="155"/>
      <c r="AT895" s="151" t="s">
        <v>261</v>
      </c>
      <c r="AU895" s="151" t="s">
        <v>87</v>
      </c>
      <c r="AV895" s="149" t="s">
        <v>87</v>
      </c>
      <c r="AW895" s="149" t="s">
        <v>37</v>
      </c>
      <c r="AX895" s="149" t="s">
        <v>78</v>
      </c>
      <c r="AY895" s="151" t="s">
        <v>153</v>
      </c>
    </row>
    <row r="896" spans="2:51" s="142" customFormat="1" ht="11.25">
      <c r="B896" s="143"/>
      <c r="D896" s="144" t="s">
        <v>261</v>
      </c>
      <c r="E896" s="145" t="s">
        <v>19</v>
      </c>
      <c r="F896" s="146" t="s">
        <v>1340</v>
      </c>
      <c r="H896" s="145" t="s">
        <v>19</v>
      </c>
      <c r="L896" s="143"/>
      <c r="M896" s="147"/>
      <c r="T896" s="148"/>
      <c r="AT896" s="145" t="s">
        <v>261</v>
      </c>
      <c r="AU896" s="145" t="s">
        <v>87</v>
      </c>
      <c r="AV896" s="142" t="s">
        <v>85</v>
      </c>
      <c r="AW896" s="142" t="s">
        <v>37</v>
      </c>
      <c r="AX896" s="142" t="s">
        <v>78</v>
      </c>
      <c r="AY896" s="145" t="s">
        <v>153</v>
      </c>
    </row>
    <row r="897" spans="2:51" s="149" customFormat="1" ht="11.25">
      <c r="B897" s="150"/>
      <c r="D897" s="144" t="s">
        <v>261</v>
      </c>
      <c r="E897" s="151" t="s">
        <v>19</v>
      </c>
      <c r="F897" s="152" t="s">
        <v>1341</v>
      </c>
      <c r="H897" s="153">
        <v>7.15</v>
      </c>
      <c r="L897" s="150"/>
      <c r="M897" s="154"/>
      <c r="T897" s="155"/>
      <c r="AT897" s="151" t="s">
        <v>261</v>
      </c>
      <c r="AU897" s="151" t="s">
        <v>87</v>
      </c>
      <c r="AV897" s="149" t="s">
        <v>87</v>
      </c>
      <c r="AW897" s="149" t="s">
        <v>37</v>
      </c>
      <c r="AX897" s="149" t="s">
        <v>78</v>
      </c>
      <c r="AY897" s="151" t="s">
        <v>153</v>
      </c>
    </row>
    <row r="898" spans="2:51" s="142" customFormat="1" ht="11.25">
      <c r="B898" s="143"/>
      <c r="D898" s="144" t="s">
        <v>261</v>
      </c>
      <c r="E898" s="145" t="s">
        <v>19</v>
      </c>
      <c r="F898" s="146" t="s">
        <v>1342</v>
      </c>
      <c r="H898" s="145" t="s">
        <v>19</v>
      </c>
      <c r="L898" s="143"/>
      <c r="M898" s="147"/>
      <c r="T898" s="148"/>
      <c r="AT898" s="145" t="s">
        <v>261</v>
      </c>
      <c r="AU898" s="145" t="s">
        <v>87</v>
      </c>
      <c r="AV898" s="142" t="s">
        <v>85</v>
      </c>
      <c r="AW898" s="142" t="s">
        <v>37</v>
      </c>
      <c r="AX898" s="142" t="s">
        <v>78</v>
      </c>
      <c r="AY898" s="145" t="s">
        <v>153</v>
      </c>
    </row>
    <row r="899" spans="2:51" s="149" customFormat="1" ht="11.25">
      <c r="B899" s="150"/>
      <c r="D899" s="144" t="s">
        <v>261</v>
      </c>
      <c r="E899" s="151" t="s">
        <v>19</v>
      </c>
      <c r="F899" s="152" t="s">
        <v>1311</v>
      </c>
      <c r="H899" s="153">
        <v>2.6</v>
      </c>
      <c r="L899" s="150"/>
      <c r="M899" s="154"/>
      <c r="T899" s="155"/>
      <c r="AT899" s="151" t="s">
        <v>261</v>
      </c>
      <c r="AU899" s="151" t="s">
        <v>87</v>
      </c>
      <c r="AV899" s="149" t="s">
        <v>87</v>
      </c>
      <c r="AW899" s="149" t="s">
        <v>37</v>
      </c>
      <c r="AX899" s="149" t="s">
        <v>78</v>
      </c>
      <c r="AY899" s="151" t="s">
        <v>153</v>
      </c>
    </row>
    <row r="900" spans="2:51" s="156" customFormat="1" ht="11.25">
      <c r="B900" s="157"/>
      <c r="D900" s="144" t="s">
        <v>261</v>
      </c>
      <c r="E900" s="158" t="s">
        <v>19</v>
      </c>
      <c r="F900" s="159" t="s">
        <v>295</v>
      </c>
      <c r="H900" s="160">
        <v>23.69</v>
      </c>
      <c r="L900" s="157"/>
      <c r="M900" s="161"/>
      <c r="T900" s="162"/>
      <c r="AT900" s="158" t="s">
        <v>261</v>
      </c>
      <c r="AU900" s="158" t="s">
        <v>87</v>
      </c>
      <c r="AV900" s="156" t="s">
        <v>174</v>
      </c>
      <c r="AW900" s="156" t="s">
        <v>37</v>
      </c>
      <c r="AX900" s="156" t="s">
        <v>85</v>
      </c>
      <c r="AY900" s="158" t="s">
        <v>153</v>
      </c>
    </row>
    <row r="901" spans="2:65" s="18" customFormat="1" ht="16.5" customHeight="1">
      <c r="B901" s="19"/>
      <c r="C901" s="171" t="s">
        <v>1343</v>
      </c>
      <c r="D901" s="171" t="s">
        <v>664</v>
      </c>
      <c r="E901" s="172" t="s">
        <v>1344</v>
      </c>
      <c r="F901" s="173" t="s">
        <v>1345</v>
      </c>
      <c r="G901" s="174" t="s">
        <v>276</v>
      </c>
      <c r="H901" s="175">
        <v>3.053</v>
      </c>
      <c r="I901" s="176"/>
      <c r="J901" s="177">
        <f>ROUND(I901*H901,2)</f>
        <v>0</v>
      </c>
      <c r="K901" s="173" t="s">
        <v>160</v>
      </c>
      <c r="L901" s="178"/>
      <c r="M901" s="179" t="s">
        <v>19</v>
      </c>
      <c r="N901" s="180" t="s">
        <v>49</v>
      </c>
      <c r="P901" s="132">
        <f>O901*H901</f>
        <v>0</v>
      </c>
      <c r="Q901" s="132">
        <v>0.44</v>
      </c>
      <c r="R901" s="132">
        <f>Q901*H901</f>
        <v>1.34332</v>
      </c>
      <c r="S901" s="132">
        <v>0</v>
      </c>
      <c r="T901" s="133">
        <f>S901*H901</f>
        <v>0</v>
      </c>
      <c r="AR901" s="134" t="s">
        <v>494</v>
      </c>
      <c r="AT901" s="134" t="s">
        <v>664</v>
      </c>
      <c r="AU901" s="134" t="s">
        <v>87</v>
      </c>
      <c r="AY901" s="2" t="s">
        <v>153</v>
      </c>
      <c r="BE901" s="135">
        <f t="shared" si="80"/>
        <v>0</v>
      </c>
      <c r="BF901" s="135">
        <f t="shared" si="81"/>
        <v>0</v>
      </c>
      <c r="BG901" s="135">
        <f t="shared" si="82"/>
        <v>0</v>
      </c>
      <c r="BH901" s="135">
        <f t="shared" si="83"/>
        <v>0</v>
      </c>
      <c r="BI901" s="135">
        <f t="shared" si="84"/>
        <v>0</v>
      </c>
      <c r="BJ901" s="2" t="s">
        <v>85</v>
      </c>
      <c r="BK901" s="135">
        <f>ROUND(I901*H901,2)</f>
        <v>0</v>
      </c>
      <c r="BL901" s="2" t="s">
        <v>373</v>
      </c>
      <c r="BM901" s="134" t="s">
        <v>1346</v>
      </c>
    </row>
    <row r="902" spans="2:51" s="142" customFormat="1" ht="11.25">
      <c r="B902" s="143"/>
      <c r="D902" s="144" t="s">
        <v>261</v>
      </c>
      <c r="E902" s="145" t="s">
        <v>19</v>
      </c>
      <c r="F902" s="146" t="s">
        <v>1336</v>
      </c>
      <c r="H902" s="145" t="s">
        <v>19</v>
      </c>
      <c r="L902" s="143"/>
      <c r="M902" s="147"/>
      <c r="T902" s="148"/>
      <c r="AT902" s="145" t="s">
        <v>261</v>
      </c>
      <c r="AU902" s="145" t="s">
        <v>87</v>
      </c>
      <c r="AV902" s="142" t="s">
        <v>85</v>
      </c>
      <c r="AW902" s="142" t="s">
        <v>37</v>
      </c>
      <c r="AX902" s="142" t="s">
        <v>78</v>
      </c>
      <c r="AY902" s="145" t="s">
        <v>153</v>
      </c>
    </row>
    <row r="903" spans="2:51" s="149" customFormat="1" ht="11.25">
      <c r="B903" s="150"/>
      <c r="D903" s="144" t="s">
        <v>261</v>
      </c>
      <c r="E903" s="151" t="s">
        <v>19</v>
      </c>
      <c r="F903" s="152" t="s">
        <v>1347</v>
      </c>
      <c r="H903" s="153">
        <v>0.869</v>
      </c>
      <c r="L903" s="150"/>
      <c r="M903" s="154"/>
      <c r="T903" s="155"/>
      <c r="AT903" s="151" t="s">
        <v>261</v>
      </c>
      <c r="AU903" s="151" t="s">
        <v>87</v>
      </c>
      <c r="AV903" s="149" t="s">
        <v>87</v>
      </c>
      <c r="AW903" s="149" t="s">
        <v>37</v>
      </c>
      <c r="AX903" s="149" t="s">
        <v>78</v>
      </c>
      <c r="AY903" s="151" t="s">
        <v>153</v>
      </c>
    </row>
    <row r="904" spans="2:51" s="142" customFormat="1" ht="11.25">
      <c r="B904" s="143"/>
      <c r="D904" s="144" t="s">
        <v>261</v>
      </c>
      <c r="E904" s="145" t="s">
        <v>19</v>
      </c>
      <c r="F904" s="146" t="s">
        <v>1338</v>
      </c>
      <c r="H904" s="145" t="s">
        <v>19</v>
      </c>
      <c r="L904" s="143"/>
      <c r="M904" s="147"/>
      <c r="T904" s="148"/>
      <c r="AT904" s="145" t="s">
        <v>261</v>
      </c>
      <c r="AU904" s="145" t="s">
        <v>87</v>
      </c>
      <c r="AV904" s="142" t="s">
        <v>85</v>
      </c>
      <c r="AW904" s="142" t="s">
        <v>37</v>
      </c>
      <c r="AX904" s="142" t="s">
        <v>78</v>
      </c>
      <c r="AY904" s="145" t="s">
        <v>153</v>
      </c>
    </row>
    <row r="905" spans="2:51" s="149" customFormat="1" ht="11.25">
      <c r="B905" s="150"/>
      <c r="D905" s="144" t="s">
        <v>261</v>
      </c>
      <c r="E905" s="151" t="s">
        <v>19</v>
      </c>
      <c r="F905" s="152" t="s">
        <v>1348</v>
      </c>
      <c r="H905" s="153">
        <v>0.77</v>
      </c>
      <c r="L905" s="150"/>
      <c r="M905" s="154"/>
      <c r="T905" s="155"/>
      <c r="AT905" s="151" t="s">
        <v>261</v>
      </c>
      <c r="AU905" s="151" t="s">
        <v>87</v>
      </c>
      <c r="AV905" s="149" t="s">
        <v>87</v>
      </c>
      <c r="AW905" s="149" t="s">
        <v>37</v>
      </c>
      <c r="AX905" s="149" t="s">
        <v>78</v>
      </c>
      <c r="AY905" s="151" t="s">
        <v>153</v>
      </c>
    </row>
    <row r="906" spans="2:51" s="142" customFormat="1" ht="11.25">
      <c r="B906" s="143"/>
      <c r="D906" s="144" t="s">
        <v>261</v>
      </c>
      <c r="E906" s="145" t="s">
        <v>19</v>
      </c>
      <c r="F906" s="146" t="s">
        <v>1340</v>
      </c>
      <c r="H906" s="145" t="s">
        <v>19</v>
      </c>
      <c r="L906" s="143"/>
      <c r="M906" s="147"/>
      <c r="T906" s="148"/>
      <c r="AT906" s="145" t="s">
        <v>261</v>
      </c>
      <c r="AU906" s="145" t="s">
        <v>87</v>
      </c>
      <c r="AV906" s="142" t="s">
        <v>85</v>
      </c>
      <c r="AW906" s="142" t="s">
        <v>37</v>
      </c>
      <c r="AX906" s="142" t="s">
        <v>78</v>
      </c>
      <c r="AY906" s="145" t="s">
        <v>153</v>
      </c>
    </row>
    <row r="907" spans="2:51" s="149" customFormat="1" ht="11.25">
      <c r="B907" s="150"/>
      <c r="D907" s="144" t="s">
        <v>261</v>
      </c>
      <c r="E907" s="151" t="s">
        <v>19</v>
      </c>
      <c r="F907" s="152" t="s">
        <v>1349</v>
      </c>
      <c r="H907" s="153">
        <v>0.841</v>
      </c>
      <c r="L907" s="150"/>
      <c r="M907" s="154"/>
      <c r="T907" s="155"/>
      <c r="AT907" s="151" t="s">
        <v>261</v>
      </c>
      <c r="AU907" s="151" t="s">
        <v>87</v>
      </c>
      <c r="AV907" s="149" t="s">
        <v>87</v>
      </c>
      <c r="AW907" s="149" t="s">
        <v>37</v>
      </c>
      <c r="AX907" s="149" t="s">
        <v>78</v>
      </c>
      <c r="AY907" s="151" t="s">
        <v>153</v>
      </c>
    </row>
    <row r="908" spans="2:51" s="142" customFormat="1" ht="11.25">
      <c r="B908" s="143"/>
      <c r="D908" s="144" t="s">
        <v>261</v>
      </c>
      <c r="E908" s="145" t="s">
        <v>19</v>
      </c>
      <c r="F908" s="146" t="s">
        <v>1342</v>
      </c>
      <c r="H908" s="145" t="s">
        <v>19</v>
      </c>
      <c r="L908" s="143"/>
      <c r="M908" s="147"/>
      <c r="T908" s="148"/>
      <c r="AT908" s="145" t="s">
        <v>261</v>
      </c>
      <c r="AU908" s="145" t="s">
        <v>87</v>
      </c>
      <c r="AV908" s="142" t="s">
        <v>85</v>
      </c>
      <c r="AW908" s="142" t="s">
        <v>37</v>
      </c>
      <c r="AX908" s="142" t="s">
        <v>78</v>
      </c>
      <c r="AY908" s="145" t="s">
        <v>153</v>
      </c>
    </row>
    <row r="909" spans="2:51" s="149" customFormat="1" ht="11.25">
      <c r="B909" s="150"/>
      <c r="D909" s="144" t="s">
        <v>261</v>
      </c>
      <c r="E909" s="151" t="s">
        <v>19</v>
      </c>
      <c r="F909" s="152" t="s">
        <v>1350</v>
      </c>
      <c r="H909" s="153">
        <v>0.175</v>
      </c>
      <c r="L909" s="150"/>
      <c r="M909" s="154"/>
      <c r="T909" s="155"/>
      <c r="AT909" s="151" t="s">
        <v>261</v>
      </c>
      <c r="AU909" s="151" t="s">
        <v>87</v>
      </c>
      <c r="AV909" s="149" t="s">
        <v>87</v>
      </c>
      <c r="AW909" s="149" t="s">
        <v>37</v>
      </c>
      <c r="AX909" s="149" t="s">
        <v>78</v>
      </c>
      <c r="AY909" s="151" t="s">
        <v>153</v>
      </c>
    </row>
    <row r="910" spans="2:51" s="156" customFormat="1" ht="11.25">
      <c r="B910" s="157"/>
      <c r="D910" s="144" t="s">
        <v>261</v>
      </c>
      <c r="E910" s="158" t="s">
        <v>19</v>
      </c>
      <c r="F910" s="159" t="s">
        <v>295</v>
      </c>
      <c r="H910" s="160">
        <v>2.655</v>
      </c>
      <c r="L910" s="157"/>
      <c r="M910" s="161"/>
      <c r="T910" s="162"/>
      <c r="AT910" s="158" t="s">
        <v>261</v>
      </c>
      <c r="AU910" s="158" t="s">
        <v>87</v>
      </c>
      <c r="AV910" s="156" t="s">
        <v>174</v>
      </c>
      <c r="AW910" s="156" t="s">
        <v>37</v>
      </c>
      <c r="AX910" s="156" t="s">
        <v>85</v>
      </c>
      <c r="AY910" s="158" t="s">
        <v>153</v>
      </c>
    </row>
    <row r="911" spans="2:51" s="149" customFormat="1" ht="11.25">
      <c r="B911" s="150"/>
      <c r="D911" s="144" t="s">
        <v>261</v>
      </c>
      <c r="F911" s="152" t="s">
        <v>1351</v>
      </c>
      <c r="H911" s="153">
        <v>3.053</v>
      </c>
      <c r="L911" s="150"/>
      <c r="M911" s="154"/>
      <c r="T911" s="155"/>
      <c r="AT911" s="151" t="s">
        <v>261</v>
      </c>
      <c r="AU911" s="151" t="s">
        <v>87</v>
      </c>
      <c r="AV911" s="149" t="s">
        <v>87</v>
      </c>
      <c r="AW911" s="149" t="s">
        <v>4</v>
      </c>
      <c r="AX911" s="149" t="s">
        <v>85</v>
      </c>
      <c r="AY911" s="151" t="s">
        <v>153</v>
      </c>
    </row>
    <row r="912" spans="2:65" s="18" customFormat="1" ht="16.5" customHeight="1">
      <c r="B912" s="19"/>
      <c r="C912" s="123" t="s">
        <v>1352</v>
      </c>
      <c r="D912" s="123" t="s">
        <v>156</v>
      </c>
      <c r="E912" s="124" t="s">
        <v>1353</v>
      </c>
      <c r="F912" s="125" t="s">
        <v>1354</v>
      </c>
      <c r="G912" s="126" t="s">
        <v>159</v>
      </c>
      <c r="H912" s="127">
        <v>1</v>
      </c>
      <c r="I912" s="128"/>
      <c r="J912" s="129">
        <f aca="true" t="shared" si="85" ref="J912:J943">ROUND(I912*H912,2)</f>
        <v>0</v>
      </c>
      <c r="K912" s="125" t="s">
        <v>19</v>
      </c>
      <c r="L912" s="19"/>
      <c r="M912" s="130" t="s">
        <v>19</v>
      </c>
      <c r="N912" s="131" t="s">
        <v>49</v>
      </c>
      <c r="P912" s="132">
        <f aca="true" t="shared" si="86" ref="P912:P943">O912*H912</f>
        <v>0</v>
      </c>
      <c r="Q912" s="132">
        <v>0</v>
      </c>
      <c r="R912" s="132">
        <f aca="true" t="shared" si="87" ref="R912:R943">Q912*H912</f>
        <v>0</v>
      </c>
      <c r="S912" s="132">
        <v>0</v>
      </c>
      <c r="T912" s="133">
        <f aca="true" t="shared" si="88" ref="T912:T943">S912*H912</f>
        <v>0</v>
      </c>
      <c r="AR912" s="134" t="s">
        <v>373</v>
      </c>
      <c r="AT912" s="134" t="s">
        <v>156</v>
      </c>
      <c r="AU912" s="134" t="s">
        <v>87</v>
      </c>
      <c r="AY912" s="2" t="s">
        <v>153</v>
      </c>
      <c r="BE912" s="135">
        <f t="shared" si="80"/>
        <v>0</v>
      </c>
      <c r="BF912" s="135">
        <f t="shared" si="81"/>
        <v>0</v>
      </c>
      <c r="BG912" s="135">
        <f t="shared" si="82"/>
        <v>0</v>
      </c>
      <c r="BH912" s="135">
        <f t="shared" si="83"/>
        <v>0</v>
      </c>
      <c r="BI912" s="135">
        <f t="shared" si="84"/>
        <v>0</v>
      </c>
      <c r="BJ912" s="2" t="s">
        <v>85</v>
      </c>
      <c r="BK912" s="135">
        <f aca="true" t="shared" si="89" ref="BK912:BK943">ROUND(I912*H912,2)</f>
        <v>0</v>
      </c>
      <c r="BL912" s="2" t="s">
        <v>373</v>
      </c>
      <c r="BM912" s="134" t="s">
        <v>1355</v>
      </c>
    </row>
    <row r="913" spans="2:65" s="18" customFormat="1" ht="16.5" customHeight="1">
      <c r="B913" s="19"/>
      <c r="C913" s="123" t="s">
        <v>1356</v>
      </c>
      <c r="D913" s="123" t="s">
        <v>156</v>
      </c>
      <c r="E913" s="124" t="s">
        <v>1357</v>
      </c>
      <c r="F913" s="125" t="s">
        <v>1358</v>
      </c>
      <c r="G913" s="126" t="s">
        <v>276</v>
      </c>
      <c r="H913" s="127">
        <v>16.387</v>
      </c>
      <c r="I913" s="128"/>
      <c r="J913" s="129">
        <f t="shared" si="85"/>
        <v>0</v>
      </c>
      <c r="K913" s="125" t="s">
        <v>160</v>
      </c>
      <c r="L913" s="19"/>
      <c r="M913" s="130" t="s">
        <v>19</v>
      </c>
      <c r="N913" s="131" t="s">
        <v>49</v>
      </c>
      <c r="P913" s="132">
        <f t="shared" si="86"/>
        <v>0</v>
      </c>
      <c r="Q913" s="132">
        <v>0.00281</v>
      </c>
      <c r="R913" s="132">
        <f t="shared" si="87"/>
        <v>0.04604747</v>
      </c>
      <c r="S913" s="132">
        <v>0</v>
      </c>
      <c r="T913" s="133">
        <f t="shared" si="88"/>
        <v>0</v>
      </c>
      <c r="AR913" s="134" t="s">
        <v>373</v>
      </c>
      <c r="AT913" s="134" t="s">
        <v>156</v>
      </c>
      <c r="AU913" s="134" t="s">
        <v>87</v>
      </c>
      <c r="AY913" s="2" t="s">
        <v>153</v>
      </c>
      <c r="BE913" s="135">
        <f t="shared" si="80"/>
        <v>0</v>
      </c>
      <c r="BF913" s="135">
        <f t="shared" si="81"/>
        <v>0</v>
      </c>
      <c r="BG913" s="135">
        <f t="shared" si="82"/>
        <v>0</v>
      </c>
      <c r="BH913" s="135">
        <f t="shared" si="83"/>
        <v>0</v>
      </c>
      <c r="BI913" s="135">
        <f t="shared" si="84"/>
        <v>0</v>
      </c>
      <c r="BJ913" s="2" t="s">
        <v>85</v>
      </c>
      <c r="BK913" s="135">
        <f t="shared" si="89"/>
        <v>0</v>
      </c>
      <c r="BL913" s="2" t="s">
        <v>373</v>
      </c>
      <c r="BM913" s="134" t="s">
        <v>1359</v>
      </c>
    </row>
    <row r="914" spans="2:47" s="18" customFormat="1" ht="11.25">
      <c r="B914" s="19"/>
      <c r="D914" s="136" t="s">
        <v>163</v>
      </c>
      <c r="F914" s="137" t="s">
        <v>1360</v>
      </c>
      <c r="L914" s="19"/>
      <c r="M914" s="138"/>
      <c r="T914" s="43"/>
      <c r="AT914" s="2" t="s">
        <v>163</v>
      </c>
      <c r="AU914" s="2" t="s">
        <v>87</v>
      </c>
    </row>
    <row r="915" spans="2:51" s="149" customFormat="1" ht="11.25">
      <c r="B915" s="150"/>
      <c r="D915" s="144" t="s">
        <v>261</v>
      </c>
      <c r="E915" s="151" t="s">
        <v>19</v>
      </c>
      <c r="F915" s="152" t="s">
        <v>1361</v>
      </c>
      <c r="H915" s="153">
        <v>16.387</v>
      </c>
      <c r="L915" s="150"/>
      <c r="M915" s="154"/>
      <c r="T915" s="155"/>
      <c r="AT915" s="151" t="s">
        <v>261</v>
      </c>
      <c r="AU915" s="151" t="s">
        <v>87</v>
      </c>
      <c r="AV915" s="149" t="s">
        <v>87</v>
      </c>
      <c r="AW915" s="149" t="s">
        <v>37</v>
      </c>
      <c r="AX915" s="149" t="s">
        <v>85</v>
      </c>
      <c r="AY915" s="151" t="s">
        <v>153</v>
      </c>
    </row>
    <row r="916" spans="2:65" s="18" customFormat="1" ht="24.2" customHeight="1">
      <c r="B916" s="19"/>
      <c r="C916" s="123" t="s">
        <v>1362</v>
      </c>
      <c r="D916" s="123" t="s">
        <v>156</v>
      </c>
      <c r="E916" s="124" t="s">
        <v>1363</v>
      </c>
      <c r="F916" s="125" t="s">
        <v>1364</v>
      </c>
      <c r="G916" s="126" t="s">
        <v>258</v>
      </c>
      <c r="H916" s="127">
        <v>501.361</v>
      </c>
      <c r="I916" s="128"/>
      <c r="J916" s="129">
        <f t="shared" si="85"/>
        <v>0</v>
      </c>
      <c r="K916" s="125" t="s">
        <v>160</v>
      </c>
      <c r="L916" s="19"/>
      <c r="M916" s="130" t="s">
        <v>19</v>
      </c>
      <c r="N916" s="131" t="s">
        <v>49</v>
      </c>
      <c r="P916" s="132">
        <f t="shared" si="86"/>
        <v>0</v>
      </c>
      <c r="Q916" s="132">
        <v>0.0161</v>
      </c>
      <c r="R916" s="132">
        <f t="shared" si="87"/>
        <v>8.0719121</v>
      </c>
      <c r="S916" s="132">
        <v>0</v>
      </c>
      <c r="T916" s="133">
        <f t="shared" si="88"/>
        <v>0</v>
      </c>
      <c r="AR916" s="134" t="s">
        <v>373</v>
      </c>
      <c r="AT916" s="134" t="s">
        <v>156</v>
      </c>
      <c r="AU916" s="134" t="s">
        <v>87</v>
      </c>
      <c r="AY916" s="2" t="s">
        <v>153</v>
      </c>
      <c r="BE916" s="135">
        <f t="shared" si="80"/>
        <v>0</v>
      </c>
      <c r="BF916" s="135">
        <f t="shared" si="81"/>
        <v>0</v>
      </c>
      <c r="BG916" s="135">
        <f t="shared" si="82"/>
        <v>0</v>
      </c>
      <c r="BH916" s="135">
        <f t="shared" si="83"/>
        <v>0</v>
      </c>
      <c r="BI916" s="135">
        <f t="shared" si="84"/>
        <v>0</v>
      </c>
      <c r="BJ916" s="2" t="s">
        <v>85</v>
      </c>
      <c r="BK916" s="135">
        <f t="shared" si="89"/>
        <v>0</v>
      </c>
      <c r="BL916" s="2" t="s">
        <v>373</v>
      </c>
      <c r="BM916" s="134" t="s">
        <v>1365</v>
      </c>
    </row>
    <row r="917" spans="2:47" s="18" customFormat="1" ht="11.25">
      <c r="B917" s="19"/>
      <c r="D917" s="136" t="s">
        <v>163</v>
      </c>
      <c r="F917" s="137" t="s">
        <v>1366</v>
      </c>
      <c r="L917" s="19"/>
      <c r="M917" s="138"/>
      <c r="T917" s="43"/>
      <c r="AT917" s="2" t="s">
        <v>163</v>
      </c>
      <c r="AU917" s="2" t="s">
        <v>87</v>
      </c>
    </row>
    <row r="918" spans="2:51" s="142" customFormat="1" ht="11.25">
      <c r="B918" s="143"/>
      <c r="D918" s="144" t="s">
        <v>261</v>
      </c>
      <c r="E918" s="145" t="s">
        <v>19</v>
      </c>
      <c r="F918" s="146" t="s">
        <v>1091</v>
      </c>
      <c r="H918" s="145" t="s">
        <v>19</v>
      </c>
      <c r="L918" s="143"/>
      <c r="M918" s="147"/>
      <c r="T918" s="148"/>
      <c r="AT918" s="145" t="s">
        <v>261</v>
      </c>
      <c r="AU918" s="145" t="s">
        <v>87</v>
      </c>
      <c r="AV918" s="142" t="s">
        <v>85</v>
      </c>
      <c r="AW918" s="142" t="s">
        <v>37</v>
      </c>
      <c r="AX918" s="142" t="s">
        <v>78</v>
      </c>
      <c r="AY918" s="145" t="s">
        <v>153</v>
      </c>
    </row>
    <row r="919" spans="2:51" s="149" customFormat="1" ht="11.25">
      <c r="B919" s="150"/>
      <c r="D919" s="144" t="s">
        <v>261</v>
      </c>
      <c r="E919" s="151" t="s">
        <v>19</v>
      </c>
      <c r="F919" s="152" t="s">
        <v>1367</v>
      </c>
      <c r="H919" s="153">
        <v>464.669</v>
      </c>
      <c r="L919" s="150"/>
      <c r="M919" s="154"/>
      <c r="T919" s="155"/>
      <c r="AT919" s="151" t="s">
        <v>261</v>
      </c>
      <c r="AU919" s="151" t="s">
        <v>87</v>
      </c>
      <c r="AV919" s="149" t="s">
        <v>87</v>
      </c>
      <c r="AW919" s="149" t="s">
        <v>37</v>
      </c>
      <c r="AX919" s="149" t="s">
        <v>78</v>
      </c>
      <c r="AY919" s="151" t="s">
        <v>153</v>
      </c>
    </row>
    <row r="920" spans="2:51" s="142" customFormat="1" ht="11.25">
      <c r="B920" s="143"/>
      <c r="D920" s="144" t="s">
        <v>261</v>
      </c>
      <c r="E920" s="145" t="s">
        <v>19</v>
      </c>
      <c r="F920" s="146" t="s">
        <v>1368</v>
      </c>
      <c r="H920" s="145" t="s">
        <v>19</v>
      </c>
      <c r="L920" s="143"/>
      <c r="M920" s="147"/>
      <c r="T920" s="148"/>
      <c r="AT920" s="145" t="s">
        <v>261</v>
      </c>
      <c r="AU920" s="145" t="s">
        <v>87</v>
      </c>
      <c r="AV920" s="142" t="s">
        <v>85</v>
      </c>
      <c r="AW920" s="142" t="s">
        <v>37</v>
      </c>
      <c r="AX920" s="142" t="s">
        <v>78</v>
      </c>
      <c r="AY920" s="145" t="s">
        <v>153</v>
      </c>
    </row>
    <row r="921" spans="2:51" s="149" customFormat="1" ht="11.25">
      <c r="B921" s="150"/>
      <c r="D921" s="144" t="s">
        <v>261</v>
      </c>
      <c r="E921" s="151" t="s">
        <v>19</v>
      </c>
      <c r="F921" s="152" t="s">
        <v>1369</v>
      </c>
      <c r="H921" s="153">
        <v>18.492</v>
      </c>
      <c r="L921" s="150"/>
      <c r="M921" s="154"/>
      <c r="T921" s="155"/>
      <c r="AT921" s="151" t="s">
        <v>261</v>
      </c>
      <c r="AU921" s="151" t="s">
        <v>87</v>
      </c>
      <c r="AV921" s="149" t="s">
        <v>87</v>
      </c>
      <c r="AW921" s="149" t="s">
        <v>37</v>
      </c>
      <c r="AX921" s="149" t="s">
        <v>78</v>
      </c>
      <c r="AY921" s="151" t="s">
        <v>153</v>
      </c>
    </row>
    <row r="922" spans="2:51" s="142" customFormat="1" ht="11.25">
      <c r="B922" s="143"/>
      <c r="D922" s="144" t="s">
        <v>261</v>
      </c>
      <c r="E922" s="145" t="s">
        <v>19</v>
      </c>
      <c r="F922" s="146" t="s">
        <v>1370</v>
      </c>
      <c r="H922" s="145" t="s">
        <v>19</v>
      </c>
      <c r="L922" s="143"/>
      <c r="M922" s="147"/>
      <c r="T922" s="148"/>
      <c r="AT922" s="145" t="s">
        <v>261</v>
      </c>
      <c r="AU922" s="145" t="s">
        <v>87</v>
      </c>
      <c r="AV922" s="142" t="s">
        <v>85</v>
      </c>
      <c r="AW922" s="142" t="s">
        <v>37</v>
      </c>
      <c r="AX922" s="142" t="s">
        <v>78</v>
      </c>
      <c r="AY922" s="145" t="s">
        <v>153</v>
      </c>
    </row>
    <row r="923" spans="2:51" s="149" customFormat="1" ht="11.25">
      <c r="B923" s="150"/>
      <c r="D923" s="144" t="s">
        <v>261</v>
      </c>
      <c r="E923" s="151" t="s">
        <v>19</v>
      </c>
      <c r="F923" s="152" t="s">
        <v>1371</v>
      </c>
      <c r="H923" s="153">
        <v>18.2</v>
      </c>
      <c r="L923" s="150"/>
      <c r="M923" s="154"/>
      <c r="T923" s="155"/>
      <c r="AT923" s="151" t="s">
        <v>261</v>
      </c>
      <c r="AU923" s="151" t="s">
        <v>87</v>
      </c>
      <c r="AV923" s="149" t="s">
        <v>87</v>
      </c>
      <c r="AW923" s="149" t="s">
        <v>37</v>
      </c>
      <c r="AX923" s="149" t="s">
        <v>78</v>
      </c>
      <c r="AY923" s="151" t="s">
        <v>153</v>
      </c>
    </row>
    <row r="924" spans="2:51" s="156" customFormat="1" ht="11.25">
      <c r="B924" s="157"/>
      <c r="D924" s="144" t="s">
        <v>261</v>
      </c>
      <c r="E924" s="158" t="s">
        <v>19</v>
      </c>
      <c r="F924" s="159" t="s">
        <v>295</v>
      </c>
      <c r="H924" s="160">
        <v>501.361</v>
      </c>
      <c r="L924" s="157"/>
      <c r="M924" s="161"/>
      <c r="T924" s="162"/>
      <c r="AT924" s="158" t="s">
        <v>261</v>
      </c>
      <c r="AU924" s="158" t="s">
        <v>87</v>
      </c>
      <c r="AV924" s="156" t="s">
        <v>174</v>
      </c>
      <c r="AW924" s="156" t="s">
        <v>37</v>
      </c>
      <c r="AX924" s="156" t="s">
        <v>85</v>
      </c>
      <c r="AY924" s="158" t="s">
        <v>153</v>
      </c>
    </row>
    <row r="925" spans="2:65" s="18" customFormat="1" ht="16.5" customHeight="1">
      <c r="B925" s="19"/>
      <c r="C925" s="123" t="s">
        <v>1372</v>
      </c>
      <c r="D925" s="123" t="s">
        <v>156</v>
      </c>
      <c r="E925" s="124" t="s">
        <v>1373</v>
      </c>
      <c r="F925" s="125" t="s">
        <v>1374</v>
      </c>
      <c r="G925" s="126" t="s">
        <v>258</v>
      </c>
      <c r="H925" s="127">
        <v>22</v>
      </c>
      <c r="I925" s="128"/>
      <c r="J925" s="129">
        <f t="shared" si="85"/>
        <v>0</v>
      </c>
      <c r="K925" s="125" t="s">
        <v>160</v>
      </c>
      <c r="L925" s="19"/>
      <c r="M925" s="130" t="s">
        <v>19</v>
      </c>
      <c r="N925" s="131" t="s">
        <v>49</v>
      </c>
      <c r="P925" s="132">
        <f t="shared" si="86"/>
        <v>0</v>
      </c>
      <c r="Q925" s="132">
        <v>0</v>
      </c>
      <c r="R925" s="132">
        <f t="shared" si="87"/>
        <v>0</v>
      </c>
      <c r="S925" s="132">
        <v>0</v>
      </c>
      <c r="T925" s="133">
        <f t="shared" si="88"/>
        <v>0</v>
      </c>
      <c r="AR925" s="134" t="s">
        <v>373</v>
      </c>
      <c r="AT925" s="134" t="s">
        <v>156</v>
      </c>
      <c r="AU925" s="134" t="s">
        <v>87</v>
      </c>
      <c r="AY925" s="2" t="s">
        <v>153</v>
      </c>
      <c r="BE925" s="135">
        <f t="shared" si="80"/>
        <v>0</v>
      </c>
      <c r="BF925" s="135">
        <f t="shared" si="81"/>
        <v>0</v>
      </c>
      <c r="BG925" s="135">
        <f t="shared" si="82"/>
        <v>0</v>
      </c>
      <c r="BH925" s="135">
        <f t="shared" si="83"/>
        <v>0</v>
      </c>
      <c r="BI925" s="135">
        <f t="shared" si="84"/>
        <v>0</v>
      </c>
      <c r="BJ925" s="2" t="s">
        <v>85</v>
      </c>
      <c r="BK925" s="135">
        <f t="shared" si="89"/>
        <v>0</v>
      </c>
      <c r="BL925" s="2" t="s">
        <v>373</v>
      </c>
      <c r="BM925" s="134" t="s">
        <v>1375</v>
      </c>
    </row>
    <row r="926" spans="2:47" s="18" customFormat="1" ht="11.25">
      <c r="B926" s="19"/>
      <c r="D926" s="136" t="s">
        <v>163</v>
      </c>
      <c r="F926" s="137" t="s">
        <v>1376</v>
      </c>
      <c r="L926" s="19"/>
      <c r="M926" s="138"/>
      <c r="T926" s="43"/>
      <c r="AT926" s="2" t="s">
        <v>163</v>
      </c>
      <c r="AU926" s="2" t="s">
        <v>87</v>
      </c>
    </row>
    <row r="927" spans="2:51" s="142" customFormat="1" ht="11.25">
      <c r="B927" s="143"/>
      <c r="D927" s="144" t="s">
        <v>261</v>
      </c>
      <c r="E927" s="145" t="s">
        <v>19</v>
      </c>
      <c r="F927" s="146" t="s">
        <v>345</v>
      </c>
      <c r="H927" s="145" t="s">
        <v>19</v>
      </c>
      <c r="L927" s="143"/>
      <c r="M927" s="147"/>
      <c r="T927" s="148"/>
      <c r="AT927" s="145" t="s">
        <v>261</v>
      </c>
      <c r="AU927" s="145" t="s">
        <v>87</v>
      </c>
      <c r="AV927" s="142" t="s">
        <v>85</v>
      </c>
      <c r="AW927" s="142" t="s">
        <v>37</v>
      </c>
      <c r="AX927" s="142" t="s">
        <v>78</v>
      </c>
      <c r="AY927" s="145" t="s">
        <v>153</v>
      </c>
    </row>
    <row r="928" spans="2:51" s="149" customFormat="1" ht="11.25">
      <c r="B928" s="150"/>
      <c r="D928" s="144" t="s">
        <v>261</v>
      </c>
      <c r="E928" s="151" t="s">
        <v>19</v>
      </c>
      <c r="F928" s="152" t="s">
        <v>346</v>
      </c>
      <c r="H928" s="153">
        <v>22</v>
      </c>
      <c r="L928" s="150"/>
      <c r="M928" s="154"/>
      <c r="T928" s="155"/>
      <c r="AT928" s="151" t="s">
        <v>261</v>
      </c>
      <c r="AU928" s="151" t="s">
        <v>87</v>
      </c>
      <c r="AV928" s="149" t="s">
        <v>87</v>
      </c>
      <c r="AW928" s="149" t="s">
        <v>37</v>
      </c>
      <c r="AX928" s="149" t="s">
        <v>85</v>
      </c>
      <c r="AY928" s="151" t="s">
        <v>153</v>
      </c>
    </row>
    <row r="929" spans="2:65" s="18" customFormat="1" ht="16.5" customHeight="1">
      <c r="B929" s="19"/>
      <c r="C929" s="171" t="s">
        <v>1377</v>
      </c>
      <c r="D929" s="171" t="s">
        <v>664</v>
      </c>
      <c r="E929" s="172" t="s">
        <v>1378</v>
      </c>
      <c r="F929" s="173" t="s">
        <v>1379</v>
      </c>
      <c r="G929" s="174" t="s">
        <v>270</v>
      </c>
      <c r="H929" s="175">
        <v>60.5</v>
      </c>
      <c r="I929" s="176"/>
      <c r="J929" s="177">
        <f t="shared" si="85"/>
        <v>0</v>
      </c>
      <c r="K929" s="173" t="s">
        <v>19</v>
      </c>
      <c r="L929" s="178"/>
      <c r="M929" s="179" t="s">
        <v>19</v>
      </c>
      <c r="N929" s="180" t="s">
        <v>49</v>
      </c>
      <c r="P929" s="132">
        <f t="shared" si="86"/>
        <v>0</v>
      </c>
      <c r="Q929" s="132">
        <v>0.00315</v>
      </c>
      <c r="R929" s="132">
        <f t="shared" si="87"/>
        <v>0.190575</v>
      </c>
      <c r="S929" s="132">
        <v>0</v>
      </c>
      <c r="T929" s="133">
        <f t="shared" si="88"/>
        <v>0</v>
      </c>
      <c r="AR929" s="134" t="s">
        <v>494</v>
      </c>
      <c r="AT929" s="134" t="s">
        <v>664</v>
      </c>
      <c r="AU929" s="134" t="s">
        <v>87</v>
      </c>
      <c r="AY929" s="2" t="s">
        <v>153</v>
      </c>
      <c r="BE929" s="135">
        <f t="shared" si="80"/>
        <v>0</v>
      </c>
      <c r="BF929" s="135">
        <f t="shared" si="81"/>
        <v>0</v>
      </c>
      <c r="BG929" s="135">
        <f t="shared" si="82"/>
        <v>0</v>
      </c>
      <c r="BH929" s="135">
        <f t="shared" si="83"/>
        <v>0</v>
      </c>
      <c r="BI929" s="135">
        <f t="shared" si="84"/>
        <v>0</v>
      </c>
      <c r="BJ929" s="2" t="s">
        <v>85</v>
      </c>
      <c r="BK929" s="135">
        <f t="shared" si="89"/>
        <v>0</v>
      </c>
      <c r="BL929" s="2" t="s">
        <v>373</v>
      </c>
      <c r="BM929" s="134" t="s">
        <v>1380</v>
      </c>
    </row>
    <row r="930" spans="2:51" s="149" customFormat="1" ht="11.25">
      <c r="B930" s="150"/>
      <c r="D930" s="144" t="s">
        <v>261</v>
      </c>
      <c r="E930" s="151" t="s">
        <v>19</v>
      </c>
      <c r="F930" s="152" t="s">
        <v>1381</v>
      </c>
      <c r="H930" s="153">
        <v>55</v>
      </c>
      <c r="L930" s="150"/>
      <c r="M930" s="154"/>
      <c r="T930" s="155"/>
      <c r="AT930" s="151" t="s">
        <v>261</v>
      </c>
      <c r="AU930" s="151" t="s">
        <v>87</v>
      </c>
      <c r="AV930" s="149" t="s">
        <v>87</v>
      </c>
      <c r="AW930" s="149" t="s">
        <v>37</v>
      </c>
      <c r="AX930" s="149" t="s">
        <v>85</v>
      </c>
      <c r="AY930" s="151" t="s">
        <v>153</v>
      </c>
    </row>
    <row r="931" spans="2:51" s="149" customFormat="1" ht="11.25">
      <c r="B931" s="150"/>
      <c r="D931" s="144" t="s">
        <v>261</v>
      </c>
      <c r="F931" s="152" t="s">
        <v>1382</v>
      </c>
      <c r="H931" s="153">
        <v>60.5</v>
      </c>
      <c r="L931" s="150"/>
      <c r="M931" s="154"/>
      <c r="T931" s="155"/>
      <c r="AT931" s="151" t="s">
        <v>261</v>
      </c>
      <c r="AU931" s="151" t="s">
        <v>87</v>
      </c>
      <c r="AV931" s="149" t="s">
        <v>87</v>
      </c>
      <c r="AW931" s="149" t="s">
        <v>4</v>
      </c>
      <c r="AX931" s="149" t="s">
        <v>85</v>
      </c>
      <c r="AY931" s="151" t="s">
        <v>153</v>
      </c>
    </row>
    <row r="932" spans="2:65" s="18" customFormat="1" ht="24.2" customHeight="1">
      <c r="B932" s="19"/>
      <c r="C932" s="123" t="s">
        <v>1383</v>
      </c>
      <c r="D932" s="123" t="s">
        <v>156</v>
      </c>
      <c r="E932" s="124" t="s">
        <v>1384</v>
      </c>
      <c r="F932" s="125" t="s">
        <v>1385</v>
      </c>
      <c r="G932" s="126" t="s">
        <v>270</v>
      </c>
      <c r="H932" s="127">
        <v>55</v>
      </c>
      <c r="I932" s="128"/>
      <c r="J932" s="129">
        <f t="shared" si="85"/>
        <v>0</v>
      </c>
      <c r="K932" s="125" t="s">
        <v>160</v>
      </c>
      <c r="L932" s="19"/>
      <c r="M932" s="130" t="s">
        <v>19</v>
      </c>
      <c r="N932" s="131" t="s">
        <v>49</v>
      </c>
      <c r="P932" s="132">
        <f t="shared" si="86"/>
        <v>0</v>
      </c>
      <c r="Q932" s="132">
        <v>0.0012</v>
      </c>
      <c r="R932" s="132">
        <f t="shared" si="87"/>
        <v>0.06599999999999999</v>
      </c>
      <c r="S932" s="132">
        <v>0</v>
      </c>
      <c r="T932" s="133">
        <f t="shared" si="88"/>
        <v>0</v>
      </c>
      <c r="AR932" s="134" t="s">
        <v>373</v>
      </c>
      <c r="AT932" s="134" t="s">
        <v>156</v>
      </c>
      <c r="AU932" s="134" t="s">
        <v>87</v>
      </c>
      <c r="AY932" s="2" t="s">
        <v>153</v>
      </c>
      <c r="BE932" s="135">
        <f t="shared" si="80"/>
        <v>0</v>
      </c>
      <c r="BF932" s="135">
        <f t="shared" si="81"/>
        <v>0</v>
      </c>
      <c r="BG932" s="135">
        <f t="shared" si="82"/>
        <v>0</v>
      </c>
      <c r="BH932" s="135">
        <f t="shared" si="83"/>
        <v>0</v>
      </c>
      <c r="BI932" s="135">
        <f t="shared" si="84"/>
        <v>0</v>
      </c>
      <c r="BJ932" s="2" t="s">
        <v>85</v>
      </c>
      <c r="BK932" s="135">
        <f t="shared" si="89"/>
        <v>0</v>
      </c>
      <c r="BL932" s="2" t="s">
        <v>373</v>
      </c>
      <c r="BM932" s="134" t="s">
        <v>1386</v>
      </c>
    </row>
    <row r="933" spans="2:47" s="18" customFormat="1" ht="11.25">
      <c r="B933" s="19"/>
      <c r="D933" s="136" t="s">
        <v>163</v>
      </c>
      <c r="F933" s="137" t="s">
        <v>1387</v>
      </c>
      <c r="L933" s="19"/>
      <c r="M933" s="138"/>
      <c r="T933" s="43"/>
      <c r="AT933" s="2" t="s">
        <v>163</v>
      </c>
      <c r="AU933" s="2" t="s">
        <v>87</v>
      </c>
    </row>
    <row r="934" spans="2:51" s="149" customFormat="1" ht="11.25">
      <c r="B934" s="150"/>
      <c r="D934" s="144" t="s">
        <v>261</v>
      </c>
      <c r="E934" s="151" t="s">
        <v>19</v>
      </c>
      <c r="F934" s="152" t="s">
        <v>1381</v>
      </c>
      <c r="H934" s="153">
        <v>55</v>
      </c>
      <c r="L934" s="150"/>
      <c r="M934" s="154"/>
      <c r="T934" s="155"/>
      <c r="AT934" s="151" t="s">
        <v>261</v>
      </c>
      <c r="AU934" s="151" t="s">
        <v>87</v>
      </c>
      <c r="AV934" s="149" t="s">
        <v>87</v>
      </c>
      <c r="AW934" s="149" t="s">
        <v>37</v>
      </c>
      <c r="AX934" s="149" t="s">
        <v>85</v>
      </c>
      <c r="AY934" s="151" t="s">
        <v>153</v>
      </c>
    </row>
    <row r="935" spans="2:65" s="18" customFormat="1" ht="24.2" customHeight="1">
      <c r="B935" s="19"/>
      <c r="C935" s="123" t="s">
        <v>1388</v>
      </c>
      <c r="D935" s="123" t="s">
        <v>156</v>
      </c>
      <c r="E935" s="124" t="s">
        <v>1389</v>
      </c>
      <c r="F935" s="125" t="s">
        <v>1390</v>
      </c>
      <c r="G935" s="126" t="s">
        <v>258</v>
      </c>
      <c r="H935" s="127">
        <v>22</v>
      </c>
      <c r="I935" s="128"/>
      <c r="J935" s="129">
        <f t="shared" si="85"/>
        <v>0</v>
      </c>
      <c r="K935" s="125" t="s">
        <v>160</v>
      </c>
      <c r="L935" s="19"/>
      <c r="M935" s="130" t="s">
        <v>19</v>
      </c>
      <c r="N935" s="131" t="s">
        <v>49</v>
      </c>
      <c r="P935" s="132">
        <f t="shared" si="86"/>
        <v>0</v>
      </c>
      <c r="Q935" s="132">
        <v>0.00021</v>
      </c>
      <c r="R935" s="132">
        <f t="shared" si="87"/>
        <v>0.00462</v>
      </c>
      <c r="S935" s="132">
        <v>0</v>
      </c>
      <c r="T935" s="133">
        <f t="shared" si="88"/>
        <v>0</v>
      </c>
      <c r="AR935" s="134" t="s">
        <v>373</v>
      </c>
      <c r="AT935" s="134" t="s">
        <v>156</v>
      </c>
      <c r="AU935" s="134" t="s">
        <v>87</v>
      </c>
      <c r="AY935" s="2" t="s">
        <v>153</v>
      </c>
      <c r="BE935" s="135">
        <f t="shared" si="80"/>
        <v>0</v>
      </c>
      <c r="BF935" s="135">
        <f t="shared" si="81"/>
        <v>0</v>
      </c>
      <c r="BG935" s="135">
        <f t="shared" si="82"/>
        <v>0</v>
      </c>
      <c r="BH935" s="135">
        <f t="shared" si="83"/>
        <v>0</v>
      </c>
      <c r="BI935" s="135">
        <f t="shared" si="84"/>
        <v>0</v>
      </c>
      <c r="BJ935" s="2" t="s">
        <v>85</v>
      </c>
      <c r="BK935" s="135">
        <f t="shared" si="89"/>
        <v>0</v>
      </c>
      <c r="BL935" s="2" t="s">
        <v>373</v>
      </c>
      <c r="BM935" s="134" t="s">
        <v>1391</v>
      </c>
    </row>
    <row r="936" spans="2:47" s="18" customFormat="1" ht="11.25">
      <c r="B936" s="19"/>
      <c r="D936" s="136" t="s">
        <v>163</v>
      </c>
      <c r="F936" s="137" t="s">
        <v>1392</v>
      </c>
      <c r="L936" s="19"/>
      <c r="M936" s="138"/>
      <c r="T936" s="43"/>
      <c r="AT936" s="2" t="s">
        <v>163</v>
      </c>
      <c r="AU936" s="2" t="s">
        <v>87</v>
      </c>
    </row>
    <row r="937" spans="2:65" s="18" customFormat="1" ht="16.5" customHeight="1">
      <c r="B937" s="19"/>
      <c r="C937" s="171" t="s">
        <v>1393</v>
      </c>
      <c r="D937" s="171" t="s">
        <v>664</v>
      </c>
      <c r="E937" s="172" t="s">
        <v>1394</v>
      </c>
      <c r="F937" s="173" t="s">
        <v>1395</v>
      </c>
      <c r="G937" s="174" t="s">
        <v>258</v>
      </c>
      <c r="H937" s="175">
        <v>24.2</v>
      </c>
      <c r="I937" s="176"/>
      <c r="J937" s="177">
        <f t="shared" si="85"/>
        <v>0</v>
      </c>
      <c r="K937" s="173" t="s">
        <v>160</v>
      </c>
      <c r="L937" s="178"/>
      <c r="M937" s="179" t="s">
        <v>19</v>
      </c>
      <c r="N937" s="180" t="s">
        <v>49</v>
      </c>
      <c r="P937" s="132">
        <f t="shared" si="86"/>
        <v>0</v>
      </c>
      <c r="Q937" s="132">
        <v>0.0117</v>
      </c>
      <c r="R937" s="132">
        <f t="shared" si="87"/>
        <v>0.28314</v>
      </c>
      <c r="S937" s="132">
        <v>0</v>
      </c>
      <c r="T937" s="133">
        <f t="shared" si="88"/>
        <v>0</v>
      </c>
      <c r="AR937" s="134" t="s">
        <v>494</v>
      </c>
      <c r="AT937" s="134" t="s">
        <v>664</v>
      </c>
      <c r="AU937" s="134" t="s">
        <v>87</v>
      </c>
      <c r="AY937" s="2" t="s">
        <v>153</v>
      </c>
      <c r="BE937" s="135">
        <f t="shared" si="80"/>
        <v>0</v>
      </c>
      <c r="BF937" s="135">
        <f t="shared" si="81"/>
        <v>0</v>
      </c>
      <c r="BG937" s="135">
        <f t="shared" si="82"/>
        <v>0</v>
      </c>
      <c r="BH937" s="135">
        <f t="shared" si="83"/>
        <v>0</v>
      </c>
      <c r="BI937" s="135">
        <f t="shared" si="84"/>
        <v>0</v>
      </c>
      <c r="BJ937" s="2" t="s">
        <v>85</v>
      </c>
      <c r="BK937" s="135">
        <f t="shared" si="89"/>
        <v>0</v>
      </c>
      <c r="BL937" s="2" t="s">
        <v>373</v>
      </c>
      <c r="BM937" s="134" t="s">
        <v>1396</v>
      </c>
    </row>
    <row r="938" spans="2:51" s="149" customFormat="1" ht="11.25">
      <c r="B938" s="150"/>
      <c r="D938" s="144" t="s">
        <v>261</v>
      </c>
      <c r="F938" s="152" t="s">
        <v>1397</v>
      </c>
      <c r="H938" s="153">
        <v>24.2</v>
      </c>
      <c r="L938" s="150"/>
      <c r="M938" s="154"/>
      <c r="T938" s="155"/>
      <c r="AT938" s="151" t="s">
        <v>261</v>
      </c>
      <c r="AU938" s="151" t="s">
        <v>87</v>
      </c>
      <c r="AV938" s="149" t="s">
        <v>87</v>
      </c>
      <c r="AW938" s="149" t="s">
        <v>4</v>
      </c>
      <c r="AX938" s="149" t="s">
        <v>85</v>
      </c>
      <c r="AY938" s="151" t="s">
        <v>153</v>
      </c>
    </row>
    <row r="939" spans="2:65" s="18" customFormat="1" ht="16.5" customHeight="1">
      <c r="B939" s="19"/>
      <c r="C939" s="123" t="s">
        <v>1398</v>
      </c>
      <c r="D939" s="123" t="s">
        <v>156</v>
      </c>
      <c r="E939" s="124" t="s">
        <v>1399</v>
      </c>
      <c r="F939" s="125" t="s">
        <v>1400</v>
      </c>
      <c r="G939" s="126" t="s">
        <v>258</v>
      </c>
      <c r="H939" s="127">
        <v>22</v>
      </c>
      <c r="I939" s="128"/>
      <c r="J939" s="129">
        <f t="shared" si="85"/>
        <v>0</v>
      </c>
      <c r="K939" s="125" t="s">
        <v>19</v>
      </c>
      <c r="L939" s="19"/>
      <c r="M939" s="130" t="s">
        <v>19</v>
      </c>
      <c r="N939" s="131" t="s">
        <v>49</v>
      </c>
      <c r="P939" s="132">
        <f t="shared" si="86"/>
        <v>0</v>
      </c>
      <c r="Q939" s="132">
        <v>0</v>
      </c>
      <c r="R939" s="132">
        <f t="shared" si="87"/>
        <v>0</v>
      </c>
      <c r="S939" s="132">
        <v>0</v>
      </c>
      <c r="T939" s="133">
        <f t="shared" si="88"/>
        <v>0</v>
      </c>
      <c r="AR939" s="134" t="s">
        <v>373</v>
      </c>
      <c r="AT939" s="134" t="s">
        <v>156</v>
      </c>
      <c r="AU939" s="134" t="s">
        <v>87</v>
      </c>
      <c r="AY939" s="2" t="s">
        <v>153</v>
      </c>
      <c r="BE939" s="135">
        <f aca="true" t="shared" si="90" ref="BE939:BE999">IF(N939="základní",J939,0)</f>
        <v>0</v>
      </c>
      <c r="BF939" s="135">
        <f aca="true" t="shared" si="91" ref="BF939:BF999">IF(N939="snížená",J939,0)</f>
        <v>0</v>
      </c>
      <c r="BG939" s="135">
        <f aca="true" t="shared" si="92" ref="BG939:BG999">IF(N939="zákl. přenesená",J939,0)</f>
        <v>0</v>
      </c>
      <c r="BH939" s="135">
        <f aca="true" t="shared" si="93" ref="BH939:BH999">IF(N939="sníž. přenesená",J939,0)</f>
        <v>0</v>
      </c>
      <c r="BI939" s="135">
        <f aca="true" t="shared" si="94" ref="BI939:BI999">IF(N939="nulová",J939,0)</f>
        <v>0</v>
      </c>
      <c r="BJ939" s="2" t="s">
        <v>85</v>
      </c>
      <c r="BK939" s="135">
        <f t="shared" si="89"/>
        <v>0</v>
      </c>
      <c r="BL939" s="2" t="s">
        <v>373</v>
      </c>
      <c r="BM939" s="134" t="s">
        <v>1401</v>
      </c>
    </row>
    <row r="940" spans="2:65" s="18" customFormat="1" ht="16.5" customHeight="1">
      <c r="B940" s="19"/>
      <c r="C940" s="123" t="s">
        <v>1402</v>
      </c>
      <c r="D940" s="123" t="s">
        <v>156</v>
      </c>
      <c r="E940" s="124" t="s">
        <v>1403</v>
      </c>
      <c r="F940" s="125" t="s">
        <v>1404</v>
      </c>
      <c r="G940" s="126" t="s">
        <v>258</v>
      </c>
      <c r="H940" s="127">
        <v>22</v>
      </c>
      <c r="I940" s="128"/>
      <c r="J940" s="129">
        <f t="shared" si="85"/>
        <v>0</v>
      </c>
      <c r="K940" s="125" t="s">
        <v>160</v>
      </c>
      <c r="L940" s="19"/>
      <c r="M940" s="130" t="s">
        <v>19</v>
      </c>
      <c r="N940" s="131" t="s">
        <v>49</v>
      </c>
      <c r="P940" s="132">
        <f t="shared" si="86"/>
        <v>0</v>
      </c>
      <c r="Q940" s="132">
        <v>0.00019</v>
      </c>
      <c r="R940" s="132">
        <f t="shared" si="87"/>
        <v>0.0041800000000000006</v>
      </c>
      <c r="S940" s="132">
        <v>0</v>
      </c>
      <c r="T940" s="133">
        <f t="shared" si="88"/>
        <v>0</v>
      </c>
      <c r="AR940" s="134" t="s">
        <v>373</v>
      </c>
      <c r="AT940" s="134" t="s">
        <v>156</v>
      </c>
      <c r="AU940" s="134" t="s">
        <v>87</v>
      </c>
      <c r="AY940" s="2" t="s">
        <v>153</v>
      </c>
      <c r="BE940" s="135">
        <f t="shared" si="90"/>
        <v>0</v>
      </c>
      <c r="BF940" s="135">
        <f t="shared" si="91"/>
        <v>0</v>
      </c>
      <c r="BG940" s="135">
        <f t="shared" si="92"/>
        <v>0</v>
      </c>
      <c r="BH940" s="135">
        <f t="shared" si="93"/>
        <v>0</v>
      </c>
      <c r="BI940" s="135">
        <f t="shared" si="94"/>
        <v>0</v>
      </c>
      <c r="BJ940" s="2" t="s">
        <v>85</v>
      </c>
      <c r="BK940" s="135">
        <f t="shared" si="89"/>
        <v>0</v>
      </c>
      <c r="BL940" s="2" t="s">
        <v>373</v>
      </c>
      <c r="BM940" s="134" t="s">
        <v>1405</v>
      </c>
    </row>
    <row r="941" spans="2:47" s="18" customFormat="1" ht="11.25">
      <c r="B941" s="19"/>
      <c r="D941" s="136" t="s">
        <v>163</v>
      </c>
      <c r="F941" s="137" t="s">
        <v>1406</v>
      </c>
      <c r="L941" s="19"/>
      <c r="M941" s="138"/>
      <c r="T941" s="43"/>
      <c r="AT941" s="2" t="s">
        <v>163</v>
      </c>
      <c r="AU941" s="2" t="s">
        <v>87</v>
      </c>
    </row>
    <row r="942" spans="2:65" s="18" customFormat="1" ht="24.2" customHeight="1">
      <c r="B942" s="19"/>
      <c r="C942" s="123" t="s">
        <v>1407</v>
      </c>
      <c r="D942" s="123" t="s">
        <v>156</v>
      </c>
      <c r="E942" s="124" t="s">
        <v>1408</v>
      </c>
      <c r="F942" s="125" t="s">
        <v>1409</v>
      </c>
      <c r="G942" s="126" t="s">
        <v>270</v>
      </c>
      <c r="H942" s="127">
        <v>21.5</v>
      </c>
      <c r="I942" s="128"/>
      <c r="J942" s="129">
        <f t="shared" si="85"/>
        <v>0</v>
      </c>
      <c r="K942" s="125" t="s">
        <v>19</v>
      </c>
      <c r="L942" s="19"/>
      <c r="M942" s="130" t="s">
        <v>19</v>
      </c>
      <c r="N942" s="131" t="s">
        <v>49</v>
      </c>
      <c r="P942" s="132">
        <f t="shared" si="86"/>
        <v>0</v>
      </c>
      <c r="Q942" s="132">
        <v>0</v>
      </c>
      <c r="R942" s="132">
        <f t="shared" si="87"/>
        <v>0</v>
      </c>
      <c r="S942" s="132">
        <v>0</v>
      </c>
      <c r="T942" s="133">
        <f t="shared" si="88"/>
        <v>0</v>
      </c>
      <c r="AR942" s="134" t="s">
        <v>373</v>
      </c>
      <c r="AT942" s="134" t="s">
        <v>156</v>
      </c>
      <c r="AU942" s="134" t="s">
        <v>87</v>
      </c>
      <c r="AY942" s="2" t="s">
        <v>153</v>
      </c>
      <c r="BE942" s="135">
        <f t="shared" si="90"/>
        <v>0</v>
      </c>
      <c r="BF942" s="135">
        <f t="shared" si="91"/>
        <v>0</v>
      </c>
      <c r="BG942" s="135">
        <f t="shared" si="92"/>
        <v>0</v>
      </c>
      <c r="BH942" s="135">
        <f t="shared" si="93"/>
        <v>0</v>
      </c>
      <c r="BI942" s="135">
        <f t="shared" si="94"/>
        <v>0</v>
      </c>
      <c r="BJ942" s="2" t="s">
        <v>85</v>
      </c>
      <c r="BK942" s="135">
        <f t="shared" si="89"/>
        <v>0</v>
      </c>
      <c r="BL942" s="2" t="s">
        <v>373</v>
      </c>
      <c r="BM942" s="134" t="s">
        <v>1410</v>
      </c>
    </row>
    <row r="943" spans="2:65" s="18" customFormat="1" ht="24.2" customHeight="1">
      <c r="B943" s="19"/>
      <c r="C943" s="123" t="s">
        <v>1411</v>
      </c>
      <c r="D943" s="123" t="s">
        <v>156</v>
      </c>
      <c r="E943" s="124" t="s">
        <v>1412</v>
      </c>
      <c r="F943" s="125" t="s">
        <v>1413</v>
      </c>
      <c r="G943" s="126" t="s">
        <v>1081</v>
      </c>
      <c r="H943" s="181"/>
      <c r="I943" s="128"/>
      <c r="J943" s="129">
        <f t="shared" si="85"/>
        <v>0</v>
      </c>
      <c r="K943" s="125" t="s">
        <v>160</v>
      </c>
      <c r="L943" s="19"/>
      <c r="M943" s="130" t="s">
        <v>19</v>
      </c>
      <c r="N943" s="131" t="s">
        <v>49</v>
      </c>
      <c r="P943" s="132">
        <f t="shared" si="86"/>
        <v>0</v>
      </c>
      <c r="Q943" s="132">
        <v>0</v>
      </c>
      <c r="R943" s="132">
        <f t="shared" si="87"/>
        <v>0</v>
      </c>
      <c r="S943" s="132">
        <v>0</v>
      </c>
      <c r="T943" s="133">
        <f t="shared" si="88"/>
        <v>0</v>
      </c>
      <c r="AR943" s="134" t="s">
        <v>373</v>
      </c>
      <c r="AT943" s="134" t="s">
        <v>156</v>
      </c>
      <c r="AU943" s="134" t="s">
        <v>87</v>
      </c>
      <c r="AY943" s="2" t="s">
        <v>153</v>
      </c>
      <c r="BE943" s="135">
        <f t="shared" si="90"/>
        <v>0</v>
      </c>
      <c r="BF943" s="135">
        <f t="shared" si="91"/>
        <v>0</v>
      </c>
      <c r="BG943" s="135">
        <f t="shared" si="92"/>
        <v>0</v>
      </c>
      <c r="BH943" s="135">
        <f t="shared" si="93"/>
        <v>0</v>
      </c>
      <c r="BI943" s="135">
        <f t="shared" si="94"/>
        <v>0</v>
      </c>
      <c r="BJ943" s="2" t="s">
        <v>85</v>
      </c>
      <c r="BK943" s="135">
        <f t="shared" si="89"/>
        <v>0</v>
      </c>
      <c r="BL943" s="2" t="s">
        <v>373</v>
      </c>
      <c r="BM943" s="134" t="s">
        <v>1414</v>
      </c>
    </row>
    <row r="944" spans="2:47" s="18" customFormat="1" ht="11.25">
      <c r="B944" s="19"/>
      <c r="D944" s="136" t="s">
        <v>163</v>
      </c>
      <c r="F944" s="137" t="s">
        <v>1415</v>
      </c>
      <c r="L944" s="19"/>
      <c r="M944" s="138"/>
      <c r="T944" s="43"/>
      <c r="AT944" s="2" t="s">
        <v>163</v>
      </c>
      <c r="AU944" s="2" t="s">
        <v>87</v>
      </c>
    </row>
    <row r="945" spans="2:63" s="111" customFormat="1" ht="22.9" customHeight="1">
      <c r="B945" s="112"/>
      <c r="D945" s="113" t="s">
        <v>77</v>
      </c>
      <c r="E945" s="121" t="s">
        <v>1416</v>
      </c>
      <c r="F945" s="121" t="s">
        <v>1417</v>
      </c>
      <c r="J945" s="122">
        <f>BK945</f>
        <v>0</v>
      </c>
      <c r="L945" s="112"/>
      <c r="M945" s="116"/>
      <c r="P945" s="117">
        <f>SUM(P946:P997)</f>
        <v>0</v>
      </c>
      <c r="R945" s="117">
        <f>SUM(R946:R997)</f>
        <v>7.862160360000001</v>
      </c>
      <c r="T945" s="118">
        <f>SUM(T946:T997)</f>
        <v>0</v>
      </c>
      <c r="AR945" s="113" t="s">
        <v>87</v>
      </c>
      <c r="AT945" s="119" t="s">
        <v>77</v>
      </c>
      <c r="AU945" s="119" t="s">
        <v>85</v>
      </c>
      <c r="AY945" s="113" t="s">
        <v>153</v>
      </c>
      <c r="BK945" s="120">
        <f>SUM(BK946:BK997)</f>
        <v>0</v>
      </c>
    </row>
    <row r="946" spans="2:65" s="18" customFormat="1" ht="37.9" customHeight="1">
      <c r="B946" s="19"/>
      <c r="C946" s="123" t="s">
        <v>1418</v>
      </c>
      <c r="D946" s="123" t="s">
        <v>156</v>
      </c>
      <c r="E946" s="124" t="s">
        <v>1419</v>
      </c>
      <c r="F946" s="125" t="s">
        <v>1420</v>
      </c>
      <c r="G946" s="126" t="s">
        <v>258</v>
      </c>
      <c r="H946" s="127">
        <v>49.051</v>
      </c>
      <c r="I946" s="128"/>
      <c r="J946" s="129">
        <f>ROUND(I946*H946,2)</f>
        <v>0</v>
      </c>
      <c r="K946" s="125" t="s">
        <v>160</v>
      </c>
      <c r="L946" s="19"/>
      <c r="M946" s="130" t="s">
        <v>19</v>
      </c>
      <c r="N946" s="131" t="s">
        <v>49</v>
      </c>
      <c r="P946" s="132">
        <f>O946*H946</f>
        <v>0</v>
      </c>
      <c r="Q946" s="132">
        <v>0.04554</v>
      </c>
      <c r="R946" s="132">
        <f>Q946*H946</f>
        <v>2.23378254</v>
      </c>
      <c r="S946" s="132">
        <v>0</v>
      </c>
      <c r="T946" s="133">
        <f>S946*H946</f>
        <v>0</v>
      </c>
      <c r="AR946" s="134" t="s">
        <v>373</v>
      </c>
      <c r="AT946" s="134" t="s">
        <v>156</v>
      </c>
      <c r="AU946" s="134" t="s">
        <v>87</v>
      </c>
      <c r="AY946" s="2" t="s">
        <v>153</v>
      </c>
      <c r="BE946" s="135">
        <f t="shared" si="90"/>
        <v>0</v>
      </c>
      <c r="BF946" s="135">
        <f t="shared" si="91"/>
        <v>0</v>
      </c>
      <c r="BG946" s="135">
        <f t="shared" si="92"/>
        <v>0</v>
      </c>
      <c r="BH946" s="135">
        <f t="shared" si="93"/>
        <v>0</v>
      </c>
      <c r="BI946" s="135">
        <f t="shared" si="94"/>
        <v>0</v>
      </c>
      <c r="BJ946" s="2" t="s">
        <v>85</v>
      </c>
      <c r="BK946" s="135">
        <f>ROUND(I946*H946,2)</f>
        <v>0</v>
      </c>
      <c r="BL946" s="2" t="s">
        <v>373</v>
      </c>
      <c r="BM946" s="134" t="s">
        <v>1421</v>
      </c>
    </row>
    <row r="947" spans="2:47" s="18" customFormat="1" ht="11.25">
      <c r="B947" s="19"/>
      <c r="D947" s="136" t="s">
        <v>163</v>
      </c>
      <c r="F947" s="137" t="s">
        <v>1422</v>
      </c>
      <c r="L947" s="19"/>
      <c r="M947" s="138"/>
      <c r="T947" s="43"/>
      <c r="AT947" s="2" t="s">
        <v>163</v>
      </c>
      <c r="AU947" s="2" t="s">
        <v>87</v>
      </c>
    </row>
    <row r="948" spans="2:51" s="149" customFormat="1" ht="11.25">
      <c r="B948" s="150"/>
      <c r="D948" s="144" t="s">
        <v>261</v>
      </c>
      <c r="E948" s="151" t="s">
        <v>19</v>
      </c>
      <c r="F948" s="152" t="s">
        <v>1423</v>
      </c>
      <c r="H948" s="153">
        <v>8.258</v>
      </c>
      <c r="L948" s="150"/>
      <c r="M948" s="154"/>
      <c r="T948" s="155"/>
      <c r="AT948" s="151" t="s">
        <v>261</v>
      </c>
      <c r="AU948" s="151" t="s">
        <v>87</v>
      </c>
      <c r="AV948" s="149" t="s">
        <v>87</v>
      </c>
      <c r="AW948" s="149" t="s">
        <v>37</v>
      </c>
      <c r="AX948" s="149" t="s">
        <v>78</v>
      </c>
      <c r="AY948" s="151" t="s">
        <v>153</v>
      </c>
    </row>
    <row r="949" spans="2:51" s="149" customFormat="1" ht="11.25">
      <c r="B949" s="150"/>
      <c r="D949" s="144" t="s">
        <v>261</v>
      </c>
      <c r="E949" s="151" t="s">
        <v>19</v>
      </c>
      <c r="F949" s="152" t="s">
        <v>1424</v>
      </c>
      <c r="H949" s="153">
        <v>10.95</v>
      </c>
      <c r="L949" s="150"/>
      <c r="M949" s="154"/>
      <c r="T949" s="155"/>
      <c r="AT949" s="151" t="s">
        <v>261</v>
      </c>
      <c r="AU949" s="151" t="s">
        <v>87</v>
      </c>
      <c r="AV949" s="149" t="s">
        <v>87</v>
      </c>
      <c r="AW949" s="149" t="s">
        <v>37</v>
      </c>
      <c r="AX949" s="149" t="s">
        <v>78</v>
      </c>
      <c r="AY949" s="151" t="s">
        <v>153</v>
      </c>
    </row>
    <row r="950" spans="2:51" s="149" customFormat="1" ht="11.25">
      <c r="B950" s="150"/>
      <c r="D950" s="144" t="s">
        <v>261</v>
      </c>
      <c r="E950" s="151" t="s">
        <v>19</v>
      </c>
      <c r="F950" s="152" t="s">
        <v>1425</v>
      </c>
      <c r="H950" s="153">
        <v>10.8</v>
      </c>
      <c r="L950" s="150"/>
      <c r="M950" s="154"/>
      <c r="T950" s="155"/>
      <c r="AT950" s="151" t="s">
        <v>261</v>
      </c>
      <c r="AU950" s="151" t="s">
        <v>87</v>
      </c>
      <c r="AV950" s="149" t="s">
        <v>87</v>
      </c>
      <c r="AW950" s="149" t="s">
        <v>37</v>
      </c>
      <c r="AX950" s="149" t="s">
        <v>78</v>
      </c>
      <c r="AY950" s="151" t="s">
        <v>153</v>
      </c>
    </row>
    <row r="951" spans="2:51" s="149" customFormat="1" ht="11.25">
      <c r="B951" s="150"/>
      <c r="D951" s="144" t="s">
        <v>261</v>
      </c>
      <c r="E951" s="151" t="s">
        <v>19</v>
      </c>
      <c r="F951" s="152" t="s">
        <v>1426</v>
      </c>
      <c r="H951" s="153">
        <v>-3.84</v>
      </c>
      <c r="L951" s="150"/>
      <c r="M951" s="154"/>
      <c r="T951" s="155"/>
      <c r="AT951" s="151" t="s">
        <v>261</v>
      </c>
      <c r="AU951" s="151" t="s">
        <v>87</v>
      </c>
      <c r="AV951" s="149" t="s">
        <v>87</v>
      </c>
      <c r="AW951" s="149" t="s">
        <v>37</v>
      </c>
      <c r="AX951" s="149" t="s">
        <v>78</v>
      </c>
      <c r="AY951" s="151" t="s">
        <v>153</v>
      </c>
    </row>
    <row r="952" spans="2:51" s="149" customFormat="1" ht="11.25">
      <c r="B952" s="150"/>
      <c r="D952" s="144" t="s">
        <v>261</v>
      </c>
      <c r="E952" s="151" t="s">
        <v>19</v>
      </c>
      <c r="F952" s="152" t="s">
        <v>1427</v>
      </c>
      <c r="H952" s="153">
        <v>10.293</v>
      </c>
      <c r="L952" s="150"/>
      <c r="M952" s="154"/>
      <c r="T952" s="155"/>
      <c r="AT952" s="151" t="s">
        <v>261</v>
      </c>
      <c r="AU952" s="151" t="s">
        <v>87</v>
      </c>
      <c r="AV952" s="149" t="s">
        <v>87</v>
      </c>
      <c r="AW952" s="149" t="s">
        <v>37</v>
      </c>
      <c r="AX952" s="149" t="s">
        <v>78</v>
      </c>
      <c r="AY952" s="151" t="s">
        <v>153</v>
      </c>
    </row>
    <row r="953" spans="2:51" s="149" customFormat="1" ht="11.25">
      <c r="B953" s="150"/>
      <c r="D953" s="144" t="s">
        <v>261</v>
      </c>
      <c r="E953" s="151" t="s">
        <v>19</v>
      </c>
      <c r="F953" s="152" t="s">
        <v>1428</v>
      </c>
      <c r="H953" s="153">
        <v>10.462</v>
      </c>
      <c r="L953" s="150"/>
      <c r="M953" s="154"/>
      <c r="T953" s="155"/>
      <c r="AT953" s="151" t="s">
        <v>261</v>
      </c>
      <c r="AU953" s="151" t="s">
        <v>87</v>
      </c>
      <c r="AV953" s="149" t="s">
        <v>87</v>
      </c>
      <c r="AW953" s="149" t="s">
        <v>37</v>
      </c>
      <c r="AX953" s="149" t="s">
        <v>78</v>
      </c>
      <c r="AY953" s="151" t="s">
        <v>153</v>
      </c>
    </row>
    <row r="954" spans="2:51" s="149" customFormat="1" ht="11.25">
      <c r="B954" s="150"/>
      <c r="D954" s="144" t="s">
        <v>261</v>
      </c>
      <c r="E954" s="151" t="s">
        <v>19</v>
      </c>
      <c r="F954" s="152" t="s">
        <v>1429</v>
      </c>
      <c r="H954" s="153">
        <v>4.048</v>
      </c>
      <c r="L954" s="150"/>
      <c r="M954" s="154"/>
      <c r="T954" s="155"/>
      <c r="AT954" s="151" t="s">
        <v>261</v>
      </c>
      <c r="AU954" s="151" t="s">
        <v>87</v>
      </c>
      <c r="AV954" s="149" t="s">
        <v>87</v>
      </c>
      <c r="AW954" s="149" t="s">
        <v>37</v>
      </c>
      <c r="AX954" s="149" t="s">
        <v>78</v>
      </c>
      <c r="AY954" s="151" t="s">
        <v>153</v>
      </c>
    </row>
    <row r="955" spans="2:51" s="149" customFormat="1" ht="11.25">
      <c r="B955" s="150"/>
      <c r="D955" s="144" t="s">
        <v>261</v>
      </c>
      <c r="E955" s="151" t="s">
        <v>19</v>
      </c>
      <c r="F955" s="152" t="s">
        <v>1430</v>
      </c>
      <c r="H955" s="153">
        <v>-1.92</v>
      </c>
      <c r="L955" s="150"/>
      <c r="M955" s="154"/>
      <c r="T955" s="155"/>
      <c r="AT955" s="151" t="s">
        <v>261</v>
      </c>
      <c r="AU955" s="151" t="s">
        <v>87</v>
      </c>
      <c r="AV955" s="149" t="s">
        <v>87</v>
      </c>
      <c r="AW955" s="149" t="s">
        <v>37</v>
      </c>
      <c r="AX955" s="149" t="s">
        <v>78</v>
      </c>
      <c r="AY955" s="151" t="s">
        <v>153</v>
      </c>
    </row>
    <row r="956" spans="2:51" s="156" customFormat="1" ht="11.25">
      <c r="B956" s="157"/>
      <c r="D956" s="144" t="s">
        <v>261</v>
      </c>
      <c r="E956" s="158" t="s">
        <v>19</v>
      </c>
      <c r="F956" s="159" t="s">
        <v>295</v>
      </c>
      <c r="H956" s="160">
        <v>49.051</v>
      </c>
      <c r="L956" s="157"/>
      <c r="M956" s="161"/>
      <c r="T956" s="162"/>
      <c r="AT956" s="158" t="s">
        <v>261</v>
      </c>
      <c r="AU956" s="158" t="s">
        <v>87</v>
      </c>
      <c r="AV956" s="156" t="s">
        <v>174</v>
      </c>
      <c r="AW956" s="156" t="s">
        <v>37</v>
      </c>
      <c r="AX956" s="156" t="s">
        <v>85</v>
      </c>
      <c r="AY956" s="158" t="s">
        <v>153</v>
      </c>
    </row>
    <row r="957" spans="2:65" s="18" customFormat="1" ht="33" customHeight="1">
      <c r="B957" s="19"/>
      <c r="C957" s="123" t="s">
        <v>1431</v>
      </c>
      <c r="D957" s="123" t="s">
        <v>156</v>
      </c>
      <c r="E957" s="124" t="s">
        <v>1432</v>
      </c>
      <c r="F957" s="125" t="s">
        <v>1433</v>
      </c>
      <c r="G957" s="126" t="s">
        <v>258</v>
      </c>
      <c r="H957" s="127">
        <v>13.634</v>
      </c>
      <c r="I957" s="128"/>
      <c r="J957" s="129">
        <f>ROUND(I957*H957,2)</f>
        <v>0</v>
      </c>
      <c r="K957" s="125" t="s">
        <v>160</v>
      </c>
      <c r="L957" s="19"/>
      <c r="M957" s="130" t="s">
        <v>19</v>
      </c>
      <c r="N957" s="131" t="s">
        <v>49</v>
      </c>
      <c r="P957" s="132">
        <f>O957*H957</f>
        <v>0</v>
      </c>
      <c r="Q957" s="132">
        <v>0.01213</v>
      </c>
      <c r="R957" s="132">
        <f>Q957*H957</f>
        <v>0.16538042</v>
      </c>
      <c r="S957" s="132">
        <v>0</v>
      </c>
      <c r="T957" s="133">
        <f>S957*H957</f>
        <v>0</v>
      </c>
      <c r="AR957" s="134" t="s">
        <v>373</v>
      </c>
      <c r="AT957" s="134" t="s">
        <v>156</v>
      </c>
      <c r="AU957" s="134" t="s">
        <v>87</v>
      </c>
      <c r="AY957" s="2" t="s">
        <v>153</v>
      </c>
      <c r="BE957" s="135">
        <f t="shared" si="90"/>
        <v>0</v>
      </c>
      <c r="BF957" s="135">
        <f t="shared" si="91"/>
        <v>0</v>
      </c>
      <c r="BG957" s="135">
        <f t="shared" si="92"/>
        <v>0</v>
      </c>
      <c r="BH957" s="135">
        <f t="shared" si="93"/>
        <v>0</v>
      </c>
      <c r="BI957" s="135">
        <f t="shared" si="94"/>
        <v>0</v>
      </c>
      <c r="BJ957" s="2" t="s">
        <v>85</v>
      </c>
      <c r="BK957" s="135">
        <f>ROUND(I957*H957,2)</f>
        <v>0</v>
      </c>
      <c r="BL957" s="2" t="s">
        <v>373</v>
      </c>
      <c r="BM957" s="134" t="s">
        <v>1434</v>
      </c>
    </row>
    <row r="958" spans="2:47" s="18" customFormat="1" ht="11.25">
      <c r="B958" s="19"/>
      <c r="D958" s="136" t="s">
        <v>163</v>
      </c>
      <c r="F958" s="137" t="s">
        <v>1435</v>
      </c>
      <c r="L958" s="19"/>
      <c r="M958" s="138"/>
      <c r="T958" s="43"/>
      <c r="AT958" s="2" t="s">
        <v>163</v>
      </c>
      <c r="AU958" s="2" t="s">
        <v>87</v>
      </c>
    </row>
    <row r="959" spans="2:51" s="142" customFormat="1" ht="11.25">
      <c r="B959" s="143"/>
      <c r="D959" s="144" t="s">
        <v>261</v>
      </c>
      <c r="E959" s="145" t="s">
        <v>19</v>
      </c>
      <c r="F959" s="146" t="s">
        <v>1436</v>
      </c>
      <c r="H959" s="145" t="s">
        <v>19</v>
      </c>
      <c r="L959" s="143"/>
      <c r="M959" s="147"/>
      <c r="T959" s="148"/>
      <c r="AT959" s="145" t="s">
        <v>261</v>
      </c>
      <c r="AU959" s="145" t="s">
        <v>87</v>
      </c>
      <c r="AV959" s="142" t="s">
        <v>85</v>
      </c>
      <c r="AW959" s="142" t="s">
        <v>37</v>
      </c>
      <c r="AX959" s="142" t="s">
        <v>78</v>
      </c>
      <c r="AY959" s="145" t="s">
        <v>153</v>
      </c>
    </row>
    <row r="960" spans="2:51" s="149" customFormat="1" ht="11.25">
      <c r="B960" s="150"/>
      <c r="D960" s="144" t="s">
        <v>261</v>
      </c>
      <c r="E960" s="151" t="s">
        <v>19</v>
      </c>
      <c r="F960" s="152" t="s">
        <v>1437</v>
      </c>
      <c r="H960" s="153">
        <v>13.634</v>
      </c>
      <c r="L960" s="150"/>
      <c r="M960" s="154"/>
      <c r="T960" s="155"/>
      <c r="AT960" s="151" t="s">
        <v>261</v>
      </c>
      <c r="AU960" s="151" t="s">
        <v>87</v>
      </c>
      <c r="AV960" s="149" t="s">
        <v>87</v>
      </c>
      <c r="AW960" s="149" t="s">
        <v>37</v>
      </c>
      <c r="AX960" s="149" t="s">
        <v>85</v>
      </c>
      <c r="AY960" s="151" t="s">
        <v>153</v>
      </c>
    </row>
    <row r="961" spans="2:65" s="18" customFormat="1" ht="24.2" customHeight="1">
      <c r="B961" s="19"/>
      <c r="C961" s="123" t="s">
        <v>1438</v>
      </c>
      <c r="D961" s="123" t="s">
        <v>156</v>
      </c>
      <c r="E961" s="124" t="s">
        <v>1439</v>
      </c>
      <c r="F961" s="125" t="s">
        <v>1440</v>
      </c>
      <c r="G961" s="126" t="s">
        <v>258</v>
      </c>
      <c r="H961" s="127">
        <v>163.133</v>
      </c>
      <c r="I961" s="128"/>
      <c r="J961" s="129">
        <f>ROUND(I961*H961,2)</f>
        <v>0</v>
      </c>
      <c r="K961" s="125" t="s">
        <v>160</v>
      </c>
      <c r="L961" s="19"/>
      <c r="M961" s="130" t="s">
        <v>19</v>
      </c>
      <c r="N961" s="131" t="s">
        <v>49</v>
      </c>
      <c r="P961" s="132">
        <f>O961*H961</f>
        <v>0</v>
      </c>
      <c r="Q961" s="132">
        <v>0</v>
      </c>
      <c r="R961" s="132">
        <f>Q961*H961</f>
        <v>0</v>
      </c>
      <c r="S961" s="132">
        <v>0</v>
      </c>
      <c r="T961" s="133">
        <f>S961*H961</f>
        <v>0</v>
      </c>
      <c r="AR961" s="134" t="s">
        <v>373</v>
      </c>
      <c r="AT961" s="134" t="s">
        <v>156</v>
      </c>
      <c r="AU961" s="134" t="s">
        <v>87</v>
      </c>
      <c r="AY961" s="2" t="s">
        <v>153</v>
      </c>
      <c r="BE961" s="135">
        <f t="shared" si="90"/>
        <v>0</v>
      </c>
      <c r="BF961" s="135">
        <f t="shared" si="91"/>
        <v>0</v>
      </c>
      <c r="BG961" s="135">
        <f t="shared" si="92"/>
        <v>0</v>
      </c>
      <c r="BH961" s="135">
        <f t="shared" si="93"/>
        <v>0</v>
      </c>
      <c r="BI961" s="135">
        <f t="shared" si="94"/>
        <v>0</v>
      </c>
      <c r="BJ961" s="2" t="s">
        <v>85</v>
      </c>
      <c r="BK961" s="135">
        <f>ROUND(I961*H961,2)</f>
        <v>0</v>
      </c>
      <c r="BL961" s="2" t="s">
        <v>373</v>
      </c>
      <c r="BM961" s="134" t="s">
        <v>1441</v>
      </c>
    </row>
    <row r="962" spans="2:47" s="18" customFormat="1" ht="11.25">
      <c r="B962" s="19"/>
      <c r="D962" s="136" t="s">
        <v>163</v>
      </c>
      <c r="F962" s="137" t="s">
        <v>1442</v>
      </c>
      <c r="L962" s="19"/>
      <c r="M962" s="138"/>
      <c r="T962" s="43"/>
      <c r="AT962" s="2" t="s">
        <v>163</v>
      </c>
      <c r="AU962" s="2" t="s">
        <v>87</v>
      </c>
    </row>
    <row r="963" spans="2:51" s="149" customFormat="1" ht="11.25">
      <c r="B963" s="150"/>
      <c r="D963" s="144" t="s">
        <v>261</v>
      </c>
      <c r="E963" s="151" t="s">
        <v>19</v>
      </c>
      <c r="F963" s="152" t="s">
        <v>1443</v>
      </c>
      <c r="H963" s="153">
        <v>163.133</v>
      </c>
      <c r="L963" s="150"/>
      <c r="M963" s="154"/>
      <c r="T963" s="155"/>
      <c r="AT963" s="151" t="s">
        <v>261</v>
      </c>
      <c r="AU963" s="151" t="s">
        <v>87</v>
      </c>
      <c r="AV963" s="149" t="s">
        <v>87</v>
      </c>
      <c r="AW963" s="149" t="s">
        <v>37</v>
      </c>
      <c r="AX963" s="149" t="s">
        <v>85</v>
      </c>
      <c r="AY963" s="151" t="s">
        <v>153</v>
      </c>
    </row>
    <row r="964" spans="2:65" s="18" customFormat="1" ht="16.5" customHeight="1">
      <c r="B964" s="19"/>
      <c r="C964" s="171" t="s">
        <v>1444</v>
      </c>
      <c r="D964" s="171" t="s">
        <v>664</v>
      </c>
      <c r="E964" s="172" t="s">
        <v>1445</v>
      </c>
      <c r="F964" s="173" t="s">
        <v>1446</v>
      </c>
      <c r="G964" s="174" t="s">
        <v>258</v>
      </c>
      <c r="H964" s="175">
        <v>179.446</v>
      </c>
      <c r="I964" s="176"/>
      <c r="J964" s="177">
        <f>ROUND(I964*H964,2)</f>
        <v>0</v>
      </c>
      <c r="K964" s="173" t="s">
        <v>160</v>
      </c>
      <c r="L964" s="178"/>
      <c r="M964" s="179" t="s">
        <v>19</v>
      </c>
      <c r="N964" s="180" t="s">
        <v>49</v>
      </c>
      <c r="P964" s="132">
        <f>O964*H964</f>
        <v>0</v>
      </c>
      <c r="Q964" s="132">
        <v>0.00168</v>
      </c>
      <c r="R964" s="132">
        <f>Q964*H964</f>
        <v>0.30146928</v>
      </c>
      <c r="S964" s="132">
        <v>0</v>
      </c>
      <c r="T964" s="133">
        <f>S964*H964</f>
        <v>0</v>
      </c>
      <c r="AR964" s="134" t="s">
        <v>494</v>
      </c>
      <c r="AT964" s="134" t="s">
        <v>664</v>
      </c>
      <c r="AU964" s="134" t="s">
        <v>87</v>
      </c>
      <c r="AY964" s="2" t="s">
        <v>153</v>
      </c>
      <c r="BE964" s="135">
        <f t="shared" si="90"/>
        <v>0</v>
      </c>
      <c r="BF964" s="135">
        <f t="shared" si="91"/>
        <v>0</v>
      </c>
      <c r="BG964" s="135">
        <f t="shared" si="92"/>
        <v>0</v>
      </c>
      <c r="BH964" s="135">
        <f t="shared" si="93"/>
        <v>0</v>
      </c>
      <c r="BI964" s="135">
        <f t="shared" si="94"/>
        <v>0</v>
      </c>
      <c r="BJ964" s="2" t="s">
        <v>85</v>
      </c>
      <c r="BK964" s="135">
        <f>ROUND(I964*H964,2)</f>
        <v>0</v>
      </c>
      <c r="BL964" s="2" t="s">
        <v>373</v>
      </c>
      <c r="BM964" s="134" t="s">
        <v>1447</v>
      </c>
    </row>
    <row r="965" spans="2:51" s="149" customFormat="1" ht="11.25">
      <c r="B965" s="150"/>
      <c r="D965" s="144" t="s">
        <v>261</v>
      </c>
      <c r="F965" s="152" t="s">
        <v>1448</v>
      </c>
      <c r="H965" s="153">
        <v>179.446</v>
      </c>
      <c r="L965" s="150"/>
      <c r="M965" s="154"/>
      <c r="T965" s="155"/>
      <c r="AT965" s="151" t="s">
        <v>261</v>
      </c>
      <c r="AU965" s="151" t="s">
        <v>87</v>
      </c>
      <c r="AV965" s="149" t="s">
        <v>87</v>
      </c>
      <c r="AW965" s="149" t="s">
        <v>4</v>
      </c>
      <c r="AX965" s="149" t="s">
        <v>85</v>
      </c>
      <c r="AY965" s="151" t="s">
        <v>153</v>
      </c>
    </row>
    <row r="966" spans="2:65" s="18" customFormat="1" ht="24.2" customHeight="1">
      <c r="B966" s="19"/>
      <c r="C966" s="123" t="s">
        <v>1449</v>
      </c>
      <c r="D966" s="123" t="s">
        <v>156</v>
      </c>
      <c r="E966" s="124" t="s">
        <v>1450</v>
      </c>
      <c r="F966" s="125" t="s">
        <v>1451</v>
      </c>
      <c r="G966" s="126" t="s">
        <v>258</v>
      </c>
      <c r="H966" s="127">
        <v>142.308</v>
      </c>
      <c r="I966" s="128"/>
      <c r="J966" s="129">
        <f>ROUND(I966*H966,2)</f>
        <v>0</v>
      </c>
      <c r="K966" s="125" t="s">
        <v>160</v>
      </c>
      <c r="L966" s="19"/>
      <c r="M966" s="130" t="s">
        <v>19</v>
      </c>
      <c r="N966" s="131" t="s">
        <v>49</v>
      </c>
      <c r="P966" s="132">
        <f>O966*H966</f>
        <v>0</v>
      </c>
      <c r="Q966" s="132">
        <v>0.03164</v>
      </c>
      <c r="R966" s="132">
        <f>Q966*H966</f>
        <v>4.50262512</v>
      </c>
      <c r="S966" s="132">
        <v>0</v>
      </c>
      <c r="T966" s="133">
        <f>S966*H966</f>
        <v>0</v>
      </c>
      <c r="AR966" s="134" t="s">
        <v>373</v>
      </c>
      <c r="AT966" s="134" t="s">
        <v>156</v>
      </c>
      <c r="AU966" s="134" t="s">
        <v>87</v>
      </c>
      <c r="AY966" s="2" t="s">
        <v>153</v>
      </c>
      <c r="BE966" s="135">
        <f t="shared" si="90"/>
        <v>0</v>
      </c>
      <c r="BF966" s="135">
        <f t="shared" si="91"/>
        <v>0</v>
      </c>
      <c r="BG966" s="135">
        <f t="shared" si="92"/>
        <v>0</v>
      </c>
      <c r="BH966" s="135">
        <f t="shared" si="93"/>
        <v>0</v>
      </c>
      <c r="BI966" s="135">
        <f t="shared" si="94"/>
        <v>0</v>
      </c>
      <c r="BJ966" s="2" t="s">
        <v>85</v>
      </c>
      <c r="BK966" s="135">
        <f>ROUND(I966*H966,2)</f>
        <v>0</v>
      </c>
      <c r="BL966" s="2" t="s">
        <v>373</v>
      </c>
      <c r="BM966" s="134" t="s">
        <v>1452</v>
      </c>
    </row>
    <row r="967" spans="2:47" s="18" customFormat="1" ht="11.25">
      <c r="B967" s="19"/>
      <c r="D967" s="136" t="s">
        <v>163</v>
      </c>
      <c r="F967" s="137" t="s">
        <v>1453</v>
      </c>
      <c r="L967" s="19"/>
      <c r="M967" s="138"/>
      <c r="T967" s="43"/>
      <c r="AT967" s="2" t="s">
        <v>163</v>
      </c>
      <c r="AU967" s="2" t="s">
        <v>87</v>
      </c>
    </row>
    <row r="968" spans="2:51" s="149" customFormat="1" ht="11.25">
      <c r="B968" s="150"/>
      <c r="D968" s="144" t="s">
        <v>261</v>
      </c>
      <c r="E968" s="151" t="s">
        <v>19</v>
      </c>
      <c r="F968" s="152" t="s">
        <v>1454</v>
      </c>
      <c r="H968" s="153">
        <v>104.88</v>
      </c>
      <c r="L968" s="150"/>
      <c r="M968" s="154"/>
      <c r="T968" s="155"/>
      <c r="AT968" s="151" t="s">
        <v>261</v>
      </c>
      <c r="AU968" s="151" t="s">
        <v>87</v>
      </c>
      <c r="AV968" s="149" t="s">
        <v>87</v>
      </c>
      <c r="AW968" s="149" t="s">
        <v>37</v>
      </c>
      <c r="AX968" s="149" t="s">
        <v>78</v>
      </c>
      <c r="AY968" s="151" t="s">
        <v>153</v>
      </c>
    </row>
    <row r="969" spans="2:51" s="149" customFormat="1" ht="11.25">
      <c r="B969" s="150"/>
      <c r="D969" s="144" t="s">
        <v>261</v>
      </c>
      <c r="E969" s="151" t="s">
        <v>19</v>
      </c>
      <c r="F969" s="152" t="s">
        <v>1455</v>
      </c>
      <c r="H969" s="153">
        <v>-15.898</v>
      </c>
      <c r="L969" s="150"/>
      <c r="M969" s="154"/>
      <c r="T969" s="155"/>
      <c r="AT969" s="151" t="s">
        <v>261</v>
      </c>
      <c r="AU969" s="151" t="s">
        <v>87</v>
      </c>
      <c r="AV969" s="149" t="s">
        <v>87</v>
      </c>
      <c r="AW969" s="149" t="s">
        <v>37</v>
      </c>
      <c r="AX969" s="149" t="s">
        <v>78</v>
      </c>
      <c r="AY969" s="151" t="s">
        <v>153</v>
      </c>
    </row>
    <row r="970" spans="2:51" s="149" customFormat="1" ht="11.25">
      <c r="B970" s="150"/>
      <c r="D970" s="144" t="s">
        <v>261</v>
      </c>
      <c r="E970" s="151" t="s">
        <v>19</v>
      </c>
      <c r="F970" s="152" t="s">
        <v>1456</v>
      </c>
      <c r="H970" s="153">
        <v>28.362</v>
      </c>
      <c r="L970" s="150"/>
      <c r="M970" s="154"/>
      <c r="T970" s="155"/>
      <c r="AT970" s="151" t="s">
        <v>261</v>
      </c>
      <c r="AU970" s="151" t="s">
        <v>87</v>
      </c>
      <c r="AV970" s="149" t="s">
        <v>87</v>
      </c>
      <c r="AW970" s="149" t="s">
        <v>37</v>
      </c>
      <c r="AX970" s="149" t="s">
        <v>78</v>
      </c>
      <c r="AY970" s="151" t="s">
        <v>153</v>
      </c>
    </row>
    <row r="971" spans="2:51" s="149" customFormat="1" ht="11.25">
      <c r="B971" s="150"/>
      <c r="D971" s="144" t="s">
        <v>261</v>
      </c>
      <c r="E971" s="151" t="s">
        <v>19</v>
      </c>
      <c r="F971" s="152" t="s">
        <v>1457</v>
      </c>
      <c r="H971" s="153">
        <v>-3.912</v>
      </c>
      <c r="L971" s="150"/>
      <c r="M971" s="154"/>
      <c r="T971" s="155"/>
      <c r="AT971" s="151" t="s">
        <v>261</v>
      </c>
      <c r="AU971" s="151" t="s">
        <v>87</v>
      </c>
      <c r="AV971" s="149" t="s">
        <v>87</v>
      </c>
      <c r="AW971" s="149" t="s">
        <v>37</v>
      </c>
      <c r="AX971" s="149" t="s">
        <v>78</v>
      </c>
      <c r="AY971" s="151" t="s">
        <v>153</v>
      </c>
    </row>
    <row r="972" spans="2:51" s="149" customFormat="1" ht="11.25">
      <c r="B972" s="150"/>
      <c r="D972" s="144" t="s">
        <v>261</v>
      </c>
      <c r="E972" s="151" t="s">
        <v>19</v>
      </c>
      <c r="F972" s="152" t="s">
        <v>1458</v>
      </c>
      <c r="H972" s="153">
        <v>11.662</v>
      </c>
      <c r="L972" s="150"/>
      <c r="M972" s="154"/>
      <c r="T972" s="155"/>
      <c r="AT972" s="151" t="s">
        <v>261</v>
      </c>
      <c r="AU972" s="151" t="s">
        <v>87</v>
      </c>
      <c r="AV972" s="149" t="s">
        <v>87</v>
      </c>
      <c r="AW972" s="149" t="s">
        <v>37</v>
      </c>
      <c r="AX972" s="149" t="s">
        <v>78</v>
      </c>
      <c r="AY972" s="151" t="s">
        <v>153</v>
      </c>
    </row>
    <row r="973" spans="2:51" s="149" customFormat="1" ht="11.25">
      <c r="B973" s="150"/>
      <c r="D973" s="144" t="s">
        <v>261</v>
      </c>
      <c r="E973" s="151" t="s">
        <v>19</v>
      </c>
      <c r="F973" s="152" t="s">
        <v>1459</v>
      </c>
      <c r="H973" s="153">
        <v>-1.904</v>
      </c>
      <c r="L973" s="150"/>
      <c r="M973" s="154"/>
      <c r="T973" s="155"/>
      <c r="AT973" s="151" t="s">
        <v>261</v>
      </c>
      <c r="AU973" s="151" t="s">
        <v>87</v>
      </c>
      <c r="AV973" s="149" t="s">
        <v>87</v>
      </c>
      <c r="AW973" s="149" t="s">
        <v>37</v>
      </c>
      <c r="AX973" s="149" t="s">
        <v>78</v>
      </c>
      <c r="AY973" s="151" t="s">
        <v>153</v>
      </c>
    </row>
    <row r="974" spans="2:51" s="149" customFormat="1" ht="11.25">
      <c r="B974" s="150"/>
      <c r="D974" s="144" t="s">
        <v>261</v>
      </c>
      <c r="E974" s="151" t="s">
        <v>19</v>
      </c>
      <c r="F974" s="152" t="s">
        <v>836</v>
      </c>
      <c r="H974" s="153">
        <v>12.751</v>
      </c>
      <c r="L974" s="150"/>
      <c r="M974" s="154"/>
      <c r="T974" s="155"/>
      <c r="AT974" s="151" t="s">
        <v>261</v>
      </c>
      <c r="AU974" s="151" t="s">
        <v>87</v>
      </c>
      <c r="AV974" s="149" t="s">
        <v>87</v>
      </c>
      <c r="AW974" s="149" t="s">
        <v>37</v>
      </c>
      <c r="AX974" s="149" t="s">
        <v>78</v>
      </c>
      <c r="AY974" s="151" t="s">
        <v>153</v>
      </c>
    </row>
    <row r="975" spans="2:51" s="149" customFormat="1" ht="11.25">
      <c r="B975" s="150"/>
      <c r="D975" s="144" t="s">
        <v>261</v>
      </c>
      <c r="E975" s="151" t="s">
        <v>19</v>
      </c>
      <c r="F975" s="152" t="s">
        <v>1460</v>
      </c>
      <c r="H975" s="153">
        <v>-1.848</v>
      </c>
      <c r="L975" s="150"/>
      <c r="M975" s="154"/>
      <c r="T975" s="155"/>
      <c r="AT975" s="151" t="s">
        <v>261</v>
      </c>
      <c r="AU975" s="151" t="s">
        <v>87</v>
      </c>
      <c r="AV975" s="149" t="s">
        <v>87</v>
      </c>
      <c r="AW975" s="149" t="s">
        <v>37</v>
      </c>
      <c r="AX975" s="149" t="s">
        <v>78</v>
      </c>
      <c r="AY975" s="151" t="s">
        <v>153</v>
      </c>
    </row>
    <row r="976" spans="2:51" s="149" customFormat="1" ht="11.25">
      <c r="B976" s="150"/>
      <c r="D976" s="144" t="s">
        <v>261</v>
      </c>
      <c r="E976" s="151" t="s">
        <v>19</v>
      </c>
      <c r="F976" s="152" t="s">
        <v>1461</v>
      </c>
      <c r="H976" s="153">
        <v>10.562</v>
      </c>
      <c r="L976" s="150"/>
      <c r="M976" s="154"/>
      <c r="T976" s="155"/>
      <c r="AT976" s="151" t="s">
        <v>261</v>
      </c>
      <c r="AU976" s="151" t="s">
        <v>87</v>
      </c>
      <c r="AV976" s="149" t="s">
        <v>87</v>
      </c>
      <c r="AW976" s="149" t="s">
        <v>37</v>
      </c>
      <c r="AX976" s="149" t="s">
        <v>78</v>
      </c>
      <c r="AY976" s="151" t="s">
        <v>153</v>
      </c>
    </row>
    <row r="977" spans="2:51" s="149" customFormat="1" ht="11.25">
      <c r="B977" s="150"/>
      <c r="D977" s="144" t="s">
        <v>261</v>
      </c>
      <c r="E977" s="151" t="s">
        <v>19</v>
      </c>
      <c r="F977" s="152" t="s">
        <v>1462</v>
      </c>
      <c r="H977" s="153">
        <v>-2.347</v>
      </c>
      <c r="L977" s="150"/>
      <c r="M977" s="154"/>
      <c r="T977" s="155"/>
      <c r="AT977" s="151" t="s">
        <v>261</v>
      </c>
      <c r="AU977" s="151" t="s">
        <v>87</v>
      </c>
      <c r="AV977" s="149" t="s">
        <v>87</v>
      </c>
      <c r="AW977" s="149" t="s">
        <v>37</v>
      </c>
      <c r="AX977" s="149" t="s">
        <v>78</v>
      </c>
      <c r="AY977" s="151" t="s">
        <v>153</v>
      </c>
    </row>
    <row r="978" spans="2:51" s="156" customFormat="1" ht="11.25">
      <c r="B978" s="157"/>
      <c r="D978" s="144" t="s">
        <v>261</v>
      </c>
      <c r="E978" s="158" t="s">
        <v>19</v>
      </c>
      <c r="F978" s="159" t="s">
        <v>295</v>
      </c>
      <c r="H978" s="160">
        <v>142.308</v>
      </c>
      <c r="L978" s="157"/>
      <c r="M978" s="161"/>
      <c r="T978" s="162"/>
      <c r="AT978" s="158" t="s">
        <v>261</v>
      </c>
      <c r="AU978" s="158" t="s">
        <v>87</v>
      </c>
      <c r="AV978" s="156" t="s">
        <v>174</v>
      </c>
      <c r="AW978" s="156" t="s">
        <v>37</v>
      </c>
      <c r="AX978" s="156" t="s">
        <v>85</v>
      </c>
      <c r="AY978" s="158" t="s">
        <v>153</v>
      </c>
    </row>
    <row r="979" spans="2:65" s="18" customFormat="1" ht="24.2" customHeight="1">
      <c r="B979" s="19"/>
      <c r="C979" s="123" t="s">
        <v>1463</v>
      </c>
      <c r="D979" s="123" t="s">
        <v>156</v>
      </c>
      <c r="E979" s="124" t="s">
        <v>1464</v>
      </c>
      <c r="F979" s="125" t="s">
        <v>1465</v>
      </c>
      <c r="G979" s="126" t="s">
        <v>258</v>
      </c>
      <c r="H979" s="127">
        <v>20.825</v>
      </c>
      <c r="I979" s="128"/>
      <c r="J979" s="129">
        <f>ROUND(I979*H979,2)</f>
        <v>0</v>
      </c>
      <c r="K979" s="125" t="s">
        <v>19</v>
      </c>
      <c r="L979" s="19"/>
      <c r="M979" s="130" t="s">
        <v>19</v>
      </c>
      <c r="N979" s="131" t="s">
        <v>49</v>
      </c>
      <c r="P979" s="132">
        <f>O979*H979</f>
        <v>0</v>
      </c>
      <c r="Q979" s="132">
        <v>0.03164</v>
      </c>
      <c r="R979" s="132">
        <f>Q979*H979</f>
        <v>0.658903</v>
      </c>
      <c r="S979" s="132">
        <v>0</v>
      </c>
      <c r="T979" s="133">
        <f>S979*H979</f>
        <v>0</v>
      </c>
      <c r="AR979" s="134" t="s">
        <v>373</v>
      </c>
      <c r="AT979" s="134" t="s">
        <v>156</v>
      </c>
      <c r="AU979" s="134" t="s">
        <v>87</v>
      </c>
      <c r="AY979" s="2" t="s">
        <v>153</v>
      </c>
      <c r="BE979" s="135">
        <f t="shared" si="90"/>
        <v>0</v>
      </c>
      <c r="BF979" s="135">
        <f t="shared" si="91"/>
        <v>0</v>
      </c>
      <c r="BG979" s="135">
        <f t="shared" si="92"/>
        <v>0</v>
      </c>
      <c r="BH979" s="135">
        <f t="shared" si="93"/>
        <v>0</v>
      </c>
      <c r="BI979" s="135">
        <f t="shared" si="94"/>
        <v>0</v>
      </c>
      <c r="BJ979" s="2" t="s">
        <v>85</v>
      </c>
      <c r="BK979" s="135">
        <f>ROUND(I979*H979,2)</f>
        <v>0</v>
      </c>
      <c r="BL979" s="2" t="s">
        <v>373</v>
      </c>
      <c r="BM979" s="134" t="s">
        <v>1466</v>
      </c>
    </row>
    <row r="980" spans="2:51" s="149" customFormat="1" ht="11.25">
      <c r="B980" s="150"/>
      <c r="D980" s="144" t="s">
        <v>261</v>
      </c>
      <c r="E980" s="151" t="s">
        <v>19</v>
      </c>
      <c r="F980" s="152" t="s">
        <v>839</v>
      </c>
      <c r="H980" s="153">
        <v>4.14</v>
      </c>
      <c r="L980" s="150"/>
      <c r="M980" s="154"/>
      <c r="T980" s="155"/>
      <c r="AT980" s="151" t="s">
        <v>261</v>
      </c>
      <c r="AU980" s="151" t="s">
        <v>87</v>
      </c>
      <c r="AV980" s="149" t="s">
        <v>87</v>
      </c>
      <c r="AW980" s="149" t="s">
        <v>37</v>
      </c>
      <c r="AX980" s="149" t="s">
        <v>78</v>
      </c>
      <c r="AY980" s="151" t="s">
        <v>153</v>
      </c>
    </row>
    <row r="981" spans="2:51" s="149" customFormat="1" ht="11.25">
      <c r="B981" s="150"/>
      <c r="D981" s="144" t="s">
        <v>261</v>
      </c>
      <c r="E981" s="151" t="s">
        <v>19</v>
      </c>
      <c r="F981" s="152" t="s">
        <v>840</v>
      </c>
      <c r="H981" s="153">
        <v>1.8</v>
      </c>
      <c r="L981" s="150"/>
      <c r="M981" s="154"/>
      <c r="T981" s="155"/>
      <c r="AT981" s="151" t="s">
        <v>261</v>
      </c>
      <c r="AU981" s="151" t="s">
        <v>87</v>
      </c>
      <c r="AV981" s="149" t="s">
        <v>87</v>
      </c>
      <c r="AW981" s="149" t="s">
        <v>37</v>
      </c>
      <c r="AX981" s="149" t="s">
        <v>78</v>
      </c>
      <c r="AY981" s="151" t="s">
        <v>153</v>
      </c>
    </row>
    <row r="982" spans="2:51" s="149" customFormat="1" ht="11.25">
      <c r="B982" s="150"/>
      <c r="D982" s="144" t="s">
        <v>261</v>
      </c>
      <c r="E982" s="151" t="s">
        <v>19</v>
      </c>
      <c r="F982" s="152" t="s">
        <v>840</v>
      </c>
      <c r="H982" s="153">
        <v>1.8</v>
      </c>
      <c r="L982" s="150"/>
      <c r="M982" s="154"/>
      <c r="T982" s="155"/>
      <c r="AT982" s="151" t="s">
        <v>261</v>
      </c>
      <c r="AU982" s="151" t="s">
        <v>87</v>
      </c>
      <c r="AV982" s="149" t="s">
        <v>87</v>
      </c>
      <c r="AW982" s="149" t="s">
        <v>37</v>
      </c>
      <c r="AX982" s="149" t="s">
        <v>78</v>
      </c>
      <c r="AY982" s="151" t="s">
        <v>153</v>
      </c>
    </row>
    <row r="983" spans="2:51" s="149" customFormat="1" ht="11.25">
      <c r="B983" s="150"/>
      <c r="D983" s="144" t="s">
        <v>261</v>
      </c>
      <c r="E983" s="151" t="s">
        <v>19</v>
      </c>
      <c r="F983" s="152" t="s">
        <v>843</v>
      </c>
      <c r="H983" s="153">
        <v>2.261</v>
      </c>
      <c r="L983" s="150"/>
      <c r="M983" s="154"/>
      <c r="T983" s="155"/>
      <c r="AT983" s="151" t="s">
        <v>261</v>
      </c>
      <c r="AU983" s="151" t="s">
        <v>87</v>
      </c>
      <c r="AV983" s="149" t="s">
        <v>87</v>
      </c>
      <c r="AW983" s="149" t="s">
        <v>37</v>
      </c>
      <c r="AX983" s="149" t="s">
        <v>78</v>
      </c>
      <c r="AY983" s="151" t="s">
        <v>153</v>
      </c>
    </row>
    <row r="984" spans="2:51" s="149" customFormat="1" ht="11.25">
      <c r="B984" s="150"/>
      <c r="D984" s="144" t="s">
        <v>261</v>
      </c>
      <c r="E984" s="151" t="s">
        <v>19</v>
      </c>
      <c r="F984" s="152" t="s">
        <v>1467</v>
      </c>
      <c r="H984" s="153">
        <v>-0.316</v>
      </c>
      <c r="L984" s="150"/>
      <c r="M984" s="154"/>
      <c r="T984" s="155"/>
      <c r="AT984" s="151" t="s">
        <v>261</v>
      </c>
      <c r="AU984" s="151" t="s">
        <v>87</v>
      </c>
      <c r="AV984" s="149" t="s">
        <v>87</v>
      </c>
      <c r="AW984" s="149" t="s">
        <v>37</v>
      </c>
      <c r="AX984" s="149" t="s">
        <v>78</v>
      </c>
      <c r="AY984" s="151" t="s">
        <v>153</v>
      </c>
    </row>
    <row r="985" spans="2:51" s="149" customFormat="1" ht="11.25">
      <c r="B985" s="150"/>
      <c r="D985" s="144" t="s">
        <v>261</v>
      </c>
      <c r="E985" s="151" t="s">
        <v>19</v>
      </c>
      <c r="F985" s="152" t="s">
        <v>843</v>
      </c>
      <c r="H985" s="153">
        <v>2.261</v>
      </c>
      <c r="L985" s="150"/>
      <c r="M985" s="154"/>
      <c r="T985" s="155"/>
      <c r="AT985" s="151" t="s">
        <v>261</v>
      </c>
      <c r="AU985" s="151" t="s">
        <v>87</v>
      </c>
      <c r="AV985" s="149" t="s">
        <v>87</v>
      </c>
      <c r="AW985" s="149" t="s">
        <v>37</v>
      </c>
      <c r="AX985" s="149" t="s">
        <v>78</v>
      </c>
      <c r="AY985" s="151" t="s">
        <v>153</v>
      </c>
    </row>
    <row r="986" spans="2:51" s="149" customFormat="1" ht="11.25">
      <c r="B986" s="150"/>
      <c r="D986" s="144" t="s">
        <v>261</v>
      </c>
      <c r="E986" s="151" t="s">
        <v>19</v>
      </c>
      <c r="F986" s="152" t="s">
        <v>1468</v>
      </c>
      <c r="H986" s="153">
        <v>-0.864</v>
      </c>
      <c r="L986" s="150"/>
      <c r="M986" s="154"/>
      <c r="T986" s="155"/>
      <c r="AT986" s="151" t="s">
        <v>261</v>
      </c>
      <c r="AU986" s="151" t="s">
        <v>87</v>
      </c>
      <c r="AV986" s="149" t="s">
        <v>87</v>
      </c>
      <c r="AW986" s="149" t="s">
        <v>37</v>
      </c>
      <c r="AX986" s="149" t="s">
        <v>78</v>
      </c>
      <c r="AY986" s="151" t="s">
        <v>153</v>
      </c>
    </row>
    <row r="987" spans="2:51" s="149" customFormat="1" ht="11.25">
      <c r="B987" s="150"/>
      <c r="D987" s="144" t="s">
        <v>261</v>
      </c>
      <c r="E987" s="151" t="s">
        <v>19</v>
      </c>
      <c r="F987" s="152" t="s">
        <v>1469</v>
      </c>
      <c r="H987" s="153">
        <v>-1.843</v>
      </c>
      <c r="L987" s="150"/>
      <c r="M987" s="154"/>
      <c r="T987" s="155"/>
      <c r="AT987" s="151" t="s">
        <v>261</v>
      </c>
      <c r="AU987" s="151" t="s">
        <v>87</v>
      </c>
      <c r="AV987" s="149" t="s">
        <v>87</v>
      </c>
      <c r="AW987" s="149" t="s">
        <v>37</v>
      </c>
      <c r="AX987" s="149" t="s">
        <v>78</v>
      </c>
      <c r="AY987" s="151" t="s">
        <v>153</v>
      </c>
    </row>
    <row r="988" spans="2:51" s="149" customFormat="1" ht="11.25">
      <c r="B988" s="150"/>
      <c r="D988" s="144" t="s">
        <v>261</v>
      </c>
      <c r="E988" s="151" t="s">
        <v>19</v>
      </c>
      <c r="F988" s="152" t="s">
        <v>1470</v>
      </c>
      <c r="H988" s="153">
        <v>4.128</v>
      </c>
      <c r="L988" s="150"/>
      <c r="M988" s="154"/>
      <c r="T988" s="155"/>
      <c r="AT988" s="151" t="s">
        <v>261</v>
      </c>
      <c r="AU988" s="151" t="s">
        <v>87</v>
      </c>
      <c r="AV988" s="149" t="s">
        <v>87</v>
      </c>
      <c r="AW988" s="149" t="s">
        <v>37</v>
      </c>
      <c r="AX988" s="149" t="s">
        <v>78</v>
      </c>
      <c r="AY988" s="151" t="s">
        <v>153</v>
      </c>
    </row>
    <row r="989" spans="2:51" s="149" customFormat="1" ht="11.25">
      <c r="B989" s="150"/>
      <c r="D989" s="144" t="s">
        <v>261</v>
      </c>
      <c r="E989" s="151" t="s">
        <v>19</v>
      </c>
      <c r="F989" s="152" t="s">
        <v>1471</v>
      </c>
      <c r="H989" s="153">
        <v>1.507</v>
      </c>
      <c r="L989" s="150"/>
      <c r="M989" s="154"/>
      <c r="T989" s="155"/>
      <c r="AT989" s="151" t="s">
        <v>261</v>
      </c>
      <c r="AU989" s="151" t="s">
        <v>87</v>
      </c>
      <c r="AV989" s="149" t="s">
        <v>87</v>
      </c>
      <c r="AW989" s="149" t="s">
        <v>37</v>
      </c>
      <c r="AX989" s="149" t="s">
        <v>78</v>
      </c>
      <c r="AY989" s="151" t="s">
        <v>153</v>
      </c>
    </row>
    <row r="990" spans="2:51" s="149" customFormat="1" ht="11.25">
      <c r="B990" s="150"/>
      <c r="D990" s="144" t="s">
        <v>261</v>
      </c>
      <c r="E990" s="151" t="s">
        <v>19</v>
      </c>
      <c r="F990" s="152" t="s">
        <v>1472</v>
      </c>
      <c r="H990" s="153">
        <v>1.485</v>
      </c>
      <c r="L990" s="150"/>
      <c r="M990" s="154"/>
      <c r="T990" s="155"/>
      <c r="AT990" s="151" t="s">
        <v>261</v>
      </c>
      <c r="AU990" s="151" t="s">
        <v>87</v>
      </c>
      <c r="AV990" s="149" t="s">
        <v>87</v>
      </c>
      <c r="AW990" s="149" t="s">
        <v>37</v>
      </c>
      <c r="AX990" s="149" t="s">
        <v>78</v>
      </c>
      <c r="AY990" s="151" t="s">
        <v>153</v>
      </c>
    </row>
    <row r="991" spans="2:51" s="149" customFormat="1" ht="11.25">
      <c r="B991" s="150"/>
      <c r="D991" s="144" t="s">
        <v>261</v>
      </c>
      <c r="E991" s="151" t="s">
        <v>19</v>
      </c>
      <c r="F991" s="152" t="s">
        <v>1473</v>
      </c>
      <c r="H991" s="153">
        <v>5.964</v>
      </c>
      <c r="L991" s="150"/>
      <c r="M991" s="154"/>
      <c r="T991" s="155"/>
      <c r="AT991" s="151" t="s">
        <v>261</v>
      </c>
      <c r="AU991" s="151" t="s">
        <v>87</v>
      </c>
      <c r="AV991" s="149" t="s">
        <v>87</v>
      </c>
      <c r="AW991" s="149" t="s">
        <v>37</v>
      </c>
      <c r="AX991" s="149" t="s">
        <v>78</v>
      </c>
      <c r="AY991" s="151" t="s">
        <v>153</v>
      </c>
    </row>
    <row r="992" spans="2:51" s="149" customFormat="1" ht="11.25">
      <c r="B992" s="150"/>
      <c r="D992" s="144" t="s">
        <v>261</v>
      </c>
      <c r="E992" s="151" t="s">
        <v>19</v>
      </c>
      <c r="F992" s="152" t="s">
        <v>1474</v>
      </c>
      <c r="H992" s="153">
        <v>-0.469</v>
      </c>
      <c r="L992" s="150"/>
      <c r="M992" s="154"/>
      <c r="T992" s="155"/>
      <c r="AT992" s="151" t="s">
        <v>261</v>
      </c>
      <c r="AU992" s="151" t="s">
        <v>87</v>
      </c>
      <c r="AV992" s="149" t="s">
        <v>87</v>
      </c>
      <c r="AW992" s="149" t="s">
        <v>37</v>
      </c>
      <c r="AX992" s="149" t="s">
        <v>78</v>
      </c>
      <c r="AY992" s="151" t="s">
        <v>153</v>
      </c>
    </row>
    <row r="993" spans="2:51" s="149" customFormat="1" ht="11.25">
      <c r="B993" s="150"/>
      <c r="D993" s="144" t="s">
        <v>261</v>
      </c>
      <c r="E993" s="151" t="s">
        <v>19</v>
      </c>
      <c r="F993" s="152" t="s">
        <v>1475</v>
      </c>
      <c r="H993" s="153">
        <v>-0.352</v>
      </c>
      <c r="L993" s="150"/>
      <c r="M993" s="154"/>
      <c r="T993" s="155"/>
      <c r="AT993" s="151" t="s">
        <v>261</v>
      </c>
      <c r="AU993" s="151" t="s">
        <v>87</v>
      </c>
      <c r="AV993" s="149" t="s">
        <v>87</v>
      </c>
      <c r="AW993" s="149" t="s">
        <v>37</v>
      </c>
      <c r="AX993" s="149" t="s">
        <v>78</v>
      </c>
      <c r="AY993" s="151" t="s">
        <v>153</v>
      </c>
    </row>
    <row r="994" spans="2:51" s="149" customFormat="1" ht="11.25">
      <c r="B994" s="150"/>
      <c r="D994" s="144" t="s">
        <v>261</v>
      </c>
      <c r="E994" s="151" t="s">
        <v>19</v>
      </c>
      <c r="F994" s="152" t="s">
        <v>1476</v>
      </c>
      <c r="H994" s="153">
        <v>-0.677</v>
      </c>
      <c r="L994" s="150"/>
      <c r="M994" s="154"/>
      <c r="T994" s="155"/>
      <c r="AT994" s="151" t="s">
        <v>261</v>
      </c>
      <c r="AU994" s="151" t="s">
        <v>87</v>
      </c>
      <c r="AV994" s="149" t="s">
        <v>87</v>
      </c>
      <c r="AW994" s="149" t="s">
        <v>37</v>
      </c>
      <c r="AX994" s="149" t="s">
        <v>78</v>
      </c>
      <c r="AY994" s="151" t="s">
        <v>153</v>
      </c>
    </row>
    <row r="995" spans="2:51" s="156" customFormat="1" ht="11.25">
      <c r="B995" s="157"/>
      <c r="D995" s="144" t="s">
        <v>261</v>
      </c>
      <c r="E995" s="158" t="s">
        <v>19</v>
      </c>
      <c r="F995" s="159" t="s">
        <v>295</v>
      </c>
      <c r="H995" s="160">
        <v>20.825</v>
      </c>
      <c r="L995" s="157"/>
      <c r="M995" s="161"/>
      <c r="T995" s="162"/>
      <c r="AT995" s="158" t="s">
        <v>261</v>
      </c>
      <c r="AU995" s="158" t="s">
        <v>87</v>
      </c>
      <c r="AV995" s="156" t="s">
        <v>174</v>
      </c>
      <c r="AW995" s="156" t="s">
        <v>37</v>
      </c>
      <c r="AX995" s="156" t="s">
        <v>85</v>
      </c>
      <c r="AY995" s="158" t="s">
        <v>153</v>
      </c>
    </row>
    <row r="996" spans="2:65" s="18" customFormat="1" ht="24.2" customHeight="1">
      <c r="B996" s="19"/>
      <c r="C996" s="123" t="s">
        <v>1477</v>
      </c>
      <c r="D996" s="123" t="s">
        <v>156</v>
      </c>
      <c r="E996" s="124" t="s">
        <v>1478</v>
      </c>
      <c r="F996" s="125" t="s">
        <v>1479</v>
      </c>
      <c r="G996" s="126" t="s">
        <v>1081</v>
      </c>
      <c r="H996" s="181"/>
      <c r="I996" s="128"/>
      <c r="J996" s="129">
        <f>ROUND(I996*H996,2)</f>
        <v>0</v>
      </c>
      <c r="K996" s="125" t="s">
        <v>160</v>
      </c>
      <c r="L996" s="19"/>
      <c r="M996" s="130" t="s">
        <v>19</v>
      </c>
      <c r="N996" s="131" t="s">
        <v>49</v>
      </c>
      <c r="P996" s="132">
        <f>O996*H996</f>
        <v>0</v>
      </c>
      <c r="Q996" s="132">
        <v>0</v>
      </c>
      <c r="R996" s="132">
        <f>Q996*H996</f>
        <v>0</v>
      </c>
      <c r="S996" s="132">
        <v>0</v>
      </c>
      <c r="T996" s="133">
        <f>S996*H996</f>
        <v>0</v>
      </c>
      <c r="AR996" s="134" t="s">
        <v>373</v>
      </c>
      <c r="AT996" s="134" t="s">
        <v>156</v>
      </c>
      <c r="AU996" s="134" t="s">
        <v>87</v>
      </c>
      <c r="AY996" s="2" t="s">
        <v>153</v>
      </c>
      <c r="BE996" s="135">
        <f t="shared" si="90"/>
        <v>0</v>
      </c>
      <c r="BF996" s="135">
        <f t="shared" si="91"/>
        <v>0</v>
      </c>
      <c r="BG996" s="135">
        <f t="shared" si="92"/>
        <v>0</v>
      </c>
      <c r="BH996" s="135">
        <f t="shared" si="93"/>
        <v>0</v>
      </c>
      <c r="BI996" s="135">
        <f t="shared" si="94"/>
        <v>0</v>
      </c>
      <c r="BJ996" s="2" t="s">
        <v>85</v>
      </c>
      <c r="BK996" s="135">
        <f>ROUND(I996*H996,2)</f>
        <v>0</v>
      </c>
      <c r="BL996" s="2" t="s">
        <v>373</v>
      </c>
      <c r="BM996" s="134" t="s">
        <v>1480</v>
      </c>
    </row>
    <row r="997" spans="2:47" s="18" customFormat="1" ht="11.25">
      <c r="B997" s="19"/>
      <c r="D997" s="136" t="s">
        <v>163</v>
      </c>
      <c r="F997" s="137" t="s">
        <v>1481</v>
      </c>
      <c r="L997" s="19"/>
      <c r="M997" s="138"/>
      <c r="T997" s="43"/>
      <c r="AT997" s="2" t="s">
        <v>163</v>
      </c>
      <c r="AU997" s="2" t="s">
        <v>87</v>
      </c>
    </row>
    <row r="998" spans="2:63" s="111" customFormat="1" ht="22.9" customHeight="1">
      <c r="B998" s="112"/>
      <c r="D998" s="113" t="s">
        <v>77</v>
      </c>
      <c r="E998" s="121" t="s">
        <v>1482</v>
      </c>
      <c r="F998" s="121" t="s">
        <v>1483</v>
      </c>
      <c r="J998" s="122">
        <f>BK998</f>
        <v>0</v>
      </c>
      <c r="L998" s="112"/>
      <c r="M998" s="116"/>
      <c r="P998" s="117">
        <f>SUM(P999:P1016)</f>
        <v>0</v>
      </c>
      <c r="R998" s="117">
        <f>SUM(R999:R1016)</f>
        <v>0.18540079999999998</v>
      </c>
      <c r="T998" s="118">
        <f>SUM(T999:T1016)</f>
        <v>0</v>
      </c>
      <c r="AR998" s="113" t="s">
        <v>87</v>
      </c>
      <c r="AT998" s="119" t="s">
        <v>77</v>
      </c>
      <c r="AU998" s="119" t="s">
        <v>85</v>
      </c>
      <c r="AY998" s="113" t="s">
        <v>153</v>
      </c>
      <c r="BK998" s="120">
        <f>SUM(BK999:BK1016)</f>
        <v>0</v>
      </c>
    </row>
    <row r="999" spans="2:65" s="18" customFormat="1" ht="24.2" customHeight="1">
      <c r="B999" s="19"/>
      <c r="C999" s="123" t="s">
        <v>1484</v>
      </c>
      <c r="D999" s="123" t="s">
        <v>156</v>
      </c>
      <c r="E999" s="124" t="s">
        <v>1485</v>
      </c>
      <c r="F999" s="125" t="s">
        <v>1486</v>
      </c>
      <c r="G999" s="126" t="s">
        <v>270</v>
      </c>
      <c r="H999" s="127">
        <v>4.43</v>
      </c>
      <c r="I999" s="128"/>
      <c r="J999" s="129">
        <f>ROUND(I999*H999,2)</f>
        <v>0</v>
      </c>
      <c r="K999" s="125" t="s">
        <v>19</v>
      </c>
      <c r="L999" s="19"/>
      <c r="M999" s="130" t="s">
        <v>19</v>
      </c>
      <c r="N999" s="131" t="s">
        <v>49</v>
      </c>
      <c r="P999" s="132">
        <f>O999*H999</f>
        <v>0</v>
      </c>
      <c r="Q999" s="132">
        <v>0.00146</v>
      </c>
      <c r="R999" s="132">
        <f>Q999*H999</f>
        <v>0.006467799999999999</v>
      </c>
      <c r="S999" s="132">
        <v>0</v>
      </c>
      <c r="T999" s="133">
        <f>S999*H999</f>
        <v>0</v>
      </c>
      <c r="AR999" s="134" t="s">
        <v>373</v>
      </c>
      <c r="AT999" s="134" t="s">
        <v>156</v>
      </c>
      <c r="AU999" s="134" t="s">
        <v>87</v>
      </c>
      <c r="AY999" s="2" t="s">
        <v>153</v>
      </c>
      <c r="BE999" s="135">
        <f t="shared" si="90"/>
        <v>0</v>
      </c>
      <c r="BF999" s="135">
        <f t="shared" si="91"/>
        <v>0</v>
      </c>
      <c r="BG999" s="135">
        <f t="shared" si="92"/>
        <v>0</v>
      </c>
      <c r="BH999" s="135">
        <f t="shared" si="93"/>
        <v>0</v>
      </c>
      <c r="BI999" s="135">
        <f t="shared" si="94"/>
        <v>0</v>
      </c>
      <c r="BJ999" s="2" t="s">
        <v>85</v>
      </c>
      <c r="BK999" s="135">
        <f>ROUND(I999*H999,2)</f>
        <v>0</v>
      </c>
      <c r="BL999" s="2" t="s">
        <v>373</v>
      </c>
      <c r="BM999" s="134" t="s">
        <v>1487</v>
      </c>
    </row>
    <row r="1000" spans="2:51" s="149" customFormat="1" ht="11.25">
      <c r="B1000" s="150"/>
      <c r="D1000" s="144" t="s">
        <v>261</v>
      </c>
      <c r="E1000" s="151" t="s">
        <v>19</v>
      </c>
      <c r="F1000" s="152" t="s">
        <v>1488</v>
      </c>
      <c r="H1000" s="153">
        <v>4.43</v>
      </c>
      <c r="L1000" s="150"/>
      <c r="M1000" s="154"/>
      <c r="T1000" s="155"/>
      <c r="AT1000" s="151" t="s">
        <v>261</v>
      </c>
      <c r="AU1000" s="151" t="s">
        <v>87</v>
      </c>
      <c r="AV1000" s="149" t="s">
        <v>87</v>
      </c>
      <c r="AW1000" s="149" t="s">
        <v>37</v>
      </c>
      <c r="AX1000" s="149" t="s">
        <v>85</v>
      </c>
      <c r="AY1000" s="151" t="s">
        <v>153</v>
      </c>
    </row>
    <row r="1001" spans="2:65" s="18" customFormat="1" ht="24.2" customHeight="1">
      <c r="B1001" s="19"/>
      <c r="C1001" s="123" t="s">
        <v>1489</v>
      </c>
      <c r="D1001" s="123" t="s">
        <v>156</v>
      </c>
      <c r="E1001" s="124" t="s">
        <v>1490</v>
      </c>
      <c r="F1001" s="125" t="s">
        <v>1491</v>
      </c>
      <c r="G1001" s="126" t="s">
        <v>270</v>
      </c>
      <c r="H1001" s="127">
        <v>7.2</v>
      </c>
      <c r="I1001" s="128"/>
      <c r="J1001" s="129">
        <f>ROUND(I1001*H1001,2)</f>
        <v>0</v>
      </c>
      <c r="K1001" s="125" t="s">
        <v>160</v>
      </c>
      <c r="L1001" s="19"/>
      <c r="M1001" s="130" t="s">
        <v>19</v>
      </c>
      <c r="N1001" s="131" t="s">
        <v>49</v>
      </c>
      <c r="P1001" s="132">
        <f>O1001*H1001</f>
        <v>0</v>
      </c>
      <c r="Q1001" s="132">
        <v>0.00146</v>
      </c>
      <c r="R1001" s="132">
        <f>Q1001*H1001</f>
        <v>0.010512</v>
      </c>
      <c r="S1001" s="132">
        <v>0</v>
      </c>
      <c r="T1001" s="133">
        <f>S1001*H1001</f>
        <v>0</v>
      </c>
      <c r="AR1001" s="134" t="s">
        <v>373</v>
      </c>
      <c r="AT1001" s="134" t="s">
        <v>156</v>
      </c>
      <c r="AU1001" s="134" t="s">
        <v>87</v>
      </c>
      <c r="AY1001" s="2" t="s">
        <v>153</v>
      </c>
      <c r="BE1001" s="135">
        <f>IF(N1001="základní",J1001,0)</f>
        <v>0</v>
      </c>
      <c r="BF1001" s="135">
        <f>IF(N1001="snížená",J1001,0)</f>
        <v>0</v>
      </c>
      <c r="BG1001" s="135">
        <f>IF(N1001="zákl. přenesená",J1001,0)</f>
        <v>0</v>
      </c>
      <c r="BH1001" s="135">
        <f>IF(N1001="sníž. přenesená",J1001,0)</f>
        <v>0</v>
      </c>
      <c r="BI1001" s="135">
        <f>IF(N1001="nulová",J1001,0)</f>
        <v>0</v>
      </c>
      <c r="BJ1001" s="2" t="s">
        <v>85</v>
      </c>
      <c r="BK1001" s="135">
        <f>ROUND(I1001*H1001,2)</f>
        <v>0</v>
      </c>
      <c r="BL1001" s="2" t="s">
        <v>373</v>
      </c>
      <c r="BM1001" s="134" t="s">
        <v>1492</v>
      </c>
    </row>
    <row r="1002" spans="2:47" s="18" customFormat="1" ht="11.25">
      <c r="B1002" s="19"/>
      <c r="D1002" s="136" t="s">
        <v>163</v>
      </c>
      <c r="F1002" s="137" t="s">
        <v>1493</v>
      </c>
      <c r="L1002" s="19"/>
      <c r="M1002" s="138"/>
      <c r="T1002" s="43"/>
      <c r="AT1002" s="2" t="s">
        <v>163</v>
      </c>
      <c r="AU1002" s="2" t="s">
        <v>87</v>
      </c>
    </row>
    <row r="1003" spans="2:51" s="149" customFormat="1" ht="11.25">
      <c r="B1003" s="150"/>
      <c r="D1003" s="144" t="s">
        <v>261</v>
      </c>
      <c r="E1003" s="151" t="s">
        <v>19</v>
      </c>
      <c r="F1003" s="152" t="s">
        <v>1494</v>
      </c>
      <c r="H1003" s="153">
        <v>7.2</v>
      </c>
      <c r="L1003" s="150"/>
      <c r="M1003" s="154"/>
      <c r="T1003" s="155"/>
      <c r="AT1003" s="151" t="s">
        <v>261</v>
      </c>
      <c r="AU1003" s="151" t="s">
        <v>87</v>
      </c>
      <c r="AV1003" s="149" t="s">
        <v>87</v>
      </c>
      <c r="AW1003" s="149" t="s">
        <v>37</v>
      </c>
      <c r="AX1003" s="149" t="s">
        <v>85</v>
      </c>
      <c r="AY1003" s="151" t="s">
        <v>153</v>
      </c>
    </row>
    <row r="1004" spans="2:65" s="18" customFormat="1" ht="24.2" customHeight="1">
      <c r="B1004" s="19"/>
      <c r="C1004" s="123" t="s">
        <v>1495</v>
      </c>
      <c r="D1004" s="123" t="s">
        <v>156</v>
      </c>
      <c r="E1004" s="124" t="s">
        <v>1496</v>
      </c>
      <c r="F1004" s="125" t="s">
        <v>1497</v>
      </c>
      <c r="G1004" s="126" t="s">
        <v>270</v>
      </c>
      <c r="H1004" s="127">
        <v>18.3</v>
      </c>
      <c r="I1004" s="128"/>
      <c r="J1004" s="129">
        <f>ROUND(I1004*H1004,2)</f>
        <v>0</v>
      </c>
      <c r="K1004" s="125" t="s">
        <v>19</v>
      </c>
      <c r="L1004" s="19"/>
      <c r="M1004" s="130" t="s">
        <v>19</v>
      </c>
      <c r="N1004" s="131" t="s">
        <v>49</v>
      </c>
      <c r="P1004" s="132">
        <f>O1004*H1004</f>
        <v>0</v>
      </c>
      <c r="Q1004" s="132">
        <v>0.00171</v>
      </c>
      <c r="R1004" s="132">
        <f>Q1004*H1004</f>
        <v>0.031293</v>
      </c>
      <c r="S1004" s="132">
        <v>0</v>
      </c>
      <c r="T1004" s="133">
        <f>S1004*H1004</f>
        <v>0</v>
      </c>
      <c r="AR1004" s="134" t="s">
        <v>373</v>
      </c>
      <c r="AT1004" s="134" t="s">
        <v>156</v>
      </c>
      <c r="AU1004" s="134" t="s">
        <v>87</v>
      </c>
      <c r="AY1004" s="2" t="s">
        <v>153</v>
      </c>
      <c r="BE1004" s="135">
        <f>IF(N1004="základní",J1004,0)</f>
        <v>0</v>
      </c>
      <c r="BF1004" s="135">
        <f>IF(N1004="snížená",J1004,0)</f>
        <v>0</v>
      </c>
      <c r="BG1004" s="135">
        <f>IF(N1004="zákl. přenesená",J1004,0)</f>
        <v>0</v>
      </c>
      <c r="BH1004" s="135">
        <f>IF(N1004="sníž. přenesená",J1004,0)</f>
        <v>0</v>
      </c>
      <c r="BI1004" s="135">
        <f>IF(N1004="nulová",J1004,0)</f>
        <v>0</v>
      </c>
      <c r="BJ1004" s="2" t="s">
        <v>85</v>
      </c>
      <c r="BK1004" s="135">
        <f>ROUND(I1004*H1004,2)</f>
        <v>0</v>
      </c>
      <c r="BL1004" s="2" t="s">
        <v>373</v>
      </c>
      <c r="BM1004" s="134" t="s">
        <v>1498</v>
      </c>
    </row>
    <row r="1005" spans="2:51" s="149" customFormat="1" ht="11.25">
      <c r="B1005" s="150"/>
      <c r="D1005" s="144" t="s">
        <v>261</v>
      </c>
      <c r="E1005" s="151" t="s">
        <v>19</v>
      </c>
      <c r="F1005" s="152" t="s">
        <v>1499</v>
      </c>
      <c r="H1005" s="153">
        <v>3.6</v>
      </c>
      <c r="L1005" s="150"/>
      <c r="M1005" s="154"/>
      <c r="T1005" s="155"/>
      <c r="AT1005" s="151" t="s">
        <v>261</v>
      </c>
      <c r="AU1005" s="151" t="s">
        <v>87</v>
      </c>
      <c r="AV1005" s="149" t="s">
        <v>87</v>
      </c>
      <c r="AW1005" s="149" t="s">
        <v>37</v>
      </c>
      <c r="AX1005" s="149" t="s">
        <v>78</v>
      </c>
      <c r="AY1005" s="151" t="s">
        <v>153</v>
      </c>
    </row>
    <row r="1006" spans="2:51" s="149" customFormat="1" ht="11.25">
      <c r="B1006" s="150"/>
      <c r="D1006" s="144" t="s">
        <v>261</v>
      </c>
      <c r="E1006" s="151" t="s">
        <v>19</v>
      </c>
      <c r="F1006" s="152" t="s">
        <v>1500</v>
      </c>
      <c r="H1006" s="153">
        <v>14.7</v>
      </c>
      <c r="L1006" s="150"/>
      <c r="M1006" s="154"/>
      <c r="T1006" s="155"/>
      <c r="AT1006" s="151" t="s">
        <v>261</v>
      </c>
      <c r="AU1006" s="151" t="s">
        <v>87</v>
      </c>
      <c r="AV1006" s="149" t="s">
        <v>87</v>
      </c>
      <c r="AW1006" s="149" t="s">
        <v>37</v>
      </c>
      <c r="AX1006" s="149" t="s">
        <v>78</v>
      </c>
      <c r="AY1006" s="151" t="s">
        <v>153</v>
      </c>
    </row>
    <row r="1007" spans="2:51" s="156" customFormat="1" ht="11.25">
      <c r="B1007" s="157"/>
      <c r="D1007" s="144" t="s">
        <v>261</v>
      </c>
      <c r="E1007" s="158" t="s">
        <v>19</v>
      </c>
      <c r="F1007" s="159" t="s">
        <v>295</v>
      </c>
      <c r="H1007" s="160">
        <v>18.3</v>
      </c>
      <c r="L1007" s="157"/>
      <c r="M1007" s="161"/>
      <c r="T1007" s="162"/>
      <c r="AT1007" s="158" t="s">
        <v>261</v>
      </c>
      <c r="AU1007" s="158" t="s">
        <v>87</v>
      </c>
      <c r="AV1007" s="156" t="s">
        <v>174</v>
      </c>
      <c r="AW1007" s="156" t="s">
        <v>37</v>
      </c>
      <c r="AX1007" s="156" t="s">
        <v>85</v>
      </c>
      <c r="AY1007" s="158" t="s">
        <v>153</v>
      </c>
    </row>
    <row r="1008" spans="2:65" s="18" customFormat="1" ht="24.2" customHeight="1">
      <c r="B1008" s="19"/>
      <c r="C1008" s="123" t="s">
        <v>1501</v>
      </c>
      <c r="D1008" s="123" t="s">
        <v>156</v>
      </c>
      <c r="E1008" s="124" t="s">
        <v>1502</v>
      </c>
      <c r="F1008" s="125" t="s">
        <v>1503</v>
      </c>
      <c r="G1008" s="126" t="s">
        <v>270</v>
      </c>
      <c r="H1008" s="127">
        <v>45.5</v>
      </c>
      <c r="I1008" s="128"/>
      <c r="J1008" s="129">
        <f aca="true" t="shared" si="95" ref="J1008:J1015">ROUND(I1008*H1008,2)</f>
        <v>0</v>
      </c>
      <c r="K1008" s="125" t="s">
        <v>19</v>
      </c>
      <c r="L1008" s="19"/>
      <c r="M1008" s="130" t="s">
        <v>19</v>
      </c>
      <c r="N1008" s="131" t="s">
        <v>49</v>
      </c>
      <c r="P1008" s="132">
        <f aca="true" t="shared" si="96" ref="P1008:P1015">O1008*H1008</f>
        <v>0</v>
      </c>
      <c r="Q1008" s="132">
        <v>0.00074</v>
      </c>
      <c r="R1008" s="132">
        <f aca="true" t="shared" si="97" ref="R1008:R1015">Q1008*H1008</f>
        <v>0.03367</v>
      </c>
      <c r="S1008" s="132">
        <v>0</v>
      </c>
      <c r="T1008" s="133">
        <f aca="true" t="shared" si="98" ref="T1008:T1015">S1008*H1008</f>
        <v>0</v>
      </c>
      <c r="AR1008" s="134" t="s">
        <v>373</v>
      </c>
      <c r="AT1008" s="134" t="s">
        <v>156</v>
      </c>
      <c r="AU1008" s="134" t="s">
        <v>87</v>
      </c>
      <c r="AY1008" s="2" t="s">
        <v>153</v>
      </c>
      <c r="BE1008" s="135">
        <f aca="true" t="shared" si="99" ref="BE1008:BE1069">IF(N1008="základní",J1008,0)</f>
        <v>0</v>
      </c>
      <c r="BF1008" s="135">
        <f aca="true" t="shared" si="100" ref="BF1008:BF1069">IF(N1008="snížená",J1008,0)</f>
        <v>0</v>
      </c>
      <c r="BG1008" s="135">
        <f aca="true" t="shared" si="101" ref="BG1008:BG1069">IF(N1008="zákl. přenesená",J1008,0)</f>
        <v>0</v>
      </c>
      <c r="BH1008" s="135">
        <f aca="true" t="shared" si="102" ref="BH1008:BH1069">IF(N1008="sníž. přenesená",J1008,0)</f>
        <v>0</v>
      </c>
      <c r="BI1008" s="135">
        <f aca="true" t="shared" si="103" ref="BI1008:BI1069">IF(N1008="nulová",J1008,0)</f>
        <v>0</v>
      </c>
      <c r="BJ1008" s="2" t="s">
        <v>85</v>
      </c>
      <c r="BK1008" s="135">
        <f aca="true" t="shared" si="104" ref="BK1008:BK1015">ROUND(I1008*H1008,2)</f>
        <v>0</v>
      </c>
      <c r="BL1008" s="2" t="s">
        <v>373</v>
      </c>
      <c r="BM1008" s="134" t="s">
        <v>1504</v>
      </c>
    </row>
    <row r="1009" spans="2:65" s="18" customFormat="1" ht="24.2" customHeight="1">
      <c r="B1009" s="19"/>
      <c r="C1009" s="123" t="s">
        <v>1505</v>
      </c>
      <c r="D1009" s="123" t="s">
        <v>156</v>
      </c>
      <c r="E1009" s="124" t="s">
        <v>1506</v>
      </c>
      <c r="F1009" s="125" t="s">
        <v>1507</v>
      </c>
      <c r="G1009" s="126" t="s">
        <v>270</v>
      </c>
      <c r="H1009" s="127">
        <v>21.5</v>
      </c>
      <c r="I1009" s="128"/>
      <c r="J1009" s="129">
        <f t="shared" si="95"/>
        <v>0</v>
      </c>
      <c r="K1009" s="125" t="s">
        <v>19</v>
      </c>
      <c r="L1009" s="19"/>
      <c r="M1009" s="130" t="s">
        <v>19</v>
      </c>
      <c r="N1009" s="131" t="s">
        <v>49</v>
      </c>
      <c r="P1009" s="132">
        <f t="shared" si="96"/>
        <v>0</v>
      </c>
      <c r="Q1009" s="132">
        <v>0.00332</v>
      </c>
      <c r="R1009" s="132">
        <f t="shared" si="97"/>
        <v>0.07138</v>
      </c>
      <c r="S1009" s="132">
        <v>0</v>
      </c>
      <c r="T1009" s="133">
        <f t="shared" si="98"/>
        <v>0</v>
      </c>
      <c r="AR1009" s="134" t="s">
        <v>373</v>
      </c>
      <c r="AT1009" s="134" t="s">
        <v>156</v>
      </c>
      <c r="AU1009" s="134" t="s">
        <v>87</v>
      </c>
      <c r="AY1009" s="2" t="s">
        <v>153</v>
      </c>
      <c r="BE1009" s="135">
        <f t="shared" si="99"/>
        <v>0</v>
      </c>
      <c r="BF1009" s="135">
        <f t="shared" si="100"/>
        <v>0</v>
      </c>
      <c r="BG1009" s="135">
        <f t="shared" si="101"/>
        <v>0</v>
      </c>
      <c r="BH1009" s="135">
        <f t="shared" si="102"/>
        <v>0</v>
      </c>
      <c r="BI1009" s="135">
        <f t="shared" si="103"/>
        <v>0</v>
      </c>
      <c r="BJ1009" s="2" t="s">
        <v>85</v>
      </c>
      <c r="BK1009" s="135">
        <f t="shared" si="104"/>
        <v>0</v>
      </c>
      <c r="BL1009" s="2" t="s">
        <v>373</v>
      </c>
      <c r="BM1009" s="134" t="s">
        <v>1508</v>
      </c>
    </row>
    <row r="1010" spans="2:65" s="18" customFormat="1" ht="24.2" customHeight="1">
      <c r="B1010" s="19"/>
      <c r="C1010" s="123" t="s">
        <v>1509</v>
      </c>
      <c r="D1010" s="123" t="s">
        <v>156</v>
      </c>
      <c r="E1010" s="124" t="s">
        <v>1510</v>
      </c>
      <c r="F1010" s="125" t="s">
        <v>1511</v>
      </c>
      <c r="G1010" s="126" t="s">
        <v>270</v>
      </c>
      <c r="H1010" s="127">
        <v>21.5</v>
      </c>
      <c r="I1010" s="128"/>
      <c r="J1010" s="129">
        <f t="shared" si="95"/>
        <v>0</v>
      </c>
      <c r="K1010" s="125" t="s">
        <v>160</v>
      </c>
      <c r="L1010" s="19"/>
      <c r="M1010" s="130" t="s">
        <v>19</v>
      </c>
      <c r="N1010" s="131" t="s">
        <v>49</v>
      </c>
      <c r="P1010" s="132">
        <f t="shared" si="96"/>
        <v>0</v>
      </c>
      <c r="Q1010" s="132">
        <v>0.00045</v>
      </c>
      <c r="R1010" s="132">
        <f t="shared" si="97"/>
        <v>0.009675</v>
      </c>
      <c r="S1010" s="132">
        <v>0</v>
      </c>
      <c r="T1010" s="133">
        <f t="shared" si="98"/>
        <v>0</v>
      </c>
      <c r="AR1010" s="134" t="s">
        <v>373</v>
      </c>
      <c r="AT1010" s="134" t="s">
        <v>156</v>
      </c>
      <c r="AU1010" s="134" t="s">
        <v>87</v>
      </c>
      <c r="AY1010" s="2" t="s">
        <v>153</v>
      </c>
      <c r="BE1010" s="135">
        <f t="shared" si="99"/>
        <v>0</v>
      </c>
      <c r="BF1010" s="135">
        <f t="shared" si="100"/>
        <v>0</v>
      </c>
      <c r="BG1010" s="135">
        <f t="shared" si="101"/>
        <v>0</v>
      </c>
      <c r="BH1010" s="135">
        <f t="shared" si="102"/>
        <v>0</v>
      </c>
      <c r="BI1010" s="135">
        <f t="shared" si="103"/>
        <v>0</v>
      </c>
      <c r="BJ1010" s="2" t="s">
        <v>85</v>
      </c>
      <c r="BK1010" s="135">
        <f t="shared" si="104"/>
        <v>0</v>
      </c>
      <c r="BL1010" s="2" t="s">
        <v>373</v>
      </c>
      <c r="BM1010" s="134" t="s">
        <v>1512</v>
      </c>
    </row>
    <row r="1011" spans="2:47" s="18" customFormat="1" ht="11.25">
      <c r="B1011" s="19"/>
      <c r="D1011" s="136" t="s">
        <v>163</v>
      </c>
      <c r="F1011" s="137" t="s">
        <v>1513</v>
      </c>
      <c r="L1011" s="19"/>
      <c r="M1011" s="138"/>
      <c r="T1011" s="43"/>
      <c r="AT1011" s="2" t="s">
        <v>163</v>
      </c>
      <c r="AU1011" s="2" t="s">
        <v>87</v>
      </c>
    </row>
    <row r="1012" spans="2:65" s="18" customFormat="1" ht="24.2" customHeight="1">
      <c r="B1012" s="19"/>
      <c r="C1012" s="123" t="s">
        <v>1514</v>
      </c>
      <c r="D1012" s="123" t="s">
        <v>156</v>
      </c>
      <c r="E1012" s="124" t="s">
        <v>1515</v>
      </c>
      <c r="F1012" s="125" t="s">
        <v>1516</v>
      </c>
      <c r="G1012" s="126" t="s">
        <v>270</v>
      </c>
      <c r="H1012" s="127">
        <v>21.5</v>
      </c>
      <c r="I1012" s="128"/>
      <c r="J1012" s="129">
        <f t="shared" si="95"/>
        <v>0</v>
      </c>
      <c r="K1012" s="125" t="s">
        <v>19</v>
      </c>
      <c r="L1012" s="19"/>
      <c r="M1012" s="130" t="s">
        <v>19</v>
      </c>
      <c r="N1012" s="131" t="s">
        <v>49</v>
      </c>
      <c r="P1012" s="132">
        <f t="shared" si="96"/>
        <v>0</v>
      </c>
      <c r="Q1012" s="132">
        <v>0.00061</v>
      </c>
      <c r="R1012" s="132">
        <f t="shared" si="97"/>
        <v>0.013115</v>
      </c>
      <c r="S1012" s="132">
        <v>0</v>
      </c>
      <c r="T1012" s="133">
        <f t="shared" si="98"/>
        <v>0</v>
      </c>
      <c r="AR1012" s="134" t="s">
        <v>373</v>
      </c>
      <c r="AT1012" s="134" t="s">
        <v>156</v>
      </c>
      <c r="AU1012" s="134" t="s">
        <v>87</v>
      </c>
      <c r="AY1012" s="2" t="s">
        <v>153</v>
      </c>
      <c r="BE1012" s="135">
        <f t="shared" si="99"/>
        <v>0</v>
      </c>
      <c r="BF1012" s="135">
        <f t="shared" si="100"/>
        <v>0</v>
      </c>
      <c r="BG1012" s="135">
        <f t="shared" si="101"/>
        <v>0</v>
      </c>
      <c r="BH1012" s="135">
        <f t="shared" si="102"/>
        <v>0</v>
      </c>
      <c r="BI1012" s="135">
        <f t="shared" si="103"/>
        <v>0</v>
      </c>
      <c r="BJ1012" s="2" t="s">
        <v>85</v>
      </c>
      <c r="BK1012" s="135">
        <f t="shared" si="104"/>
        <v>0</v>
      </c>
      <c r="BL1012" s="2" t="s">
        <v>373</v>
      </c>
      <c r="BM1012" s="134" t="s">
        <v>1517</v>
      </c>
    </row>
    <row r="1013" spans="2:65" s="18" customFormat="1" ht="24.2" customHeight="1">
      <c r="B1013" s="19"/>
      <c r="C1013" s="123" t="s">
        <v>1518</v>
      </c>
      <c r="D1013" s="123" t="s">
        <v>156</v>
      </c>
      <c r="E1013" s="124" t="s">
        <v>1519</v>
      </c>
      <c r="F1013" s="125" t="s">
        <v>1520</v>
      </c>
      <c r="G1013" s="126" t="s">
        <v>270</v>
      </c>
      <c r="H1013" s="127">
        <v>8.6</v>
      </c>
      <c r="I1013" s="128"/>
      <c r="J1013" s="129">
        <f t="shared" si="95"/>
        <v>0</v>
      </c>
      <c r="K1013" s="125" t="s">
        <v>160</v>
      </c>
      <c r="L1013" s="19"/>
      <c r="M1013" s="130" t="s">
        <v>19</v>
      </c>
      <c r="N1013" s="131" t="s">
        <v>49</v>
      </c>
      <c r="P1013" s="132">
        <f t="shared" si="96"/>
        <v>0</v>
      </c>
      <c r="Q1013" s="132">
        <v>0.00108</v>
      </c>
      <c r="R1013" s="132">
        <f t="shared" si="97"/>
        <v>0.009288</v>
      </c>
      <c r="S1013" s="132">
        <v>0</v>
      </c>
      <c r="T1013" s="133">
        <f t="shared" si="98"/>
        <v>0</v>
      </c>
      <c r="AR1013" s="134" t="s">
        <v>373</v>
      </c>
      <c r="AT1013" s="134" t="s">
        <v>156</v>
      </c>
      <c r="AU1013" s="134" t="s">
        <v>87</v>
      </c>
      <c r="AY1013" s="2" t="s">
        <v>153</v>
      </c>
      <c r="BE1013" s="135">
        <f t="shared" si="99"/>
        <v>0</v>
      </c>
      <c r="BF1013" s="135">
        <f t="shared" si="100"/>
        <v>0</v>
      </c>
      <c r="BG1013" s="135">
        <f t="shared" si="101"/>
        <v>0</v>
      </c>
      <c r="BH1013" s="135">
        <f t="shared" si="102"/>
        <v>0</v>
      </c>
      <c r="BI1013" s="135">
        <f t="shared" si="103"/>
        <v>0</v>
      </c>
      <c r="BJ1013" s="2" t="s">
        <v>85</v>
      </c>
      <c r="BK1013" s="135">
        <f t="shared" si="104"/>
        <v>0</v>
      </c>
      <c r="BL1013" s="2" t="s">
        <v>373</v>
      </c>
      <c r="BM1013" s="134" t="s">
        <v>1521</v>
      </c>
    </row>
    <row r="1014" spans="2:47" s="18" customFormat="1" ht="11.25">
      <c r="B1014" s="19"/>
      <c r="D1014" s="136" t="s">
        <v>163</v>
      </c>
      <c r="F1014" s="137" t="s">
        <v>1522</v>
      </c>
      <c r="L1014" s="19"/>
      <c r="M1014" s="138"/>
      <c r="T1014" s="43"/>
      <c r="AT1014" s="2" t="s">
        <v>163</v>
      </c>
      <c r="AU1014" s="2" t="s">
        <v>87</v>
      </c>
    </row>
    <row r="1015" spans="2:65" s="18" customFormat="1" ht="24.2" customHeight="1">
      <c r="B1015" s="19"/>
      <c r="C1015" s="123" t="s">
        <v>1523</v>
      </c>
      <c r="D1015" s="123" t="s">
        <v>156</v>
      </c>
      <c r="E1015" s="124" t="s">
        <v>1524</v>
      </c>
      <c r="F1015" s="125" t="s">
        <v>1525</v>
      </c>
      <c r="G1015" s="126" t="s">
        <v>1081</v>
      </c>
      <c r="H1015" s="181"/>
      <c r="I1015" s="128"/>
      <c r="J1015" s="129">
        <f t="shared" si="95"/>
        <v>0</v>
      </c>
      <c r="K1015" s="125" t="s">
        <v>160</v>
      </c>
      <c r="L1015" s="19"/>
      <c r="M1015" s="130" t="s">
        <v>19</v>
      </c>
      <c r="N1015" s="131" t="s">
        <v>49</v>
      </c>
      <c r="P1015" s="132">
        <f t="shared" si="96"/>
        <v>0</v>
      </c>
      <c r="Q1015" s="132">
        <v>0</v>
      </c>
      <c r="R1015" s="132">
        <f t="shared" si="97"/>
        <v>0</v>
      </c>
      <c r="S1015" s="132">
        <v>0</v>
      </c>
      <c r="T1015" s="133">
        <f t="shared" si="98"/>
        <v>0</v>
      </c>
      <c r="AR1015" s="134" t="s">
        <v>373</v>
      </c>
      <c r="AT1015" s="134" t="s">
        <v>156</v>
      </c>
      <c r="AU1015" s="134" t="s">
        <v>87</v>
      </c>
      <c r="AY1015" s="2" t="s">
        <v>153</v>
      </c>
      <c r="BE1015" s="135">
        <f t="shared" si="99"/>
        <v>0</v>
      </c>
      <c r="BF1015" s="135">
        <f t="shared" si="100"/>
        <v>0</v>
      </c>
      <c r="BG1015" s="135">
        <f t="shared" si="101"/>
        <v>0</v>
      </c>
      <c r="BH1015" s="135">
        <f t="shared" si="102"/>
        <v>0</v>
      </c>
      <c r="BI1015" s="135">
        <f t="shared" si="103"/>
        <v>0</v>
      </c>
      <c r="BJ1015" s="2" t="s">
        <v>85</v>
      </c>
      <c r="BK1015" s="135">
        <f t="shared" si="104"/>
        <v>0</v>
      </c>
      <c r="BL1015" s="2" t="s">
        <v>373</v>
      </c>
      <c r="BM1015" s="134" t="s">
        <v>1526</v>
      </c>
    </row>
    <row r="1016" spans="2:47" s="18" customFormat="1" ht="11.25">
      <c r="B1016" s="19"/>
      <c r="D1016" s="136" t="s">
        <v>163</v>
      </c>
      <c r="F1016" s="137" t="s">
        <v>1527</v>
      </c>
      <c r="L1016" s="19"/>
      <c r="M1016" s="138"/>
      <c r="T1016" s="43"/>
      <c r="AT1016" s="2" t="s">
        <v>163</v>
      </c>
      <c r="AU1016" s="2" t="s">
        <v>87</v>
      </c>
    </row>
    <row r="1017" spans="2:63" s="111" customFormat="1" ht="22.9" customHeight="1">
      <c r="B1017" s="112"/>
      <c r="D1017" s="113" t="s">
        <v>77</v>
      </c>
      <c r="E1017" s="121" t="s">
        <v>1528</v>
      </c>
      <c r="F1017" s="121" t="s">
        <v>1529</v>
      </c>
      <c r="J1017" s="122">
        <f>BK1017</f>
        <v>0</v>
      </c>
      <c r="L1017" s="112"/>
      <c r="M1017" s="116"/>
      <c r="P1017" s="117">
        <f>SUM(P1018:P1043)</f>
        <v>0</v>
      </c>
      <c r="R1017" s="117">
        <f>SUM(R1018:R1043)</f>
        <v>0.4139500000000001</v>
      </c>
      <c r="T1017" s="118">
        <f>SUM(T1018:T1043)</f>
        <v>0</v>
      </c>
      <c r="AR1017" s="113" t="s">
        <v>87</v>
      </c>
      <c r="AT1017" s="119" t="s">
        <v>77</v>
      </c>
      <c r="AU1017" s="119" t="s">
        <v>85</v>
      </c>
      <c r="AY1017" s="113" t="s">
        <v>153</v>
      </c>
      <c r="BK1017" s="120">
        <f>SUM(BK1018:BK1043)</f>
        <v>0</v>
      </c>
    </row>
    <row r="1018" spans="2:65" s="18" customFormat="1" ht="24.2" customHeight="1">
      <c r="B1018" s="19"/>
      <c r="C1018" s="123" t="s">
        <v>1530</v>
      </c>
      <c r="D1018" s="123" t="s">
        <v>156</v>
      </c>
      <c r="E1018" s="124" t="s">
        <v>1531</v>
      </c>
      <c r="F1018" s="125" t="s">
        <v>1532</v>
      </c>
      <c r="G1018" s="126" t="s">
        <v>254</v>
      </c>
      <c r="H1018" s="127">
        <v>11</v>
      </c>
      <c r="I1018" s="128"/>
      <c r="J1018" s="129">
        <f>ROUND(I1018*H1018,2)</f>
        <v>0</v>
      </c>
      <c r="K1018" s="125" t="s">
        <v>160</v>
      </c>
      <c r="L1018" s="19"/>
      <c r="M1018" s="130" t="s">
        <v>19</v>
      </c>
      <c r="N1018" s="131" t="s">
        <v>49</v>
      </c>
      <c r="P1018" s="132">
        <f>O1018*H1018</f>
        <v>0</v>
      </c>
      <c r="Q1018" s="132">
        <v>0.00047</v>
      </c>
      <c r="R1018" s="132">
        <f>Q1018*H1018</f>
        <v>0.00517</v>
      </c>
      <c r="S1018" s="132">
        <v>0</v>
      </c>
      <c r="T1018" s="133">
        <f>S1018*H1018</f>
        <v>0</v>
      </c>
      <c r="AR1018" s="134" t="s">
        <v>373</v>
      </c>
      <c r="AT1018" s="134" t="s">
        <v>156</v>
      </c>
      <c r="AU1018" s="134" t="s">
        <v>87</v>
      </c>
      <c r="AY1018" s="2" t="s">
        <v>153</v>
      </c>
      <c r="BE1018" s="135">
        <f t="shared" si="99"/>
        <v>0</v>
      </c>
      <c r="BF1018" s="135">
        <f t="shared" si="100"/>
        <v>0</v>
      </c>
      <c r="BG1018" s="135">
        <f t="shared" si="101"/>
        <v>0</v>
      </c>
      <c r="BH1018" s="135">
        <f t="shared" si="102"/>
        <v>0</v>
      </c>
      <c r="BI1018" s="135">
        <f t="shared" si="103"/>
        <v>0</v>
      </c>
      <c r="BJ1018" s="2" t="s">
        <v>85</v>
      </c>
      <c r="BK1018" s="135">
        <f>ROUND(I1018*H1018,2)</f>
        <v>0</v>
      </c>
      <c r="BL1018" s="2" t="s">
        <v>373</v>
      </c>
      <c r="BM1018" s="134" t="s">
        <v>1533</v>
      </c>
    </row>
    <row r="1019" spans="2:47" s="18" customFormat="1" ht="11.25">
      <c r="B1019" s="19"/>
      <c r="D1019" s="136" t="s">
        <v>163</v>
      </c>
      <c r="F1019" s="137" t="s">
        <v>1534</v>
      </c>
      <c r="L1019" s="19"/>
      <c r="M1019" s="138"/>
      <c r="T1019" s="43"/>
      <c r="AT1019" s="2" t="s">
        <v>163</v>
      </c>
      <c r="AU1019" s="2" t="s">
        <v>87</v>
      </c>
    </row>
    <row r="1020" spans="2:65" s="18" customFormat="1" ht="24.2" customHeight="1">
      <c r="B1020" s="19"/>
      <c r="C1020" s="171" t="s">
        <v>1535</v>
      </c>
      <c r="D1020" s="171" t="s">
        <v>664</v>
      </c>
      <c r="E1020" s="172" t="s">
        <v>1536</v>
      </c>
      <c r="F1020" s="173" t="s">
        <v>1537</v>
      </c>
      <c r="G1020" s="174" t="s">
        <v>254</v>
      </c>
      <c r="H1020" s="175">
        <v>11</v>
      </c>
      <c r="I1020" s="176"/>
      <c r="J1020" s="177">
        <f aca="true" t="shared" si="105" ref="J1020:J1042">ROUND(I1020*H1020,2)</f>
        <v>0</v>
      </c>
      <c r="K1020" s="173" t="s">
        <v>1538</v>
      </c>
      <c r="L1020" s="178"/>
      <c r="M1020" s="179" t="s">
        <v>19</v>
      </c>
      <c r="N1020" s="180" t="s">
        <v>49</v>
      </c>
      <c r="P1020" s="132">
        <f aca="true" t="shared" si="106" ref="P1020:P1042">O1020*H1020</f>
        <v>0</v>
      </c>
      <c r="Q1020" s="132">
        <v>0.016</v>
      </c>
      <c r="R1020" s="132">
        <f aca="true" t="shared" si="107" ref="R1020:R1042">Q1020*H1020</f>
        <v>0.176</v>
      </c>
      <c r="S1020" s="132">
        <v>0</v>
      </c>
      <c r="T1020" s="133">
        <f aca="true" t="shared" si="108" ref="T1020:T1042">S1020*H1020</f>
        <v>0</v>
      </c>
      <c r="AR1020" s="134" t="s">
        <v>494</v>
      </c>
      <c r="AT1020" s="134" t="s">
        <v>664</v>
      </c>
      <c r="AU1020" s="134" t="s">
        <v>87</v>
      </c>
      <c r="AY1020" s="2" t="s">
        <v>153</v>
      </c>
      <c r="BE1020" s="135">
        <f t="shared" si="99"/>
        <v>0</v>
      </c>
      <c r="BF1020" s="135">
        <f t="shared" si="100"/>
        <v>0</v>
      </c>
      <c r="BG1020" s="135">
        <f t="shared" si="101"/>
        <v>0</v>
      </c>
      <c r="BH1020" s="135">
        <f t="shared" si="102"/>
        <v>0</v>
      </c>
      <c r="BI1020" s="135">
        <f t="shared" si="103"/>
        <v>0</v>
      </c>
      <c r="BJ1020" s="2" t="s">
        <v>85</v>
      </c>
      <c r="BK1020" s="135">
        <f aca="true" t="shared" si="109" ref="BK1020:BK1042">ROUND(I1020*H1020,2)</f>
        <v>0</v>
      </c>
      <c r="BL1020" s="2" t="s">
        <v>373</v>
      </c>
      <c r="BM1020" s="134" t="s">
        <v>1539</v>
      </c>
    </row>
    <row r="1021" spans="2:65" s="18" customFormat="1" ht="24.2" customHeight="1">
      <c r="B1021" s="19"/>
      <c r="C1021" s="123" t="s">
        <v>1540</v>
      </c>
      <c r="D1021" s="123" t="s">
        <v>156</v>
      </c>
      <c r="E1021" s="124" t="s">
        <v>1541</v>
      </c>
      <c r="F1021" s="125" t="s">
        <v>1542</v>
      </c>
      <c r="G1021" s="126" t="s">
        <v>254</v>
      </c>
      <c r="H1021" s="127">
        <v>9</v>
      </c>
      <c r="I1021" s="128"/>
      <c r="J1021" s="129">
        <f t="shared" si="105"/>
        <v>0</v>
      </c>
      <c r="K1021" s="125" t="s">
        <v>160</v>
      </c>
      <c r="L1021" s="19"/>
      <c r="M1021" s="130" t="s">
        <v>19</v>
      </c>
      <c r="N1021" s="131" t="s">
        <v>49</v>
      </c>
      <c r="P1021" s="132">
        <f t="shared" si="106"/>
        <v>0</v>
      </c>
      <c r="Q1021" s="132">
        <v>0</v>
      </c>
      <c r="R1021" s="132">
        <f t="shared" si="107"/>
        <v>0</v>
      </c>
      <c r="S1021" s="132">
        <v>0</v>
      </c>
      <c r="T1021" s="133">
        <f t="shared" si="108"/>
        <v>0</v>
      </c>
      <c r="AR1021" s="134" t="s">
        <v>373</v>
      </c>
      <c r="AT1021" s="134" t="s">
        <v>156</v>
      </c>
      <c r="AU1021" s="134" t="s">
        <v>87</v>
      </c>
      <c r="AY1021" s="2" t="s">
        <v>153</v>
      </c>
      <c r="BE1021" s="135">
        <f t="shared" si="99"/>
        <v>0</v>
      </c>
      <c r="BF1021" s="135">
        <f t="shared" si="100"/>
        <v>0</v>
      </c>
      <c r="BG1021" s="135">
        <f t="shared" si="101"/>
        <v>0</v>
      </c>
      <c r="BH1021" s="135">
        <f t="shared" si="102"/>
        <v>0</v>
      </c>
      <c r="BI1021" s="135">
        <f t="shared" si="103"/>
        <v>0</v>
      </c>
      <c r="BJ1021" s="2" t="s">
        <v>85</v>
      </c>
      <c r="BK1021" s="135">
        <f t="shared" si="109"/>
        <v>0</v>
      </c>
      <c r="BL1021" s="2" t="s">
        <v>373</v>
      </c>
      <c r="BM1021" s="134" t="s">
        <v>1543</v>
      </c>
    </row>
    <row r="1022" spans="2:47" s="18" customFormat="1" ht="11.25">
      <c r="B1022" s="19"/>
      <c r="D1022" s="136" t="s">
        <v>163</v>
      </c>
      <c r="F1022" s="137" t="s">
        <v>1544</v>
      </c>
      <c r="L1022" s="19"/>
      <c r="M1022" s="138"/>
      <c r="T1022" s="43"/>
      <c r="AT1022" s="2" t="s">
        <v>163</v>
      </c>
      <c r="AU1022" s="2" t="s">
        <v>87</v>
      </c>
    </row>
    <row r="1023" spans="2:65" s="18" customFormat="1" ht="16.5" customHeight="1">
      <c r="B1023" s="19"/>
      <c r="C1023" s="171" t="s">
        <v>1545</v>
      </c>
      <c r="D1023" s="171" t="s">
        <v>664</v>
      </c>
      <c r="E1023" s="172" t="s">
        <v>1546</v>
      </c>
      <c r="F1023" s="173" t="s">
        <v>1547</v>
      </c>
      <c r="G1023" s="174" t="s">
        <v>254</v>
      </c>
      <c r="H1023" s="175">
        <v>6</v>
      </c>
      <c r="I1023" s="176"/>
      <c r="J1023" s="177">
        <f t="shared" si="105"/>
        <v>0</v>
      </c>
      <c r="K1023" s="173" t="s">
        <v>19</v>
      </c>
      <c r="L1023" s="178"/>
      <c r="M1023" s="179" t="s">
        <v>19</v>
      </c>
      <c r="N1023" s="180" t="s">
        <v>49</v>
      </c>
      <c r="P1023" s="132">
        <f t="shared" si="106"/>
        <v>0</v>
      </c>
      <c r="Q1023" s="132">
        <v>0.0175</v>
      </c>
      <c r="R1023" s="132">
        <f t="shared" si="107"/>
        <v>0.10500000000000001</v>
      </c>
      <c r="S1023" s="132">
        <v>0</v>
      </c>
      <c r="T1023" s="133">
        <f t="shared" si="108"/>
        <v>0</v>
      </c>
      <c r="AR1023" s="134" t="s">
        <v>494</v>
      </c>
      <c r="AT1023" s="134" t="s">
        <v>664</v>
      </c>
      <c r="AU1023" s="134" t="s">
        <v>87</v>
      </c>
      <c r="AY1023" s="2" t="s">
        <v>153</v>
      </c>
      <c r="BE1023" s="135">
        <f t="shared" si="99"/>
        <v>0</v>
      </c>
      <c r="BF1023" s="135">
        <f t="shared" si="100"/>
        <v>0</v>
      </c>
      <c r="BG1023" s="135">
        <f t="shared" si="101"/>
        <v>0</v>
      </c>
      <c r="BH1023" s="135">
        <f t="shared" si="102"/>
        <v>0</v>
      </c>
      <c r="BI1023" s="135">
        <f t="shared" si="103"/>
        <v>0</v>
      </c>
      <c r="BJ1023" s="2" t="s">
        <v>85</v>
      </c>
      <c r="BK1023" s="135">
        <f t="shared" si="109"/>
        <v>0</v>
      </c>
      <c r="BL1023" s="2" t="s">
        <v>373</v>
      </c>
      <c r="BM1023" s="134" t="s">
        <v>1548</v>
      </c>
    </row>
    <row r="1024" spans="2:65" s="18" customFormat="1" ht="16.5" customHeight="1">
      <c r="B1024" s="19"/>
      <c r="C1024" s="171" t="s">
        <v>1549</v>
      </c>
      <c r="D1024" s="171" t="s">
        <v>664</v>
      </c>
      <c r="E1024" s="172" t="s">
        <v>1550</v>
      </c>
      <c r="F1024" s="173" t="s">
        <v>1551</v>
      </c>
      <c r="G1024" s="174" t="s">
        <v>254</v>
      </c>
      <c r="H1024" s="175">
        <v>3</v>
      </c>
      <c r="I1024" s="176"/>
      <c r="J1024" s="177">
        <f t="shared" si="105"/>
        <v>0</v>
      </c>
      <c r="K1024" s="173" t="s">
        <v>19</v>
      </c>
      <c r="L1024" s="178"/>
      <c r="M1024" s="179" t="s">
        <v>19</v>
      </c>
      <c r="N1024" s="180" t="s">
        <v>49</v>
      </c>
      <c r="P1024" s="132">
        <f t="shared" si="106"/>
        <v>0</v>
      </c>
      <c r="Q1024" s="132">
        <v>0.0195</v>
      </c>
      <c r="R1024" s="132">
        <f t="shared" si="107"/>
        <v>0.058499999999999996</v>
      </c>
      <c r="S1024" s="132">
        <v>0</v>
      </c>
      <c r="T1024" s="133">
        <f t="shared" si="108"/>
        <v>0</v>
      </c>
      <c r="AR1024" s="134" t="s">
        <v>494</v>
      </c>
      <c r="AT1024" s="134" t="s">
        <v>664</v>
      </c>
      <c r="AU1024" s="134" t="s">
        <v>87</v>
      </c>
      <c r="AY1024" s="2" t="s">
        <v>153</v>
      </c>
      <c r="BE1024" s="135">
        <f t="shared" si="99"/>
        <v>0</v>
      </c>
      <c r="BF1024" s="135">
        <f t="shared" si="100"/>
        <v>0</v>
      </c>
      <c r="BG1024" s="135">
        <f t="shared" si="101"/>
        <v>0</v>
      </c>
      <c r="BH1024" s="135">
        <f t="shared" si="102"/>
        <v>0</v>
      </c>
      <c r="BI1024" s="135">
        <f t="shared" si="103"/>
        <v>0</v>
      </c>
      <c r="BJ1024" s="2" t="s">
        <v>85</v>
      </c>
      <c r="BK1024" s="135">
        <f t="shared" si="109"/>
        <v>0</v>
      </c>
      <c r="BL1024" s="2" t="s">
        <v>373</v>
      </c>
      <c r="BM1024" s="134" t="s">
        <v>1552</v>
      </c>
    </row>
    <row r="1025" spans="2:65" s="18" customFormat="1" ht="24.2" customHeight="1">
      <c r="B1025" s="19"/>
      <c r="C1025" s="123" t="s">
        <v>1553</v>
      </c>
      <c r="D1025" s="123" t="s">
        <v>156</v>
      </c>
      <c r="E1025" s="124" t="s">
        <v>1554</v>
      </c>
      <c r="F1025" s="125" t="s">
        <v>1555</v>
      </c>
      <c r="G1025" s="126" t="s">
        <v>254</v>
      </c>
      <c r="H1025" s="127">
        <v>2</v>
      </c>
      <c r="I1025" s="128"/>
      <c r="J1025" s="129">
        <f t="shared" si="105"/>
        <v>0</v>
      </c>
      <c r="K1025" s="125" t="s">
        <v>160</v>
      </c>
      <c r="L1025" s="19"/>
      <c r="M1025" s="130" t="s">
        <v>19</v>
      </c>
      <c r="N1025" s="131" t="s">
        <v>49</v>
      </c>
      <c r="P1025" s="132">
        <f t="shared" si="106"/>
        <v>0</v>
      </c>
      <c r="Q1025" s="132">
        <v>0</v>
      </c>
      <c r="R1025" s="132">
        <f t="shared" si="107"/>
        <v>0</v>
      </c>
      <c r="S1025" s="132">
        <v>0</v>
      </c>
      <c r="T1025" s="133">
        <f t="shared" si="108"/>
        <v>0</v>
      </c>
      <c r="AR1025" s="134" t="s">
        <v>373</v>
      </c>
      <c r="AT1025" s="134" t="s">
        <v>156</v>
      </c>
      <c r="AU1025" s="134" t="s">
        <v>87</v>
      </c>
      <c r="AY1025" s="2" t="s">
        <v>153</v>
      </c>
      <c r="BE1025" s="135">
        <f t="shared" si="99"/>
        <v>0</v>
      </c>
      <c r="BF1025" s="135">
        <f t="shared" si="100"/>
        <v>0</v>
      </c>
      <c r="BG1025" s="135">
        <f t="shared" si="101"/>
        <v>0</v>
      </c>
      <c r="BH1025" s="135">
        <f t="shared" si="102"/>
        <v>0</v>
      </c>
      <c r="BI1025" s="135">
        <f t="shared" si="103"/>
        <v>0</v>
      </c>
      <c r="BJ1025" s="2" t="s">
        <v>85</v>
      </c>
      <c r="BK1025" s="135">
        <f t="shared" si="109"/>
        <v>0</v>
      </c>
      <c r="BL1025" s="2" t="s">
        <v>373</v>
      </c>
      <c r="BM1025" s="134" t="s">
        <v>1556</v>
      </c>
    </row>
    <row r="1026" spans="2:47" s="18" customFormat="1" ht="11.25">
      <c r="B1026" s="19"/>
      <c r="D1026" s="136" t="s">
        <v>163</v>
      </c>
      <c r="F1026" s="137" t="s">
        <v>1557</v>
      </c>
      <c r="L1026" s="19"/>
      <c r="M1026" s="138"/>
      <c r="T1026" s="43"/>
      <c r="AT1026" s="2" t="s">
        <v>163</v>
      </c>
      <c r="AU1026" s="2" t="s">
        <v>87</v>
      </c>
    </row>
    <row r="1027" spans="2:65" s="18" customFormat="1" ht="16.5" customHeight="1">
      <c r="B1027" s="19"/>
      <c r="C1027" s="171" t="s">
        <v>1558</v>
      </c>
      <c r="D1027" s="171" t="s">
        <v>664</v>
      </c>
      <c r="E1027" s="172" t="s">
        <v>1559</v>
      </c>
      <c r="F1027" s="173" t="s">
        <v>1560</v>
      </c>
      <c r="G1027" s="174" t="s">
        <v>254</v>
      </c>
      <c r="H1027" s="175">
        <v>2</v>
      </c>
      <c r="I1027" s="176"/>
      <c r="J1027" s="177">
        <f t="shared" si="105"/>
        <v>0</v>
      </c>
      <c r="K1027" s="173" t="s">
        <v>19</v>
      </c>
      <c r="L1027" s="178"/>
      <c r="M1027" s="179" t="s">
        <v>19</v>
      </c>
      <c r="N1027" s="180" t="s">
        <v>49</v>
      </c>
      <c r="P1027" s="132">
        <f t="shared" si="106"/>
        <v>0</v>
      </c>
      <c r="Q1027" s="132">
        <v>0.0205</v>
      </c>
      <c r="R1027" s="132">
        <f t="shared" si="107"/>
        <v>0.041</v>
      </c>
      <c r="S1027" s="132">
        <v>0</v>
      </c>
      <c r="T1027" s="133">
        <f t="shared" si="108"/>
        <v>0</v>
      </c>
      <c r="AR1027" s="134" t="s">
        <v>494</v>
      </c>
      <c r="AT1027" s="134" t="s">
        <v>664</v>
      </c>
      <c r="AU1027" s="134" t="s">
        <v>87</v>
      </c>
      <c r="AY1027" s="2" t="s">
        <v>153</v>
      </c>
      <c r="BE1027" s="135">
        <f t="shared" si="99"/>
        <v>0</v>
      </c>
      <c r="BF1027" s="135">
        <f t="shared" si="100"/>
        <v>0</v>
      </c>
      <c r="BG1027" s="135">
        <f t="shared" si="101"/>
        <v>0</v>
      </c>
      <c r="BH1027" s="135">
        <f t="shared" si="102"/>
        <v>0</v>
      </c>
      <c r="BI1027" s="135">
        <f t="shared" si="103"/>
        <v>0</v>
      </c>
      <c r="BJ1027" s="2" t="s">
        <v>85</v>
      </c>
      <c r="BK1027" s="135">
        <f t="shared" si="109"/>
        <v>0</v>
      </c>
      <c r="BL1027" s="2" t="s">
        <v>373</v>
      </c>
      <c r="BM1027" s="134" t="s">
        <v>1561</v>
      </c>
    </row>
    <row r="1028" spans="2:65" s="18" customFormat="1" ht="16.5" customHeight="1">
      <c r="B1028" s="19"/>
      <c r="C1028" s="123" t="s">
        <v>1562</v>
      </c>
      <c r="D1028" s="123" t="s">
        <v>156</v>
      </c>
      <c r="E1028" s="124" t="s">
        <v>1563</v>
      </c>
      <c r="F1028" s="125" t="s">
        <v>1564</v>
      </c>
      <c r="G1028" s="126" t="s">
        <v>254</v>
      </c>
      <c r="H1028" s="127">
        <v>22</v>
      </c>
      <c r="I1028" s="128"/>
      <c r="J1028" s="129">
        <f t="shared" si="105"/>
        <v>0</v>
      </c>
      <c r="K1028" s="125" t="s">
        <v>160</v>
      </c>
      <c r="L1028" s="19"/>
      <c r="M1028" s="130" t="s">
        <v>19</v>
      </c>
      <c r="N1028" s="131" t="s">
        <v>49</v>
      </c>
      <c r="P1028" s="132">
        <f t="shared" si="106"/>
        <v>0</v>
      </c>
      <c r="Q1028" s="132">
        <v>0</v>
      </c>
      <c r="R1028" s="132">
        <f t="shared" si="107"/>
        <v>0</v>
      </c>
      <c r="S1028" s="132">
        <v>0</v>
      </c>
      <c r="T1028" s="133">
        <f t="shared" si="108"/>
        <v>0</v>
      </c>
      <c r="AR1028" s="134" t="s">
        <v>373</v>
      </c>
      <c r="AT1028" s="134" t="s">
        <v>156</v>
      </c>
      <c r="AU1028" s="134" t="s">
        <v>87</v>
      </c>
      <c r="AY1028" s="2" t="s">
        <v>153</v>
      </c>
      <c r="BE1028" s="135">
        <f t="shared" si="99"/>
        <v>0</v>
      </c>
      <c r="BF1028" s="135">
        <f t="shared" si="100"/>
        <v>0</v>
      </c>
      <c r="BG1028" s="135">
        <f t="shared" si="101"/>
        <v>0</v>
      </c>
      <c r="BH1028" s="135">
        <f t="shared" si="102"/>
        <v>0</v>
      </c>
      <c r="BI1028" s="135">
        <f t="shared" si="103"/>
        <v>0</v>
      </c>
      <c r="BJ1028" s="2" t="s">
        <v>85</v>
      </c>
      <c r="BK1028" s="135">
        <f t="shared" si="109"/>
        <v>0</v>
      </c>
      <c r="BL1028" s="2" t="s">
        <v>373</v>
      </c>
      <c r="BM1028" s="134" t="s">
        <v>1565</v>
      </c>
    </row>
    <row r="1029" spans="2:47" s="18" customFormat="1" ht="11.25">
      <c r="B1029" s="19"/>
      <c r="D1029" s="136" t="s">
        <v>163</v>
      </c>
      <c r="F1029" s="137" t="s">
        <v>1566</v>
      </c>
      <c r="L1029" s="19"/>
      <c r="M1029" s="138"/>
      <c r="T1029" s="43"/>
      <c r="AT1029" s="2" t="s">
        <v>163</v>
      </c>
      <c r="AU1029" s="2" t="s">
        <v>87</v>
      </c>
    </row>
    <row r="1030" spans="2:65" s="18" customFormat="1" ht="16.5" customHeight="1">
      <c r="B1030" s="19"/>
      <c r="C1030" s="171" t="s">
        <v>1567</v>
      </c>
      <c r="D1030" s="171" t="s">
        <v>664</v>
      </c>
      <c r="E1030" s="172" t="s">
        <v>1568</v>
      </c>
      <c r="F1030" s="173" t="s">
        <v>1569</v>
      </c>
      <c r="G1030" s="174" t="s">
        <v>254</v>
      </c>
      <c r="H1030" s="175">
        <v>12</v>
      </c>
      <c r="I1030" s="176"/>
      <c r="J1030" s="177">
        <f t="shared" si="105"/>
        <v>0</v>
      </c>
      <c r="K1030" s="173" t="s">
        <v>19</v>
      </c>
      <c r="L1030" s="178"/>
      <c r="M1030" s="179" t="s">
        <v>19</v>
      </c>
      <c r="N1030" s="180" t="s">
        <v>49</v>
      </c>
      <c r="P1030" s="132">
        <f t="shared" si="106"/>
        <v>0</v>
      </c>
      <c r="Q1030" s="132">
        <v>0.0005</v>
      </c>
      <c r="R1030" s="132">
        <f t="shared" si="107"/>
        <v>0.006</v>
      </c>
      <c r="S1030" s="132">
        <v>0</v>
      </c>
      <c r="T1030" s="133">
        <f t="shared" si="108"/>
        <v>0</v>
      </c>
      <c r="AR1030" s="134" t="s">
        <v>494</v>
      </c>
      <c r="AT1030" s="134" t="s">
        <v>664</v>
      </c>
      <c r="AU1030" s="134" t="s">
        <v>87</v>
      </c>
      <c r="AY1030" s="2" t="s">
        <v>153</v>
      </c>
      <c r="BE1030" s="135">
        <f t="shared" si="99"/>
        <v>0</v>
      </c>
      <c r="BF1030" s="135">
        <f t="shared" si="100"/>
        <v>0</v>
      </c>
      <c r="BG1030" s="135">
        <f t="shared" si="101"/>
        <v>0</v>
      </c>
      <c r="BH1030" s="135">
        <f t="shared" si="102"/>
        <v>0</v>
      </c>
      <c r="BI1030" s="135">
        <f t="shared" si="103"/>
        <v>0</v>
      </c>
      <c r="BJ1030" s="2" t="s">
        <v>85</v>
      </c>
      <c r="BK1030" s="135">
        <f t="shared" si="109"/>
        <v>0</v>
      </c>
      <c r="BL1030" s="2" t="s">
        <v>373</v>
      </c>
      <c r="BM1030" s="134" t="s">
        <v>1570</v>
      </c>
    </row>
    <row r="1031" spans="2:65" s="18" customFormat="1" ht="16.5" customHeight="1">
      <c r="B1031" s="19"/>
      <c r="C1031" s="171" t="s">
        <v>1571</v>
      </c>
      <c r="D1031" s="171" t="s">
        <v>664</v>
      </c>
      <c r="E1031" s="172" t="s">
        <v>1572</v>
      </c>
      <c r="F1031" s="173" t="s">
        <v>1573</v>
      </c>
      <c r="G1031" s="174" t="s">
        <v>254</v>
      </c>
      <c r="H1031" s="175">
        <v>6</v>
      </c>
      <c r="I1031" s="176"/>
      <c r="J1031" s="177">
        <f t="shared" si="105"/>
        <v>0</v>
      </c>
      <c r="K1031" s="173" t="s">
        <v>19</v>
      </c>
      <c r="L1031" s="178"/>
      <c r="M1031" s="179" t="s">
        <v>19</v>
      </c>
      <c r="N1031" s="180" t="s">
        <v>49</v>
      </c>
      <c r="P1031" s="132">
        <f t="shared" si="106"/>
        <v>0</v>
      </c>
      <c r="Q1031" s="132">
        <v>0.0005</v>
      </c>
      <c r="R1031" s="132">
        <f t="shared" si="107"/>
        <v>0.003</v>
      </c>
      <c r="S1031" s="132">
        <v>0</v>
      </c>
      <c r="T1031" s="133">
        <f t="shared" si="108"/>
        <v>0</v>
      </c>
      <c r="AR1031" s="134" t="s">
        <v>494</v>
      </c>
      <c r="AT1031" s="134" t="s">
        <v>664</v>
      </c>
      <c r="AU1031" s="134" t="s">
        <v>87</v>
      </c>
      <c r="AY1031" s="2" t="s">
        <v>153</v>
      </c>
      <c r="BE1031" s="135">
        <f t="shared" si="99"/>
        <v>0</v>
      </c>
      <c r="BF1031" s="135">
        <f t="shared" si="100"/>
        <v>0</v>
      </c>
      <c r="BG1031" s="135">
        <f t="shared" si="101"/>
        <v>0</v>
      </c>
      <c r="BH1031" s="135">
        <f t="shared" si="102"/>
        <v>0</v>
      </c>
      <c r="BI1031" s="135">
        <f t="shared" si="103"/>
        <v>0</v>
      </c>
      <c r="BJ1031" s="2" t="s">
        <v>85</v>
      </c>
      <c r="BK1031" s="135">
        <f t="shared" si="109"/>
        <v>0</v>
      </c>
      <c r="BL1031" s="2" t="s">
        <v>373</v>
      </c>
      <c r="BM1031" s="134" t="s">
        <v>1574</v>
      </c>
    </row>
    <row r="1032" spans="2:65" s="18" customFormat="1" ht="16.5" customHeight="1">
      <c r="B1032" s="19"/>
      <c r="C1032" s="171" t="s">
        <v>1575</v>
      </c>
      <c r="D1032" s="171" t="s">
        <v>664</v>
      </c>
      <c r="E1032" s="172" t="s">
        <v>1576</v>
      </c>
      <c r="F1032" s="173" t="s">
        <v>1577</v>
      </c>
      <c r="G1032" s="174" t="s">
        <v>254</v>
      </c>
      <c r="H1032" s="175">
        <v>4</v>
      </c>
      <c r="I1032" s="176"/>
      <c r="J1032" s="177">
        <f t="shared" si="105"/>
        <v>0</v>
      </c>
      <c r="K1032" s="173" t="s">
        <v>19</v>
      </c>
      <c r="L1032" s="178"/>
      <c r="M1032" s="179" t="s">
        <v>19</v>
      </c>
      <c r="N1032" s="180" t="s">
        <v>49</v>
      </c>
      <c r="P1032" s="132">
        <f t="shared" si="106"/>
        <v>0</v>
      </c>
      <c r="Q1032" s="132">
        <v>0.0006</v>
      </c>
      <c r="R1032" s="132">
        <f t="shared" si="107"/>
        <v>0.0024</v>
      </c>
      <c r="S1032" s="132">
        <v>0</v>
      </c>
      <c r="T1032" s="133">
        <f t="shared" si="108"/>
        <v>0</v>
      </c>
      <c r="AR1032" s="134" t="s">
        <v>494</v>
      </c>
      <c r="AT1032" s="134" t="s">
        <v>664</v>
      </c>
      <c r="AU1032" s="134" t="s">
        <v>87</v>
      </c>
      <c r="AY1032" s="2" t="s">
        <v>153</v>
      </c>
      <c r="BE1032" s="135">
        <f t="shared" si="99"/>
        <v>0</v>
      </c>
      <c r="BF1032" s="135">
        <f t="shared" si="100"/>
        <v>0</v>
      </c>
      <c r="BG1032" s="135">
        <f t="shared" si="101"/>
        <v>0</v>
      </c>
      <c r="BH1032" s="135">
        <f t="shared" si="102"/>
        <v>0</v>
      </c>
      <c r="BI1032" s="135">
        <f t="shared" si="103"/>
        <v>0</v>
      </c>
      <c r="BJ1032" s="2" t="s">
        <v>85</v>
      </c>
      <c r="BK1032" s="135">
        <f t="shared" si="109"/>
        <v>0</v>
      </c>
      <c r="BL1032" s="2" t="s">
        <v>373</v>
      </c>
      <c r="BM1032" s="134" t="s">
        <v>1578</v>
      </c>
    </row>
    <row r="1033" spans="2:65" s="18" customFormat="1" ht="16.5" customHeight="1">
      <c r="B1033" s="19"/>
      <c r="C1033" s="123" t="s">
        <v>1579</v>
      </c>
      <c r="D1033" s="123" t="s">
        <v>156</v>
      </c>
      <c r="E1033" s="124" t="s">
        <v>1580</v>
      </c>
      <c r="F1033" s="125" t="s">
        <v>1581</v>
      </c>
      <c r="G1033" s="126" t="s">
        <v>254</v>
      </c>
      <c r="H1033" s="127">
        <v>8</v>
      </c>
      <c r="I1033" s="128"/>
      <c r="J1033" s="129">
        <f t="shared" si="105"/>
        <v>0</v>
      </c>
      <c r="K1033" s="125" t="s">
        <v>160</v>
      </c>
      <c r="L1033" s="19"/>
      <c r="M1033" s="130" t="s">
        <v>19</v>
      </c>
      <c r="N1033" s="131" t="s">
        <v>49</v>
      </c>
      <c r="P1033" s="132">
        <f t="shared" si="106"/>
        <v>0</v>
      </c>
      <c r="Q1033" s="132">
        <v>0</v>
      </c>
      <c r="R1033" s="132">
        <f t="shared" si="107"/>
        <v>0</v>
      </c>
      <c r="S1033" s="132">
        <v>0</v>
      </c>
      <c r="T1033" s="133">
        <f t="shared" si="108"/>
        <v>0</v>
      </c>
      <c r="AR1033" s="134" t="s">
        <v>373</v>
      </c>
      <c r="AT1033" s="134" t="s">
        <v>156</v>
      </c>
      <c r="AU1033" s="134" t="s">
        <v>87</v>
      </c>
      <c r="AY1033" s="2" t="s">
        <v>153</v>
      </c>
      <c r="BE1033" s="135">
        <f t="shared" si="99"/>
        <v>0</v>
      </c>
      <c r="BF1033" s="135">
        <f t="shared" si="100"/>
        <v>0</v>
      </c>
      <c r="BG1033" s="135">
        <f t="shared" si="101"/>
        <v>0</v>
      </c>
      <c r="BH1033" s="135">
        <f t="shared" si="102"/>
        <v>0</v>
      </c>
      <c r="BI1033" s="135">
        <f t="shared" si="103"/>
        <v>0</v>
      </c>
      <c r="BJ1033" s="2" t="s">
        <v>85</v>
      </c>
      <c r="BK1033" s="135">
        <f t="shared" si="109"/>
        <v>0</v>
      </c>
      <c r="BL1033" s="2" t="s">
        <v>373</v>
      </c>
      <c r="BM1033" s="134" t="s">
        <v>1582</v>
      </c>
    </row>
    <row r="1034" spans="2:47" s="18" customFormat="1" ht="11.25">
      <c r="B1034" s="19"/>
      <c r="D1034" s="136" t="s">
        <v>163</v>
      </c>
      <c r="F1034" s="137" t="s">
        <v>1583</v>
      </c>
      <c r="L1034" s="19"/>
      <c r="M1034" s="138"/>
      <c r="T1034" s="43"/>
      <c r="AT1034" s="2" t="s">
        <v>163</v>
      </c>
      <c r="AU1034" s="2" t="s">
        <v>87</v>
      </c>
    </row>
    <row r="1035" spans="2:65" s="18" customFormat="1" ht="16.5" customHeight="1">
      <c r="B1035" s="19"/>
      <c r="C1035" s="171" t="s">
        <v>1584</v>
      </c>
      <c r="D1035" s="171" t="s">
        <v>664</v>
      </c>
      <c r="E1035" s="172" t="s">
        <v>1585</v>
      </c>
      <c r="F1035" s="173" t="s">
        <v>1586</v>
      </c>
      <c r="G1035" s="174" t="s">
        <v>254</v>
      </c>
      <c r="H1035" s="175">
        <v>8</v>
      </c>
      <c r="I1035" s="176"/>
      <c r="J1035" s="177">
        <f t="shared" si="105"/>
        <v>0</v>
      </c>
      <c r="K1035" s="173" t="s">
        <v>1538</v>
      </c>
      <c r="L1035" s="178"/>
      <c r="M1035" s="179" t="s">
        <v>19</v>
      </c>
      <c r="N1035" s="180" t="s">
        <v>49</v>
      </c>
      <c r="P1035" s="132">
        <f t="shared" si="106"/>
        <v>0</v>
      </c>
      <c r="Q1035" s="132">
        <v>0.00046</v>
      </c>
      <c r="R1035" s="132">
        <f t="shared" si="107"/>
        <v>0.00368</v>
      </c>
      <c r="S1035" s="132">
        <v>0</v>
      </c>
      <c r="T1035" s="133">
        <f t="shared" si="108"/>
        <v>0</v>
      </c>
      <c r="AR1035" s="134" t="s">
        <v>494</v>
      </c>
      <c r="AT1035" s="134" t="s">
        <v>664</v>
      </c>
      <c r="AU1035" s="134" t="s">
        <v>87</v>
      </c>
      <c r="AY1035" s="2" t="s">
        <v>153</v>
      </c>
      <c r="BE1035" s="135">
        <f t="shared" si="99"/>
        <v>0</v>
      </c>
      <c r="BF1035" s="135">
        <f t="shared" si="100"/>
        <v>0</v>
      </c>
      <c r="BG1035" s="135">
        <f t="shared" si="101"/>
        <v>0</v>
      </c>
      <c r="BH1035" s="135">
        <f t="shared" si="102"/>
        <v>0</v>
      </c>
      <c r="BI1035" s="135">
        <f t="shared" si="103"/>
        <v>0</v>
      </c>
      <c r="BJ1035" s="2" t="s">
        <v>85</v>
      </c>
      <c r="BK1035" s="135">
        <f t="shared" si="109"/>
        <v>0</v>
      </c>
      <c r="BL1035" s="2" t="s">
        <v>373</v>
      </c>
      <c r="BM1035" s="134" t="s">
        <v>1587</v>
      </c>
    </row>
    <row r="1036" spans="2:65" s="18" customFormat="1" ht="16.5" customHeight="1">
      <c r="B1036" s="19"/>
      <c r="C1036" s="123" t="s">
        <v>1588</v>
      </c>
      <c r="D1036" s="123" t="s">
        <v>156</v>
      </c>
      <c r="E1036" s="124" t="s">
        <v>1589</v>
      </c>
      <c r="F1036" s="125" t="s">
        <v>1590</v>
      </c>
      <c r="G1036" s="126" t="s">
        <v>254</v>
      </c>
      <c r="H1036" s="127">
        <v>11</v>
      </c>
      <c r="I1036" s="128"/>
      <c r="J1036" s="129">
        <f t="shared" si="105"/>
        <v>0</v>
      </c>
      <c r="K1036" s="125" t="s">
        <v>160</v>
      </c>
      <c r="L1036" s="19"/>
      <c r="M1036" s="130" t="s">
        <v>19</v>
      </c>
      <c r="N1036" s="131" t="s">
        <v>49</v>
      </c>
      <c r="P1036" s="132">
        <f t="shared" si="106"/>
        <v>0</v>
      </c>
      <c r="Q1036" s="132">
        <v>0</v>
      </c>
      <c r="R1036" s="132">
        <f t="shared" si="107"/>
        <v>0</v>
      </c>
      <c r="S1036" s="132">
        <v>0</v>
      </c>
      <c r="T1036" s="133">
        <f t="shared" si="108"/>
        <v>0</v>
      </c>
      <c r="AR1036" s="134" t="s">
        <v>373</v>
      </c>
      <c r="AT1036" s="134" t="s">
        <v>156</v>
      </c>
      <c r="AU1036" s="134" t="s">
        <v>87</v>
      </c>
      <c r="AY1036" s="2" t="s">
        <v>153</v>
      </c>
      <c r="BE1036" s="135">
        <f t="shared" si="99"/>
        <v>0</v>
      </c>
      <c r="BF1036" s="135">
        <f t="shared" si="100"/>
        <v>0</v>
      </c>
      <c r="BG1036" s="135">
        <f t="shared" si="101"/>
        <v>0</v>
      </c>
      <c r="BH1036" s="135">
        <f t="shared" si="102"/>
        <v>0</v>
      </c>
      <c r="BI1036" s="135">
        <f t="shared" si="103"/>
        <v>0</v>
      </c>
      <c r="BJ1036" s="2" t="s">
        <v>85</v>
      </c>
      <c r="BK1036" s="135">
        <f t="shared" si="109"/>
        <v>0</v>
      </c>
      <c r="BL1036" s="2" t="s">
        <v>373</v>
      </c>
      <c r="BM1036" s="134" t="s">
        <v>1591</v>
      </c>
    </row>
    <row r="1037" spans="2:47" s="18" customFormat="1" ht="11.25">
      <c r="B1037" s="19"/>
      <c r="D1037" s="136" t="s">
        <v>163</v>
      </c>
      <c r="F1037" s="137" t="s">
        <v>1592</v>
      </c>
      <c r="L1037" s="19"/>
      <c r="M1037" s="138"/>
      <c r="T1037" s="43"/>
      <c r="AT1037" s="2" t="s">
        <v>163</v>
      </c>
      <c r="AU1037" s="2" t="s">
        <v>87</v>
      </c>
    </row>
    <row r="1038" spans="2:65" s="18" customFormat="1" ht="16.5" customHeight="1">
      <c r="B1038" s="19"/>
      <c r="C1038" s="171" t="s">
        <v>1593</v>
      </c>
      <c r="D1038" s="171" t="s">
        <v>664</v>
      </c>
      <c r="E1038" s="172" t="s">
        <v>1594</v>
      </c>
      <c r="F1038" s="173" t="s">
        <v>1595</v>
      </c>
      <c r="G1038" s="174" t="s">
        <v>254</v>
      </c>
      <c r="H1038" s="175">
        <v>7</v>
      </c>
      <c r="I1038" s="176"/>
      <c r="J1038" s="177">
        <f t="shared" si="105"/>
        <v>0</v>
      </c>
      <c r="K1038" s="173" t="s">
        <v>19</v>
      </c>
      <c r="L1038" s="178"/>
      <c r="M1038" s="179" t="s">
        <v>19</v>
      </c>
      <c r="N1038" s="180" t="s">
        <v>49</v>
      </c>
      <c r="P1038" s="132">
        <f t="shared" si="106"/>
        <v>0</v>
      </c>
      <c r="Q1038" s="132">
        <v>0.0012</v>
      </c>
      <c r="R1038" s="132">
        <f t="shared" si="107"/>
        <v>0.0084</v>
      </c>
      <c r="S1038" s="132">
        <v>0</v>
      </c>
      <c r="T1038" s="133">
        <f t="shared" si="108"/>
        <v>0</v>
      </c>
      <c r="AR1038" s="134" t="s">
        <v>494</v>
      </c>
      <c r="AT1038" s="134" t="s">
        <v>664</v>
      </c>
      <c r="AU1038" s="134" t="s">
        <v>87</v>
      </c>
      <c r="AY1038" s="2" t="s">
        <v>153</v>
      </c>
      <c r="BE1038" s="135">
        <f t="shared" si="99"/>
        <v>0</v>
      </c>
      <c r="BF1038" s="135">
        <f t="shared" si="100"/>
        <v>0</v>
      </c>
      <c r="BG1038" s="135">
        <f t="shared" si="101"/>
        <v>0</v>
      </c>
      <c r="BH1038" s="135">
        <f t="shared" si="102"/>
        <v>0</v>
      </c>
      <c r="BI1038" s="135">
        <f t="shared" si="103"/>
        <v>0</v>
      </c>
      <c r="BJ1038" s="2" t="s">
        <v>85</v>
      </c>
      <c r="BK1038" s="135">
        <f t="shared" si="109"/>
        <v>0</v>
      </c>
      <c r="BL1038" s="2" t="s">
        <v>373</v>
      </c>
      <c r="BM1038" s="134" t="s">
        <v>1596</v>
      </c>
    </row>
    <row r="1039" spans="2:65" s="18" customFormat="1" ht="16.5" customHeight="1">
      <c r="B1039" s="19"/>
      <c r="C1039" s="171" t="s">
        <v>1597</v>
      </c>
      <c r="D1039" s="171" t="s">
        <v>664</v>
      </c>
      <c r="E1039" s="172" t="s">
        <v>1598</v>
      </c>
      <c r="F1039" s="173" t="s">
        <v>1599</v>
      </c>
      <c r="G1039" s="174" t="s">
        <v>254</v>
      </c>
      <c r="H1039" s="175">
        <v>4</v>
      </c>
      <c r="I1039" s="176"/>
      <c r="J1039" s="177">
        <f t="shared" si="105"/>
        <v>0</v>
      </c>
      <c r="K1039" s="173" t="s">
        <v>19</v>
      </c>
      <c r="L1039" s="178"/>
      <c r="M1039" s="179" t="s">
        <v>19</v>
      </c>
      <c r="N1039" s="180" t="s">
        <v>49</v>
      </c>
      <c r="P1039" s="132">
        <f t="shared" si="106"/>
        <v>0</v>
      </c>
      <c r="Q1039" s="132">
        <v>0.0012</v>
      </c>
      <c r="R1039" s="132">
        <f t="shared" si="107"/>
        <v>0.0048</v>
      </c>
      <c r="S1039" s="132">
        <v>0</v>
      </c>
      <c r="T1039" s="133">
        <f t="shared" si="108"/>
        <v>0</v>
      </c>
      <c r="AR1039" s="134" t="s">
        <v>494</v>
      </c>
      <c r="AT1039" s="134" t="s">
        <v>664</v>
      </c>
      <c r="AU1039" s="134" t="s">
        <v>87</v>
      </c>
      <c r="AY1039" s="2" t="s">
        <v>153</v>
      </c>
      <c r="BE1039" s="135">
        <f t="shared" si="99"/>
        <v>0</v>
      </c>
      <c r="BF1039" s="135">
        <f t="shared" si="100"/>
        <v>0</v>
      </c>
      <c r="BG1039" s="135">
        <f t="shared" si="101"/>
        <v>0</v>
      </c>
      <c r="BH1039" s="135">
        <f t="shared" si="102"/>
        <v>0</v>
      </c>
      <c r="BI1039" s="135">
        <f t="shared" si="103"/>
        <v>0</v>
      </c>
      <c r="BJ1039" s="2" t="s">
        <v>85</v>
      </c>
      <c r="BK1039" s="135">
        <f t="shared" si="109"/>
        <v>0</v>
      </c>
      <c r="BL1039" s="2" t="s">
        <v>373</v>
      </c>
      <c r="BM1039" s="134" t="s">
        <v>1600</v>
      </c>
    </row>
    <row r="1040" spans="2:65" s="18" customFormat="1" ht="16.5" customHeight="1">
      <c r="B1040" s="19"/>
      <c r="C1040" s="123" t="s">
        <v>1601</v>
      </c>
      <c r="D1040" s="123" t="s">
        <v>156</v>
      </c>
      <c r="E1040" s="124" t="s">
        <v>1602</v>
      </c>
      <c r="F1040" s="125" t="s">
        <v>1603</v>
      </c>
      <c r="G1040" s="126" t="s">
        <v>254</v>
      </c>
      <c r="H1040" s="127">
        <v>1</v>
      </c>
      <c r="I1040" s="128"/>
      <c r="J1040" s="129">
        <f t="shared" si="105"/>
        <v>0</v>
      </c>
      <c r="K1040" s="125" t="s">
        <v>19</v>
      </c>
      <c r="L1040" s="19"/>
      <c r="M1040" s="130" t="s">
        <v>19</v>
      </c>
      <c r="N1040" s="131" t="s">
        <v>49</v>
      </c>
      <c r="P1040" s="132">
        <f t="shared" si="106"/>
        <v>0</v>
      </c>
      <c r="Q1040" s="132">
        <v>0</v>
      </c>
      <c r="R1040" s="132">
        <f t="shared" si="107"/>
        <v>0</v>
      </c>
      <c r="S1040" s="132">
        <v>0</v>
      </c>
      <c r="T1040" s="133">
        <f t="shared" si="108"/>
        <v>0</v>
      </c>
      <c r="AR1040" s="134" t="s">
        <v>373</v>
      </c>
      <c r="AT1040" s="134" t="s">
        <v>156</v>
      </c>
      <c r="AU1040" s="134" t="s">
        <v>87</v>
      </c>
      <c r="AY1040" s="2" t="s">
        <v>153</v>
      </c>
      <c r="BE1040" s="135">
        <f t="shared" si="99"/>
        <v>0</v>
      </c>
      <c r="BF1040" s="135">
        <f t="shared" si="100"/>
        <v>0</v>
      </c>
      <c r="BG1040" s="135">
        <f t="shared" si="101"/>
        <v>0</v>
      </c>
      <c r="BH1040" s="135">
        <f t="shared" si="102"/>
        <v>0</v>
      </c>
      <c r="BI1040" s="135">
        <f t="shared" si="103"/>
        <v>0</v>
      </c>
      <c r="BJ1040" s="2" t="s">
        <v>85</v>
      </c>
      <c r="BK1040" s="135">
        <f t="shared" si="109"/>
        <v>0</v>
      </c>
      <c r="BL1040" s="2" t="s">
        <v>373</v>
      </c>
      <c r="BM1040" s="134" t="s">
        <v>1604</v>
      </c>
    </row>
    <row r="1041" spans="2:65" s="18" customFormat="1" ht="16.5" customHeight="1">
      <c r="B1041" s="19"/>
      <c r="C1041" s="123" t="s">
        <v>1605</v>
      </c>
      <c r="D1041" s="123" t="s">
        <v>156</v>
      </c>
      <c r="E1041" s="124" t="s">
        <v>1606</v>
      </c>
      <c r="F1041" s="125" t="s">
        <v>1607</v>
      </c>
      <c r="G1041" s="126" t="s">
        <v>254</v>
      </c>
      <c r="H1041" s="127">
        <v>11</v>
      </c>
      <c r="I1041" s="128"/>
      <c r="J1041" s="129">
        <f t="shared" si="105"/>
        <v>0</v>
      </c>
      <c r="K1041" s="125" t="s">
        <v>19</v>
      </c>
      <c r="L1041" s="19"/>
      <c r="M1041" s="130" t="s">
        <v>19</v>
      </c>
      <c r="N1041" s="131" t="s">
        <v>49</v>
      </c>
      <c r="P1041" s="132">
        <f t="shared" si="106"/>
        <v>0</v>
      </c>
      <c r="Q1041" s="132">
        <v>0</v>
      </c>
      <c r="R1041" s="132">
        <f t="shared" si="107"/>
        <v>0</v>
      </c>
      <c r="S1041" s="132">
        <v>0</v>
      </c>
      <c r="T1041" s="133">
        <f t="shared" si="108"/>
        <v>0</v>
      </c>
      <c r="AR1041" s="134" t="s">
        <v>373</v>
      </c>
      <c r="AT1041" s="134" t="s">
        <v>156</v>
      </c>
      <c r="AU1041" s="134" t="s">
        <v>87</v>
      </c>
      <c r="AY1041" s="2" t="s">
        <v>153</v>
      </c>
      <c r="BE1041" s="135">
        <f t="shared" si="99"/>
        <v>0</v>
      </c>
      <c r="BF1041" s="135">
        <f t="shared" si="100"/>
        <v>0</v>
      </c>
      <c r="BG1041" s="135">
        <f t="shared" si="101"/>
        <v>0</v>
      </c>
      <c r="BH1041" s="135">
        <f t="shared" si="102"/>
        <v>0</v>
      </c>
      <c r="BI1041" s="135">
        <f t="shared" si="103"/>
        <v>0</v>
      </c>
      <c r="BJ1041" s="2" t="s">
        <v>85</v>
      </c>
      <c r="BK1041" s="135">
        <f t="shared" si="109"/>
        <v>0</v>
      </c>
      <c r="BL1041" s="2" t="s">
        <v>373</v>
      </c>
      <c r="BM1041" s="134" t="s">
        <v>1608</v>
      </c>
    </row>
    <row r="1042" spans="2:65" s="18" customFormat="1" ht="24.2" customHeight="1">
      <c r="B1042" s="19"/>
      <c r="C1042" s="123" t="s">
        <v>1609</v>
      </c>
      <c r="D1042" s="123" t="s">
        <v>156</v>
      </c>
      <c r="E1042" s="124" t="s">
        <v>1610</v>
      </c>
      <c r="F1042" s="125" t="s">
        <v>1611</v>
      </c>
      <c r="G1042" s="126" t="s">
        <v>1081</v>
      </c>
      <c r="H1042" s="181"/>
      <c r="I1042" s="128"/>
      <c r="J1042" s="129">
        <f t="shared" si="105"/>
        <v>0</v>
      </c>
      <c r="K1042" s="125" t="s">
        <v>160</v>
      </c>
      <c r="L1042" s="19"/>
      <c r="M1042" s="130" t="s">
        <v>19</v>
      </c>
      <c r="N1042" s="131" t="s">
        <v>49</v>
      </c>
      <c r="P1042" s="132">
        <f t="shared" si="106"/>
        <v>0</v>
      </c>
      <c r="Q1042" s="132">
        <v>0</v>
      </c>
      <c r="R1042" s="132">
        <f t="shared" si="107"/>
        <v>0</v>
      </c>
      <c r="S1042" s="132">
        <v>0</v>
      </c>
      <c r="T1042" s="133">
        <f t="shared" si="108"/>
        <v>0</v>
      </c>
      <c r="AR1042" s="134" t="s">
        <v>373</v>
      </c>
      <c r="AT1042" s="134" t="s">
        <v>156</v>
      </c>
      <c r="AU1042" s="134" t="s">
        <v>87</v>
      </c>
      <c r="AY1042" s="2" t="s">
        <v>153</v>
      </c>
      <c r="BE1042" s="135">
        <f t="shared" si="99"/>
        <v>0</v>
      </c>
      <c r="BF1042" s="135">
        <f t="shared" si="100"/>
        <v>0</v>
      </c>
      <c r="BG1042" s="135">
        <f t="shared" si="101"/>
        <v>0</v>
      </c>
      <c r="BH1042" s="135">
        <f t="shared" si="102"/>
        <v>0</v>
      </c>
      <c r="BI1042" s="135">
        <f t="shared" si="103"/>
        <v>0</v>
      </c>
      <c r="BJ1042" s="2" t="s">
        <v>85</v>
      </c>
      <c r="BK1042" s="135">
        <f t="shared" si="109"/>
        <v>0</v>
      </c>
      <c r="BL1042" s="2" t="s">
        <v>373</v>
      </c>
      <c r="BM1042" s="134" t="s">
        <v>1612</v>
      </c>
    </row>
    <row r="1043" spans="2:47" s="18" customFormat="1" ht="11.25">
      <c r="B1043" s="19"/>
      <c r="D1043" s="136" t="s">
        <v>163</v>
      </c>
      <c r="F1043" s="137" t="s">
        <v>1613</v>
      </c>
      <c r="L1043" s="19"/>
      <c r="M1043" s="138"/>
      <c r="T1043" s="43"/>
      <c r="AT1043" s="2" t="s">
        <v>163</v>
      </c>
      <c r="AU1043" s="2" t="s">
        <v>87</v>
      </c>
    </row>
    <row r="1044" spans="2:63" s="111" customFormat="1" ht="22.9" customHeight="1">
      <c r="B1044" s="112"/>
      <c r="D1044" s="113" t="s">
        <v>77</v>
      </c>
      <c r="E1044" s="121" t="s">
        <v>1614</v>
      </c>
      <c r="F1044" s="121" t="s">
        <v>1615</v>
      </c>
      <c r="J1044" s="122">
        <f>BK1044</f>
        <v>0</v>
      </c>
      <c r="L1044" s="112"/>
      <c r="M1044" s="116"/>
      <c r="P1044" s="117">
        <f>SUM(P1045:P1116)</f>
        <v>0</v>
      </c>
      <c r="R1044" s="117">
        <f>SUM(R1045:R1116)</f>
        <v>1.74715659</v>
      </c>
      <c r="T1044" s="118">
        <f>SUM(T1045:T1116)</f>
        <v>0</v>
      </c>
      <c r="AR1044" s="113" t="s">
        <v>87</v>
      </c>
      <c r="AT1044" s="119" t="s">
        <v>77</v>
      </c>
      <c r="AU1044" s="119" t="s">
        <v>85</v>
      </c>
      <c r="AY1044" s="113" t="s">
        <v>153</v>
      </c>
      <c r="BK1044" s="120">
        <f>SUM(BK1045:BK1116)</f>
        <v>0</v>
      </c>
    </row>
    <row r="1045" spans="2:65" s="18" customFormat="1" ht="16.5" customHeight="1">
      <c r="B1045" s="19"/>
      <c r="C1045" s="123" t="s">
        <v>1616</v>
      </c>
      <c r="D1045" s="123" t="s">
        <v>156</v>
      </c>
      <c r="E1045" s="124" t="s">
        <v>1617</v>
      </c>
      <c r="F1045" s="125" t="s">
        <v>1618</v>
      </c>
      <c r="G1045" s="126" t="s">
        <v>1619</v>
      </c>
      <c r="H1045" s="127">
        <v>52.6</v>
      </c>
      <c r="I1045" s="128"/>
      <c r="J1045" s="129">
        <f>ROUND(I1045*H1045,2)</f>
        <v>0</v>
      </c>
      <c r="K1045" s="125" t="s">
        <v>160</v>
      </c>
      <c r="L1045" s="19"/>
      <c r="M1045" s="130" t="s">
        <v>19</v>
      </c>
      <c r="N1045" s="131" t="s">
        <v>49</v>
      </c>
      <c r="P1045" s="132">
        <f>O1045*H1045</f>
        <v>0</v>
      </c>
      <c r="Q1045" s="132">
        <v>7E-05</v>
      </c>
      <c r="R1045" s="132">
        <f>Q1045*H1045</f>
        <v>0.003682</v>
      </c>
      <c r="S1045" s="132">
        <v>0</v>
      </c>
      <c r="T1045" s="133">
        <f>S1045*H1045</f>
        <v>0</v>
      </c>
      <c r="AR1045" s="134" t="s">
        <v>373</v>
      </c>
      <c r="AT1045" s="134" t="s">
        <v>156</v>
      </c>
      <c r="AU1045" s="134" t="s">
        <v>87</v>
      </c>
      <c r="AY1045" s="2" t="s">
        <v>153</v>
      </c>
      <c r="BE1045" s="135">
        <f t="shared" si="99"/>
        <v>0</v>
      </c>
      <c r="BF1045" s="135">
        <f t="shared" si="100"/>
        <v>0</v>
      </c>
      <c r="BG1045" s="135">
        <f t="shared" si="101"/>
        <v>0</v>
      </c>
      <c r="BH1045" s="135">
        <f t="shared" si="102"/>
        <v>0</v>
      </c>
      <c r="BI1045" s="135">
        <f t="shared" si="103"/>
        <v>0</v>
      </c>
      <c r="BJ1045" s="2" t="s">
        <v>85</v>
      </c>
      <c r="BK1045" s="135">
        <f>ROUND(I1045*H1045,2)</f>
        <v>0</v>
      </c>
      <c r="BL1045" s="2" t="s">
        <v>373</v>
      </c>
      <c r="BM1045" s="134" t="s">
        <v>1620</v>
      </c>
    </row>
    <row r="1046" spans="2:47" s="18" customFormat="1" ht="11.25">
      <c r="B1046" s="19"/>
      <c r="D1046" s="136" t="s">
        <v>163</v>
      </c>
      <c r="F1046" s="137" t="s">
        <v>1621</v>
      </c>
      <c r="L1046" s="19"/>
      <c r="M1046" s="138"/>
      <c r="T1046" s="43"/>
      <c r="AT1046" s="2" t="s">
        <v>163</v>
      </c>
      <c r="AU1046" s="2" t="s">
        <v>87</v>
      </c>
    </row>
    <row r="1047" spans="2:51" s="142" customFormat="1" ht="11.25">
      <c r="B1047" s="143"/>
      <c r="D1047" s="144" t="s">
        <v>261</v>
      </c>
      <c r="E1047" s="145" t="s">
        <v>19</v>
      </c>
      <c r="F1047" s="146" t="s">
        <v>1622</v>
      </c>
      <c r="H1047" s="145" t="s">
        <v>19</v>
      </c>
      <c r="L1047" s="143"/>
      <c r="M1047" s="147"/>
      <c r="T1047" s="148"/>
      <c r="AT1047" s="145" t="s">
        <v>261</v>
      </c>
      <c r="AU1047" s="145" t="s">
        <v>87</v>
      </c>
      <c r="AV1047" s="142" t="s">
        <v>85</v>
      </c>
      <c r="AW1047" s="142" t="s">
        <v>37</v>
      </c>
      <c r="AX1047" s="142" t="s">
        <v>78</v>
      </c>
      <c r="AY1047" s="145" t="s">
        <v>153</v>
      </c>
    </row>
    <row r="1048" spans="2:51" s="149" customFormat="1" ht="11.25">
      <c r="B1048" s="150"/>
      <c r="D1048" s="144" t="s">
        <v>261</v>
      </c>
      <c r="E1048" s="151" t="s">
        <v>19</v>
      </c>
      <c r="F1048" s="152" t="s">
        <v>1623</v>
      </c>
      <c r="H1048" s="153">
        <v>14.2</v>
      </c>
      <c r="L1048" s="150"/>
      <c r="M1048" s="154"/>
      <c r="T1048" s="155"/>
      <c r="AT1048" s="151" t="s">
        <v>261</v>
      </c>
      <c r="AU1048" s="151" t="s">
        <v>87</v>
      </c>
      <c r="AV1048" s="149" t="s">
        <v>87</v>
      </c>
      <c r="AW1048" s="149" t="s">
        <v>37</v>
      </c>
      <c r="AX1048" s="149" t="s">
        <v>78</v>
      </c>
      <c r="AY1048" s="151" t="s">
        <v>153</v>
      </c>
    </row>
    <row r="1049" spans="2:51" s="142" customFormat="1" ht="11.25">
      <c r="B1049" s="143"/>
      <c r="D1049" s="144" t="s">
        <v>261</v>
      </c>
      <c r="E1049" s="145" t="s">
        <v>19</v>
      </c>
      <c r="F1049" s="146" t="s">
        <v>1624</v>
      </c>
      <c r="H1049" s="145" t="s">
        <v>19</v>
      </c>
      <c r="L1049" s="143"/>
      <c r="M1049" s="147"/>
      <c r="T1049" s="148"/>
      <c r="AT1049" s="145" t="s">
        <v>261</v>
      </c>
      <c r="AU1049" s="145" t="s">
        <v>87</v>
      </c>
      <c r="AV1049" s="142" t="s">
        <v>85</v>
      </c>
      <c r="AW1049" s="142" t="s">
        <v>37</v>
      </c>
      <c r="AX1049" s="142" t="s">
        <v>78</v>
      </c>
      <c r="AY1049" s="145" t="s">
        <v>153</v>
      </c>
    </row>
    <row r="1050" spans="2:51" s="149" customFormat="1" ht="11.25">
      <c r="B1050" s="150"/>
      <c r="D1050" s="144" t="s">
        <v>261</v>
      </c>
      <c r="E1050" s="151" t="s">
        <v>19</v>
      </c>
      <c r="F1050" s="152" t="s">
        <v>1625</v>
      </c>
      <c r="H1050" s="153">
        <v>28.8</v>
      </c>
      <c r="L1050" s="150"/>
      <c r="M1050" s="154"/>
      <c r="T1050" s="155"/>
      <c r="AT1050" s="151" t="s">
        <v>261</v>
      </c>
      <c r="AU1050" s="151" t="s">
        <v>87</v>
      </c>
      <c r="AV1050" s="149" t="s">
        <v>87</v>
      </c>
      <c r="AW1050" s="149" t="s">
        <v>37</v>
      </c>
      <c r="AX1050" s="149" t="s">
        <v>78</v>
      </c>
      <c r="AY1050" s="151" t="s">
        <v>153</v>
      </c>
    </row>
    <row r="1051" spans="2:51" s="142" customFormat="1" ht="11.25">
      <c r="B1051" s="143"/>
      <c r="D1051" s="144" t="s">
        <v>261</v>
      </c>
      <c r="E1051" s="145" t="s">
        <v>19</v>
      </c>
      <c r="F1051" s="146" t="s">
        <v>1626</v>
      </c>
      <c r="H1051" s="145" t="s">
        <v>19</v>
      </c>
      <c r="L1051" s="143"/>
      <c r="M1051" s="147"/>
      <c r="T1051" s="148"/>
      <c r="AT1051" s="145" t="s">
        <v>261</v>
      </c>
      <c r="AU1051" s="145" t="s">
        <v>87</v>
      </c>
      <c r="AV1051" s="142" t="s">
        <v>85</v>
      </c>
      <c r="AW1051" s="142" t="s">
        <v>37</v>
      </c>
      <c r="AX1051" s="142" t="s">
        <v>78</v>
      </c>
      <c r="AY1051" s="145" t="s">
        <v>153</v>
      </c>
    </row>
    <row r="1052" spans="2:51" s="149" customFormat="1" ht="11.25">
      <c r="B1052" s="150"/>
      <c r="D1052" s="144" t="s">
        <v>261</v>
      </c>
      <c r="E1052" s="151" t="s">
        <v>19</v>
      </c>
      <c r="F1052" s="152" t="s">
        <v>1627</v>
      </c>
      <c r="H1052" s="153">
        <v>9.6</v>
      </c>
      <c r="L1052" s="150"/>
      <c r="M1052" s="154"/>
      <c r="T1052" s="155"/>
      <c r="AT1052" s="151" t="s">
        <v>261</v>
      </c>
      <c r="AU1052" s="151" t="s">
        <v>87</v>
      </c>
      <c r="AV1052" s="149" t="s">
        <v>87</v>
      </c>
      <c r="AW1052" s="149" t="s">
        <v>37</v>
      </c>
      <c r="AX1052" s="149" t="s">
        <v>78</v>
      </c>
      <c r="AY1052" s="151" t="s">
        <v>153</v>
      </c>
    </row>
    <row r="1053" spans="2:51" s="156" customFormat="1" ht="11.25">
      <c r="B1053" s="157"/>
      <c r="D1053" s="144" t="s">
        <v>261</v>
      </c>
      <c r="E1053" s="158" t="s">
        <v>19</v>
      </c>
      <c r="F1053" s="159" t="s">
        <v>295</v>
      </c>
      <c r="H1053" s="160">
        <v>52.6</v>
      </c>
      <c r="L1053" s="157"/>
      <c r="M1053" s="161"/>
      <c r="T1053" s="162"/>
      <c r="AT1053" s="158" t="s">
        <v>261</v>
      </c>
      <c r="AU1053" s="158" t="s">
        <v>87</v>
      </c>
      <c r="AV1053" s="156" t="s">
        <v>174</v>
      </c>
      <c r="AW1053" s="156" t="s">
        <v>37</v>
      </c>
      <c r="AX1053" s="156" t="s">
        <v>85</v>
      </c>
      <c r="AY1053" s="158" t="s">
        <v>153</v>
      </c>
    </row>
    <row r="1054" spans="2:65" s="18" customFormat="1" ht="16.5" customHeight="1">
      <c r="B1054" s="19"/>
      <c r="C1054" s="171" t="s">
        <v>1628</v>
      </c>
      <c r="D1054" s="171" t="s">
        <v>664</v>
      </c>
      <c r="E1054" s="172" t="s">
        <v>1629</v>
      </c>
      <c r="F1054" s="173" t="s">
        <v>1630</v>
      </c>
      <c r="G1054" s="174" t="s">
        <v>322</v>
      </c>
      <c r="H1054" s="175">
        <v>0.017</v>
      </c>
      <c r="I1054" s="176"/>
      <c r="J1054" s="177">
        <f>ROUND(I1054*H1054,2)</f>
        <v>0</v>
      </c>
      <c r="K1054" s="173" t="s">
        <v>160</v>
      </c>
      <c r="L1054" s="178"/>
      <c r="M1054" s="179" t="s">
        <v>19</v>
      </c>
      <c r="N1054" s="180" t="s">
        <v>49</v>
      </c>
      <c r="P1054" s="132">
        <f>O1054*H1054</f>
        <v>0</v>
      </c>
      <c r="Q1054" s="132">
        <v>1</v>
      </c>
      <c r="R1054" s="132">
        <f>Q1054*H1054</f>
        <v>0.017</v>
      </c>
      <c r="S1054" s="132">
        <v>0</v>
      </c>
      <c r="T1054" s="133">
        <f>S1054*H1054</f>
        <v>0</v>
      </c>
      <c r="AR1054" s="134" t="s">
        <v>494</v>
      </c>
      <c r="AT1054" s="134" t="s">
        <v>664</v>
      </c>
      <c r="AU1054" s="134" t="s">
        <v>87</v>
      </c>
      <c r="AY1054" s="2" t="s">
        <v>153</v>
      </c>
      <c r="BE1054" s="135">
        <f t="shared" si="99"/>
        <v>0</v>
      </c>
      <c r="BF1054" s="135">
        <f t="shared" si="100"/>
        <v>0</v>
      </c>
      <c r="BG1054" s="135">
        <f t="shared" si="101"/>
        <v>0</v>
      </c>
      <c r="BH1054" s="135">
        <f t="shared" si="102"/>
        <v>0</v>
      </c>
      <c r="BI1054" s="135">
        <f t="shared" si="103"/>
        <v>0</v>
      </c>
      <c r="BJ1054" s="2" t="s">
        <v>85</v>
      </c>
      <c r="BK1054" s="135">
        <f>ROUND(I1054*H1054,2)</f>
        <v>0</v>
      </c>
      <c r="BL1054" s="2" t="s">
        <v>373</v>
      </c>
      <c r="BM1054" s="134" t="s">
        <v>1631</v>
      </c>
    </row>
    <row r="1055" spans="2:51" s="149" customFormat="1" ht="11.25">
      <c r="B1055" s="150"/>
      <c r="D1055" s="144" t="s">
        <v>261</v>
      </c>
      <c r="F1055" s="152" t="s">
        <v>1632</v>
      </c>
      <c r="H1055" s="153">
        <v>0.017</v>
      </c>
      <c r="L1055" s="150"/>
      <c r="M1055" s="154"/>
      <c r="T1055" s="155"/>
      <c r="AT1055" s="151" t="s">
        <v>261</v>
      </c>
      <c r="AU1055" s="151" t="s">
        <v>87</v>
      </c>
      <c r="AV1055" s="149" t="s">
        <v>87</v>
      </c>
      <c r="AW1055" s="149" t="s">
        <v>4</v>
      </c>
      <c r="AX1055" s="149" t="s">
        <v>85</v>
      </c>
      <c r="AY1055" s="151" t="s">
        <v>153</v>
      </c>
    </row>
    <row r="1056" spans="2:65" s="18" customFormat="1" ht="16.5" customHeight="1">
      <c r="B1056" s="19"/>
      <c r="C1056" s="171" t="s">
        <v>1633</v>
      </c>
      <c r="D1056" s="171" t="s">
        <v>664</v>
      </c>
      <c r="E1056" s="172" t="s">
        <v>1634</v>
      </c>
      <c r="F1056" s="173" t="s">
        <v>1635</v>
      </c>
      <c r="G1056" s="174" t="s">
        <v>322</v>
      </c>
      <c r="H1056" s="175">
        <v>0.045</v>
      </c>
      <c r="I1056" s="176"/>
      <c r="J1056" s="177">
        <f>ROUND(I1056*H1056,2)</f>
        <v>0</v>
      </c>
      <c r="K1056" s="173" t="s">
        <v>160</v>
      </c>
      <c r="L1056" s="178"/>
      <c r="M1056" s="179" t="s">
        <v>19</v>
      </c>
      <c r="N1056" s="180" t="s">
        <v>49</v>
      </c>
      <c r="P1056" s="132">
        <f>O1056*H1056</f>
        <v>0</v>
      </c>
      <c r="Q1056" s="132">
        <v>1</v>
      </c>
      <c r="R1056" s="132">
        <f>Q1056*H1056</f>
        <v>0.045</v>
      </c>
      <c r="S1056" s="132">
        <v>0</v>
      </c>
      <c r="T1056" s="133">
        <f>S1056*H1056</f>
        <v>0</v>
      </c>
      <c r="AR1056" s="134" t="s">
        <v>494</v>
      </c>
      <c r="AT1056" s="134" t="s">
        <v>664</v>
      </c>
      <c r="AU1056" s="134" t="s">
        <v>87</v>
      </c>
      <c r="AY1056" s="2" t="s">
        <v>153</v>
      </c>
      <c r="BE1056" s="135">
        <f t="shared" si="99"/>
        <v>0</v>
      </c>
      <c r="BF1056" s="135">
        <f t="shared" si="100"/>
        <v>0</v>
      </c>
      <c r="BG1056" s="135">
        <f t="shared" si="101"/>
        <v>0</v>
      </c>
      <c r="BH1056" s="135">
        <f t="shared" si="102"/>
        <v>0</v>
      </c>
      <c r="BI1056" s="135">
        <f t="shared" si="103"/>
        <v>0</v>
      </c>
      <c r="BJ1056" s="2" t="s">
        <v>85</v>
      </c>
      <c r="BK1056" s="135">
        <f>ROUND(I1056*H1056,2)</f>
        <v>0</v>
      </c>
      <c r="BL1056" s="2" t="s">
        <v>373</v>
      </c>
      <c r="BM1056" s="134" t="s">
        <v>1636</v>
      </c>
    </row>
    <row r="1057" spans="2:51" s="149" customFormat="1" ht="11.25">
      <c r="B1057" s="150"/>
      <c r="D1057" s="144" t="s">
        <v>261</v>
      </c>
      <c r="F1057" s="152" t="s">
        <v>1637</v>
      </c>
      <c r="H1057" s="153">
        <v>0.045</v>
      </c>
      <c r="L1057" s="150"/>
      <c r="M1057" s="154"/>
      <c r="T1057" s="155"/>
      <c r="AT1057" s="151" t="s">
        <v>261</v>
      </c>
      <c r="AU1057" s="151" t="s">
        <v>87</v>
      </c>
      <c r="AV1057" s="149" t="s">
        <v>87</v>
      </c>
      <c r="AW1057" s="149" t="s">
        <v>4</v>
      </c>
      <c r="AX1057" s="149" t="s">
        <v>85</v>
      </c>
      <c r="AY1057" s="151" t="s">
        <v>153</v>
      </c>
    </row>
    <row r="1058" spans="2:65" s="18" customFormat="1" ht="16.5" customHeight="1">
      <c r="B1058" s="19"/>
      <c r="C1058" s="123" t="s">
        <v>1638</v>
      </c>
      <c r="D1058" s="123" t="s">
        <v>156</v>
      </c>
      <c r="E1058" s="124" t="s">
        <v>1639</v>
      </c>
      <c r="F1058" s="125" t="s">
        <v>1640</v>
      </c>
      <c r="G1058" s="126" t="s">
        <v>1619</v>
      </c>
      <c r="H1058" s="127">
        <v>119.434</v>
      </c>
      <c r="I1058" s="128"/>
      <c r="J1058" s="129">
        <f>ROUND(I1058*H1058,2)</f>
        <v>0</v>
      </c>
      <c r="K1058" s="125" t="s">
        <v>160</v>
      </c>
      <c r="L1058" s="19"/>
      <c r="M1058" s="130" t="s">
        <v>19</v>
      </c>
      <c r="N1058" s="131" t="s">
        <v>49</v>
      </c>
      <c r="P1058" s="132">
        <f>O1058*H1058</f>
        <v>0</v>
      </c>
      <c r="Q1058" s="132">
        <v>6E-05</v>
      </c>
      <c r="R1058" s="132">
        <f>Q1058*H1058</f>
        <v>0.00716604</v>
      </c>
      <c r="S1058" s="132">
        <v>0</v>
      </c>
      <c r="T1058" s="133">
        <f>S1058*H1058</f>
        <v>0</v>
      </c>
      <c r="AR1058" s="134" t="s">
        <v>373</v>
      </c>
      <c r="AT1058" s="134" t="s">
        <v>156</v>
      </c>
      <c r="AU1058" s="134" t="s">
        <v>87</v>
      </c>
      <c r="AY1058" s="2" t="s">
        <v>153</v>
      </c>
      <c r="BE1058" s="135">
        <f t="shared" si="99"/>
        <v>0</v>
      </c>
      <c r="BF1058" s="135">
        <f t="shared" si="100"/>
        <v>0</v>
      </c>
      <c r="BG1058" s="135">
        <f t="shared" si="101"/>
        <v>0</v>
      </c>
      <c r="BH1058" s="135">
        <f t="shared" si="102"/>
        <v>0</v>
      </c>
      <c r="BI1058" s="135">
        <f t="shared" si="103"/>
        <v>0</v>
      </c>
      <c r="BJ1058" s="2" t="s">
        <v>85</v>
      </c>
      <c r="BK1058" s="135">
        <f>ROUND(I1058*H1058,2)</f>
        <v>0</v>
      </c>
      <c r="BL1058" s="2" t="s">
        <v>373</v>
      </c>
      <c r="BM1058" s="134" t="s">
        <v>1641</v>
      </c>
    </row>
    <row r="1059" spans="2:47" s="18" customFormat="1" ht="11.25">
      <c r="B1059" s="19"/>
      <c r="D1059" s="136" t="s">
        <v>163</v>
      </c>
      <c r="F1059" s="137" t="s">
        <v>1642</v>
      </c>
      <c r="L1059" s="19"/>
      <c r="M1059" s="138"/>
      <c r="T1059" s="43"/>
      <c r="AT1059" s="2" t="s">
        <v>163</v>
      </c>
      <c r="AU1059" s="2" t="s">
        <v>87</v>
      </c>
    </row>
    <row r="1060" spans="2:51" s="142" customFormat="1" ht="11.25">
      <c r="B1060" s="143"/>
      <c r="D1060" s="144" t="s">
        <v>261</v>
      </c>
      <c r="E1060" s="145" t="s">
        <v>19</v>
      </c>
      <c r="F1060" s="146" t="s">
        <v>1643</v>
      </c>
      <c r="H1060" s="145" t="s">
        <v>19</v>
      </c>
      <c r="L1060" s="143"/>
      <c r="M1060" s="147"/>
      <c r="T1060" s="148"/>
      <c r="AT1060" s="145" t="s">
        <v>261</v>
      </c>
      <c r="AU1060" s="145" t="s">
        <v>87</v>
      </c>
      <c r="AV1060" s="142" t="s">
        <v>85</v>
      </c>
      <c r="AW1060" s="142" t="s">
        <v>37</v>
      </c>
      <c r="AX1060" s="142" t="s">
        <v>78</v>
      </c>
      <c r="AY1060" s="145" t="s">
        <v>153</v>
      </c>
    </row>
    <row r="1061" spans="2:51" s="149" customFormat="1" ht="11.25">
      <c r="B1061" s="150"/>
      <c r="D1061" s="144" t="s">
        <v>261</v>
      </c>
      <c r="E1061" s="151" t="s">
        <v>19</v>
      </c>
      <c r="F1061" s="152" t="s">
        <v>1644</v>
      </c>
      <c r="H1061" s="153">
        <v>86.554</v>
      </c>
      <c r="L1061" s="150"/>
      <c r="M1061" s="154"/>
      <c r="T1061" s="155"/>
      <c r="AT1061" s="151" t="s">
        <v>261</v>
      </c>
      <c r="AU1061" s="151" t="s">
        <v>87</v>
      </c>
      <c r="AV1061" s="149" t="s">
        <v>87</v>
      </c>
      <c r="AW1061" s="149" t="s">
        <v>37</v>
      </c>
      <c r="AX1061" s="149" t="s">
        <v>78</v>
      </c>
      <c r="AY1061" s="151" t="s">
        <v>153</v>
      </c>
    </row>
    <row r="1062" spans="2:51" s="142" customFormat="1" ht="11.25">
      <c r="B1062" s="143"/>
      <c r="D1062" s="144" t="s">
        <v>261</v>
      </c>
      <c r="E1062" s="145" t="s">
        <v>19</v>
      </c>
      <c r="F1062" s="146" t="s">
        <v>1645</v>
      </c>
      <c r="H1062" s="145" t="s">
        <v>19</v>
      </c>
      <c r="L1062" s="143"/>
      <c r="M1062" s="147"/>
      <c r="T1062" s="148"/>
      <c r="AT1062" s="145" t="s">
        <v>261</v>
      </c>
      <c r="AU1062" s="145" t="s">
        <v>87</v>
      </c>
      <c r="AV1062" s="142" t="s">
        <v>85</v>
      </c>
      <c r="AW1062" s="142" t="s">
        <v>37</v>
      </c>
      <c r="AX1062" s="142" t="s">
        <v>78</v>
      </c>
      <c r="AY1062" s="145" t="s">
        <v>153</v>
      </c>
    </row>
    <row r="1063" spans="2:51" s="149" customFormat="1" ht="11.25">
      <c r="B1063" s="150"/>
      <c r="D1063" s="144" t="s">
        <v>261</v>
      </c>
      <c r="E1063" s="151" t="s">
        <v>19</v>
      </c>
      <c r="F1063" s="152" t="s">
        <v>1646</v>
      </c>
      <c r="H1063" s="153">
        <v>32.88</v>
      </c>
      <c r="L1063" s="150"/>
      <c r="M1063" s="154"/>
      <c r="T1063" s="155"/>
      <c r="AT1063" s="151" t="s">
        <v>261</v>
      </c>
      <c r="AU1063" s="151" t="s">
        <v>87</v>
      </c>
      <c r="AV1063" s="149" t="s">
        <v>87</v>
      </c>
      <c r="AW1063" s="149" t="s">
        <v>37</v>
      </c>
      <c r="AX1063" s="149" t="s">
        <v>78</v>
      </c>
      <c r="AY1063" s="151" t="s">
        <v>153</v>
      </c>
    </row>
    <row r="1064" spans="2:51" s="156" customFormat="1" ht="11.25">
      <c r="B1064" s="157"/>
      <c r="D1064" s="144" t="s">
        <v>261</v>
      </c>
      <c r="E1064" s="158" t="s">
        <v>19</v>
      </c>
      <c r="F1064" s="159" t="s">
        <v>295</v>
      </c>
      <c r="H1064" s="160">
        <v>119.434</v>
      </c>
      <c r="L1064" s="157"/>
      <c r="M1064" s="161"/>
      <c r="T1064" s="162"/>
      <c r="AT1064" s="158" t="s">
        <v>261</v>
      </c>
      <c r="AU1064" s="158" t="s">
        <v>87</v>
      </c>
      <c r="AV1064" s="156" t="s">
        <v>174</v>
      </c>
      <c r="AW1064" s="156" t="s">
        <v>37</v>
      </c>
      <c r="AX1064" s="156" t="s">
        <v>85</v>
      </c>
      <c r="AY1064" s="158" t="s">
        <v>153</v>
      </c>
    </row>
    <row r="1065" spans="2:65" s="18" customFormat="1" ht="16.5" customHeight="1">
      <c r="B1065" s="19"/>
      <c r="C1065" s="171" t="s">
        <v>1647</v>
      </c>
      <c r="D1065" s="171" t="s">
        <v>664</v>
      </c>
      <c r="E1065" s="172" t="s">
        <v>1648</v>
      </c>
      <c r="F1065" s="173" t="s">
        <v>1649</v>
      </c>
      <c r="G1065" s="174" t="s">
        <v>322</v>
      </c>
      <c r="H1065" s="175">
        <v>0.038</v>
      </c>
      <c r="I1065" s="176"/>
      <c r="J1065" s="177">
        <f>ROUND(I1065*H1065,2)</f>
        <v>0</v>
      </c>
      <c r="K1065" s="173" t="s">
        <v>160</v>
      </c>
      <c r="L1065" s="178"/>
      <c r="M1065" s="179" t="s">
        <v>19</v>
      </c>
      <c r="N1065" s="180" t="s">
        <v>49</v>
      </c>
      <c r="P1065" s="132">
        <f>O1065*H1065</f>
        <v>0</v>
      </c>
      <c r="Q1065" s="132">
        <v>1</v>
      </c>
      <c r="R1065" s="132">
        <f>Q1065*H1065</f>
        <v>0.038</v>
      </c>
      <c r="S1065" s="132">
        <v>0</v>
      </c>
      <c r="T1065" s="133">
        <f>S1065*H1065</f>
        <v>0</v>
      </c>
      <c r="AR1065" s="134" t="s">
        <v>494</v>
      </c>
      <c r="AT1065" s="134" t="s">
        <v>664</v>
      </c>
      <c r="AU1065" s="134" t="s">
        <v>87</v>
      </c>
      <c r="AY1065" s="2" t="s">
        <v>153</v>
      </c>
      <c r="BE1065" s="135">
        <f t="shared" si="99"/>
        <v>0</v>
      </c>
      <c r="BF1065" s="135">
        <f t="shared" si="100"/>
        <v>0</v>
      </c>
      <c r="BG1065" s="135">
        <f t="shared" si="101"/>
        <v>0</v>
      </c>
      <c r="BH1065" s="135">
        <f t="shared" si="102"/>
        <v>0</v>
      </c>
      <c r="BI1065" s="135">
        <f t="shared" si="103"/>
        <v>0</v>
      </c>
      <c r="BJ1065" s="2" t="s">
        <v>85</v>
      </c>
      <c r="BK1065" s="135">
        <f>ROUND(I1065*H1065,2)</f>
        <v>0</v>
      </c>
      <c r="BL1065" s="2" t="s">
        <v>373</v>
      </c>
      <c r="BM1065" s="134" t="s">
        <v>1650</v>
      </c>
    </row>
    <row r="1066" spans="2:51" s="149" customFormat="1" ht="11.25">
      <c r="B1066" s="150"/>
      <c r="D1066" s="144" t="s">
        <v>261</v>
      </c>
      <c r="F1066" s="152" t="s">
        <v>1651</v>
      </c>
      <c r="H1066" s="153">
        <v>0.038</v>
      </c>
      <c r="L1066" s="150"/>
      <c r="M1066" s="154"/>
      <c r="T1066" s="155"/>
      <c r="AT1066" s="151" t="s">
        <v>261</v>
      </c>
      <c r="AU1066" s="151" t="s">
        <v>87</v>
      </c>
      <c r="AV1066" s="149" t="s">
        <v>87</v>
      </c>
      <c r="AW1066" s="149" t="s">
        <v>4</v>
      </c>
      <c r="AX1066" s="149" t="s">
        <v>85</v>
      </c>
      <c r="AY1066" s="151" t="s">
        <v>153</v>
      </c>
    </row>
    <row r="1067" spans="2:65" s="18" customFormat="1" ht="16.5" customHeight="1">
      <c r="B1067" s="19"/>
      <c r="C1067" s="171" t="s">
        <v>1652</v>
      </c>
      <c r="D1067" s="171" t="s">
        <v>664</v>
      </c>
      <c r="E1067" s="172" t="s">
        <v>1653</v>
      </c>
      <c r="F1067" s="173" t="s">
        <v>1654</v>
      </c>
      <c r="G1067" s="174" t="s">
        <v>322</v>
      </c>
      <c r="H1067" s="175">
        <v>0.1</v>
      </c>
      <c r="I1067" s="176"/>
      <c r="J1067" s="177">
        <f>ROUND(I1067*H1067,2)</f>
        <v>0</v>
      </c>
      <c r="K1067" s="173" t="s">
        <v>160</v>
      </c>
      <c r="L1067" s="178"/>
      <c r="M1067" s="179" t="s">
        <v>19</v>
      </c>
      <c r="N1067" s="180" t="s">
        <v>49</v>
      </c>
      <c r="P1067" s="132">
        <f>O1067*H1067</f>
        <v>0</v>
      </c>
      <c r="Q1067" s="132">
        <v>1</v>
      </c>
      <c r="R1067" s="132">
        <f>Q1067*H1067</f>
        <v>0.1</v>
      </c>
      <c r="S1067" s="132">
        <v>0</v>
      </c>
      <c r="T1067" s="133">
        <f>S1067*H1067</f>
        <v>0</v>
      </c>
      <c r="AR1067" s="134" t="s">
        <v>494</v>
      </c>
      <c r="AT1067" s="134" t="s">
        <v>664</v>
      </c>
      <c r="AU1067" s="134" t="s">
        <v>87</v>
      </c>
      <c r="AY1067" s="2" t="s">
        <v>153</v>
      </c>
      <c r="BE1067" s="135">
        <f t="shared" si="99"/>
        <v>0</v>
      </c>
      <c r="BF1067" s="135">
        <f t="shared" si="100"/>
        <v>0</v>
      </c>
      <c r="BG1067" s="135">
        <f t="shared" si="101"/>
        <v>0</v>
      </c>
      <c r="BH1067" s="135">
        <f t="shared" si="102"/>
        <v>0</v>
      </c>
      <c r="BI1067" s="135">
        <f t="shared" si="103"/>
        <v>0</v>
      </c>
      <c r="BJ1067" s="2" t="s">
        <v>85</v>
      </c>
      <c r="BK1067" s="135">
        <f>ROUND(I1067*H1067,2)</f>
        <v>0</v>
      </c>
      <c r="BL1067" s="2" t="s">
        <v>373</v>
      </c>
      <c r="BM1067" s="134" t="s">
        <v>1655</v>
      </c>
    </row>
    <row r="1068" spans="2:51" s="149" customFormat="1" ht="11.25">
      <c r="B1068" s="150"/>
      <c r="D1068" s="144" t="s">
        <v>261</v>
      </c>
      <c r="F1068" s="152" t="s">
        <v>1656</v>
      </c>
      <c r="H1068" s="153">
        <v>0.1</v>
      </c>
      <c r="L1068" s="150"/>
      <c r="M1068" s="154"/>
      <c r="T1068" s="155"/>
      <c r="AT1068" s="151" t="s">
        <v>261</v>
      </c>
      <c r="AU1068" s="151" t="s">
        <v>87</v>
      </c>
      <c r="AV1068" s="149" t="s">
        <v>87</v>
      </c>
      <c r="AW1068" s="149" t="s">
        <v>4</v>
      </c>
      <c r="AX1068" s="149" t="s">
        <v>85</v>
      </c>
      <c r="AY1068" s="151" t="s">
        <v>153</v>
      </c>
    </row>
    <row r="1069" spans="2:65" s="18" customFormat="1" ht="16.5" customHeight="1">
      <c r="B1069" s="19"/>
      <c r="C1069" s="123" t="s">
        <v>1657</v>
      </c>
      <c r="D1069" s="123" t="s">
        <v>156</v>
      </c>
      <c r="E1069" s="124" t="s">
        <v>1658</v>
      </c>
      <c r="F1069" s="125" t="s">
        <v>1659</v>
      </c>
      <c r="G1069" s="126" t="s">
        <v>1619</v>
      </c>
      <c r="H1069" s="127">
        <v>367.771</v>
      </c>
      <c r="I1069" s="128"/>
      <c r="J1069" s="129">
        <f>ROUND(I1069*H1069,2)</f>
        <v>0</v>
      </c>
      <c r="K1069" s="125" t="s">
        <v>160</v>
      </c>
      <c r="L1069" s="19"/>
      <c r="M1069" s="130" t="s">
        <v>19</v>
      </c>
      <c r="N1069" s="131" t="s">
        <v>49</v>
      </c>
      <c r="P1069" s="132">
        <f>O1069*H1069</f>
        <v>0</v>
      </c>
      <c r="Q1069" s="132">
        <v>5E-05</v>
      </c>
      <c r="R1069" s="132">
        <f>Q1069*H1069</f>
        <v>0.01838855</v>
      </c>
      <c r="S1069" s="132">
        <v>0</v>
      </c>
      <c r="T1069" s="133">
        <f>S1069*H1069</f>
        <v>0</v>
      </c>
      <c r="AR1069" s="134" t="s">
        <v>373</v>
      </c>
      <c r="AT1069" s="134" t="s">
        <v>156</v>
      </c>
      <c r="AU1069" s="134" t="s">
        <v>87</v>
      </c>
      <c r="AY1069" s="2" t="s">
        <v>153</v>
      </c>
      <c r="BE1069" s="135">
        <f t="shared" si="99"/>
        <v>0</v>
      </c>
      <c r="BF1069" s="135">
        <f t="shared" si="100"/>
        <v>0</v>
      </c>
      <c r="BG1069" s="135">
        <f t="shared" si="101"/>
        <v>0</v>
      </c>
      <c r="BH1069" s="135">
        <f t="shared" si="102"/>
        <v>0</v>
      </c>
      <c r="BI1069" s="135">
        <f t="shared" si="103"/>
        <v>0</v>
      </c>
      <c r="BJ1069" s="2" t="s">
        <v>85</v>
      </c>
      <c r="BK1069" s="135">
        <f>ROUND(I1069*H1069,2)</f>
        <v>0</v>
      </c>
      <c r="BL1069" s="2" t="s">
        <v>373</v>
      </c>
      <c r="BM1069" s="134" t="s">
        <v>1660</v>
      </c>
    </row>
    <row r="1070" spans="2:47" s="18" customFormat="1" ht="11.25">
      <c r="B1070" s="19"/>
      <c r="D1070" s="136" t="s">
        <v>163</v>
      </c>
      <c r="F1070" s="137" t="s">
        <v>1661</v>
      </c>
      <c r="L1070" s="19"/>
      <c r="M1070" s="138"/>
      <c r="T1070" s="43"/>
      <c r="AT1070" s="2" t="s">
        <v>163</v>
      </c>
      <c r="AU1070" s="2" t="s">
        <v>87</v>
      </c>
    </row>
    <row r="1071" spans="2:51" s="142" customFormat="1" ht="11.25">
      <c r="B1071" s="143"/>
      <c r="D1071" s="144" t="s">
        <v>261</v>
      </c>
      <c r="E1071" s="145" t="s">
        <v>19</v>
      </c>
      <c r="F1071" s="146" t="s">
        <v>1662</v>
      </c>
      <c r="H1071" s="145" t="s">
        <v>19</v>
      </c>
      <c r="L1071" s="143"/>
      <c r="M1071" s="147"/>
      <c r="T1071" s="148"/>
      <c r="AT1071" s="145" t="s">
        <v>261</v>
      </c>
      <c r="AU1071" s="145" t="s">
        <v>87</v>
      </c>
      <c r="AV1071" s="142" t="s">
        <v>85</v>
      </c>
      <c r="AW1071" s="142" t="s">
        <v>37</v>
      </c>
      <c r="AX1071" s="142" t="s">
        <v>78</v>
      </c>
      <c r="AY1071" s="145" t="s">
        <v>153</v>
      </c>
    </row>
    <row r="1072" spans="2:51" s="149" customFormat="1" ht="11.25">
      <c r="B1072" s="150"/>
      <c r="D1072" s="144" t="s">
        <v>261</v>
      </c>
      <c r="E1072" s="151" t="s">
        <v>19</v>
      </c>
      <c r="F1072" s="152" t="s">
        <v>1663</v>
      </c>
      <c r="H1072" s="153">
        <v>91.403</v>
      </c>
      <c r="L1072" s="150"/>
      <c r="M1072" s="154"/>
      <c r="T1072" s="155"/>
      <c r="AT1072" s="151" t="s">
        <v>261</v>
      </c>
      <c r="AU1072" s="151" t="s">
        <v>87</v>
      </c>
      <c r="AV1072" s="149" t="s">
        <v>87</v>
      </c>
      <c r="AW1072" s="149" t="s">
        <v>37</v>
      </c>
      <c r="AX1072" s="149" t="s">
        <v>78</v>
      </c>
      <c r="AY1072" s="151" t="s">
        <v>153</v>
      </c>
    </row>
    <row r="1073" spans="2:51" s="142" customFormat="1" ht="11.25">
      <c r="B1073" s="143"/>
      <c r="D1073" s="144" t="s">
        <v>261</v>
      </c>
      <c r="E1073" s="145" t="s">
        <v>19</v>
      </c>
      <c r="F1073" s="146" t="s">
        <v>1664</v>
      </c>
      <c r="H1073" s="145" t="s">
        <v>19</v>
      </c>
      <c r="L1073" s="143"/>
      <c r="M1073" s="147"/>
      <c r="T1073" s="148"/>
      <c r="AT1073" s="145" t="s">
        <v>261</v>
      </c>
      <c r="AU1073" s="145" t="s">
        <v>87</v>
      </c>
      <c r="AV1073" s="142" t="s">
        <v>85</v>
      </c>
      <c r="AW1073" s="142" t="s">
        <v>37</v>
      </c>
      <c r="AX1073" s="142" t="s">
        <v>78</v>
      </c>
      <c r="AY1073" s="145" t="s">
        <v>153</v>
      </c>
    </row>
    <row r="1074" spans="2:51" s="149" customFormat="1" ht="11.25">
      <c r="B1074" s="150"/>
      <c r="D1074" s="144" t="s">
        <v>261</v>
      </c>
      <c r="E1074" s="151" t="s">
        <v>19</v>
      </c>
      <c r="F1074" s="152" t="s">
        <v>1665</v>
      </c>
      <c r="H1074" s="153">
        <v>276.368</v>
      </c>
      <c r="L1074" s="150"/>
      <c r="M1074" s="154"/>
      <c r="T1074" s="155"/>
      <c r="AT1074" s="151" t="s">
        <v>261</v>
      </c>
      <c r="AU1074" s="151" t="s">
        <v>87</v>
      </c>
      <c r="AV1074" s="149" t="s">
        <v>87</v>
      </c>
      <c r="AW1074" s="149" t="s">
        <v>37</v>
      </c>
      <c r="AX1074" s="149" t="s">
        <v>78</v>
      </c>
      <c r="AY1074" s="151" t="s">
        <v>153</v>
      </c>
    </row>
    <row r="1075" spans="2:51" s="156" customFormat="1" ht="11.25">
      <c r="B1075" s="157"/>
      <c r="D1075" s="144" t="s">
        <v>261</v>
      </c>
      <c r="E1075" s="158" t="s">
        <v>19</v>
      </c>
      <c r="F1075" s="159" t="s">
        <v>295</v>
      </c>
      <c r="H1075" s="160">
        <v>367.771</v>
      </c>
      <c r="L1075" s="157"/>
      <c r="M1075" s="161"/>
      <c r="T1075" s="162"/>
      <c r="AT1075" s="158" t="s">
        <v>261</v>
      </c>
      <c r="AU1075" s="158" t="s">
        <v>87</v>
      </c>
      <c r="AV1075" s="156" t="s">
        <v>174</v>
      </c>
      <c r="AW1075" s="156" t="s">
        <v>37</v>
      </c>
      <c r="AX1075" s="156" t="s">
        <v>85</v>
      </c>
      <c r="AY1075" s="158" t="s">
        <v>153</v>
      </c>
    </row>
    <row r="1076" spans="2:65" s="18" customFormat="1" ht="16.5" customHeight="1">
      <c r="B1076" s="19"/>
      <c r="C1076" s="171" t="s">
        <v>1666</v>
      </c>
      <c r="D1076" s="171" t="s">
        <v>664</v>
      </c>
      <c r="E1076" s="172" t="s">
        <v>1667</v>
      </c>
      <c r="F1076" s="173" t="s">
        <v>1668</v>
      </c>
      <c r="G1076" s="174" t="s">
        <v>258</v>
      </c>
      <c r="H1076" s="175">
        <v>5.02</v>
      </c>
      <c r="I1076" s="176"/>
      <c r="J1076" s="177">
        <f>ROUND(I1076*H1076,2)</f>
        <v>0</v>
      </c>
      <c r="K1076" s="173" t="s">
        <v>19</v>
      </c>
      <c r="L1076" s="178"/>
      <c r="M1076" s="179" t="s">
        <v>19</v>
      </c>
      <c r="N1076" s="180" t="s">
        <v>49</v>
      </c>
      <c r="P1076" s="132">
        <f>O1076*H1076</f>
        <v>0</v>
      </c>
      <c r="Q1076" s="132">
        <v>0</v>
      </c>
      <c r="R1076" s="132">
        <f>Q1076*H1076</f>
        <v>0</v>
      </c>
      <c r="S1076" s="132">
        <v>0</v>
      </c>
      <c r="T1076" s="133">
        <f>S1076*H1076</f>
        <v>0</v>
      </c>
      <c r="AR1076" s="134" t="s">
        <v>494</v>
      </c>
      <c r="AT1076" s="134" t="s">
        <v>664</v>
      </c>
      <c r="AU1076" s="134" t="s">
        <v>87</v>
      </c>
      <c r="AY1076" s="2" t="s">
        <v>153</v>
      </c>
      <c r="BE1076" s="135">
        <f aca="true" t="shared" si="110" ref="BE1076:BE1118">IF(N1076="základní",J1076,0)</f>
        <v>0</v>
      </c>
      <c r="BF1076" s="135">
        <f aca="true" t="shared" si="111" ref="BF1076:BF1118">IF(N1076="snížená",J1076,0)</f>
        <v>0</v>
      </c>
      <c r="BG1076" s="135">
        <f aca="true" t="shared" si="112" ref="BG1076:BG1118">IF(N1076="zákl. přenesená",J1076,0)</f>
        <v>0</v>
      </c>
      <c r="BH1076" s="135">
        <f aca="true" t="shared" si="113" ref="BH1076:BH1118">IF(N1076="sníž. přenesená",J1076,0)</f>
        <v>0</v>
      </c>
      <c r="BI1076" s="135">
        <f aca="true" t="shared" si="114" ref="BI1076:BI1118">IF(N1076="nulová",J1076,0)</f>
        <v>0</v>
      </c>
      <c r="BJ1076" s="2" t="s">
        <v>85</v>
      </c>
      <c r="BK1076" s="135">
        <f>ROUND(I1076*H1076,2)</f>
        <v>0</v>
      </c>
      <c r="BL1076" s="2" t="s">
        <v>373</v>
      </c>
      <c r="BM1076" s="134" t="s">
        <v>1669</v>
      </c>
    </row>
    <row r="1077" spans="2:51" s="149" customFormat="1" ht="11.25">
      <c r="B1077" s="150"/>
      <c r="D1077" s="144" t="s">
        <v>261</v>
      </c>
      <c r="E1077" s="151" t="s">
        <v>19</v>
      </c>
      <c r="F1077" s="152" t="s">
        <v>359</v>
      </c>
      <c r="H1077" s="153">
        <v>4.365</v>
      </c>
      <c r="L1077" s="150"/>
      <c r="M1077" s="154"/>
      <c r="T1077" s="155"/>
      <c r="AT1077" s="151" t="s">
        <v>261</v>
      </c>
      <c r="AU1077" s="151" t="s">
        <v>87</v>
      </c>
      <c r="AV1077" s="149" t="s">
        <v>87</v>
      </c>
      <c r="AW1077" s="149" t="s">
        <v>37</v>
      </c>
      <c r="AX1077" s="149" t="s">
        <v>85</v>
      </c>
      <c r="AY1077" s="151" t="s">
        <v>153</v>
      </c>
    </row>
    <row r="1078" spans="2:51" s="149" customFormat="1" ht="11.25">
      <c r="B1078" s="150"/>
      <c r="D1078" s="144" t="s">
        <v>261</v>
      </c>
      <c r="F1078" s="152" t="s">
        <v>1670</v>
      </c>
      <c r="H1078" s="153">
        <v>5.02</v>
      </c>
      <c r="L1078" s="150"/>
      <c r="M1078" s="154"/>
      <c r="T1078" s="155"/>
      <c r="AT1078" s="151" t="s">
        <v>261</v>
      </c>
      <c r="AU1078" s="151" t="s">
        <v>87</v>
      </c>
      <c r="AV1078" s="149" t="s">
        <v>87</v>
      </c>
      <c r="AW1078" s="149" t="s">
        <v>4</v>
      </c>
      <c r="AX1078" s="149" t="s">
        <v>85</v>
      </c>
      <c r="AY1078" s="151" t="s">
        <v>153</v>
      </c>
    </row>
    <row r="1079" spans="2:65" s="18" customFormat="1" ht="16.5" customHeight="1">
      <c r="B1079" s="19"/>
      <c r="C1079" s="171" t="s">
        <v>1671</v>
      </c>
      <c r="D1079" s="171" t="s">
        <v>664</v>
      </c>
      <c r="E1079" s="172" t="s">
        <v>1672</v>
      </c>
      <c r="F1079" s="173" t="s">
        <v>1673</v>
      </c>
      <c r="G1079" s="174" t="s">
        <v>322</v>
      </c>
      <c r="H1079" s="175">
        <v>0.319</v>
      </c>
      <c r="I1079" s="176"/>
      <c r="J1079" s="177">
        <f>ROUND(I1079*H1079,2)</f>
        <v>0</v>
      </c>
      <c r="K1079" s="173" t="s">
        <v>19</v>
      </c>
      <c r="L1079" s="178"/>
      <c r="M1079" s="179" t="s">
        <v>19</v>
      </c>
      <c r="N1079" s="180" t="s">
        <v>49</v>
      </c>
      <c r="P1079" s="132">
        <f>O1079*H1079</f>
        <v>0</v>
      </c>
      <c r="Q1079" s="132">
        <v>1</v>
      </c>
      <c r="R1079" s="132">
        <f>Q1079*H1079</f>
        <v>0.319</v>
      </c>
      <c r="S1079" s="132">
        <v>0</v>
      </c>
      <c r="T1079" s="133">
        <f>S1079*H1079</f>
        <v>0</v>
      </c>
      <c r="AR1079" s="134" t="s">
        <v>494</v>
      </c>
      <c r="AT1079" s="134" t="s">
        <v>664</v>
      </c>
      <c r="AU1079" s="134" t="s">
        <v>87</v>
      </c>
      <c r="AY1079" s="2" t="s">
        <v>153</v>
      </c>
      <c r="BE1079" s="135">
        <f t="shared" si="110"/>
        <v>0</v>
      </c>
      <c r="BF1079" s="135">
        <f t="shared" si="111"/>
        <v>0</v>
      </c>
      <c r="BG1079" s="135">
        <f t="shared" si="112"/>
        <v>0</v>
      </c>
      <c r="BH1079" s="135">
        <f t="shared" si="113"/>
        <v>0</v>
      </c>
      <c r="BI1079" s="135">
        <f t="shared" si="114"/>
        <v>0</v>
      </c>
      <c r="BJ1079" s="2" t="s">
        <v>85</v>
      </c>
      <c r="BK1079" s="135">
        <f>ROUND(I1079*H1079,2)</f>
        <v>0</v>
      </c>
      <c r="BL1079" s="2" t="s">
        <v>373</v>
      </c>
      <c r="BM1079" s="134" t="s">
        <v>1674</v>
      </c>
    </row>
    <row r="1080" spans="2:51" s="149" customFormat="1" ht="11.25">
      <c r="B1080" s="150"/>
      <c r="D1080" s="144" t="s">
        <v>261</v>
      </c>
      <c r="F1080" s="152" t="s">
        <v>1675</v>
      </c>
      <c r="H1080" s="153">
        <v>0.319</v>
      </c>
      <c r="L1080" s="150"/>
      <c r="M1080" s="154"/>
      <c r="T1080" s="155"/>
      <c r="AT1080" s="151" t="s">
        <v>261</v>
      </c>
      <c r="AU1080" s="151" t="s">
        <v>87</v>
      </c>
      <c r="AV1080" s="149" t="s">
        <v>87</v>
      </c>
      <c r="AW1080" s="149" t="s">
        <v>4</v>
      </c>
      <c r="AX1080" s="149" t="s">
        <v>85</v>
      </c>
      <c r="AY1080" s="151" t="s">
        <v>153</v>
      </c>
    </row>
    <row r="1081" spans="2:65" s="18" customFormat="1" ht="16.5" customHeight="1">
      <c r="B1081" s="19"/>
      <c r="C1081" s="123" t="s">
        <v>1676</v>
      </c>
      <c r="D1081" s="123" t="s">
        <v>156</v>
      </c>
      <c r="E1081" s="124" t="s">
        <v>1677</v>
      </c>
      <c r="F1081" s="125" t="s">
        <v>1678</v>
      </c>
      <c r="G1081" s="126" t="s">
        <v>1619</v>
      </c>
      <c r="H1081" s="127">
        <v>430.08</v>
      </c>
      <c r="I1081" s="128"/>
      <c r="J1081" s="129">
        <f>ROUND(I1081*H1081,2)</f>
        <v>0</v>
      </c>
      <c r="K1081" s="125" t="s">
        <v>160</v>
      </c>
      <c r="L1081" s="19"/>
      <c r="M1081" s="130" t="s">
        <v>19</v>
      </c>
      <c r="N1081" s="131" t="s">
        <v>49</v>
      </c>
      <c r="P1081" s="132">
        <f>O1081*H1081</f>
        <v>0</v>
      </c>
      <c r="Q1081" s="132">
        <v>5E-05</v>
      </c>
      <c r="R1081" s="132">
        <f>Q1081*H1081</f>
        <v>0.021504</v>
      </c>
      <c r="S1081" s="132">
        <v>0</v>
      </c>
      <c r="T1081" s="133">
        <f>S1081*H1081</f>
        <v>0</v>
      </c>
      <c r="AR1081" s="134" t="s">
        <v>373</v>
      </c>
      <c r="AT1081" s="134" t="s">
        <v>156</v>
      </c>
      <c r="AU1081" s="134" t="s">
        <v>87</v>
      </c>
      <c r="AY1081" s="2" t="s">
        <v>153</v>
      </c>
      <c r="BE1081" s="135">
        <f t="shared" si="110"/>
        <v>0</v>
      </c>
      <c r="BF1081" s="135">
        <f t="shared" si="111"/>
        <v>0</v>
      </c>
      <c r="BG1081" s="135">
        <f t="shared" si="112"/>
        <v>0</v>
      </c>
      <c r="BH1081" s="135">
        <f t="shared" si="113"/>
        <v>0</v>
      </c>
      <c r="BI1081" s="135">
        <f t="shared" si="114"/>
        <v>0</v>
      </c>
      <c r="BJ1081" s="2" t="s">
        <v>85</v>
      </c>
      <c r="BK1081" s="135">
        <f>ROUND(I1081*H1081,2)</f>
        <v>0</v>
      </c>
      <c r="BL1081" s="2" t="s">
        <v>373</v>
      </c>
      <c r="BM1081" s="134" t="s">
        <v>1679</v>
      </c>
    </row>
    <row r="1082" spans="2:47" s="18" customFormat="1" ht="11.25">
      <c r="B1082" s="19"/>
      <c r="D1082" s="136" t="s">
        <v>163</v>
      </c>
      <c r="F1082" s="137" t="s">
        <v>1680</v>
      </c>
      <c r="L1082" s="19"/>
      <c r="M1082" s="138"/>
      <c r="T1082" s="43"/>
      <c r="AT1082" s="2" t="s">
        <v>163</v>
      </c>
      <c r="AU1082" s="2" t="s">
        <v>87</v>
      </c>
    </row>
    <row r="1083" spans="2:51" s="142" customFormat="1" ht="11.25">
      <c r="B1083" s="143"/>
      <c r="D1083" s="144" t="s">
        <v>261</v>
      </c>
      <c r="E1083" s="145" t="s">
        <v>19</v>
      </c>
      <c r="F1083" s="146" t="s">
        <v>1681</v>
      </c>
      <c r="H1083" s="145" t="s">
        <v>19</v>
      </c>
      <c r="L1083" s="143"/>
      <c r="M1083" s="147"/>
      <c r="T1083" s="148"/>
      <c r="AT1083" s="145" t="s">
        <v>261</v>
      </c>
      <c r="AU1083" s="145" t="s">
        <v>87</v>
      </c>
      <c r="AV1083" s="142" t="s">
        <v>85</v>
      </c>
      <c r="AW1083" s="142" t="s">
        <v>37</v>
      </c>
      <c r="AX1083" s="142" t="s">
        <v>78</v>
      </c>
      <c r="AY1083" s="145" t="s">
        <v>153</v>
      </c>
    </row>
    <row r="1084" spans="2:51" s="149" customFormat="1" ht="11.25">
      <c r="B1084" s="150"/>
      <c r="D1084" s="144" t="s">
        <v>261</v>
      </c>
      <c r="E1084" s="151" t="s">
        <v>19</v>
      </c>
      <c r="F1084" s="152" t="s">
        <v>1682</v>
      </c>
      <c r="H1084" s="153">
        <v>430.08</v>
      </c>
      <c r="L1084" s="150"/>
      <c r="M1084" s="154"/>
      <c r="T1084" s="155"/>
      <c r="AT1084" s="151" t="s">
        <v>261</v>
      </c>
      <c r="AU1084" s="151" t="s">
        <v>87</v>
      </c>
      <c r="AV1084" s="149" t="s">
        <v>87</v>
      </c>
      <c r="AW1084" s="149" t="s">
        <v>37</v>
      </c>
      <c r="AX1084" s="149" t="s">
        <v>85</v>
      </c>
      <c r="AY1084" s="151" t="s">
        <v>153</v>
      </c>
    </row>
    <row r="1085" spans="2:65" s="18" customFormat="1" ht="16.5" customHeight="1">
      <c r="B1085" s="19"/>
      <c r="C1085" s="171" t="s">
        <v>1683</v>
      </c>
      <c r="D1085" s="171" t="s">
        <v>664</v>
      </c>
      <c r="E1085" s="172" t="s">
        <v>1684</v>
      </c>
      <c r="F1085" s="173" t="s">
        <v>1685</v>
      </c>
      <c r="G1085" s="174" t="s">
        <v>322</v>
      </c>
      <c r="H1085" s="175">
        <v>0.495</v>
      </c>
      <c r="I1085" s="176"/>
      <c r="J1085" s="177">
        <f>ROUND(I1085*H1085,2)</f>
        <v>0</v>
      </c>
      <c r="K1085" s="173" t="s">
        <v>160</v>
      </c>
      <c r="L1085" s="178"/>
      <c r="M1085" s="179" t="s">
        <v>19</v>
      </c>
      <c r="N1085" s="180" t="s">
        <v>49</v>
      </c>
      <c r="P1085" s="132">
        <f>O1085*H1085</f>
        <v>0</v>
      </c>
      <c r="Q1085" s="132">
        <v>1</v>
      </c>
      <c r="R1085" s="132">
        <f>Q1085*H1085</f>
        <v>0.495</v>
      </c>
      <c r="S1085" s="132">
        <v>0</v>
      </c>
      <c r="T1085" s="133">
        <f>S1085*H1085</f>
        <v>0</v>
      </c>
      <c r="AR1085" s="134" t="s">
        <v>494</v>
      </c>
      <c r="AT1085" s="134" t="s">
        <v>664</v>
      </c>
      <c r="AU1085" s="134" t="s">
        <v>87</v>
      </c>
      <c r="AY1085" s="2" t="s">
        <v>153</v>
      </c>
      <c r="BE1085" s="135">
        <f t="shared" si="110"/>
        <v>0</v>
      </c>
      <c r="BF1085" s="135">
        <f t="shared" si="111"/>
        <v>0</v>
      </c>
      <c r="BG1085" s="135">
        <f t="shared" si="112"/>
        <v>0</v>
      </c>
      <c r="BH1085" s="135">
        <f t="shared" si="113"/>
        <v>0</v>
      </c>
      <c r="BI1085" s="135">
        <f t="shared" si="114"/>
        <v>0</v>
      </c>
      <c r="BJ1085" s="2" t="s">
        <v>85</v>
      </c>
      <c r="BK1085" s="135">
        <f>ROUND(I1085*H1085,2)</f>
        <v>0</v>
      </c>
      <c r="BL1085" s="2" t="s">
        <v>373</v>
      </c>
      <c r="BM1085" s="134" t="s">
        <v>1686</v>
      </c>
    </row>
    <row r="1086" spans="2:51" s="149" customFormat="1" ht="11.25">
      <c r="B1086" s="150"/>
      <c r="D1086" s="144" t="s">
        <v>261</v>
      </c>
      <c r="F1086" s="152" t="s">
        <v>1687</v>
      </c>
      <c r="H1086" s="153">
        <v>0.495</v>
      </c>
      <c r="L1086" s="150"/>
      <c r="M1086" s="154"/>
      <c r="T1086" s="155"/>
      <c r="AT1086" s="151" t="s">
        <v>261</v>
      </c>
      <c r="AU1086" s="151" t="s">
        <v>87</v>
      </c>
      <c r="AV1086" s="149" t="s">
        <v>87</v>
      </c>
      <c r="AW1086" s="149" t="s">
        <v>4</v>
      </c>
      <c r="AX1086" s="149" t="s">
        <v>85</v>
      </c>
      <c r="AY1086" s="151" t="s">
        <v>153</v>
      </c>
    </row>
    <row r="1087" spans="2:65" s="18" customFormat="1" ht="16.5" customHeight="1">
      <c r="B1087" s="19"/>
      <c r="C1087" s="123" t="s">
        <v>1688</v>
      </c>
      <c r="D1087" s="123" t="s">
        <v>156</v>
      </c>
      <c r="E1087" s="124" t="s">
        <v>1689</v>
      </c>
      <c r="F1087" s="125" t="s">
        <v>1690</v>
      </c>
      <c r="G1087" s="126" t="s">
        <v>1619</v>
      </c>
      <c r="H1087" s="127">
        <v>568.32</v>
      </c>
      <c r="I1087" s="128"/>
      <c r="J1087" s="129">
        <f>ROUND(I1087*H1087,2)</f>
        <v>0</v>
      </c>
      <c r="K1087" s="125" t="s">
        <v>160</v>
      </c>
      <c r="L1087" s="19"/>
      <c r="M1087" s="130" t="s">
        <v>19</v>
      </c>
      <c r="N1087" s="131" t="s">
        <v>49</v>
      </c>
      <c r="P1087" s="132">
        <f>O1087*H1087</f>
        <v>0</v>
      </c>
      <c r="Q1087" s="132">
        <v>5E-05</v>
      </c>
      <c r="R1087" s="132">
        <f>Q1087*H1087</f>
        <v>0.028416000000000004</v>
      </c>
      <c r="S1087" s="132">
        <v>0</v>
      </c>
      <c r="T1087" s="133">
        <f>S1087*H1087</f>
        <v>0</v>
      </c>
      <c r="AR1087" s="134" t="s">
        <v>373</v>
      </c>
      <c r="AT1087" s="134" t="s">
        <v>156</v>
      </c>
      <c r="AU1087" s="134" t="s">
        <v>87</v>
      </c>
      <c r="AY1087" s="2" t="s">
        <v>153</v>
      </c>
      <c r="BE1087" s="135">
        <f t="shared" si="110"/>
        <v>0</v>
      </c>
      <c r="BF1087" s="135">
        <f t="shared" si="111"/>
        <v>0</v>
      </c>
      <c r="BG1087" s="135">
        <f t="shared" si="112"/>
        <v>0</v>
      </c>
      <c r="BH1087" s="135">
        <f t="shared" si="113"/>
        <v>0</v>
      </c>
      <c r="BI1087" s="135">
        <f t="shared" si="114"/>
        <v>0</v>
      </c>
      <c r="BJ1087" s="2" t="s">
        <v>85</v>
      </c>
      <c r="BK1087" s="135">
        <f>ROUND(I1087*H1087,2)</f>
        <v>0</v>
      </c>
      <c r="BL1087" s="2" t="s">
        <v>373</v>
      </c>
      <c r="BM1087" s="134" t="s">
        <v>1691</v>
      </c>
    </row>
    <row r="1088" spans="2:47" s="18" customFormat="1" ht="11.25">
      <c r="B1088" s="19"/>
      <c r="D1088" s="136" t="s">
        <v>163</v>
      </c>
      <c r="F1088" s="137" t="s">
        <v>1692</v>
      </c>
      <c r="L1088" s="19"/>
      <c r="M1088" s="138"/>
      <c r="T1088" s="43"/>
      <c r="AT1088" s="2" t="s">
        <v>163</v>
      </c>
      <c r="AU1088" s="2" t="s">
        <v>87</v>
      </c>
    </row>
    <row r="1089" spans="2:51" s="142" customFormat="1" ht="11.25">
      <c r="B1089" s="143"/>
      <c r="D1089" s="144" t="s">
        <v>261</v>
      </c>
      <c r="E1089" s="145" t="s">
        <v>19</v>
      </c>
      <c r="F1089" s="146" t="s">
        <v>1681</v>
      </c>
      <c r="H1089" s="145" t="s">
        <v>19</v>
      </c>
      <c r="L1089" s="143"/>
      <c r="M1089" s="147"/>
      <c r="T1089" s="148"/>
      <c r="AT1089" s="145" t="s">
        <v>261</v>
      </c>
      <c r="AU1089" s="145" t="s">
        <v>87</v>
      </c>
      <c r="AV1089" s="142" t="s">
        <v>85</v>
      </c>
      <c r="AW1089" s="142" t="s">
        <v>37</v>
      </c>
      <c r="AX1089" s="142" t="s">
        <v>78</v>
      </c>
      <c r="AY1089" s="145" t="s">
        <v>153</v>
      </c>
    </row>
    <row r="1090" spans="2:51" s="149" customFormat="1" ht="11.25">
      <c r="B1090" s="150"/>
      <c r="D1090" s="144" t="s">
        <v>261</v>
      </c>
      <c r="E1090" s="151" t="s">
        <v>19</v>
      </c>
      <c r="F1090" s="152" t="s">
        <v>1693</v>
      </c>
      <c r="H1090" s="153">
        <v>568.32</v>
      </c>
      <c r="L1090" s="150"/>
      <c r="M1090" s="154"/>
      <c r="T1090" s="155"/>
      <c r="AT1090" s="151" t="s">
        <v>261</v>
      </c>
      <c r="AU1090" s="151" t="s">
        <v>87</v>
      </c>
      <c r="AV1090" s="149" t="s">
        <v>87</v>
      </c>
      <c r="AW1090" s="149" t="s">
        <v>37</v>
      </c>
      <c r="AX1090" s="149" t="s">
        <v>85</v>
      </c>
      <c r="AY1090" s="151" t="s">
        <v>153</v>
      </c>
    </row>
    <row r="1091" spans="2:65" s="18" customFormat="1" ht="16.5" customHeight="1">
      <c r="B1091" s="19"/>
      <c r="C1091" s="171" t="s">
        <v>1694</v>
      </c>
      <c r="D1091" s="171" t="s">
        <v>664</v>
      </c>
      <c r="E1091" s="172" t="s">
        <v>1684</v>
      </c>
      <c r="F1091" s="173" t="s">
        <v>1685</v>
      </c>
      <c r="G1091" s="174" t="s">
        <v>322</v>
      </c>
      <c r="H1091" s="175">
        <v>0.654</v>
      </c>
      <c r="I1091" s="176"/>
      <c r="J1091" s="177">
        <f>ROUND(I1091*H1091,2)</f>
        <v>0</v>
      </c>
      <c r="K1091" s="173" t="s">
        <v>160</v>
      </c>
      <c r="L1091" s="178"/>
      <c r="M1091" s="179" t="s">
        <v>19</v>
      </c>
      <c r="N1091" s="180" t="s">
        <v>49</v>
      </c>
      <c r="P1091" s="132">
        <f>O1091*H1091</f>
        <v>0</v>
      </c>
      <c r="Q1091" s="132">
        <v>1</v>
      </c>
      <c r="R1091" s="132">
        <f>Q1091*H1091</f>
        <v>0.654</v>
      </c>
      <c r="S1091" s="132">
        <v>0</v>
      </c>
      <c r="T1091" s="133">
        <f>S1091*H1091</f>
        <v>0</v>
      </c>
      <c r="AR1091" s="134" t="s">
        <v>494</v>
      </c>
      <c r="AT1091" s="134" t="s">
        <v>664</v>
      </c>
      <c r="AU1091" s="134" t="s">
        <v>87</v>
      </c>
      <c r="AY1091" s="2" t="s">
        <v>153</v>
      </c>
      <c r="BE1091" s="135">
        <f t="shared" si="110"/>
        <v>0</v>
      </c>
      <c r="BF1091" s="135">
        <f t="shared" si="111"/>
        <v>0</v>
      </c>
      <c r="BG1091" s="135">
        <f t="shared" si="112"/>
        <v>0</v>
      </c>
      <c r="BH1091" s="135">
        <f t="shared" si="113"/>
        <v>0</v>
      </c>
      <c r="BI1091" s="135">
        <f t="shared" si="114"/>
        <v>0</v>
      </c>
      <c r="BJ1091" s="2" t="s">
        <v>85</v>
      </c>
      <c r="BK1091" s="135">
        <f>ROUND(I1091*H1091,2)</f>
        <v>0</v>
      </c>
      <c r="BL1091" s="2" t="s">
        <v>373</v>
      </c>
      <c r="BM1091" s="134" t="s">
        <v>1695</v>
      </c>
    </row>
    <row r="1092" spans="2:51" s="149" customFormat="1" ht="11.25">
      <c r="B1092" s="150"/>
      <c r="D1092" s="144" t="s">
        <v>261</v>
      </c>
      <c r="F1092" s="152" t="s">
        <v>1696</v>
      </c>
      <c r="H1092" s="153">
        <v>0.654</v>
      </c>
      <c r="L1092" s="150"/>
      <c r="M1092" s="154"/>
      <c r="T1092" s="155"/>
      <c r="AT1092" s="151" t="s">
        <v>261</v>
      </c>
      <c r="AU1092" s="151" t="s">
        <v>87</v>
      </c>
      <c r="AV1092" s="149" t="s">
        <v>87</v>
      </c>
      <c r="AW1092" s="149" t="s">
        <v>4</v>
      </c>
      <c r="AX1092" s="149" t="s">
        <v>85</v>
      </c>
      <c r="AY1092" s="151" t="s">
        <v>153</v>
      </c>
    </row>
    <row r="1093" spans="2:65" s="18" customFormat="1" ht="21.75" customHeight="1">
      <c r="B1093" s="19"/>
      <c r="C1093" s="123" t="s">
        <v>1697</v>
      </c>
      <c r="D1093" s="123" t="s">
        <v>156</v>
      </c>
      <c r="E1093" s="124" t="s">
        <v>1698</v>
      </c>
      <c r="F1093" s="125" t="s">
        <v>1699</v>
      </c>
      <c r="G1093" s="126" t="s">
        <v>159</v>
      </c>
      <c r="H1093" s="127">
        <v>1</v>
      </c>
      <c r="I1093" s="128"/>
      <c r="J1093" s="129">
        <f aca="true" t="shared" si="115" ref="J1093:J1115">ROUND(I1093*H1093,2)</f>
        <v>0</v>
      </c>
      <c r="K1093" s="125" t="s">
        <v>19</v>
      </c>
      <c r="L1093" s="19"/>
      <c r="M1093" s="130" t="s">
        <v>19</v>
      </c>
      <c r="N1093" s="131" t="s">
        <v>49</v>
      </c>
      <c r="P1093" s="132">
        <f aca="true" t="shared" si="116" ref="P1093:P1115">O1093*H1093</f>
        <v>0</v>
      </c>
      <c r="Q1093" s="132">
        <v>0</v>
      </c>
      <c r="R1093" s="132">
        <f aca="true" t="shared" si="117" ref="R1093:R1115">Q1093*H1093</f>
        <v>0</v>
      </c>
      <c r="S1093" s="132">
        <v>0</v>
      </c>
      <c r="T1093" s="133">
        <f aca="true" t="shared" si="118" ref="T1093:T1115">S1093*H1093</f>
        <v>0</v>
      </c>
      <c r="AR1093" s="134" t="s">
        <v>373</v>
      </c>
      <c r="AT1093" s="134" t="s">
        <v>156</v>
      </c>
      <c r="AU1093" s="134" t="s">
        <v>87</v>
      </c>
      <c r="AY1093" s="2" t="s">
        <v>153</v>
      </c>
      <c r="BE1093" s="135">
        <f t="shared" si="110"/>
        <v>0</v>
      </c>
      <c r="BF1093" s="135">
        <f t="shared" si="111"/>
        <v>0</v>
      </c>
      <c r="BG1093" s="135">
        <f t="shared" si="112"/>
        <v>0</v>
      </c>
      <c r="BH1093" s="135">
        <f t="shared" si="113"/>
        <v>0</v>
      </c>
      <c r="BI1093" s="135">
        <f t="shared" si="114"/>
        <v>0</v>
      </c>
      <c r="BJ1093" s="2" t="s">
        <v>85</v>
      </c>
      <c r="BK1093" s="135">
        <f aca="true" t="shared" si="119" ref="BK1093:BK1115">ROUND(I1093*H1093,2)</f>
        <v>0</v>
      </c>
      <c r="BL1093" s="2" t="s">
        <v>373</v>
      </c>
      <c r="BM1093" s="134" t="s">
        <v>1700</v>
      </c>
    </row>
    <row r="1094" spans="2:65" s="18" customFormat="1" ht="24.2" customHeight="1">
      <c r="B1094" s="19"/>
      <c r="C1094" s="123" t="s">
        <v>1701</v>
      </c>
      <c r="D1094" s="123" t="s">
        <v>156</v>
      </c>
      <c r="E1094" s="124" t="s">
        <v>1702</v>
      </c>
      <c r="F1094" s="125" t="s">
        <v>1703</v>
      </c>
      <c r="G1094" s="126" t="s">
        <v>270</v>
      </c>
      <c r="H1094" s="127">
        <v>12.2</v>
      </c>
      <c r="I1094" s="128"/>
      <c r="J1094" s="129">
        <f t="shared" si="115"/>
        <v>0</v>
      </c>
      <c r="K1094" s="125" t="s">
        <v>19</v>
      </c>
      <c r="L1094" s="19"/>
      <c r="M1094" s="130" t="s">
        <v>19</v>
      </c>
      <c r="N1094" s="131" t="s">
        <v>49</v>
      </c>
      <c r="P1094" s="132">
        <f t="shared" si="116"/>
        <v>0</v>
      </c>
      <c r="Q1094" s="132">
        <v>0</v>
      </c>
      <c r="R1094" s="132">
        <f t="shared" si="117"/>
        <v>0</v>
      </c>
      <c r="S1094" s="132">
        <v>0</v>
      </c>
      <c r="T1094" s="133">
        <f t="shared" si="118"/>
        <v>0</v>
      </c>
      <c r="AR1094" s="134" t="s">
        <v>373</v>
      </c>
      <c r="AT1094" s="134" t="s">
        <v>156</v>
      </c>
      <c r="AU1094" s="134" t="s">
        <v>87</v>
      </c>
      <c r="AY1094" s="2" t="s">
        <v>153</v>
      </c>
      <c r="BE1094" s="135">
        <f t="shared" si="110"/>
        <v>0</v>
      </c>
      <c r="BF1094" s="135">
        <f t="shared" si="111"/>
        <v>0</v>
      </c>
      <c r="BG1094" s="135">
        <f t="shared" si="112"/>
        <v>0</v>
      </c>
      <c r="BH1094" s="135">
        <f t="shared" si="113"/>
        <v>0</v>
      </c>
      <c r="BI1094" s="135">
        <f t="shared" si="114"/>
        <v>0</v>
      </c>
      <c r="BJ1094" s="2" t="s">
        <v>85</v>
      </c>
      <c r="BK1094" s="135">
        <f t="shared" si="119"/>
        <v>0</v>
      </c>
      <c r="BL1094" s="2" t="s">
        <v>373</v>
      </c>
      <c r="BM1094" s="134" t="s">
        <v>1704</v>
      </c>
    </row>
    <row r="1095" spans="2:65" s="18" customFormat="1" ht="24.2" customHeight="1">
      <c r="B1095" s="19"/>
      <c r="C1095" s="123" t="s">
        <v>1705</v>
      </c>
      <c r="D1095" s="123" t="s">
        <v>156</v>
      </c>
      <c r="E1095" s="124" t="s">
        <v>1706</v>
      </c>
      <c r="F1095" s="125" t="s">
        <v>1707</v>
      </c>
      <c r="G1095" s="126" t="s">
        <v>270</v>
      </c>
      <c r="H1095" s="127">
        <v>12.36</v>
      </c>
      <c r="I1095" s="128"/>
      <c r="J1095" s="129">
        <f t="shared" si="115"/>
        <v>0</v>
      </c>
      <c r="K1095" s="125" t="s">
        <v>19</v>
      </c>
      <c r="L1095" s="19"/>
      <c r="M1095" s="130" t="s">
        <v>19</v>
      </c>
      <c r="N1095" s="131" t="s">
        <v>49</v>
      </c>
      <c r="P1095" s="132">
        <f t="shared" si="116"/>
        <v>0</v>
      </c>
      <c r="Q1095" s="132">
        <v>0</v>
      </c>
      <c r="R1095" s="132">
        <f t="shared" si="117"/>
        <v>0</v>
      </c>
      <c r="S1095" s="132">
        <v>0</v>
      </c>
      <c r="T1095" s="133">
        <f t="shared" si="118"/>
        <v>0</v>
      </c>
      <c r="AR1095" s="134" t="s">
        <v>373</v>
      </c>
      <c r="AT1095" s="134" t="s">
        <v>156</v>
      </c>
      <c r="AU1095" s="134" t="s">
        <v>87</v>
      </c>
      <c r="AY1095" s="2" t="s">
        <v>153</v>
      </c>
      <c r="BE1095" s="135">
        <f t="shared" si="110"/>
        <v>0</v>
      </c>
      <c r="BF1095" s="135">
        <f t="shared" si="111"/>
        <v>0</v>
      </c>
      <c r="BG1095" s="135">
        <f t="shared" si="112"/>
        <v>0</v>
      </c>
      <c r="BH1095" s="135">
        <f t="shared" si="113"/>
        <v>0</v>
      </c>
      <c r="BI1095" s="135">
        <f t="shared" si="114"/>
        <v>0</v>
      </c>
      <c r="BJ1095" s="2" t="s">
        <v>85</v>
      </c>
      <c r="BK1095" s="135">
        <f t="shared" si="119"/>
        <v>0</v>
      </c>
      <c r="BL1095" s="2" t="s">
        <v>373</v>
      </c>
      <c r="BM1095" s="134" t="s">
        <v>1708</v>
      </c>
    </row>
    <row r="1096" spans="2:65" s="18" customFormat="1" ht="24.2" customHeight="1">
      <c r="B1096" s="19"/>
      <c r="C1096" s="123" t="s">
        <v>1709</v>
      </c>
      <c r="D1096" s="123" t="s">
        <v>156</v>
      </c>
      <c r="E1096" s="124" t="s">
        <v>1710</v>
      </c>
      <c r="F1096" s="125" t="s">
        <v>1711</v>
      </c>
      <c r="G1096" s="126" t="s">
        <v>254</v>
      </c>
      <c r="H1096" s="127">
        <v>1</v>
      </c>
      <c r="I1096" s="128"/>
      <c r="J1096" s="129">
        <f t="shared" si="115"/>
        <v>0</v>
      </c>
      <c r="K1096" s="125" t="s">
        <v>19</v>
      </c>
      <c r="L1096" s="19"/>
      <c r="M1096" s="130" t="s">
        <v>19</v>
      </c>
      <c r="N1096" s="131" t="s">
        <v>49</v>
      </c>
      <c r="P1096" s="132">
        <f t="shared" si="116"/>
        <v>0</v>
      </c>
      <c r="Q1096" s="132">
        <v>0</v>
      </c>
      <c r="R1096" s="132">
        <f t="shared" si="117"/>
        <v>0</v>
      </c>
      <c r="S1096" s="132">
        <v>0</v>
      </c>
      <c r="T1096" s="133">
        <f t="shared" si="118"/>
        <v>0</v>
      </c>
      <c r="AR1096" s="134" t="s">
        <v>373</v>
      </c>
      <c r="AT1096" s="134" t="s">
        <v>156</v>
      </c>
      <c r="AU1096" s="134" t="s">
        <v>87</v>
      </c>
      <c r="AY1096" s="2" t="s">
        <v>153</v>
      </c>
      <c r="BE1096" s="135">
        <f t="shared" si="110"/>
        <v>0</v>
      </c>
      <c r="BF1096" s="135">
        <f t="shared" si="111"/>
        <v>0</v>
      </c>
      <c r="BG1096" s="135">
        <f t="shared" si="112"/>
        <v>0</v>
      </c>
      <c r="BH1096" s="135">
        <f t="shared" si="113"/>
        <v>0</v>
      </c>
      <c r="BI1096" s="135">
        <f t="shared" si="114"/>
        <v>0</v>
      </c>
      <c r="BJ1096" s="2" t="s">
        <v>85</v>
      </c>
      <c r="BK1096" s="135">
        <f t="shared" si="119"/>
        <v>0</v>
      </c>
      <c r="BL1096" s="2" t="s">
        <v>373</v>
      </c>
      <c r="BM1096" s="134" t="s">
        <v>1712</v>
      </c>
    </row>
    <row r="1097" spans="2:65" s="18" customFormat="1" ht="24.2" customHeight="1">
      <c r="B1097" s="19"/>
      <c r="C1097" s="123" t="s">
        <v>1713</v>
      </c>
      <c r="D1097" s="123" t="s">
        <v>156</v>
      </c>
      <c r="E1097" s="124" t="s">
        <v>1714</v>
      </c>
      <c r="F1097" s="125" t="s">
        <v>1715</v>
      </c>
      <c r="G1097" s="126" t="s">
        <v>254</v>
      </c>
      <c r="H1097" s="127">
        <v>1</v>
      </c>
      <c r="I1097" s="128"/>
      <c r="J1097" s="129">
        <f t="shared" si="115"/>
        <v>0</v>
      </c>
      <c r="K1097" s="125" t="s">
        <v>19</v>
      </c>
      <c r="L1097" s="19"/>
      <c r="M1097" s="130" t="s">
        <v>19</v>
      </c>
      <c r="N1097" s="131" t="s">
        <v>49</v>
      </c>
      <c r="P1097" s="132">
        <f t="shared" si="116"/>
        <v>0</v>
      </c>
      <c r="Q1097" s="132">
        <v>0</v>
      </c>
      <c r="R1097" s="132">
        <f t="shared" si="117"/>
        <v>0</v>
      </c>
      <c r="S1097" s="132">
        <v>0</v>
      </c>
      <c r="T1097" s="133">
        <f t="shared" si="118"/>
        <v>0</v>
      </c>
      <c r="AR1097" s="134" t="s">
        <v>373</v>
      </c>
      <c r="AT1097" s="134" t="s">
        <v>156</v>
      </c>
      <c r="AU1097" s="134" t="s">
        <v>87</v>
      </c>
      <c r="AY1097" s="2" t="s">
        <v>153</v>
      </c>
      <c r="BE1097" s="135">
        <f t="shared" si="110"/>
        <v>0</v>
      </c>
      <c r="BF1097" s="135">
        <f t="shared" si="111"/>
        <v>0</v>
      </c>
      <c r="BG1097" s="135">
        <f t="shared" si="112"/>
        <v>0</v>
      </c>
      <c r="BH1097" s="135">
        <f t="shared" si="113"/>
        <v>0</v>
      </c>
      <c r="BI1097" s="135">
        <f t="shared" si="114"/>
        <v>0</v>
      </c>
      <c r="BJ1097" s="2" t="s">
        <v>85</v>
      </c>
      <c r="BK1097" s="135">
        <f t="shared" si="119"/>
        <v>0</v>
      </c>
      <c r="BL1097" s="2" t="s">
        <v>373</v>
      </c>
      <c r="BM1097" s="134" t="s">
        <v>1716</v>
      </c>
    </row>
    <row r="1098" spans="2:65" s="18" customFormat="1" ht="24.2" customHeight="1">
      <c r="B1098" s="19"/>
      <c r="C1098" s="123" t="s">
        <v>1717</v>
      </c>
      <c r="D1098" s="123" t="s">
        <v>156</v>
      </c>
      <c r="E1098" s="124" t="s">
        <v>1718</v>
      </c>
      <c r="F1098" s="125" t="s">
        <v>1719</v>
      </c>
      <c r="G1098" s="126" t="s">
        <v>254</v>
      </c>
      <c r="H1098" s="127">
        <v>1</v>
      </c>
      <c r="I1098" s="128"/>
      <c r="J1098" s="129">
        <f t="shared" si="115"/>
        <v>0</v>
      </c>
      <c r="K1098" s="125" t="s">
        <v>19</v>
      </c>
      <c r="L1098" s="19"/>
      <c r="M1098" s="130" t="s">
        <v>19</v>
      </c>
      <c r="N1098" s="131" t="s">
        <v>49</v>
      </c>
      <c r="P1098" s="132">
        <f t="shared" si="116"/>
        <v>0</v>
      </c>
      <c r="Q1098" s="132">
        <v>0</v>
      </c>
      <c r="R1098" s="132">
        <f t="shared" si="117"/>
        <v>0</v>
      </c>
      <c r="S1098" s="132">
        <v>0</v>
      </c>
      <c r="T1098" s="133">
        <f t="shared" si="118"/>
        <v>0</v>
      </c>
      <c r="AR1098" s="134" t="s">
        <v>373</v>
      </c>
      <c r="AT1098" s="134" t="s">
        <v>156</v>
      </c>
      <c r="AU1098" s="134" t="s">
        <v>87</v>
      </c>
      <c r="AY1098" s="2" t="s">
        <v>153</v>
      </c>
      <c r="BE1098" s="135">
        <f t="shared" si="110"/>
        <v>0</v>
      </c>
      <c r="BF1098" s="135">
        <f t="shared" si="111"/>
        <v>0</v>
      </c>
      <c r="BG1098" s="135">
        <f t="shared" si="112"/>
        <v>0</v>
      </c>
      <c r="BH1098" s="135">
        <f t="shared" si="113"/>
        <v>0</v>
      </c>
      <c r="BI1098" s="135">
        <f t="shared" si="114"/>
        <v>0</v>
      </c>
      <c r="BJ1098" s="2" t="s">
        <v>85</v>
      </c>
      <c r="BK1098" s="135">
        <f t="shared" si="119"/>
        <v>0</v>
      </c>
      <c r="BL1098" s="2" t="s">
        <v>373</v>
      </c>
      <c r="BM1098" s="134" t="s">
        <v>1720</v>
      </c>
    </row>
    <row r="1099" spans="2:65" s="18" customFormat="1" ht="24.2" customHeight="1">
      <c r="B1099" s="19"/>
      <c r="C1099" s="123" t="s">
        <v>1721</v>
      </c>
      <c r="D1099" s="123" t="s">
        <v>156</v>
      </c>
      <c r="E1099" s="124" t="s">
        <v>1722</v>
      </c>
      <c r="F1099" s="125" t="s">
        <v>1723</v>
      </c>
      <c r="G1099" s="126" t="s">
        <v>159</v>
      </c>
      <c r="H1099" s="127">
        <v>1</v>
      </c>
      <c r="I1099" s="128"/>
      <c r="J1099" s="129">
        <f t="shared" si="115"/>
        <v>0</v>
      </c>
      <c r="K1099" s="125" t="s">
        <v>19</v>
      </c>
      <c r="L1099" s="19"/>
      <c r="M1099" s="130" t="s">
        <v>19</v>
      </c>
      <c r="N1099" s="131" t="s">
        <v>49</v>
      </c>
      <c r="P1099" s="132">
        <f t="shared" si="116"/>
        <v>0</v>
      </c>
      <c r="Q1099" s="132">
        <v>0</v>
      </c>
      <c r="R1099" s="132">
        <f t="shared" si="117"/>
        <v>0</v>
      </c>
      <c r="S1099" s="132">
        <v>0</v>
      </c>
      <c r="T1099" s="133">
        <f t="shared" si="118"/>
        <v>0</v>
      </c>
      <c r="AR1099" s="134" t="s">
        <v>373</v>
      </c>
      <c r="AT1099" s="134" t="s">
        <v>156</v>
      </c>
      <c r="AU1099" s="134" t="s">
        <v>87</v>
      </c>
      <c r="AY1099" s="2" t="s">
        <v>153</v>
      </c>
      <c r="BE1099" s="135">
        <f t="shared" si="110"/>
        <v>0</v>
      </c>
      <c r="BF1099" s="135">
        <f t="shared" si="111"/>
        <v>0</v>
      </c>
      <c r="BG1099" s="135">
        <f t="shared" si="112"/>
        <v>0</v>
      </c>
      <c r="BH1099" s="135">
        <f t="shared" si="113"/>
        <v>0</v>
      </c>
      <c r="BI1099" s="135">
        <f t="shared" si="114"/>
        <v>0</v>
      </c>
      <c r="BJ1099" s="2" t="s">
        <v>85</v>
      </c>
      <c r="BK1099" s="135">
        <f t="shared" si="119"/>
        <v>0</v>
      </c>
      <c r="BL1099" s="2" t="s">
        <v>373</v>
      </c>
      <c r="BM1099" s="134" t="s">
        <v>1724</v>
      </c>
    </row>
    <row r="1100" spans="2:65" s="18" customFormat="1" ht="24.2" customHeight="1">
      <c r="B1100" s="19"/>
      <c r="C1100" s="123" t="s">
        <v>1725</v>
      </c>
      <c r="D1100" s="123" t="s">
        <v>156</v>
      </c>
      <c r="E1100" s="124" t="s">
        <v>1726</v>
      </c>
      <c r="F1100" s="125" t="s">
        <v>1727</v>
      </c>
      <c r="G1100" s="126" t="s">
        <v>254</v>
      </c>
      <c r="H1100" s="127">
        <v>4</v>
      </c>
      <c r="I1100" s="128"/>
      <c r="J1100" s="129">
        <f t="shared" si="115"/>
        <v>0</v>
      </c>
      <c r="K1100" s="125" t="s">
        <v>19</v>
      </c>
      <c r="L1100" s="19"/>
      <c r="M1100" s="130" t="s">
        <v>19</v>
      </c>
      <c r="N1100" s="131" t="s">
        <v>49</v>
      </c>
      <c r="P1100" s="132">
        <f t="shared" si="116"/>
        <v>0</v>
      </c>
      <c r="Q1100" s="132">
        <v>0</v>
      </c>
      <c r="R1100" s="132">
        <f t="shared" si="117"/>
        <v>0</v>
      </c>
      <c r="S1100" s="132">
        <v>0</v>
      </c>
      <c r="T1100" s="133">
        <f t="shared" si="118"/>
        <v>0</v>
      </c>
      <c r="AR1100" s="134" t="s">
        <v>373</v>
      </c>
      <c r="AT1100" s="134" t="s">
        <v>156</v>
      </c>
      <c r="AU1100" s="134" t="s">
        <v>87</v>
      </c>
      <c r="AY1100" s="2" t="s">
        <v>153</v>
      </c>
      <c r="BE1100" s="135">
        <f t="shared" si="110"/>
        <v>0</v>
      </c>
      <c r="BF1100" s="135">
        <f t="shared" si="111"/>
        <v>0</v>
      </c>
      <c r="BG1100" s="135">
        <f t="shared" si="112"/>
        <v>0</v>
      </c>
      <c r="BH1100" s="135">
        <f t="shared" si="113"/>
        <v>0</v>
      </c>
      <c r="BI1100" s="135">
        <f t="shared" si="114"/>
        <v>0</v>
      </c>
      <c r="BJ1100" s="2" t="s">
        <v>85</v>
      </c>
      <c r="BK1100" s="135">
        <f t="shared" si="119"/>
        <v>0</v>
      </c>
      <c r="BL1100" s="2" t="s">
        <v>373</v>
      </c>
      <c r="BM1100" s="134" t="s">
        <v>1728</v>
      </c>
    </row>
    <row r="1101" spans="2:65" s="18" customFormat="1" ht="24.2" customHeight="1">
      <c r="B1101" s="19"/>
      <c r="C1101" s="123" t="s">
        <v>1729</v>
      </c>
      <c r="D1101" s="123" t="s">
        <v>156</v>
      </c>
      <c r="E1101" s="124" t="s">
        <v>1730</v>
      </c>
      <c r="F1101" s="125" t="s">
        <v>1731</v>
      </c>
      <c r="G1101" s="126" t="s">
        <v>254</v>
      </c>
      <c r="H1101" s="127">
        <v>6</v>
      </c>
      <c r="I1101" s="128"/>
      <c r="J1101" s="129">
        <f t="shared" si="115"/>
        <v>0</v>
      </c>
      <c r="K1101" s="125" t="s">
        <v>19</v>
      </c>
      <c r="L1101" s="19"/>
      <c r="M1101" s="130" t="s">
        <v>19</v>
      </c>
      <c r="N1101" s="131" t="s">
        <v>49</v>
      </c>
      <c r="P1101" s="132">
        <f t="shared" si="116"/>
        <v>0</v>
      </c>
      <c r="Q1101" s="132">
        <v>0</v>
      </c>
      <c r="R1101" s="132">
        <f t="shared" si="117"/>
        <v>0</v>
      </c>
      <c r="S1101" s="132">
        <v>0</v>
      </c>
      <c r="T1101" s="133">
        <f t="shared" si="118"/>
        <v>0</v>
      </c>
      <c r="AR1101" s="134" t="s">
        <v>373</v>
      </c>
      <c r="AT1101" s="134" t="s">
        <v>156</v>
      </c>
      <c r="AU1101" s="134" t="s">
        <v>87</v>
      </c>
      <c r="AY1101" s="2" t="s">
        <v>153</v>
      </c>
      <c r="BE1101" s="135">
        <f t="shared" si="110"/>
        <v>0</v>
      </c>
      <c r="BF1101" s="135">
        <f t="shared" si="111"/>
        <v>0</v>
      </c>
      <c r="BG1101" s="135">
        <f t="shared" si="112"/>
        <v>0</v>
      </c>
      <c r="BH1101" s="135">
        <f t="shared" si="113"/>
        <v>0</v>
      </c>
      <c r="BI1101" s="135">
        <f t="shared" si="114"/>
        <v>0</v>
      </c>
      <c r="BJ1101" s="2" t="s">
        <v>85</v>
      </c>
      <c r="BK1101" s="135">
        <f t="shared" si="119"/>
        <v>0</v>
      </c>
      <c r="BL1101" s="2" t="s">
        <v>373</v>
      </c>
      <c r="BM1101" s="134" t="s">
        <v>1732</v>
      </c>
    </row>
    <row r="1102" spans="2:65" s="18" customFormat="1" ht="24.2" customHeight="1">
      <c r="B1102" s="19"/>
      <c r="C1102" s="123" t="s">
        <v>1733</v>
      </c>
      <c r="D1102" s="123" t="s">
        <v>156</v>
      </c>
      <c r="E1102" s="124" t="s">
        <v>1734</v>
      </c>
      <c r="F1102" s="125" t="s">
        <v>1735</v>
      </c>
      <c r="G1102" s="126" t="s">
        <v>254</v>
      </c>
      <c r="H1102" s="127">
        <v>2</v>
      </c>
      <c r="I1102" s="128"/>
      <c r="J1102" s="129">
        <f t="shared" si="115"/>
        <v>0</v>
      </c>
      <c r="K1102" s="125" t="s">
        <v>19</v>
      </c>
      <c r="L1102" s="19"/>
      <c r="M1102" s="130" t="s">
        <v>19</v>
      </c>
      <c r="N1102" s="131" t="s">
        <v>49</v>
      </c>
      <c r="P1102" s="132">
        <f t="shared" si="116"/>
        <v>0</v>
      </c>
      <c r="Q1102" s="132">
        <v>0</v>
      </c>
      <c r="R1102" s="132">
        <f t="shared" si="117"/>
        <v>0</v>
      </c>
      <c r="S1102" s="132">
        <v>0</v>
      </c>
      <c r="T1102" s="133">
        <f t="shared" si="118"/>
        <v>0</v>
      </c>
      <c r="AR1102" s="134" t="s">
        <v>373</v>
      </c>
      <c r="AT1102" s="134" t="s">
        <v>156</v>
      </c>
      <c r="AU1102" s="134" t="s">
        <v>87</v>
      </c>
      <c r="AY1102" s="2" t="s">
        <v>153</v>
      </c>
      <c r="BE1102" s="135">
        <f t="shared" si="110"/>
        <v>0</v>
      </c>
      <c r="BF1102" s="135">
        <f t="shared" si="111"/>
        <v>0</v>
      </c>
      <c r="BG1102" s="135">
        <f t="shared" si="112"/>
        <v>0</v>
      </c>
      <c r="BH1102" s="135">
        <f t="shared" si="113"/>
        <v>0</v>
      </c>
      <c r="BI1102" s="135">
        <f t="shared" si="114"/>
        <v>0</v>
      </c>
      <c r="BJ1102" s="2" t="s">
        <v>85</v>
      </c>
      <c r="BK1102" s="135">
        <f t="shared" si="119"/>
        <v>0</v>
      </c>
      <c r="BL1102" s="2" t="s">
        <v>373</v>
      </c>
      <c r="BM1102" s="134" t="s">
        <v>1736</v>
      </c>
    </row>
    <row r="1103" spans="2:65" s="18" customFormat="1" ht="24.2" customHeight="1">
      <c r="B1103" s="19"/>
      <c r="C1103" s="123" t="s">
        <v>1737</v>
      </c>
      <c r="D1103" s="123" t="s">
        <v>156</v>
      </c>
      <c r="E1103" s="124" t="s">
        <v>1738</v>
      </c>
      <c r="F1103" s="125" t="s">
        <v>1739</v>
      </c>
      <c r="G1103" s="126" t="s">
        <v>254</v>
      </c>
      <c r="H1103" s="127">
        <v>1</v>
      </c>
      <c r="I1103" s="128"/>
      <c r="J1103" s="129">
        <f t="shared" si="115"/>
        <v>0</v>
      </c>
      <c r="K1103" s="125" t="s">
        <v>19</v>
      </c>
      <c r="L1103" s="19"/>
      <c r="M1103" s="130" t="s">
        <v>19</v>
      </c>
      <c r="N1103" s="131" t="s">
        <v>49</v>
      </c>
      <c r="P1103" s="132">
        <f t="shared" si="116"/>
        <v>0</v>
      </c>
      <c r="Q1103" s="132">
        <v>0</v>
      </c>
      <c r="R1103" s="132">
        <f t="shared" si="117"/>
        <v>0</v>
      </c>
      <c r="S1103" s="132">
        <v>0</v>
      </c>
      <c r="T1103" s="133">
        <f t="shared" si="118"/>
        <v>0</v>
      </c>
      <c r="AR1103" s="134" t="s">
        <v>373</v>
      </c>
      <c r="AT1103" s="134" t="s">
        <v>156</v>
      </c>
      <c r="AU1103" s="134" t="s">
        <v>87</v>
      </c>
      <c r="AY1103" s="2" t="s">
        <v>153</v>
      </c>
      <c r="BE1103" s="135">
        <f t="shared" si="110"/>
        <v>0</v>
      </c>
      <c r="BF1103" s="135">
        <f t="shared" si="111"/>
        <v>0</v>
      </c>
      <c r="BG1103" s="135">
        <f t="shared" si="112"/>
        <v>0</v>
      </c>
      <c r="BH1103" s="135">
        <f t="shared" si="113"/>
        <v>0</v>
      </c>
      <c r="BI1103" s="135">
        <f t="shared" si="114"/>
        <v>0</v>
      </c>
      <c r="BJ1103" s="2" t="s">
        <v>85</v>
      </c>
      <c r="BK1103" s="135">
        <f t="shared" si="119"/>
        <v>0</v>
      </c>
      <c r="BL1103" s="2" t="s">
        <v>373</v>
      </c>
      <c r="BM1103" s="134" t="s">
        <v>1740</v>
      </c>
    </row>
    <row r="1104" spans="2:65" s="18" customFormat="1" ht="24.2" customHeight="1">
      <c r="B1104" s="19"/>
      <c r="C1104" s="123" t="s">
        <v>1741</v>
      </c>
      <c r="D1104" s="123" t="s">
        <v>156</v>
      </c>
      <c r="E1104" s="124" t="s">
        <v>1742</v>
      </c>
      <c r="F1104" s="125" t="s">
        <v>1743</v>
      </c>
      <c r="G1104" s="126" t="s">
        <v>254</v>
      </c>
      <c r="H1104" s="127">
        <v>1</v>
      </c>
      <c r="I1104" s="128"/>
      <c r="J1104" s="129">
        <f t="shared" si="115"/>
        <v>0</v>
      </c>
      <c r="K1104" s="125" t="s">
        <v>19</v>
      </c>
      <c r="L1104" s="19"/>
      <c r="M1104" s="130" t="s">
        <v>19</v>
      </c>
      <c r="N1104" s="131" t="s">
        <v>49</v>
      </c>
      <c r="P1104" s="132">
        <f t="shared" si="116"/>
        <v>0</v>
      </c>
      <c r="Q1104" s="132">
        <v>0</v>
      </c>
      <c r="R1104" s="132">
        <f t="shared" si="117"/>
        <v>0</v>
      </c>
      <c r="S1104" s="132">
        <v>0</v>
      </c>
      <c r="T1104" s="133">
        <f t="shared" si="118"/>
        <v>0</v>
      </c>
      <c r="AR1104" s="134" t="s">
        <v>373</v>
      </c>
      <c r="AT1104" s="134" t="s">
        <v>156</v>
      </c>
      <c r="AU1104" s="134" t="s">
        <v>87</v>
      </c>
      <c r="AY1104" s="2" t="s">
        <v>153</v>
      </c>
      <c r="BE1104" s="135">
        <f t="shared" si="110"/>
        <v>0</v>
      </c>
      <c r="BF1104" s="135">
        <f t="shared" si="111"/>
        <v>0</v>
      </c>
      <c r="BG1104" s="135">
        <f t="shared" si="112"/>
        <v>0</v>
      </c>
      <c r="BH1104" s="135">
        <f t="shared" si="113"/>
        <v>0</v>
      </c>
      <c r="BI1104" s="135">
        <f t="shared" si="114"/>
        <v>0</v>
      </c>
      <c r="BJ1104" s="2" t="s">
        <v>85</v>
      </c>
      <c r="BK1104" s="135">
        <f t="shared" si="119"/>
        <v>0</v>
      </c>
      <c r="BL1104" s="2" t="s">
        <v>373</v>
      </c>
      <c r="BM1104" s="134" t="s">
        <v>1744</v>
      </c>
    </row>
    <row r="1105" spans="2:65" s="18" customFormat="1" ht="24.2" customHeight="1">
      <c r="B1105" s="19"/>
      <c r="C1105" s="123" t="s">
        <v>1745</v>
      </c>
      <c r="D1105" s="123" t="s">
        <v>156</v>
      </c>
      <c r="E1105" s="124" t="s">
        <v>1746</v>
      </c>
      <c r="F1105" s="125" t="s">
        <v>1747</v>
      </c>
      <c r="G1105" s="126" t="s">
        <v>254</v>
      </c>
      <c r="H1105" s="127">
        <v>2</v>
      </c>
      <c r="I1105" s="128"/>
      <c r="J1105" s="129">
        <f t="shared" si="115"/>
        <v>0</v>
      </c>
      <c r="K1105" s="125" t="s">
        <v>19</v>
      </c>
      <c r="L1105" s="19"/>
      <c r="M1105" s="130" t="s">
        <v>19</v>
      </c>
      <c r="N1105" s="131" t="s">
        <v>49</v>
      </c>
      <c r="P1105" s="132">
        <f t="shared" si="116"/>
        <v>0</v>
      </c>
      <c r="Q1105" s="132">
        <v>0</v>
      </c>
      <c r="R1105" s="132">
        <f t="shared" si="117"/>
        <v>0</v>
      </c>
      <c r="S1105" s="132">
        <v>0</v>
      </c>
      <c r="T1105" s="133">
        <f t="shared" si="118"/>
        <v>0</v>
      </c>
      <c r="AR1105" s="134" t="s">
        <v>373</v>
      </c>
      <c r="AT1105" s="134" t="s">
        <v>156</v>
      </c>
      <c r="AU1105" s="134" t="s">
        <v>87</v>
      </c>
      <c r="AY1105" s="2" t="s">
        <v>153</v>
      </c>
      <c r="BE1105" s="135">
        <f t="shared" si="110"/>
        <v>0</v>
      </c>
      <c r="BF1105" s="135">
        <f t="shared" si="111"/>
        <v>0</v>
      </c>
      <c r="BG1105" s="135">
        <f t="shared" si="112"/>
        <v>0</v>
      </c>
      <c r="BH1105" s="135">
        <f t="shared" si="113"/>
        <v>0</v>
      </c>
      <c r="BI1105" s="135">
        <f t="shared" si="114"/>
        <v>0</v>
      </c>
      <c r="BJ1105" s="2" t="s">
        <v>85</v>
      </c>
      <c r="BK1105" s="135">
        <f t="shared" si="119"/>
        <v>0</v>
      </c>
      <c r="BL1105" s="2" t="s">
        <v>373</v>
      </c>
      <c r="BM1105" s="134" t="s">
        <v>1748</v>
      </c>
    </row>
    <row r="1106" spans="2:65" s="18" customFormat="1" ht="24.2" customHeight="1">
      <c r="B1106" s="19"/>
      <c r="C1106" s="123" t="s">
        <v>1749</v>
      </c>
      <c r="D1106" s="123" t="s">
        <v>156</v>
      </c>
      <c r="E1106" s="124" t="s">
        <v>1750</v>
      </c>
      <c r="F1106" s="125" t="s">
        <v>1751</v>
      </c>
      <c r="G1106" s="126" t="s">
        <v>254</v>
      </c>
      <c r="H1106" s="127">
        <v>1</v>
      </c>
      <c r="I1106" s="128"/>
      <c r="J1106" s="129">
        <f t="shared" si="115"/>
        <v>0</v>
      </c>
      <c r="K1106" s="125" t="s">
        <v>19</v>
      </c>
      <c r="L1106" s="19"/>
      <c r="M1106" s="130" t="s">
        <v>19</v>
      </c>
      <c r="N1106" s="131" t="s">
        <v>49</v>
      </c>
      <c r="P1106" s="132">
        <f t="shared" si="116"/>
        <v>0</v>
      </c>
      <c r="Q1106" s="132">
        <v>0</v>
      </c>
      <c r="R1106" s="132">
        <f t="shared" si="117"/>
        <v>0</v>
      </c>
      <c r="S1106" s="132">
        <v>0</v>
      </c>
      <c r="T1106" s="133">
        <f t="shared" si="118"/>
        <v>0</v>
      </c>
      <c r="AR1106" s="134" t="s">
        <v>373</v>
      </c>
      <c r="AT1106" s="134" t="s">
        <v>156</v>
      </c>
      <c r="AU1106" s="134" t="s">
        <v>87</v>
      </c>
      <c r="AY1106" s="2" t="s">
        <v>153</v>
      </c>
      <c r="BE1106" s="135">
        <f t="shared" si="110"/>
        <v>0</v>
      </c>
      <c r="BF1106" s="135">
        <f t="shared" si="111"/>
        <v>0</v>
      </c>
      <c r="BG1106" s="135">
        <f t="shared" si="112"/>
        <v>0</v>
      </c>
      <c r="BH1106" s="135">
        <f t="shared" si="113"/>
        <v>0</v>
      </c>
      <c r="BI1106" s="135">
        <f t="shared" si="114"/>
        <v>0</v>
      </c>
      <c r="BJ1106" s="2" t="s">
        <v>85</v>
      </c>
      <c r="BK1106" s="135">
        <f t="shared" si="119"/>
        <v>0</v>
      </c>
      <c r="BL1106" s="2" t="s">
        <v>373</v>
      </c>
      <c r="BM1106" s="134" t="s">
        <v>1752</v>
      </c>
    </row>
    <row r="1107" spans="2:65" s="18" customFormat="1" ht="24.2" customHeight="1">
      <c r="B1107" s="19"/>
      <c r="C1107" s="123" t="s">
        <v>1753</v>
      </c>
      <c r="D1107" s="123" t="s">
        <v>156</v>
      </c>
      <c r="E1107" s="124" t="s">
        <v>1754</v>
      </c>
      <c r="F1107" s="125" t="s">
        <v>1755</v>
      </c>
      <c r="G1107" s="126" t="s">
        <v>254</v>
      </c>
      <c r="H1107" s="127">
        <v>2</v>
      </c>
      <c r="I1107" s="128"/>
      <c r="J1107" s="129">
        <f t="shared" si="115"/>
        <v>0</v>
      </c>
      <c r="K1107" s="125" t="s">
        <v>19</v>
      </c>
      <c r="L1107" s="19"/>
      <c r="M1107" s="130" t="s">
        <v>19</v>
      </c>
      <c r="N1107" s="131" t="s">
        <v>49</v>
      </c>
      <c r="P1107" s="132">
        <f t="shared" si="116"/>
        <v>0</v>
      </c>
      <c r="Q1107" s="132">
        <v>0</v>
      </c>
      <c r="R1107" s="132">
        <f t="shared" si="117"/>
        <v>0</v>
      </c>
      <c r="S1107" s="132">
        <v>0</v>
      </c>
      <c r="T1107" s="133">
        <f t="shared" si="118"/>
        <v>0</v>
      </c>
      <c r="AR1107" s="134" t="s">
        <v>373</v>
      </c>
      <c r="AT1107" s="134" t="s">
        <v>156</v>
      </c>
      <c r="AU1107" s="134" t="s">
        <v>87</v>
      </c>
      <c r="AY1107" s="2" t="s">
        <v>153</v>
      </c>
      <c r="BE1107" s="135">
        <f t="shared" si="110"/>
        <v>0</v>
      </c>
      <c r="BF1107" s="135">
        <f t="shared" si="111"/>
        <v>0</v>
      </c>
      <c r="BG1107" s="135">
        <f t="shared" si="112"/>
        <v>0</v>
      </c>
      <c r="BH1107" s="135">
        <f t="shared" si="113"/>
        <v>0</v>
      </c>
      <c r="BI1107" s="135">
        <f t="shared" si="114"/>
        <v>0</v>
      </c>
      <c r="BJ1107" s="2" t="s">
        <v>85</v>
      </c>
      <c r="BK1107" s="135">
        <f t="shared" si="119"/>
        <v>0</v>
      </c>
      <c r="BL1107" s="2" t="s">
        <v>373</v>
      </c>
      <c r="BM1107" s="134" t="s">
        <v>1756</v>
      </c>
    </row>
    <row r="1108" spans="2:65" s="18" customFormat="1" ht="24.2" customHeight="1">
      <c r="B1108" s="19"/>
      <c r="C1108" s="123" t="s">
        <v>1757</v>
      </c>
      <c r="D1108" s="123" t="s">
        <v>156</v>
      </c>
      <c r="E1108" s="124" t="s">
        <v>1758</v>
      </c>
      <c r="F1108" s="125" t="s">
        <v>1759</v>
      </c>
      <c r="G1108" s="126" t="s">
        <v>254</v>
      </c>
      <c r="H1108" s="127">
        <v>2</v>
      </c>
      <c r="I1108" s="128"/>
      <c r="J1108" s="129">
        <f t="shared" si="115"/>
        <v>0</v>
      </c>
      <c r="K1108" s="125" t="s">
        <v>19</v>
      </c>
      <c r="L1108" s="19"/>
      <c r="M1108" s="130" t="s">
        <v>19</v>
      </c>
      <c r="N1108" s="131" t="s">
        <v>49</v>
      </c>
      <c r="P1108" s="132">
        <f t="shared" si="116"/>
        <v>0</v>
      </c>
      <c r="Q1108" s="132">
        <v>0</v>
      </c>
      <c r="R1108" s="132">
        <f t="shared" si="117"/>
        <v>0</v>
      </c>
      <c r="S1108" s="132">
        <v>0</v>
      </c>
      <c r="T1108" s="133">
        <f t="shared" si="118"/>
        <v>0</v>
      </c>
      <c r="AR1108" s="134" t="s">
        <v>373</v>
      </c>
      <c r="AT1108" s="134" t="s">
        <v>156</v>
      </c>
      <c r="AU1108" s="134" t="s">
        <v>87</v>
      </c>
      <c r="AY1108" s="2" t="s">
        <v>153</v>
      </c>
      <c r="BE1108" s="135">
        <f t="shared" si="110"/>
        <v>0</v>
      </c>
      <c r="BF1108" s="135">
        <f t="shared" si="111"/>
        <v>0</v>
      </c>
      <c r="BG1108" s="135">
        <f t="shared" si="112"/>
        <v>0</v>
      </c>
      <c r="BH1108" s="135">
        <f t="shared" si="113"/>
        <v>0</v>
      </c>
      <c r="BI1108" s="135">
        <f t="shared" si="114"/>
        <v>0</v>
      </c>
      <c r="BJ1108" s="2" t="s">
        <v>85</v>
      </c>
      <c r="BK1108" s="135">
        <f t="shared" si="119"/>
        <v>0</v>
      </c>
      <c r="BL1108" s="2" t="s">
        <v>373</v>
      </c>
      <c r="BM1108" s="134" t="s">
        <v>1760</v>
      </c>
    </row>
    <row r="1109" spans="2:65" s="18" customFormat="1" ht="24.2" customHeight="1">
      <c r="B1109" s="19"/>
      <c r="C1109" s="123" t="s">
        <v>1761</v>
      </c>
      <c r="D1109" s="123" t="s">
        <v>156</v>
      </c>
      <c r="E1109" s="124" t="s">
        <v>1762</v>
      </c>
      <c r="F1109" s="125" t="s">
        <v>1763</v>
      </c>
      <c r="G1109" s="126" t="s">
        <v>254</v>
      </c>
      <c r="H1109" s="127">
        <v>2</v>
      </c>
      <c r="I1109" s="128"/>
      <c r="J1109" s="129">
        <f t="shared" si="115"/>
        <v>0</v>
      </c>
      <c r="K1109" s="125" t="s">
        <v>19</v>
      </c>
      <c r="L1109" s="19"/>
      <c r="M1109" s="130" t="s">
        <v>19</v>
      </c>
      <c r="N1109" s="131" t="s">
        <v>49</v>
      </c>
      <c r="P1109" s="132">
        <f t="shared" si="116"/>
        <v>0</v>
      </c>
      <c r="Q1109" s="132">
        <v>0</v>
      </c>
      <c r="R1109" s="132">
        <f t="shared" si="117"/>
        <v>0</v>
      </c>
      <c r="S1109" s="132">
        <v>0</v>
      </c>
      <c r="T1109" s="133">
        <f t="shared" si="118"/>
        <v>0</v>
      </c>
      <c r="AR1109" s="134" t="s">
        <v>373</v>
      </c>
      <c r="AT1109" s="134" t="s">
        <v>156</v>
      </c>
      <c r="AU1109" s="134" t="s">
        <v>87</v>
      </c>
      <c r="AY1109" s="2" t="s">
        <v>153</v>
      </c>
      <c r="BE1109" s="135">
        <f t="shared" si="110"/>
        <v>0</v>
      </c>
      <c r="BF1109" s="135">
        <f t="shared" si="111"/>
        <v>0</v>
      </c>
      <c r="BG1109" s="135">
        <f t="shared" si="112"/>
        <v>0</v>
      </c>
      <c r="BH1109" s="135">
        <f t="shared" si="113"/>
        <v>0</v>
      </c>
      <c r="BI1109" s="135">
        <f t="shared" si="114"/>
        <v>0</v>
      </c>
      <c r="BJ1109" s="2" t="s">
        <v>85</v>
      </c>
      <c r="BK1109" s="135">
        <f t="shared" si="119"/>
        <v>0</v>
      </c>
      <c r="BL1109" s="2" t="s">
        <v>373</v>
      </c>
      <c r="BM1109" s="134" t="s">
        <v>1764</v>
      </c>
    </row>
    <row r="1110" spans="2:65" s="18" customFormat="1" ht="24.2" customHeight="1">
      <c r="B1110" s="19"/>
      <c r="C1110" s="123" t="s">
        <v>1765</v>
      </c>
      <c r="D1110" s="123" t="s">
        <v>156</v>
      </c>
      <c r="E1110" s="124" t="s">
        <v>1766</v>
      </c>
      <c r="F1110" s="125" t="s">
        <v>1767</v>
      </c>
      <c r="G1110" s="126" t="s">
        <v>254</v>
      </c>
      <c r="H1110" s="127">
        <v>1</v>
      </c>
      <c r="I1110" s="128"/>
      <c r="J1110" s="129">
        <f t="shared" si="115"/>
        <v>0</v>
      </c>
      <c r="K1110" s="125" t="s">
        <v>19</v>
      </c>
      <c r="L1110" s="19"/>
      <c r="M1110" s="130" t="s">
        <v>19</v>
      </c>
      <c r="N1110" s="131" t="s">
        <v>49</v>
      </c>
      <c r="P1110" s="132">
        <f t="shared" si="116"/>
        <v>0</v>
      </c>
      <c r="Q1110" s="132">
        <v>0</v>
      </c>
      <c r="R1110" s="132">
        <f t="shared" si="117"/>
        <v>0</v>
      </c>
      <c r="S1110" s="132">
        <v>0</v>
      </c>
      <c r="T1110" s="133">
        <f t="shared" si="118"/>
        <v>0</v>
      </c>
      <c r="AR1110" s="134" t="s">
        <v>373</v>
      </c>
      <c r="AT1110" s="134" t="s">
        <v>156</v>
      </c>
      <c r="AU1110" s="134" t="s">
        <v>87</v>
      </c>
      <c r="AY1110" s="2" t="s">
        <v>153</v>
      </c>
      <c r="BE1110" s="135">
        <f t="shared" si="110"/>
        <v>0</v>
      </c>
      <c r="BF1110" s="135">
        <f t="shared" si="111"/>
        <v>0</v>
      </c>
      <c r="BG1110" s="135">
        <f t="shared" si="112"/>
        <v>0</v>
      </c>
      <c r="BH1110" s="135">
        <f t="shared" si="113"/>
        <v>0</v>
      </c>
      <c r="BI1110" s="135">
        <f t="shared" si="114"/>
        <v>0</v>
      </c>
      <c r="BJ1110" s="2" t="s">
        <v>85</v>
      </c>
      <c r="BK1110" s="135">
        <f t="shared" si="119"/>
        <v>0</v>
      </c>
      <c r="BL1110" s="2" t="s">
        <v>373</v>
      </c>
      <c r="BM1110" s="134" t="s">
        <v>1768</v>
      </c>
    </row>
    <row r="1111" spans="2:65" s="18" customFormat="1" ht="33" customHeight="1">
      <c r="B1111" s="19"/>
      <c r="C1111" s="123" t="s">
        <v>1769</v>
      </c>
      <c r="D1111" s="123" t="s">
        <v>156</v>
      </c>
      <c r="E1111" s="124" t="s">
        <v>1770</v>
      </c>
      <c r="F1111" s="125" t="s">
        <v>1771</v>
      </c>
      <c r="G1111" s="126" t="s">
        <v>254</v>
      </c>
      <c r="H1111" s="127">
        <v>1</v>
      </c>
      <c r="I1111" s="128"/>
      <c r="J1111" s="129">
        <f t="shared" si="115"/>
        <v>0</v>
      </c>
      <c r="K1111" s="125" t="s">
        <v>19</v>
      </c>
      <c r="L1111" s="19"/>
      <c r="M1111" s="130" t="s">
        <v>19</v>
      </c>
      <c r="N1111" s="131" t="s">
        <v>49</v>
      </c>
      <c r="P1111" s="132">
        <f t="shared" si="116"/>
        <v>0</v>
      </c>
      <c r="Q1111" s="132">
        <v>0</v>
      </c>
      <c r="R1111" s="132">
        <f t="shared" si="117"/>
        <v>0</v>
      </c>
      <c r="S1111" s="132">
        <v>0</v>
      </c>
      <c r="T1111" s="133">
        <f t="shared" si="118"/>
        <v>0</v>
      </c>
      <c r="AR1111" s="134" t="s">
        <v>373</v>
      </c>
      <c r="AT1111" s="134" t="s">
        <v>156</v>
      </c>
      <c r="AU1111" s="134" t="s">
        <v>87</v>
      </c>
      <c r="AY1111" s="2" t="s">
        <v>153</v>
      </c>
      <c r="BE1111" s="135">
        <f t="shared" si="110"/>
        <v>0</v>
      </c>
      <c r="BF1111" s="135">
        <f t="shared" si="111"/>
        <v>0</v>
      </c>
      <c r="BG1111" s="135">
        <f t="shared" si="112"/>
        <v>0</v>
      </c>
      <c r="BH1111" s="135">
        <f t="shared" si="113"/>
        <v>0</v>
      </c>
      <c r="BI1111" s="135">
        <f t="shared" si="114"/>
        <v>0</v>
      </c>
      <c r="BJ1111" s="2" t="s">
        <v>85</v>
      </c>
      <c r="BK1111" s="135">
        <f t="shared" si="119"/>
        <v>0</v>
      </c>
      <c r="BL1111" s="2" t="s">
        <v>373</v>
      </c>
      <c r="BM1111" s="134" t="s">
        <v>1772</v>
      </c>
    </row>
    <row r="1112" spans="2:65" s="18" customFormat="1" ht="37.9" customHeight="1">
      <c r="B1112" s="19"/>
      <c r="C1112" s="123" t="s">
        <v>1773</v>
      </c>
      <c r="D1112" s="123" t="s">
        <v>156</v>
      </c>
      <c r="E1112" s="124" t="s">
        <v>1774</v>
      </c>
      <c r="F1112" s="125" t="s">
        <v>1775</v>
      </c>
      <c r="G1112" s="126" t="s">
        <v>254</v>
      </c>
      <c r="H1112" s="127">
        <v>1</v>
      </c>
      <c r="I1112" s="128"/>
      <c r="J1112" s="129">
        <f t="shared" si="115"/>
        <v>0</v>
      </c>
      <c r="K1112" s="125" t="s">
        <v>19</v>
      </c>
      <c r="L1112" s="19"/>
      <c r="M1112" s="130" t="s">
        <v>19</v>
      </c>
      <c r="N1112" s="131" t="s">
        <v>49</v>
      </c>
      <c r="P1112" s="132">
        <f t="shared" si="116"/>
        <v>0</v>
      </c>
      <c r="Q1112" s="132">
        <v>0</v>
      </c>
      <c r="R1112" s="132">
        <f t="shared" si="117"/>
        <v>0</v>
      </c>
      <c r="S1112" s="132">
        <v>0</v>
      </c>
      <c r="T1112" s="133">
        <f t="shared" si="118"/>
        <v>0</v>
      </c>
      <c r="AR1112" s="134" t="s">
        <v>373</v>
      </c>
      <c r="AT1112" s="134" t="s">
        <v>156</v>
      </c>
      <c r="AU1112" s="134" t="s">
        <v>87</v>
      </c>
      <c r="AY1112" s="2" t="s">
        <v>153</v>
      </c>
      <c r="BE1112" s="135">
        <f t="shared" si="110"/>
        <v>0</v>
      </c>
      <c r="BF1112" s="135">
        <f t="shared" si="111"/>
        <v>0</v>
      </c>
      <c r="BG1112" s="135">
        <f t="shared" si="112"/>
        <v>0</v>
      </c>
      <c r="BH1112" s="135">
        <f t="shared" si="113"/>
        <v>0</v>
      </c>
      <c r="BI1112" s="135">
        <f t="shared" si="114"/>
        <v>0</v>
      </c>
      <c r="BJ1112" s="2" t="s">
        <v>85</v>
      </c>
      <c r="BK1112" s="135">
        <f t="shared" si="119"/>
        <v>0</v>
      </c>
      <c r="BL1112" s="2" t="s">
        <v>373</v>
      </c>
      <c r="BM1112" s="134" t="s">
        <v>1776</v>
      </c>
    </row>
    <row r="1113" spans="2:65" s="18" customFormat="1" ht="24.2" customHeight="1">
      <c r="B1113" s="19"/>
      <c r="C1113" s="123" t="s">
        <v>1777</v>
      </c>
      <c r="D1113" s="123" t="s">
        <v>156</v>
      </c>
      <c r="E1113" s="124" t="s">
        <v>1778</v>
      </c>
      <c r="F1113" s="125" t="s">
        <v>1779</v>
      </c>
      <c r="G1113" s="126" t="s">
        <v>254</v>
      </c>
      <c r="H1113" s="127">
        <v>1</v>
      </c>
      <c r="I1113" s="128"/>
      <c r="J1113" s="129">
        <f t="shared" si="115"/>
        <v>0</v>
      </c>
      <c r="K1113" s="125" t="s">
        <v>19</v>
      </c>
      <c r="L1113" s="19"/>
      <c r="M1113" s="130" t="s">
        <v>19</v>
      </c>
      <c r="N1113" s="131" t="s">
        <v>49</v>
      </c>
      <c r="P1113" s="132">
        <f t="shared" si="116"/>
        <v>0</v>
      </c>
      <c r="Q1113" s="132">
        <v>0</v>
      </c>
      <c r="R1113" s="132">
        <f t="shared" si="117"/>
        <v>0</v>
      </c>
      <c r="S1113" s="132">
        <v>0</v>
      </c>
      <c r="T1113" s="133">
        <f t="shared" si="118"/>
        <v>0</v>
      </c>
      <c r="AR1113" s="134" t="s">
        <v>373</v>
      </c>
      <c r="AT1113" s="134" t="s">
        <v>156</v>
      </c>
      <c r="AU1113" s="134" t="s">
        <v>87</v>
      </c>
      <c r="AY1113" s="2" t="s">
        <v>153</v>
      </c>
      <c r="BE1113" s="135">
        <f t="shared" si="110"/>
        <v>0</v>
      </c>
      <c r="BF1113" s="135">
        <f t="shared" si="111"/>
        <v>0</v>
      </c>
      <c r="BG1113" s="135">
        <f t="shared" si="112"/>
        <v>0</v>
      </c>
      <c r="BH1113" s="135">
        <f t="shared" si="113"/>
        <v>0</v>
      </c>
      <c r="BI1113" s="135">
        <f t="shared" si="114"/>
        <v>0</v>
      </c>
      <c r="BJ1113" s="2" t="s">
        <v>85</v>
      </c>
      <c r="BK1113" s="135">
        <f t="shared" si="119"/>
        <v>0</v>
      </c>
      <c r="BL1113" s="2" t="s">
        <v>373</v>
      </c>
      <c r="BM1113" s="134" t="s">
        <v>1780</v>
      </c>
    </row>
    <row r="1114" spans="2:65" s="18" customFormat="1" ht="16.5" customHeight="1">
      <c r="B1114" s="19"/>
      <c r="C1114" s="123" t="s">
        <v>1781</v>
      </c>
      <c r="D1114" s="123" t="s">
        <v>156</v>
      </c>
      <c r="E1114" s="124" t="s">
        <v>1782</v>
      </c>
      <c r="F1114" s="125" t="s">
        <v>1783</v>
      </c>
      <c r="G1114" s="126" t="s">
        <v>159</v>
      </c>
      <c r="H1114" s="127">
        <v>1</v>
      </c>
      <c r="I1114" s="128"/>
      <c r="J1114" s="129">
        <f t="shared" si="115"/>
        <v>0</v>
      </c>
      <c r="K1114" s="125" t="s">
        <v>19</v>
      </c>
      <c r="L1114" s="19"/>
      <c r="M1114" s="130" t="s">
        <v>19</v>
      </c>
      <c r="N1114" s="131" t="s">
        <v>49</v>
      </c>
      <c r="P1114" s="132">
        <f t="shared" si="116"/>
        <v>0</v>
      </c>
      <c r="Q1114" s="132">
        <v>0</v>
      </c>
      <c r="R1114" s="132">
        <f t="shared" si="117"/>
        <v>0</v>
      </c>
      <c r="S1114" s="132">
        <v>0</v>
      </c>
      <c r="T1114" s="133">
        <f t="shared" si="118"/>
        <v>0</v>
      </c>
      <c r="AR1114" s="134" t="s">
        <v>373</v>
      </c>
      <c r="AT1114" s="134" t="s">
        <v>156</v>
      </c>
      <c r="AU1114" s="134" t="s">
        <v>87</v>
      </c>
      <c r="AY1114" s="2" t="s">
        <v>153</v>
      </c>
      <c r="BE1114" s="135">
        <f t="shared" si="110"/>
        <v>0</v>
      </c>
      <c r="BF1114" s="135">
        <f t="shared" si="111"/>
        <v>0</v>
      </c>
      <c r="BG1114" s="135">
        <f t="shared" si="112"/>
        <v>0</v>
      </c>
      <c r="BH1114" s="135">
        <f t="shared" si="113"/>
        <v>0</v>
      </c>
      <c r="BI1114" s="135">
        <f t="shared" si="114"/>
        <v>0</v>
      </c>
      <c r="BJ1114" s="2" t="s">
        <v>85</v>
      </c>
      <c r="BK1114" s="135">
        <f t="shared" si="119"/>
        <v>0</v>
      </c>
      <c r="BL1114" s="2" t="s">
        <v>373</v>
      </c>
      <c r="BM1114" s="134" t="s">
        <v>1784</v>
      </c>
    </row>
    <row r="1115" spans="2:65" s="18" customFormat="1" ht="24.2" customHeight="1">
      <c r="B1115" s="19"/>
      <c r="C1115" s="123" t="s">
        <v>1785</v>
      </c>
      <c r="D1115" s="123" t="s">
        <v>156</v>
      </c>
      <c r="E1115" s="124" t="s">
        <v>1786</v>
      </c>
      <c r="F1115" s="125" t="s">
        <v>1787</v>
      </c>
      <c r="G1115" s="126" t="s">
        <v>1081</v>
      </c>
      <c r="H1115" s="181"/>
      <c r="I1115" s="128"/>
      <c r="J1115" s="129">
        <f t="shared" si="115"/>
        <v>0</v>
      </c>
      <c r="K1115" s="125" t="s">
        <v>160</v>
      </c>
      <c r="L1115" s="19"/>
      <c r="M1115" s="130" t="s">
        <v>19</v>
      </c>
      <c r="N1115" s="131" t="s">
        <v>49</v>
      </c>
      <c r="P1115" s="132">
        <f t="shared" si="116"/>
        <v>0</v>
      </c>
      <c r="Q1115" s="132">
        <v>0</v>
      </c>
      <c r="R1115" s="132">
        <f t="shared" si="117"/>
        <v>0</v>
      </c>
      <c r="S1115" s="132">
        <v>0</v>
      </c>
      <c r="T1115" s="133">
        <f t="shared" si="118"/>
        <v>0</v>
      </c>
      <c r="AR1115" s="134" t="s">
        <v>373</v>
      </c>
      <c r="AT1115" s="134" t="s">
        <v>156</v>
      </c>
      <c r="AU1115" s="134" t="s">
        <v>87</v>
      </c>
      <c r="AY1115" s="2" t="s">
        <v>153</v>
      </c>
      <c r="BE1115" s="135">
        <f t="shared" si="110"/>
        <v>0</v>
      </c>
      <c r="BF1115" s="135">
        <f t="shared" si="111"/>
        <v>0</v>
      </c>
      <c r="BG1115" s="135">
        <f t="shared" si="112"/>
        <v>0</v>
      </c>
      <c r="BH1115" s="135">
        <f t="shared" si="113"/>
        <v>0</v>
      </c>
      <c r="BI1115" s="135">
        <f t="shared" si="114"/>
        <v>0</v>
      </c>
      <c r="BJ1115" s="2" t="s">
        <v>85</v>
      </c>
      <c r="BK1115" s="135">
        <f t="shared" si="119"/>
        <v>0</v>
      </c>
      <c r="BL1115" s="2" t="s">
        <v>373</v>
      </c>
      <c r="BM1115" s="134" t="s">
        <v>1788</v>
      </c>
    </row>
    <row r="1116" spans="2:47" s="18" customFormat="1" ht="11.25">
      <c r="B1116" s="19"/>
      <c r="D1116" s="136" t="s">
        <v>163</v>
      </c>
      <c r="F1116" s="137" t="s">
        <v>1789</v>
      </c>
      <c r="L1116" s="19"/>
      <c r="M1116" s="138"/>
      <c r="T1116" s="43"/>
      <c r="AT1116" s="2" t="s">
        <v>163</v>
      </c>
      <c r="AU1116" s="2" t="s">
        <v>87</v>
      </c>
    </row>
    <row r="1117" spans="2:63" s="111" customFormat="1" ht="22.9" customHeight="1">
      <c r="B1117" s="112"/>
      <c r="D1117" s="113" t="s">
        <v>77</v>
      </c>
      <c r="E1117" s="121" t="s">
        <v>1790</v>
      </c>
      <c r="F1117" s="121" t="s">
        <v>1791</v>
      </c>
      <c r="J1117" s="122">
        <f>BK1117</f>
        <v>0</v>
      </c>
      <c r="L1117" s="112"/>
      <c r="M1117" s="116"/>
      <c r="P1117" s="117">
        <f>SUM(P1118:P1177)</f>
        <v>0</v>
      </c>
      <c r="R1117" s="117">
        <f>SUM(R1118:R1177)</f>
        <v>6.8846821</v>
      </c>
      <c r="T1117" s="118">
        <f>SUM(T1118:T1177)</f>
        <v>0</v>
      </c>
      <c r="AR1117" s="113" t="s">
        <v>87</v>
      </c>
      <c r="AT1117" s="119" t="s">
        <v>77</v>
      </c>
      <c r="AU1117" s="119" t="s">
        <v>85</v>
      </c>
      <c r="AY1117" s="113" t="s">
        <v>153</v>
      </c>
      <c r="BK1117" s="120">
        <f>SUM(BK1118:BK1177)</f>
        <v>0</v>
      </c>
    </row>
    <row r="1118" spans="2:65" s="18" customFormat="1" ht="16.5" customHeight="1">
      <c r="B1118" s="19"/>
      <c r="C1118" s="123" t="s">
        <v>1792</v>
      </c>
      <c r="D1118" s="123" t="s">
        <v>156</v>
      </c>
      <c r="E1118" s="124" t="s">
        <v>1793</v>
      </c>
      <c r="F1118" s="125" t="s">
        <v>1794</v>
      </c>
      <c r="G1118" s="126" t="s">
        <v>258</v>
      </c>
      <c r="H1118" s="127">
        <v>197.661</v>
      </c>
      <c r="I1118" s="128"/>
      <c r="J1118" s="129">
        <f>ROUND(I1118*H1118,2)</f>
        <v>0</v>
      </c>
      <c r="K1118" s="125" t="s">
        <v>160</v>
      </c>
      <c r="L1118" s="19"/>
      <c r="M1118" s="130" t="s">
        <v>19</v>
      </c>
      <c r="N1118" s="131" t="s">
        <v>49</v>
      </c>
      <c r="P1118" s="132">
        <f>O1118*H1118</f>
        <v>0</v>
      </c>
      <c r="Q1118" s="132">
        <v>0.0003</v>
      </c>
      <c r="R1118" s="132">
        <f>Q1118*H1118</f>
        <v>0.0592983</v>
      </c>
      <c r="S1118" s="132">
        <v>0</v>
      </c>
      <c r="T1118" s="133">
        <f>S1118*H1118</f>
        <v>0</v>
      </c>
      <c r="AR1118" s="134" t="s">
        <v>373</v>
      </c>
      <c r="AT1118" s="134" t="s">
        <v>156</v>
      </c>
      <c r="AU1118" s="134" t="s">
        <v>87</v>
      </c>
      <c r="AY1118" s="2" t="s">
        <v>153</v>
      </c>
      <c r="BE1118" s="135">
        <f t="shared" si="110"/>
        <v>0</v>
      </c>
      <c r="BF1118" s="135">
        <f t="shared" si="111"/>
        <v>0</v>
      </c>
      <c r="BG1118" s="135">
        <f t="shared" si="112"/>
        <v>0</v>
      </c>
      <c r="BH1118" s="135">
        <f t="shared" si="113"/>
        <v>0</v>
      </c>
      <c r="BI1118" s="135">
        <f t="shared" si="114"/>
        <v>0</v>
      </c>
      <c r="BJ1118" s="2" t="s">
        <v>85</v>
      </c>
      <c r="BK1118" s="135">
        <f>ROUND(I1118*H1118,2)</f>
        <v>0</v>
      </c>
      <c r="BL1118" s="2" t="s">
        <v>373</v>
      </c>
      <c r="BM1118" s="134" t="s">
        <v>1795</v>
      </c>
    </row>
    <row r="1119" spans="2:47" s="18" customFormat="1" ht="11.25">
      <c r="B1119" s="19"/>
      <c r="D1119" s="136" t="s">
        <v>163</v>
      </c>
      <c r="F1119" s="137" t="s">
        <v>1796</v>
      </c>
      <c r="L1119" s="19"/>
      <c r="M1119" s="138"/>
      <c r="T1119" s="43"/>
      <c r="AT1119" s="2" t="s">
        <v>163</v>
      </c>
      <c r="AU1119" s="2" t="s">
        <v>87</v>
      </c>
    </row>
    <row r="1120" spans="2:51" s="149" customFormat="1" ht="11.25">
      <c r="B1120" s="150"/>
      <c r="D1120" s="144" t="s">
        <v>261</v>
      </c>
      <c r="E1120" s="151" t="s">
        <v>19</v>
      </c>
      <c r="F1120" s="152" t="s">
        <v>822</v>
      </c>
      <c r="H1120" s="153">
        <v>11.613</v>
      </c>
      <c r="L1120" s="150"/>
      <c r="M1120" s="154"/>
      <c r="T1120" s="155"/>
      <c r="AT1120" s="151" t="s">
        <v>261</v>
      </c>
      <c r="AU1120" s="151" t="s">
        <v>87</v>
      </c>
      <c r="AV1120" s="149" t="s">
        <v>87</v>
      </c>
      <c r="AW1120" s="149" t="s">
        <v>37</v>
      </c>
      <c r="AX1120" s="149" t="s">
        <v>78</v>
      </c>
      <c r="AY1120" s="151" t="s">
        <v>153</v>
      </c>
    </row>
    <row r="1121" spans="2:51" s="149" customFormat="1" ht="11.25">
      <c r="B1121" s="150"/>
      <c r="D1121" s="144" t="s">
        <v>261</v>
      </c>
      <c r="E1121" s="151" t="s">
        <v>19</v>
      </c>
      <c r="F1121" s="152" t="s">
        <v>823</v>
      </c>
      <c r="H1121" s="153">
        <v>29.754</v>
      </c>
      <c r="L1121" s="150"/>
      <c r="M1121" s="154"/>
      <c r="T1121" s="155"/>
      <c r="AT1121" s="151" t="s">
        <v>261</v>
      </c>
      <c r="AU1121" s="151" t="s">
        <v>87</v>
      </c>
      <c r="AV1121" s="149" t="s">
        <v>87</v>
      </c>
      <c r="AW1121" s="149" t="s">
        <v>37</v>
      </c>
      <c r="AX1121" s="149" t="s">
        <v>78</v>
      </c>
      <c r="AY1121" s="151" t="s">
        <v>153</v>
      </c>
    </row>
    <row r="1122" spans="2:51" s="149" customFormat="1" ht="11.25">
      <c r="B1122" s="150"/>
      <c r="D1122" s="144" t="s">
        <v>261</v>
      </c>
      <c r="E1122" s="151" t="s">
        <v>19</v>
      </c>
      <c r="F1122" s="152" t="s">
        <v>824</v>
      </c>
      <c r="H1122" s="153">
        <v>0.972</v>
      </c>
      <c r="L1122" s="150"/>
      <c r="M1122" s="154"/>
      <c r="T1122" s="155"/>
      <c r="AT1122" s="151" t="s">
        <v>261</v>
      </c>
      <c r="AU1122" s="151" t="s">
        <v>87</v>
      </c>
      <c r="AV1122" s="149" t="s">
        <v>87</v>
      </c>
      <c r="AW1122" s="149" t="s">
        <v>37</v>
      </c>
      <c r="AX1122" s="149" t="s">
        <v>78</v>
      </c>
      <c r="AY1122" s="151" t="s">
        <v>153</v>
      </c>
    </row>
    <row r="1123" spans="2:51" s="149" customFormat="1" ht="11.25">
      <c r="B1123" s="150"/>
      <c r="D1123" s="144" t="s">
        <v>261</v>
      </c>
      <c r="E1123" s="151" t="s">
        <v>19</v>
      </c>
      <c r="F1123" s="152" t="s">
        <v>825</v>
      </c>
      <c r="H1123" s="153">
        <v>93.94</v>
      </c>
      <c r="L1123" s="150"/>
      <c r="M1123" s="154"/>
      <c r="T1123" s="155"/>
      <c r="AT1123" s="151" t="s">
        <v>261</v>
      </c>
      <c r="AU1123" s="151" t="s">
        <v>87</v>
      </c>
      <c r="AV1123" s="149" t="s">
        <v>87</v>
      </c>
      <c r="AW1123" s="149" t="s">
        <v>37</v>
      </c>
      <c r="AX1123" s="149" t="s">
        <v>78</v>
      </c>
      <c r="AY1123" s="151" t="s">
        <v>153</v>
      </c>
    </row>
    <row r="1124" spans="2:51" s="149" customFormat="1" ht="11.25">
      <c r="B1124" s="150"/>
      <c r="D1124" s="144" t="s">
        <v>261</v>
      </c>
      <c r="E1124" s="151" t="s">
        <v>19</v>
      </c>
      <c r="F1124" s="152" t="s">
        <v>826</v>
      </c>
      <c r="H1124" s="153">
        <v>11.081</v>
      </c>
      <c r="L1124" s="150"/>
      <c r="M1124" s="154"/>
      <c r="T1124" s="155"/>
      <c r="AT1124" s="151" t="s">
        <v>261</v>
      </c>
      <c r="AU1124" s="151" t="s">
        <v>87</v>
      </c>
      <c r="AV1124" s="149" t="s">
        <v>87</v>
      </c>
      <c r="AW1124" s="149" t="s">
        <v>37</v>
      </c>
      <c r="AX1124" s="149" t="s">
        <v>78</v>
      </c>
      <c r="AY1124" s="151" t="s">
        <v>153</v>
      </c>
    </row>
    <row r="1125" spans="2:51" s="149" customFormat="1" ht="11.25">
      <c r="B1125" s="150"/>
      <c r="D1125" s="144" t="s">
        <v>261</v>
      </c>
      <c r="E1125" s="151" t="s">
        <v>19</v>
      </c>
      <c r="F1125" s="152" t="s">
        <v>827</v>
      </c>
      <c r="H1125" s="153">
        <v>5.964</v>
      </c>
      <c r="L1125" s="150"/>
      <c r="M1125" s="154"/>
      <c r="T1125" s="155"/>
      <c r="AT1125" s="151" t="s">
        <v>261</v>
      </c>
      <c r="AU1125" s="151" t="s">
        <v>87</v>
      </c>
      <c r="AV1125" s="149" t="s">
        <v>87</v>
      </c>
      <c r="AW1125" s="149" t="s">
        <v>37</v>
      </c>
      <c r="AX1125" s="149" t="s">
        <v>78</v>
      </c>
      <c r="AY1125" s="151" t="s">
        <v>153</v>
      </c>
    </row>
    <row r="1126" spans="2:51" s="149" customFormat="1" ht="11.25">
      <c r="B1126" s="150"/>
      <c r="D1126" s="144" t="s">
        <v>261</v>
      </c>
      <c r="E1126" s="151" t="s">
        <v>19</v>
      </c>
      <c r="F1126" s="152" t="s">
        <v>828</v>
      </c>
      <c r="H1126" s="153">
        <v>0.198</v>
      </c>
      <c r="L1126" s="150"/>
      <c r="M1126" s="154"/>
      <c r="T1126" s="155"/>
      <c r="AT1126" s="151" t="s">
        <v>261</v>
      </c>
      <c r="AU1126" s="151" t="s">
        <v>87</v>
      </c>
      <c r="AV1126" s="149" t="s">
        <v>87</v>
      </c>
      <c r="AW1126" s="149" t="s">
        <v>37</v>
      </c>
      <c r="AX1126" s="149" t="s">
        <v>78</v>
      </c>
      <c r="AY1126" s="151" t="s">
        <v>153</v>
      </c>
    </row>
    <row r="1127" spans="2:51" s="149" customFormat="1" ht="11.25">
      <c r="B1127" s="150"/>
      <c r="D1127" s="144" t="s">
        <v>261</v>
      </c>
      <c r="E1127" s="151" t="s">
        <v>19</v>
      </c>
      <c r="F1127" s="152" t="s">
        <v>829</v>
      </c>
      <c r="H1127" s="153">
        <v>0.09</v>
      </c>
      <c r="L1127" s="150"/>
      <c r="M1127" s="154"/>
      <c r="T1127" s="155"/>
      <c r="AT1127" s="151" t="s">
        <v>261</v>
      </c>
      <c r="AU1127" s="151" t="s">
        <v>87</v>
      </c>
      <c r="AV1127" s="149" t="s">
        <v>87</v>
      </c>
      <c r="AW1127" s="149" t="s">
        <v>37</v>
      </c>
      <c r="AX1127" s="149" t="s">
        <v>78</v>
      </c>
      <c r="AY1127" s="151" t="s">
        <v>153</v>
      </c>
    </row>
    <row r="1128" spans="2:51" s="149" customFormat="1" ht="11.25">
      <c r="B1128" s="150"/>
      <c r="D1128" s="144" t="s">
        <v>261</v>
      </c>
      <c r="E1128" s="151" t="s">
        <v>19</v>
      </c>
      <c r="F1128" s="152" t="s">
        <v>830</v>
      </c>
      <c r="H1128" s="153">
        <v>1.485</v>
      </c>
      <c r="L1128" s="150"/>
      <c r="M1128" s="154"/>
      <c r="T1128" s="155"/>
      <c r="AT1128" s="151" t="s">
        <v>261</v>
      </c>
      <c r="AU1128" s="151" t="s">
        <v>87</v>
      </c>
      <c r="AV1128" s="149" t="s">
        <v>87</v>
      </c>
      <c r="AW1128" s="149" t="s">
        <v>37</v>
      </c>
      <c r="AX1128" s="149" t="s">
        <v>78</v>
      </c>
      <c r="AY1128" s="151" t="s">
        <v>153</v>
      </c>
    </row>
    <row r="1129" spans="2:51" s="149" customFormat="1" ht="11.25">
      <c r="B1129" s="150"/>
      <c r="D1129" s="144" t="s">
        <v>261</v>
      </c>
      <c r="E1129" s="151" t="s">
        <v>19</v>
      </c>
      <c r="F1129" s="152" t="s">
        <v>831</v>
      </c>
      <c r="H1129" s="153">
        <v>0.08</v>
      </c>
      <c r="L1129" s="150"/>
      <c r="M1129" s="154"/>
      <c r="T1129" s="155"/>
      <c r="AT1129" s="151" t="s">
        <v>261</v>
      </c>
      <c r="AU1129" s="151" t="s">
        <v>87</v>
      </c>
      <c r="AV1129" s="149" t="s">
        <v>87</v>
      </c>
      <c r="AW1129" s="149" t="s">
        <v>37</v>
      </c>
      <c r="AX1129" s="149" t="s">
        <v>78</v>
      </c>
      <c r="AY1129" s="151" t="s">
        <v>153</v>
      </c>
    </row>
    <row r="1130" spans="2:51" s="149" customFormat="1" ht="11.25">
      <c r="B1130" s="150"/>
      <c r="D1130" s="144" t="s">
        <v>261</v>
      </c>
      <c r="E1130" s="151" t="s">
        <v>19</v>
      </c>
      <c r="F1130" s="152" t="s">
        <v>832</v>
      </c>
      <c r="H1130" s="153">
        <v>1.507</v>
      </c>
      <c r="L1130" s="150"/>
      <c r="M1130" s="154"/>
      <c r="T1130" s="155"/>
      <c r="AT1130" s="151" t="s">
        <v>261</v>
      </c>
      <c r="AU1130" s="151" t="s">
        <v>87</v>
      </c>
      <c r="AV1130" s="149" t="s">
        <v>87</v>
      </c>
      <c r="AW1130" s="149" t="s">
        <v>37</v>
      </c>
      <c r="AX1130" s="149" t="s">
        <v>78</v>
      </c>
      <c r="AY1130" s="151" t="s">
        <v>153</v>
      </c>
    </row>
    <row r="1131" spans="2:51" s="149" customFormat="1" ht="11.25">
      <c r="B1131" s="150"/>
      <c r="D1131" s="144" t="s">
        <v>261</v>
      </c>
      <c r="E1131" s="151" t="s">
        <v>19</v>
      </c>
      <c r="F1131" s="152" t="s">
        <v>831</v>
      </c>
      <c r="H1131" s="153">
        <v>0.08</v>
      </c>
      <c r="L1131" s="150"/>
      <c r="M1131" s="154"/>
      <c r="T1131" s="155"/>
      <c r="AT1131" s="151" t="s">
        <v>261</v>
      </c>
      <c r="AU1131" s="151" t="s">
        <v>87</v>
      </c>
      <c r="AV1131" s="149" t="s">
        <v>87</v>
      </c>
      <c r="AW1131" s="149" t="s">
        <v>37</v>
      </c>
      <c r="AX1131" s="149" t="s">
        <v>78</v>
      </c>
      <c r="AY1131" s="151" t="s">
        <v>153</v>
      </c>
    </row>
    <row r="1132" spans="2:51" s="149" customFormat="1" ht="11.25">
      <c r="B1132" s="150"/>
      <c r="D1132" s="144" t="s">
        <v>261</v>
      </c>
      <c r="E1132" s="151" t="s">
        <v>19</v>
      </c>
      <c r="F1132" s="152" t="s">
        <v>833</v>
      </c>
      <c r="H1132" s="153">
        <v>4.131</v>
      </c>
      <c r="L1132" s="150"/>
      <c r="M1132" s="154"/>
      <c r="T1132" s="155"/>
      <c r="AT1132" s="151" t="s">
        <v>261</v>
      </c>
      <c r="AU1132" s="151" t="s">
        <v>87</v>
      </c>
      <c r="AV1132" s="149" t="s">
        <v>87</v>
      </c>
      <c r="AW1132" s="149" t="s">
        <v>37</v>
      </c>
      <c r="AX1132" s="149" t="s">
        <v>78</v>
      </c>
      <c r="AY1132" s="151" t="s">
        <v>153</v>
      </c>
    </row>
    <row r="1133" spans="2:51" s="149" customFormat="1" ht="11.25">
      <c r="B1133" s="150"/>
      <c r="D1133" s="144" t="s">
        <v>261</v>
      </c>
      <c r="E1133" s="151" t="s">
        <v>19</v>
      </c>
      <c r="F1133" s="152" t="s">
        <v>834</v>
      </c>
      <c r="H1133" s="153">
        <v>0.1</v>
      </c>
      <c r="L1133" s="150"/>
      <c r="M1133" s="154"/>
      <c r="T1133" s="155"/>
      <c r="AT1133" s="151" t="s">
        <v>261</v>
      </c>
      <c r="AU1133" s="151" t="s">
        <v>87</v>
      </c>
      <c r="AV1133" s="149" t="s">
        <v>87</v>
      </c>
      <c r="AW1133" s="149" t="s">
        <v>37</v>
      </c>
      <c r="AX1133" s="149" t="s">
        <v>78</v>
      </c>
      <c r="AY1133" s="151" t="s">
        <v>153</v>
      </c>
    </row>
    <row r="1134" spans="2:51" s="149" customFormat="1" ht="11.25">
      <c r="B1134" s="150"/>
      <c r="D1134" s="144" t="s">
        <v>261</v>
      </c>
      <c r="E1134" s="151" t="s">
        <v>19</v>
      </c>
      <c r="F1134" s="152" t="s">
        <v>835</v>
      </c>
      <c r="H1134" s="153">
        <v>0.162</v>
      </c>
      <c r="L1134" s="150"/>
      <c r="M1134" s="154"/>
      <c r="T1134" s="155"/>
      <c r="AT1134" s="151" t="s">
        <v>261</v>
      </c>
      <c r="AU1134" s="151" t="s">
        <v>87</v>
      </c>
      <c r="AV1134" s="149" t="s">
        <v>87</v>
      </c>
      <c r="AW1134" s="149" t="s">
        <v>37</v>
      </c>
      <c r="AX1134" s="149" t="s">
        <v>78</v>
      </c>
      <c r="AY1134" s="151" t="s">
        <v>153</v>
      </c>
    </row>
    <row r="1135" spans="2:51" s="149" customFormat="1" ht="11.25">
      <c r="B1135" s="150"/>
      <c r="D1135" s="144" t="s">
        <v>261</v>
      </c>
      <c r="E1135" s="151" t="s">
        <v>19</v>
      </c>
      <c r="F1135" s="152" t="s">
        <v>829</v>
      </c>
      <c r="H1135" s="153">
        <v>0.09</v>
      </c>
      <c r="L1135" s="150"/>
      <c r="M1135" s="154"/>
      <c r="T1135" s="155"/>
      <c r="AT1135" s="151" t="s">
        <v>261</v>
      </c>
      <c r="AU1135" s="151" t="s">
        <v>87</v>
      </c>
      <c r="AV1135" s="149" t="s">
        <v>87</v>
      </c>
      <c r="AW1135" s="149" t="s">
        <v>37</v>
      </c>
      <c r="AX1135" s="149" t="s">
        <v>78</v>
      </c>
      <c r="AY1135" s="151" t="s">
        <v>153</v>
      </c>
    </row>
    <row r="1136" spans="2:51" s="149" customFormat="1" ht="11.25">
      <c r="B1136" s="150"/>
      <c r="D1136" s="144" t="s">
        <v>261</v>
      </c>
      <c r="E1136" s="151" t="s">
        <v>19</v>
      </c>
      <c r="F1136" s="152" t="s">
        <v>829</v>
      </c>
      <c r="H1136" s="153">
        <v>0.09</v>
      </c>
      <c r="L1136" s="150"/>
      <c r="M1136" s="154"/>
      <c r="T1136" s="155"/>
      <c r="AT1136" s="151" t="s">
        <v>261</v>
      </c>
      <c r="AU1136" s="151" t="s">
        <v>87</v>
      </c>
      <c r="AV1136" s="149" t="s">
        <v>87</v>
      </c>
      <c r="AW1136" s="149" t="s">
        <v>37</v>
      </c>
      <c r="AX1136" s="149" t="s">
        <v>78</v>
      </c>
      <c r="AY1136" s="151" t="s">
        <v>153</v>
      </c>
    </row>
    <row r="1137" spans="2:51" s="149" customFormat="1" ht="11.25">
      <c r="B1137" s="150"/>
      <c r="D1137" s="144" t="s">
        <v>261</v>
      </c>
      <c r="E1137" s="151" t="s">
        <v>19</v>
      </c>
      <c r="F1137" s="152" t="s">
        <v>836</v>
      </c>
      <c r="H1137" s="153">
        <v>12.751</v>
      </c>
      <c r="L1137" s="150"/>
      <c r="M1137" s="154"/>
      <c r="T1137" s="155"/>
      <c r="AT1137" s="151" t="s">
        <v>261</v>
      </c>
      <c r="AU1137" s="151" t="s">
        <v>87</v>
      </c>
      <c r="AV1137" s="149" t="s">
        <v>87</v>
      </c>
      <c r="AW1137" s="149" t="s">
        <v>37</v>
      </c>
      <c r="AX1137" s="149" t="s">
        <v>78</v>
      </c>
      <c r="AY1137" s="151" t="s">
        <v>153</v>
      </c>
    </row>
    <row r="1138" spans="2:51" s="149" customFormat="1" ht="11.25">
      <c r="B1138" s="150"/>
      <c r="D1138" s="144" t="s">
        <v>261</v>
      </c>
      <c r="E1138" s="151" t="s">
        <v>19</v>
      </c>
      <c r="F1138" s="152" t="s">
        <v>835</v>
      </c>
      <c r="H1138" s="153">
        <v>0.162</v>
      </c>
      <c r="L1138" s="150"/>
      <c r="M1138" s="154"/>
      <c r="T1138" s="155"/>
      <c r="AT1138" s="151" t="s">
        <v>261</v>
      </c>
      <c r="AU1138" s="151" t="s">
        <v>87</v>
      </c>
      <c r="AV1138" s="149" t="s">
        <v>87</v>
      </c>
      <c r="AW1138" s="149" t="s">
        <v>37</v>
      </c>
      <c r="AX1138" s="149" t="s">
        <v>78</v>
      </c>
      <c r="AY1138" s="151" t="s">
        <v>153</v>
      </c>
    </row>
    <row r="1139" spans="2:51" s="149" customFormat="1" ht="11.25">
      <c r="B1139" s="150"/>
      <c r="D1139" s="144" t="s">
        <v>261</v>
      </c>
      <c r="E1139" s="151" t="s">
        <v>19</v>
      </c>
      <c r="F1139" s="152" t="s">
        <v>835</v>
      </c>
      <c r="H1139" s="153">
        <v>0.162</v>
      </c>
      <c r="L1139" s="150"/>
      <c r="M1139" s="154"/>
      <c r="T1139" s="155"/>
      <c r="AT1139" s="151" t="s">
        <v>261</v>
      </c>
      <c r="AU1139" s="151" t="s">
        <v>87</v>
      </c>
      <c r="AV1139" s="149" t="s">
        <v>87</v>
      </c>
      <c r="AW1139" s="149" t="s">
        <v>37</v>
      </c>
      <c r="AX1139" s="149" t="s">
        <v>78</v>
      </c>
      <c r="AY1139" s="151" t="s">
        <v>153</v>
      </c>
    </row>
    <row r="1140" spans="2:51" s="149" customFormat="1" ht="11.25">
      <c r="B1140" s="150"/>
      <c r="D1140" s="144" t="s">
        <v>261</v>
      </c>
      <c r="E1140" s="151" t="s">
        <v>19</v>
      </c>
      <c r="F1140" s="152" t="s">
        <v>837</v>
      </c>
      <c r="H1140" s="153">
        <v>10.56</v>
      </c>
      <c r="L1140" s="150"/>
      <c r="M1140" s="154"/>
      <c r="T1140" s="155"/>
      <c r="AT1140" s="151" t="s">
        <v>261</v>
      </c>
      <c r="AU1140" s="151" t="s">
        <v>87</v>
      </c>
      <c r="AV1140" s="149" t="s">
        <v>87</v>
      </c>
      <c r="AW1140" s="149" t="s">
        <v>37</v>
      </c>
      <c r="AX1140" s="149" t="s">
        <v>78</v>
      </c>
      <c r="AY1140" s="151" t="s">
        <v>153</v>
      </c>
    </row>
    <row r="1141" spans="2:51" s="149" customFormat="1" ht="11.25">
      <c r="B1141" s="150"/>
      <c r="D1141" s="144" t="s">
        <v>261</v>
      </c>
      <c r="E1141" s="151" t="s">
        <v>19</v>
      </c>
      <c r="F1141" s="152" t="s">
        <v>835</v>
      </c>
      <c r="H1141" s="153">
        <v>0.162</v>
      </c>
      <c r="L1141" s="150"/>
      <c r="M1141" s="154"/>
      <c r="T1141" s="155"/>
      <c r="AT1141" s="151" t="s">
        <v>261</v>
      </c>
      <c r="AU1141" s="151" t="s">
        <v>87</v>
      </c>
      <c r="AV1141" s="149" t="s">
        <v>87</v>
      </c>
      <c r="AW1141" s="149" t="s">
        <v>37</v>
      </c>
      <c r="AX1141" s="149" t="s">
        <v>78</v>
      </c>
      <c r="AY1141" s="151" t="s">
        <v>153</v>
      </c>
    </row>
    <row r="1142" spans="2:51" s="149" customFormat="1" ht="11.25">
      <c r="B1142" s="150"/>
      <c r="D1142" s="144" t="s">
        <v>261</v>
      </c>
      <c r="E1142" s="151" t="s">
        <v>19</v>
      </c>
      <c r="F1142" s="152" t="s">
        <v>838</v>
      </c>
      <c r="H1142" s="153">
        <v>0.606</v>
      </c>
      <c r="L1142" s="150"/>
      <c r="M1142" s="154"/>
      <c r="T1142" s="155"/>
      <c r="AT1142" s="151" t="s">
        <v>261</v>
      </c>
      <c r="AU1142" s="151" t="s">
        <v>87</v>
      </c>
      <c r="AV1142" s="149" t="s">
        <v>87</v>
      </c>
      <c r="AW1142" s="149" t="s">
        <v>37</v>
      </c>
      <c r="AX1142" s="149" t="s">
        <v>78</v>
      </c>
      <c r="AY1142" s="151" t="s">
        <v>153</v>
      </c>
    </row>
    <row r="1143" spans="2:51" s="149" customFormat="1" ht="11.25">
      <c r="B1143" s="150"/>
      <c r="D1143" s="144" t="s">
        <v>261</v>
      </c>
      <c r="E1143" s="151" t="s">
        <v>19</v>
      </c>
      <c r="F1143" s="152" t="s">
        <v>839</v>
      </c>
      <c r="H1143" s="153">
        <v>4.14</v>
      </c>
      <c r="L1143" s="150"/>
      <c r="M1143" s="154"/>
      <c r="T1143" s="155"/>
      <c r="AT1143" s="151" t="s">
        <v>261</v>
      </c>
      <c r="AU1143" s="151" t="s">
        <v>87</v>
      </c>
      <c r="AV1143" s="149" t="s">
        <v>87</v>
      </c>
      <c r="AW1143" s="149" t="s">
        <v>37</v>
      </c>
      <c r="AX1143" s="149" t="s">
        <v>78</v>
      </c>
      <c r="AY1143" s="151" t="s">
        <v>153</v>
      </c>
    </row>
    <row r="1144" spans="2:51" s="149" customFormat="1" ht="11.25">
      <c r="B1144" s="150"/>
      <c r="D1144" s="144" t="s">
        <v>261</v>
      </c>
      <c r="E1144" s="151" t="s">
        <v>19</v>
      </c>
      <c r="F1144" s="152" t="s">
        <v>834</v>
      </c>
      <c r="H1144" s="153">
        <v>0.1</v>
      </c>
      <c r="L1144" s="150"/>
      <c r="M1144" s="154"/>
      <c r="T1144" s="155"/>
      <c r="AT1144" s="151" t="s">
        <v>261</v>
      </c>
      <c r="AU1144" s="151" t="s">
        <v>87</v>
      </c>
      <c r="AV1144" s="149" t="s">
        <v>87</v>
      </c>
      <c r="AW1144" s="149" t="s">
        <v>37</v>
      </c>
      <c r="AX1144" s="149" t="s">
        <v>78</v>
      </c>
      <c r="AY1144" s="151" t="s">
        <v>153</v>
      </c>
    </row>
    <row r="1145" spans="2:51" s="149" customFormat="1" ht="11.25">
      <c r="B1145" s="150"/>
      <c r="D1145" s="144" t="s">
        <v>261</v>
      </c>
      <c r="E1145" s="151" t="s">
        <v>19</v>
      </c>
      <c r="F1145" s="152" t="s">
        <v>835</v>
      </c>
      <c r="H1145" s="153">
        <v>0.162</v>
      </c>
      <c r="L1145" s="150"/>
      <c r="M1145" s="154"/>
      <c r="T1145" s="155"/>
      <c r="AT1145" s="151" t="s">
        <v>261</v>
      </c>
      <c r="AU1145" s="151" t="s">
        <v>87</v>
      </c>
      <c r="AV1145" s="149" t="s">
        <v>87</v>
      </c>
      <c r="AW1145" s="149" t="s">
        <v>37</v>
      </c>
      <c r="AX1145" s="149" t="s">
        <v>78</v>
      </c>
      <c r="AY1145" s="151" t="s">
        <v>153</v>
      </c>
    </row>
    <row r="1146" spans="2:51" s="149" customFormat="1" ht="11.25">
      <c r="B1146" s="150"/>
      <c r="D1146" s="144" t="s">
        <v>261</v>
      </c>
      <c r="E1146" s="151" t="s">
        <v>19</v>
      </c>
      <c r="F1146" s="152" t="s">
        <v>840</v>
      </c>
      <c r="H1146" s="153">
        <v>1.8</v>
      </c>
      <c r="L1146" s="150"/>
      <c r="M1146" s="154"/>
      <c r="T1146" s="155"/>
      <c r="AT1146" s="151" t="s">
        <v>261</v>
      </c>
      <c r="AU1146" s="151" t="s">
        <v>87</v>
      </c>
      <c r="AV1146" s="149" t="s">
        <v>87</v>
      </c>
      <c r="AW1146" s="149" t="s">
        <v>37</v>
      </c>
      <c r="AX1146" s="149" t="s">
        <v>78</v>
      </c>
      <c r="AY1146" s="151" t="s">
        <v>153</v>
      </c>
    </row>
    <row r="1147" spans="2:51" s="149" customFormat="1" ht="11.25">
      <c r="B1147" s="150"/>
      <c r="D1147" s="144" t="s">
        <v>261</v>
      </c>
      <c r="E1147" s="151" t="s">
        <v>19</v>
      </c>
      <c r="F1147" s="152" t="s">
        <v>831</v>
      </c>
      <c r="H1147" s="153">
        <v>0.08</v>
      </c>
      <c r="L1147" s="150"/>
      <c r="M1147" s="154"/>
      <c r="T1147" s="155"/>
      <c r="AT1147" s="151" t="s">
        <v>261</v>
      </c>
      <c r="AU1147" s="151" t="s">
        <v>87</v>
      </c>
      <c r="AV1147" s="149" t="s">
        <v>87</v>
      </c>
      <c r="AW1147" s="149" t="s">
        <v>37</v>
      </c>
      <c r="AX1147" s="149" t="s">
        <v>78</v>
      </c>
      <c r="AY1147" s="151" t="s">
        <v>153</v>
      </c>
    </row>
    <row r="1148" spans="2:51" s="149" customFormat="1" ht="11.25">
      <c r="B1148" s="150"/>
      <c r="D1148" s="144" t="s">
        <v>261</v>
      </c>
      <c r="E1148" s="151" t="s">
        <v>19</v>
      </c>
      <c r="F1148" s="152" t="s">
        <v>831</v>
      </c>
      <c r="H1148" s="153">
        <v>0.08</v>
      </c>
      <c r="L1148" s="150"/>
      <c r="M1148" s="154"/>
      <c r="T1148" s="155"/>
      <c r="AT1148" s="151" t="s">
        <v>261</v>
      </c>
      <c r="AU1148" s="151" t="s">
        <v>87</v>
      </c>
      <c r="AV1148" s="149" t="s">
        <v>87</v>
      </c>
      <c r="AW1148" s="149" t="s">
        <v>37</v>
      </c>
      <c r="AX1148" s="149" t="s">
        <v>78</v>
      </c>
      <c r="AY1148" s="151" t="s">
        <v>153</v>
      </c>
    </row>
    <row r="1149" spans="2:51" s="149" customFormat="1" ht="11.25">
      <c r="B1149" s="150"/>
      <c r="D1149" s="144" t="s">
        <v>261</v>
      </c>
      <c r="E1149" s="151" t="s">
        <v>19</v>
      </c>
      <c r="F1149" s="152" t="s">
        <v>841</v>
      </c>
      <c r="H1149" s="153">
        <v>0.577</v>
      </c>
      <c r="L1149" s="150"/>
      <c r="M1149" s="154"/>
      <c r="T1149" s="155"/>
      <c r="AT1149" s="151" t="s">
        <v>261</v>
      </c>
      <c r="AU1149" s="151" t="s">
        <v>87</v>
      </c>
      <c r="AV1149" s="149" t="s">
        <v>87</v>
      </c>
      <c r="AW1149" s="149" t="s">
        <v>37</v>
      </c>
      <c r="AX1149" s="149" t="s">
        <v>78</v>
      </c>
      <c r="AY1149" s="151" t="s">
        <v>153</v>
      </c>
    </row>
    <row r="1150" spans="2:51" s="149" customFormat="1" ht="11.25">
      <c r="B1150" s="150"/>
      <c r="D1150" s="144" t="s">
        <v>261</v>
      </c>
      <c r="E1150" s="151" t="s">
        <v>19</v>
      </c>
      <c r="F1150" s="152" t="s">
        <v>842</v>
      </c>
      <c r="H1150" s="153">
        <v>1.368</v>
      </c>
      <c r="L1150" s="150"/>
      <c r="M1150" s="154"/>
      <c r="T1150" s="155"/>
      <c r="AT1150" s="151" t="s">
        <v>261</v>
      </c>
      <c r="AU1150" s="151" t="s">
        <v>87</v>
      </c>
      <c r="AV1150" s="149" t="s">
        <v>87</v>
      </c>
      <c r="AW1150" s="149" t="s">
        <v>37</v>
      </c>
      <c r="AX1150" s="149" t="s">
        <v>78</v>
      </c>
      <c r="AY1150" s="151" t="s">
        <v>153</v>
      </c>
    </row>
    <row r="1151" spans="2:51" s="149" customFormat="1" ht="11.25">
      <c r="B1151" s="150"/>
      <c r="D1151" s="144" t="s">
        <v>261</v>
      </c>
      <c r="E1151" s="151" t="s">
        <v>19</v>
      </c>
      <c r="F1151" s="152" t="s">
        <v>843</v>
      </c>
      <c r="H1151" s="153">
        <v>2.261</v>
      </c>
      <c r="L1151" s="150"/>
      <c r="M1151" s="154"/>
      <c r="T1151" s="155"/>
      <c r="AT1151" s="151" t="s">
        <v>261</v>
      </c>
      <c r="AU1151" s="151" t="s">
        <v>87</v>
      </c>
      <c r="AV1151" s="149" t="s">
        <v>87</v>
      </c>
      <c r="AW1151" s="149" t="s">
        <v>37</v>
      </c>
      <c r="AX1151" s="149" t="s">
        <v>78</v>
      </c>
      <c r="AY1151" s="151" t="s">
        <v>153</v>
      </c>
    </row>
    <row r="1152" spans="2:51" s="149" customFormat="1" ht="11.25">
      <c r="B1152" s="150"/>
      <c r="D1152" s="144" t="s">
        <v>261</v>
      </c>
      <c r="E1152" s="151" t="s">
        <v>19</v>
      </c>
      <c r="F1152" s="152" t="s">
        <v>831</v>
      </c>
      <c r="H1152" s="153">
        <v>0.08</v>
      </c>
      <c r="L1152" s="150"/>
      <c r="M1152" s="154"/>
      <c r="T1152" s="155"/>
      <c r="AT1152" s="151" t="s">
        <v>261</v>
      </c>
      <c r="AU1152" s="151" t="s">
        <v>87</v>
      </c>
      <c r="AV1152" s="149" t="s">
        <v>87</v>
      </c>
      <c r="AW1152" s="149" t="s">
        <v>37</v>
      </c>
      <c r="AX1152" s="149" t="s">
        <v>78</v>
      </c>
      <c r="AY1152" s="151" t="s">
        <v>153</v>
      </c>
    </row>
    <row r="1153" spans="2:51" s="149" customFormat="1" ht="11.25">
      <c r="B1153" s="150"/>
      <c r="D1153" s="144" t="s">
        <v>261</v>
      </c>
      <c r="E1153" s="151" t="s">
        <v>19</v>
      </c>
      <c r="F1153" s="152" t="s">
        <v>840</v>
      </c>
      <c r="H1153" s="153">
        <v>1.8</v>
      </c>
      <c r="L1153" s="150"/>
      <c r="M1153" s="154"/>
      <c r="T1153" s="155"/>
      <c r="AT1153" s="151" t="s">
        <v>261</v>
      </c>
      <c r="AU1153" s="151" t="s">
        <v>87</v>
      </c>
      <c r="AV1153" s="149" t="s">
        <v>87</v>
      </c>
      <c r="AW1153" s="149" t="s">
        <v>37</v>
      </c>
      <c r="AX1153" s="149" t="s">
        <v>78</v>
      </c>
      <c r="AY1153" s="151" t="s">
        <v>153</v>
      </c>
    </row>
    <row r="1154" spans="2:51" s="149" customFormat="1" ht="11.25">
      <c r="B1154" s="150"/>
      <c r="D1154" s="144" t="s">
        <v>261</v>
      </c>
      <c r="E1154" s="151" t="s">
        <v>19</v>
      </c>
      <c r="F1154" s="152" t="s">
        <v>831</v>
      </c>
      <c r="H1154" s="153">
        <v>0.08</v>
      </c>
      <c r="L1154" s="150"/>
      <c r="M1154" s="154"/>
      <c r="T1154" s="155"/>
      <c r="AT1154" s="151" t="s">
        <v>261</v>
      </c>
      <c r="AU1154" s="151" t="s">
        <v>87</v>
      </c>
      <c r="AV1154" s="149" t="s">
        <v>87</v>
      </c>
      <c r="AW1154" s="149" t="s">
        <v>37</v>
      </c>
      <c r="AX1154" s="149" t="s">
        <v>78</v>
      </c>
      <c r="AY1154" s="151" t="s">
        <v>153</v>
      </c>
    </row>
    <row r="1155" spans="2:51" s="149" customFormat="1" ht="11.25">
      <c r="B1155" s="150"/>
      <c r="D1155" s="144" t="s">
        <v>261</v>
      </c>
      <c r="E1155" s="151" t="s">
        <v>19</v>
      </c>
      <c r="F1155" s="152" t="s">
        <v>1797</v>
      </c>
      <c r="H1155" s="153">
        <v>-0.607</v>
      </c>
      <c r="L1155" s="150"/>
      <c r="M1155" s="154"/>
      <c r="T1155" s="155"/>
      <c r="AT1155" s="151" t="s">
        <v>261</v>
      </c>
      <c r="AU1155" s="151" t="s">
        <v>87</v>
      </c>
      <c r="AV1155" s="149" t="s">
        <v>87</v>
      </c>
      <c r="AW1155" s="149" t="s">
        <v>37</v>
      </c>
      <c r="AX1155" s="149" t="s">
        <v>78</v>
      </c>
      <c r="AY1155" s="151" t="s">
        <v>153</v>
      </c>
    </row>
    <row r="1156" spans="2:51" s="156" customFormat="1" ht="11.25">
      <c r="B1156" s="157"/>
      <c r="D1156" s="144" t="s">
        <v>261</v>
      </c>
      <c r="E1156" s="158" t="s">
        <v>19</v>
      </c>
      <c r="F1156" s="159" t="s">
        <v>295</v>
      </c>
      <c r="H1156" s="160">
        <v>197.66100000000012</v>
      </c>
      <c r="L1156" s="157"/>
      <c r="M1156" s="161"/>
      <c r="T1156" s="162"/>
      <c r="AT1156" s="158" t="s">
        <v>261</v>
      </c>
      <c r="AU1156" s="158" t="s">
        <v>87</v>
      </c>
      <c r="AV1156" s="156" t="s">
        <v>174</v>
      </c>
      <c r="AW1156" s="156" t="s">
        <v>37</v>
      </c>
      <c r="AX1156" s="156" t="s">
        <v>85</v>
      </c>
      <c r="AY1156" s="158" t="s">
        <v>153</v>
      </c>
    </row>
    <row r="1157" spans="2:65" s="18" customFormat="1" ht="16.5" customHeight="1">
      <c r="B1157" s="19"/>
      <c r="C1157" s="123" t="s">
        <v>1798</v>
      </c>
      <c r="D1157" s="123" t="s">
        <v>156</v>
      </c>
      <c r="E1157" s="124" t="s">
        <v>1799</v>
      </c>
      <c r="F1157" s="125" t="s">
        <v>1800</v>
      </c>
      <c r="G1157" s="126" t="s">
        <v>258</v>
      </c>
      <c r="H1157" s="127">
        <v>197.661</v>
      </c>
      <c r="I1157" s="128"/>
      <c r="J1157" s="129">
        <f aca="true" t="shared" si="120" ref="J1157:J1176">ROUND(I1157*H1157,2)</f>
        <v>0</v>
      </c>
      <c r="K1157" s="125" t="s">
        <v>19</v>
      </c>
      <c r="L1157" s="19"/>
      <c r="M1157" s="130" t="s">
        <v>19</v>
      </c>
      <c r="N1157" s="131" t="s">
        <v>49</v>
      </c>
      <c r="P1157" s="132">
        <f aca="true" t="shared" si="121" ref="P1157:P1176">O1157*H1157</f>
        <v>0</v>
      </c>
      <c r="Q1157" s="132">
        <v>0.009</v>
      </c>
      <c r="R1157" s="132">
        <f aca="true" t="shared" si="122" ref="R1157:R1176">Q1157*H1157</f>
        <v>1.778949</v>
      </c>
      <c r="S1157" s="132">
        <v>0</v>
      </c>
      <c r="T1157" s="133">
        <f aca="true" t="shared" si="123" ref="T1157:T1176">S1157*H1157</f>
        <v>0</v>
      </c>
      <c r="AR1157" s="134" t="s">
        <v>373</v>
      </c>
      <c r="AT1157" s="134" t="s">
        <v>156</v>
      </c>
      <c r="AU1157" s="134" t="s">
        <v>87</v>
      </c>
      <c r="AY1157" s="2" t="s">
        <v>153</v>
      </c>
      <c r="BE1157" s="135">
        <f aca="true" t="shared" si="124" ref="BE1157:BE1196">IF(N1157="základní",J1157,0)</f>
        <v>0</v>
      </c>
      <c r="BF1157" s="135">
        <f aca="true" t="shared" si="125" ref="BF1157:BF1196">IF(N1157="snížená",J1157,0)</f>
        <v>0</v>
      </c>
      <c r="BG1157" s="135">
        <f aca="true" t="shared" si="126" ref="BG1157:BG1196">IF(N1157="zákl. přenesená",J1157,0)</f>
        <v>0</v>
      </c>
      <c r="BH1157" s="135">
        <f aca="true" t="shared" si="127" ref="BH1157:BH1196">IF(N1157="sníž. přenesená",J1157,0)</f>
        <v>0</v>
      </c>
      <c r="BI1157" s="135">
        <f aca="true" t="shared" si="128" ref="BI1157:BI1196">IF(N1157="nulová",J1157,0)</f>
        <v>0</v>
      </c>
      <c r="BJ1157" s="2" t="s">
        <v>85</v>
      </c>
      <c r="BK1157" s="135">
        <f aca="true" t="shared" si="129" ref="BK1157:BK1176">ROUND(I1157*H1157,2)</f>
        <v>0</v>
      </c>
      <c r="BL1157" s="2" t="s">
        <v>373</v>
      </c>
      <c r="BM1157" s="134" t="s">
        <v>1801</v>
      </c>
    </row>
    <row r="1158" spans="2:65" s="18" customFormat="1" ht="24.2" customHeight="1">
      <c r="B1158" s="19"/>
      <c r="C1158" s="171" t="s">
        <v>1802</v>
      </c>
      <c r="D1158" s="171" t="s">
        <v>664</v>
      </c>
      <c r="E1158" s="172" t="s">
        <v>1803</v>
      </c>
      <c r="F1158" s="173" t="s">
        <v>1804</v>
      </c>
      <c r="G1158" s="174" t="s">
        <v>258</v>
      </c>
      <c r="H1158" s="175">
        <v>227.31</v>
      </c>
      <c r="I1158" s="176"/>
      <c r="J1158" s="177">
        <f t="shared" si="120"/>
        <v>0</v>
      </c>
      <c r="K1158" s="173" t="s">
        <v>19</v>
      </c>
      <c r="L1158" s="178"/>
      <c r="M1158" s="179" t="s">
        <v>19</v>
      </c>
      <c r="N1158" s="180" t="s">
        <v>49</v>
      </c>
      <c r="P1158" s="132">
        <f t="shared" si="121"/>
        <v>0</v>
      </c>
      <c r="Q1158" s="132">
        <v>0.021</v>
      </c>
      <c r="R1158" s="132">
        <f t="shared" si="122"/>
        <v>4.77351</v>
      </c>
      <c r="S1158" s="132">
        <v>0</v>
      </c>
      <c r="T1158" s="133">
        <f t="shared" si="123"/>
        <v>0</v>
      </c>
      <c r="AR1158" s="134" t="s">
        <v>494</v>
      </c>
      <c r="AT1158" s="134" t="s">
        <v>664</v>
      </c>
      <c r="AU1158" s="134" t="s">
        <v>87</v>
      </c>
      <c r="AY1158" s="2" t="s">
        <v>153</v>
      </c>
      <c r="BE1158" s="135">
        <f t="shared" si="124"/>
        <v>0</v>
      </c>
      <c r="BF1158" s="135">
        <f t="shared" si="125"/>
        <v>0</v>
      </c>
      <c r="BG1158" s="135">
        <f t="shared" si="126"/>
        <v>0</v>
      </c>
      <c r="BH1158" s="135">
        <f t="shared" si="127"/>
        <v>0</v>
      </c>
      <c r="BI1158" s="135">
        <f t="shared" si="128"/>
        <v>0</v>
      </c>
      <c r="BJ1158" s="2" t="s">
        <v>85</v>
      </c>
      <c r="BK1158" s="135">
        <f t="shared" si="129"/>
        <v>0</v>
      </c>
      <c r="BL1158" s="2" t="s">
        <v>373</v>
      </c>
      <c r="BM1158" s="134" t="s">
        <v>1805</v>
      </c>
    </row>
    <row r="1159" spans="2:51" s="149" customFormat="1" ht="11.25">
      <c r="B1159" s="150"/>
      <c r="D1159" s="144" t="s">
        <v>261</v>
      </c>
      <c r="F1159" s="152" t="s">
        <v>1806</v>
      </c>
      <c r="H1159" s="153">
        <v>227.31</v>
      </c>
      <c r="L1159" s="150"/>
      <c r="M1159" s="154"/>
      <c r="T1159" s="155"/>
      <c r="AT1159" s="151" t="s">
        <v>261</v>
      </c>
      <c r="AU1159" s="151" t="s">
        <v>87</v>
      </c>
      <c r="AV1159" s="149" t="s">
        <v>87</v>
      </c>
      <c r="AW1159" s="149" t="s">
        <v>4</v>
      </c>
      <c r="AX1159" s="149" t="s">
        <v>85</v>
      </c>
      <c r="AY1159" s="151" t="s">
        <v>153</v>
      </c>
    </row>
    <row r="1160" spans="2:65" s="18" customFormat="1" ht="21.75" customHeight="1">
      <c r="B1160" s="19"/>
      <c r="C1160" s="123" t="s">
        <v>1807</v>
      </c>
      <c r="D1160" s="123" t="s">
        <v>156</v>
      </c>
      <c r="E1160" s="124" t="s">
        <v>1808</v>
      </c>
      <c r="F1160" s="125" t="s">
        <v>1809</v>
      </c>
      <c r="G1160" s="126" t="s">
        <v>270</v>
      </c>
      <c r="H1160" s="127">
        <v>97.675</v>
      </c>
      <c r="I1160" s="128"/>
      <c r="J1160" s="129">
        <f t="shared" si="120"/>
        <v>0</v>
      </c>
      <c r="K1160" s="125" t="s">
        <v>160</v>
      </c>
      <c r="L1160" s="19"/>
      <c r="M1160" s="130" t="s">
        <v>19</v>
      </c>
      <c r="N1160" s="131" t="s">
        <v>49</v>
      </c>
      <c r="P1160" s="132">
        <f t="shared" si="121"/>
        <v>0</v>
      </c>
      <c r="Q1160" s="132">
        <v>0.00058</v>
      </c>
      <c r="R1160" s="132">
        <f t="shared" si="122"/>
        <v>0.0566515</v>
      </c>
      <c r="S1160" s="132">
        <v>0</v>
      </c>
      <c r="T1160" s="133">
        <f t="shared" si="123"/>
        <v>0</v>
      </c>
      <c r="AR1160" s="134" t="s">
        <v>373</v>
      </c>
      <c r="AT1160" s="134" t="s">
        <v>156</v>
      </c>
      <c r="AU1160" s="134" t="s">
        <v>87</v>
      </c>
      <c r="AY1160" s="2" t="s">
        <v>153</v>
      </c>
      <c r="BE1160" s="135">
        <f t="shared" si="124"/>
        <v>0</v>
      </c>
      <c r="BF1160" s="135">
        <f t="shared" si="125"/>
        <v>0</v>
      </c>
      <c r="BG1160" s="135">
        <f t="shared" si="126"/>
        <v>0</v>
      </c>
      <c r="BH1160" s="135">
        <f t="shared" si="127"/>
        <v>0</v>
      </c>
      <c r="BI1160" s="135">
        <f t="shared" si="128"/>
        <v>0</v>
      </c>
      <c r="BJ1160" s="2" t="s">
        <v>85</v>
      </c>
      <c r="BK1160" s="135">
        <f t="shared" si="129"/>
        <v>0</v>
      </c>
      <c r="BL1160" s="2" t="s">
        <v>373</v>
      </c>
      <c r="BM1160" s="134" t="s">
        <v>1810</v>
      </c>
    </row>
    <row r="1161" spans="2:47" s="18" customFormat="1" ht="11.25">
      <c r="B1161" s="19"/>
      <c r="D1161" s="136" t="s">
        <v>163</v>
      </c>
      <c r="F1161" s="137" t="s">
        <v>1811</v>
      </c>
      <c r="L1161" s="19"/>
      <c r="M1161" s="138"/>
      <c r="T1161" s="43"/>
      <c r="AT1161" s="2" t="s">
        <v>163</v>
      </c>
      <c r="AU1161" s="2" t="s">
        <v>87</v>
      </c>
    </row>
    <row r="1162" spans="2:51" s="149" customFormat="1" ht="11.25">
      <c r="B1162" s="150"/>
      <c r="D1162" s="144" t="s">
        <v>261</v>
      </c>
      <c r="E1162" s="151" t="s">
        <v>19</v>
      </c>
      <c r="F1162" s="152" t="s">
        <v>1812</v>
      </c>
      <c r="H1162" s="153">
        <v>21.02</v>
      </c>
      <c r="L1162" s="150"/>
      <c r="M1162" s="154"/>
      <c r="T1162" s="155"/>
      <c r="AT1162" s="151" t="s">
        <v>261</v>
      </c>
      <c r="AU1162" s="151" t="s">
        <v>87</v>
      </c>
      <c r="AV1162" s="149" t="s">
        <v>87</v>
      </c>
      <c r="AW1162" s="149" t="s">
        <v>37</v>
      </c>
      <c r="AX1162" s="149" t="s">
        <v>78</v>
      </c>
      <c r="AY1162" s="151" t="s">
        <v>153</v>
      </c>
    </row>
    <row r="1163" spans="2:51" s="149" customFormat="1" ht="22.5">
      <c r="B1163" s="150"/>
      <c r="D1163" s="144" t="s">
        <v>261</v>
      </c>
      <c r="E1163" s="151" t="s">
        <v>19</v>
      </c>
      <c r="F1163" s="152" t="s">
        <v>1813</v>
      </c>
      <c r="H1163" s="153">
        <v>86.04</v>
      </c>
      <c r="L1163" s="150"/>
      <c r="M1163" s="154"/>
      <c r="T1163" s="155"/>
      <c r="AT1163" s="151" t="s">
        <v>261</v>
      </c>
      <c r="AU1163" s="151" t="s">
        <v>87</v>
      </c>
      <c r="AV1163" s="149" t="s">
        <v>87</v>
      </c>
      <c r="AW1163" s="149" t="s">
        <v>37</v>
      </c>
      <c r="AX1163" s="149" t="s">
        <v>78</v>
      </c>
      <c r="AY1163" s="151" t="s">
        <v>153</v>
      </c>
    </row>
    <row r="1164" spans="2:51" s="149" customFormat="1" ht="22.5">
      <c r="B1164" s="150"/>
      <c r="D1164" s="144" t="s">
        <v>261</v>
      </c>
      <c r="E1164" s="151" t="s">
        <v>19</v>
      </c>
      <c r="F1164" s="152" t="s">
        <v>1814</v>
      </c>
      <c r="H1164" s="153">
        <v>-9.385</v>
      </c>
      <c r="L1164" s="150"/>
      <c r="M1164" s="154"/>
      <c r="T1164" s="155"/>
      <c r="AT1164" s="151" t="s">
        <v>261</v>
      </c>
      <c r="AU1164" s="151" t="s">
        <v>87</v>
      </c>
      <c r="AV1164" s="149" t="s">
        <v>87</v>
      </c>
      <c r="AW1164" s="149" t="s">
        <v>37</v>
      </c>
      <c r="AX1164" s="149" t="s">
        <v>78</v>
      </c>
      <c r="AY1164" s="151" t="s">
        <v>153</v>
      </c>
    </row>
    <row r="1165" spans="2:51" s="156" customFormat="1" ht="11.25">
      <c r="B1165" s="157"/>
      <c r="D1165" s="144" t="s">
        <v>261</v>
      </c>
      <c r="E1165" s="158" t="s">
        <v>19</v>
      </c>
      <c r="F1165" s="159" t="s">
        <v>295</v>
      </c>
      <c r="H1165" s="160">
        <v>97.675</v>
      </c>
      <c r="L1165" s="157"/>
      <c r="M1165" s="161"/>
      <c r="T1165" s="162"/>
      <c r="AT1165" s="158" t="s">
        <v>261</v>
      </c>
      <c r="AU1165" s="158" t="s">
        <v>87</v>
      </c>
      <c r="AV1165" s="156" t="s">
        <v>174</v>
      </c>
      <c r="AW1165" s="156" t="s">
        <v>37</v>
      </c>
      <c r="AX1165" s="156" t="s">
        <v>85</v>
      </c>
      <c r="AY1165" s="158" t="s">
        <v>153</v>
      </c>
    </row>
    <row r="1166" spans="2:65" s="18" customFormat="1" ht="24.2" customHeight="1">
      <c r="B1166" s="19"/>
      <c r="C1166" s="171" t="s">
        <v>1815</v>
      </c>
      <c r="D1166" s="171" t="s">
        <v>664</v>
      </c>
      <c r="E1166" s="172" t="s">
        <v>1816</v>
      </c>
      <c r="F1166" s="173" t="s">
        <v>1817</v>
      </c>
      <c r="G1166" s="174" t="s">
        <v>254</v>
      </c>
      <c r="H1166" s="175">
        <v>179.429</v>
      </c>
      <c r="I1166" s="176"/>
      <c r="J1166" s="177">
        <f t="shared" si="120"/>
        <v>0</v>
      </c>
      <c r="K1166" s="173" t="s">
        <v>160</v>
      </c>
      <c r="L1166" s="178"/>
      <c r="M1166" s="179" t="s">
        <v>19</v>
      </c>
      <c r="N1166" s="180" t="s">
        <v>49</v>
      </c>
      <c r="P1166" s="132">
        <f t="shared" si="121"/>
        <v>0</v>
      </c>
      <c r="Q1166" s="132">
        <v>0.0012</v>
      </c>
      <c r="R1166" s="132">
        <f t="shared" si="122"/>
        <v>0.21531479999999997</v>
      </c>
      <c r="S1166" s="132">
        <v>0</v>
      </c>
      <c r="T1166" s="133">
        <f t="shared" si="123"/>
        <v>0</v>
      </c>
      <c r="AR1166" s="134" t="s">
        <v>494</v>
      </c>
      <c r="AT1166" s="134" t="s">
        <v>664</v>
      </c>
      <c r="AU1166" s="134" t="s">
        <v>87</v>
      </c>
      <c r="AY1166" s="2" t="s">
        <v>153</v>
      </c>
      <c r="BE1166" s="135">
        <f t="shared" si="124"/>
        <v>0</v>
      </c>
      <c r="BF1166" s="135">
        <f t="shared" si="125"/>
        <v>0</v>
      </c>
      <c r="BG1166" s="135">
        <f t="shared" si="126"/>
        <v>0</v>
      </c>
      <c r="BH1166" s="135">
        <f t="shared" si="127"/>
        <v>0</v>
      </c>
      <c r="BI1166" s="135">
        <f t="shared" si="128"/>
        <v>0</v>
      </c>
      <c r="BJ1166" s="2" t="s">
        <v>85</v>
      </c>
      <c r="BK1166" s="135">
        <f t="shared" si="129"/>
        <v>0</v>
      </c>
      <c r="BL1166" s="2" t="s">
        <v>373</v>
      </c>
      <c r="BM1166" s="134" t="s">
        <v>1818</v>
      </c>
    </row>
    <row r="1167" spans="2:51" s="149" customFormat="1" ht="11.25">
      <c r="B1167" s="150"/>
      <c r="D1167" s="144" t="s">
        <v>261</v>
      </c>
      <c r="E1167" s="151" t="s">
        <v>19</v>
      </c>
      <c r="F1167" s="152" t="s">
        <v>1819</v>
      </c>
      <c r="H1167" s="153">
        <v>163.117</v>
      </c>
      <c r="L1167" s="150"/>
      <c r="M1167" s="154"/>
      <c r="T1167" s="155"/>
      <c r="AT1167" s="151" t="s">
        <v>261</v>
      </c>
      <c r="AU1167" s="151" t="s">
        <v>87</v>
      </c>
      <c r="AV1167" s="149" t="s">
        <v>87</v>
      </c>
      <c r="AW1167" s="149" t="s">
        <v>37</v>
      </c>
      <c r="AX1167" s="149" t="s">
        <v>85</v>
      </c>
      <c r="AY1167" s="151" t="s">
        <v>153</v>
      </c>
    </row>
    <row r="1168" spans="2:51" s="149" customFormat="1" ht="11.25">
      <c r="B1168" s="150"/>
      <c r="D1168" s="144" t="s">
        <v>261</v>
      </c>
      <c r="F1168" s="152" t="s">
        <v>1820</v>
      </c>
      <c r="H1168" s="153">
        <v>179.429</v>
      </c>
      <c r="L1168" s="150"/>
      <c r="M1168" s="154"/>
      <c r="T1168" s="155"/>
      <c r="AT1168" s="151" t="s">
        <v>261</v>
      </c>
      <c r="AU1168" s="151" t="s">
        <v>87</v>
      </c>
      <c r="AV1168" s="149" t="s">
        <v>87</v>
      </c>
      <c r="AW1168" s="149" t="s">
        <v>4</v>
      </c>
      <c r="AX1168" s="149" t="s">
        <v>85</v>
      </c>
      <c r="AY1168" s="151" t="s">
        <v>153</v>
      </c>
    </row>
    <row r="1169" spans="2:65" s="18" customFormat="1" ht="16.5" customHeight="1">
      <c r="B1169" s="19"/>
      <c r="C1169" s="123" t="s">
        <v>1821</v>
      </c>
      <c r="D1169" s="123" t="s">
        <v>156</v>
      </c>
      <c r="E1169" s="124" t="s">
        <v>1822</v>
      </c>
      <c r="F1169" s="125" t="s">
        <v>1823</v>
      </c>
      <c r="G1169" s="126" t="s">
        <v>270</v>
      </c>
      <c r="H1169" s="127">
        <v>31.95</v>
      </c>
      <c r="I1169" s="128"/>
      <c r="J1169" s="129">
        <f t="shared" si="120"/>
        <v>0</v>
      </c>
      <c r="K1169" s="125" t="s">
        <v>160</v>
      </c>
      <c r="L1169" s="19"/>
      <c r="M1169" s="130" t="s">
        <v>19</v>
      </c>
      <c r="N1169" s="131" t="s">
        <v>49</v>
      </c>
      <c r="P1169" s="132">
        <f t="shared" si="121"/>
        <v>0</v>
      </c>
      <c r="Q1169" s="132">
        <v>3E-05</v>
      </c>
      <c r="R1169" s="132">
        <f t="shared" si="122"/>
        <v>0.0009585</v>
      </c>
      <c r="S1169" s="132">
        <v>0</v>
      </c>
      <c r="T1169" s="133">
        <f t="shared" si="123"/>
        <v>0</v>
      </c>
      <c r="AR1169" s="134" t="s">
        <v>373</v>
      </c>
      <c r="AT1169" s="134" t="s">
        <v>156</v>
      </c>
      <c r="AU1169" s="134" t="s">
        <v>87</v>
      </c>
      <c r="AY1169" s="2" t="s">
        <v>153</v>
      </c>
      <c r="BE1169" s="135">
        <f t="shared" si="124"/>
        <v>0</v>
      </c>
      <c r="BF1169" s="135">
        <f t="shared" si="125"/>
        <v>0</v>
      </c>
      <c r="BG1169" s="135">
        <f t="shared" si="126"/>
        <v>0</v>
      </c>
      <c r="BH1169" s="135">
        <f t="shared" si="127"/>
        <v>0</v>
      </c>
      <c r="BI1169" s="135">
        <f t="shared" si="128"/>
        <v>0</v>
      </c>
      <c r="BJ1169" s="2" t="s">
        <v>85</v>
      </c>
      <c r="BK1169" s="135">
        <f t="shared" si="129"/>
        <v>0</v>
      </c>
      <c r="BL1169" s="2" t="s">
        <v>373</v>
      </c>
      <c r="BM1169" s="134" t="s">
        <v>1824</v>
      </c>
    </row>
    <row r="1170" spans="2:47" s="18" customFormat="1" ht="11.25">
      <c r="B1170" s="19"/>
      <c r="D1170" s="136" t="s">
        <v>163</v>
      </c>
      <c r="F1170" s="137" t="s">
        <v>1825</v>
      </c>
      <c r="L1170" s="19"/>
      <c r="M1170" s="138"/>
      <c r="T1170" s="43"/>
      <c r="AT1170" s="2" t="s">
        <v>163</v>
      </c>
      <c r="AU1170" s="2" t="s">
        <v>87</v>
      </c>
    </row>
    <row r="1171" spans="2:51" s="142" customFormat="1" ht="11.25">
      <c r="B1171" s="143"/>
      <c r="D1171" s="144" t="s">
        <v>261</v>
      </c>
      <c r="E1171" s="145" t="s">
        <v>19</v>
      </c>
      <c r="F1171" s="146" t="s">
        <v>1826</v>
      </c>
      <c r="H1171" s="145" t="s">
        <v>19</v>
      </c>
      <c r="L1171" s="143"/>
      <c r="M1171" s="147"/>
      <c r="T1171" s="148"/>
      <c r="AT1171" s="145" t="s">
        <v>261</v>
      </c>
      <c r="AU1171" s="145" t="s">
        <v>87</v>
      </c>
      <c r="AV1171" s="142" t="s">
        <v>85</v>
      </c>
      <c r="AW1171" s="142" t="s">
        <v>37</v>
      </c>
      <c r="AX1171" s="142" t="s">
        <v>78</v>
      </c>
      <c r="AY1171" s="145" t="s">
        <v>153</v>
      </c>
    </row>
    <row r="1172" spans="2:51" s="149" customFormat="1" ht="22.5">
      <c r="B1172" s="150"/>
      <c r="D1172" s="144" t="s">
        <v>261</v>
      </c>
      <c r="E1172" s="151" t="s">
        <v>19</v>
      </c>
      <c r="F1172" s="152" t="s">
        <v>1827</v>
      </c>
      <c r="H1172" s="153">
        <v>22.21</v>
      </c>
      <c r="L1172" s="150"/>
      <c r="M1172" s="154"/>
      <c r="T1172" s="155"/>
      <c r="AT1172" s="151" t="s">
        <v>261</v>
      </c>
      <c r="AU1172" s="151" t="s">
        <v>87</v>
      </c>
      <c r="AV1172" s="149" t="s">
        <v>87</v>
      </c>
      <c r="AW1172" s="149" t="s">
        <v>37</v>
      </c>
      <c r="AX1172" s="149" t="s">
        <v>78</v>
      </c>
      <c r="AY1172" s="151" t="s">
        <v>153</v>
      </c>
    </row>
    <row r="1173" spans="2:51" s="149" customFormat="1" ht="11.25">
      <c r="B1173" s="150"/>
      <c r="D1173" s="144" t="s">
        <v>261</v>
      </c>
      <c r="E1173" s="151" t="s">
        <v>19</v>
      </c>
      <c r="F1173" s="152" t="s">
        <v>1828</v>
      </c>
      <c r="H1173" s="153">
        <v>9.74</v>
      </c>
      <c r="L1173" s="150"/>
      <c r="M1173" s="154"/>
      <c r="T1173" s="155"/>
      <c r="AT1173" s="151" t="s">
        <v>261</v>
      </c>
      <c r="AU1173" s="151" t="s">
        <v>87</v>
      </c>
      <c r="AV1173" s="149" t="s">
        <v>87</v>
      </c>
      <c r="AW1173" s="149" t="s">
        <v>37</v>
      </c>
      <c r="AX1173" s="149" t="s">
        <v>78</v>
      </c>
      <c r="AY1173" s="151" t="s">
        <v>153</v>
      </c>
    </row>
    <row r="1174" spans="2:51" s="156" customFormat="1" ht="11.25">
      <c r="B1174" s="157"/>
      <c r="D1174" s="144" t="s">
        <v>261</v>
      </c>
      <c r="E1174" s="158" t="s">
        <v>19</v>
      </c>
      <c r="F1174" s="159" t="s">
        <v>295</v>
      </c>
      <c r="H1174" s="160">
        <v>31.950000000000003</v>
      </c>
      <c r="L1174" s="157"/>
      <c r="M1174" s="161"/>
      <c r="T1174" s="162"/>
      <c r="AT1174" s="158" t="s">
        <v>261</v>
      </c>
      <c r="AU1174" s="158" t="s">
        <v>87</v>
      </c>
      <c r="AV1174" s="156" t="s">
        <v>174</v>
      </c>
      <c r="AW1174" s="156" t="s">
        <v>37</v>
      </c>
      <c r="AX1174" s="156" t="s">
        <v>85</v>
      </c>
      <c r="AY1174" s="158" t="s">
        <v>153</v>
      </c>
    </row>
    <row r="1175" spans="2:65" s="18" customFormat="1" ht="16.5" customHeight="1">
      <c r="B1175" s="19"/>
      <c r="C1175" s="123" t="s">
        <v>1829</v>
      </c>
      <c r="D1175" s="123" t="s">
        <v>156</v>
      </c>
      <c r="E1175" s="124" t="s">
        <v>1830</v>
      </c>
      <c r="F1175" s="125" t="s">
        <v>1831</v>
      </c>
      <c r="G1175" s="126" t="s">
        <v>159</v>
      </c>
      <c r="H1175" s="127">
        <v>1</v>
      </c>
      <c r="I1175" s="128"/>
      <c r="J1175" s="129">
        <f t="shared" si="120"/>
        <v>0</v>
      </c>
      <c r="K1175" s="125" t="s">
        <v>19</v>
      </c>
      <c r="L1175" s="19"/>
      <c r="M1175" s="130" t="s">
        <v>19</v>
      </c>
      <c r="N1175" s="131" t="s">
        <v>49</v>
      </c>
      <c r="P1175" s="132">
        <f t="shared" si="121"/>
        <v>0</v>
      </c>
      <c r="Q1175" s="132">
        <v>0</v>
      </c>
      <c r="R1175" s="132">
        <f t="shared" si="122"/>
        <v>0</v>
      </c>
      <c r="S1175" s="132">
        <v>0</v>
      </c>
      <c r="T1175" s="133">
        <f t="shared" si="123"/>
        <v>0</v>
      </c>
      <c r="AR1175" s="134" t="s">
        <v>373</v>
      </c>
      <c r="AT1175" s="134" t="s">
        <v>156</v>
      </c>
      <c r="AU1175" s="134" t="s">
        <v>87</v>
      </c>
      <c r="AY1175" s="2" t="s">
        <v>153</v>
      </c>
      <c r="BE1175" s="135">
        <f t="shared" si="124"/>
        <v>0</v>
      </c>
      <c r="BF1175" s="135">
        <f t="shared" si="125"/>
        <v>0</v>
      </c>
      <c r="BG1175" s="135">
        <f t="shared" si="126"/>
        <v>0</v>
      </c>
      <c r="BH1175" s="135">
        <f t="shared" si="127"/>
        <v>0</v>
      </c>
      <c r="BI1175" s="135">
        <f t="shared" si="128"/>
        <v>0</v>
      </c>
      <c r="BJ1175" s="2" t="s">
        <v>85</v>
      </c>
      <c r="BK1175" s="135">
        <f t="shared" si="129"/>
        <v>0</v>
      </c>
      <c r="BL1175" s="2" t="s">
        <v>373</v>
      </c>
      <c r="BM1175" s="134" t="s">
        <v>1832</v>
      </c>
    </row>
    <row r="1176" spans="2:65" s="18" customFormat="1" ht="24.2" customHeight="1">
      <c r="B1176" s="19"/>
      <c r="C1176" s="123" t="s">
        <v>1833</v>
      </c>
      <c r="D1176" s="123" t="s">
        <v>156</v>
      </c>
      <c r="E1176" s="124" t="s">
        <v>1834</v>
      </c>
      <c r="F1176" s="125" t="s">
        <v>1835</v>
      </c>
      <c r="G1176" s="126" t="s">
        <v>1081</v>
      </c>
      <c r="H1176" s="181"/>
      <c r="I1176" s="128"/>
      <c r="J1176" s="129">
        <f t="shared" si="120"/>
        <v>0</v>
      </c>
      <c r="K1176" s="125" t="s">
        <v>160</v>
      </c>
      <c r="L1176" s="19"/>
      <c r="M1176" s="130" t="s">
        <v>19</v>
      </c>
      <c r="N1176" s="131" t="s">
        <v>49</v>
      </c>
      <c r="P1176" s="132">
        <f t="shared" si="121"/>
        <v>0</v>
      </c>
      <c r="Q1176" s="132">
        <v>0</v>
      </c>
      <c r="R1176" s="132">
        <f t="shared" si="122"/>
        <v>0</v>
      </c>
      <c r="S1176" s="132">
        <v>0</v>
      </c>
      <c r="T1176" s="133">
        <f t="shared" si="123"/>
        <v>0</v>
      </c>
      <c r="AR1176" s="134" t="s">
        <v>373</v>
      </c>
      <c r="AT1176" s="134" t="s">
        <v>156</v>
      </c>
      <c r="AU1176" s="134" t="s">
        <v>87</v>
      </c>
      <c r="AY1176" s="2" t="s">
        <v>153</v>
      </c>
      <c r="BE1176" s="135">
        <f t="shared" si="124"/>
        <v>0</v>
      </c>
      <c r="BF1176" s="135">
        <f t="shared" si="125"/>
        <v>0</v>
      </c>
      <c r="BG1176" s="135">
        <f t="shared" si="126"/>
        <v>0</v>
      </c>
      <c r="BH1176" s="135">
        <f t="shared" si="127"/>
        <v>0</v>
      </c>
      <c r="BI1176" s="135">
        <f t="shared" si="128"/>
        <v>0</v>
      </c>
      <c r="BJ1176" s="2" t="s">
        <v>85</v>
      </c>
      <c r="BK1176" s="135">
        <f t="shared" si="129"/>
        <v>0</v>
      </c>
      <c r="BL1176" s="2" t="s">
        <v>373</v>
      </c>
      <c r="BM1176" s="134" t="s">
        <v>1836</v>
      </c>
    </row>
    <row r="1177" spans="2:47" s="18" customFormat="1" ht="11.25">
      <c r="B1177" s="19"/>
      <c r="D1177" s="136" t="s">
        <v>163</v>
      </c>
      <c r="F1177" s="137" t="s">
        <v>1837</v>
      </c>
      <c r="L1177" s="19"/>
      <c r="M1177" s="138"/>
      <c r="T1177" s="43"/>
      <c r="AT1177" s="2" t="s">
        <v>163</v>
      </c>
      <c r="AU1177" s="2" t="s">
        <v>87</v>
      </c>
    </row>
    <row r="1178" spans="2:63" s="111" customFormat="1" ht="22.9" customHeight="1">
      <c r="B1178" s="112"/>
      <c r="D1178" s="113" t="s">
        <v>77</v>
      </c>
      <c r="E1178" s="121" t="s">
        <v>1838</v>
      </c>
      <c r="F1178" s="121" t="s">
        <v>1839</v>
      </c>
      <c r="J1178" s="122">
        <f>BK1178</f>
        <v>0</v>
      </c>
      <c r="L1178" s="112"/>
      <c r="M1178" s="116"/>
      <c r="P1178" s="117">
        <f>SUM(P1179:P1212)</f>
        <v>0</v>
      </c>
      <c r="R1178" s="117">
        <f>SUM(R1179:R1212)</f>
        <v>2.8800825</v>
      </c>
      <c r="T1178" s="118">
        <f>SUM(T1179:T1212)</f>
        <v>0</v>
      </c>
      <c r="AR1178" s="113" t="s">
        <v>87</v>
      </c>
      <c r="AT1178" s="119" t="s">
        <v>77</v>
      </c>
      <c r="AU1178" s="119" t="s">
        <v>85</v>
      </c>
      <c r="AY1178" s="113" t="s">
        <v>153</v>
      </c>
      <c r="BK1178" s="120">
        <f>SUM(BK1179:BK1212)</f>
        <v>0</v>
      </c>
    </row>
    <row r="1179" spans="2:65" s="18" customFormat="1" ht="16.5" customHeight="1">
      <c r="B1179" s="19"/>
      <c r="C1179" s="123" t="s">
        <v>1840</v>
      </c>
      <c r="D1179" s="123" t="s">
        <v>156</v>
      </c>
      <c r="E1179" s="124" t="s">
        <v>1841</v>
      </c>
      <c r="F1179" s="125" t="s">
        <v>1842</v>
      </c>
      <c r="G1179" s="126" t="s">
        <v>258</v>
      </c>
      <c r="H1179" s="127">
        <v>86.129</v>
      </c>
      <c r="I1179" s="128"/>
      <c r="J1179" s="129">
        <f>ROUND(I1179*H1179,2)</f>
        <v>0</v>
      </c>
      <c r="K1179" s="125" t="s">
        <v>160</v>
      </c>
      <c r="L1179" s="19"/>
      <c r="M1179" s="130" t="s">
        <v>19</v>
      </c>
      <c r="N1179" s="131" t="s">
        <v>49</v>
      </c>
      <c r="P1179" s="132">
        <f>O1179*H1179</f>
        <v>0</v>
      </c>
      <c r="Q1179" s="132">
        <v>0.0003</v>
      </c>
      <c r="R1179" s="132">
        <f>Q1179*H1179</f>
        <v>0.0258387</v>
      </c>
      <c r="S1179" s="132">
        <v>0</v>
      </c>
      <c r="T1179" s="133">
        <f>S1179*H1179</f>
        <v>0</v>
      </c>
      <c r="AR1179" s="134" t="s">
        <v>373</v>
      </c>
      <c r="AT1179" s="134" t="s">
        <v>156</v>
      </c>
      <c r="AU1179" s="134" t="s">
        <v>87</v>
      </c>
      <c r="AY1179" s="2" t="s">
        <v>153</v>
      </c>
      <c r="BE1179" s="135">
        <f t="shared" si="124"/>
        <v>0</v>
      </c>
      <c r="BF1179" s="135">
        <f t="shared" si="125"/>
        <v>0</v>
      </c>
      <c r="BG1179" s="135">
        <f t="shared" si="126"/>
        <v>0</v>
      </c>
      <c r="BH1179" s="135">
        <f t="shared" si="127"/>
        <v>0</v>
      </c>
      <c r="BI1179" s="135">
        <f t="shared" si="128"/>
        <v>0</v>
      </c>
      <c r="BJ1179" s="2" t="s">
        <v>85</v>
      </c>
      <c r="BK1179" s="135">
        <f>ROUND(I1179*H1179,2)</f>
        <v>0</v>
      </c>
      <c r="BL1179" s="2" t="s">
        <v>373</v>
      </c>
      <c r="BM1179" s="134" t="s">
        <v>1843</v>
      </c>
    </row>
    <row r="1180" spans="2:47" s="18" customFormat="1" ht="11.25">
      <c r="B1180" s="19"/>
      <c r="D1180" s="136" t="s">
        <v>163</v>
      </c>
      <c r="F1180" s="137" t="s">
        <v>1844</v>
      </c>
      <c r="L1180" s="19"/>
      <c r="M1180" s="138"/>
      <c r="T1180" s="43"/>
      <c r="AT1180" s="2" t="s">
        <v>163</v>
      </c>
      <c r="AU1180" s="2" t="s">
        <v>87</v>
      </c>
    </row>
    <row r="1181" spans="2:51" s="149" customFormat="1" ht="11.25">
      <c r="B1181" s="150"/>
      <c r="D1181" s="144" t="s">
        <v>261</v>
      </c>
      <c r="E1181" s="151" t="s">
        <v>19</v>
      </c>
      <c r="F1181" s="152" t="s">
        <v>1845</v>
      </c>
      <c r="H1181" s="153">
        <v>86.129</v>
      </c>
      <c r="L1181" s="150"/>
      <c r="M1181" s="154"/>
      <c r="T1181" s="155"/>
      <c r="AT1181" s="151" t="s">
        <v>261</v>
      </c>
      <c r="AU1181" s="151" t="s">
        <v>87</v>
      </c>
      <c r="AV1181" s="149" t="s">
        <v>87</v>
      </c>
      <c r="AW1181" s="149" t="s">
        <v>37</v>
      </c>
      <c r="AX1181" s="149" t="s">
        <v>85</v>
      </c>
      <c r="AY1181" s="151" t="s">
        <v>153</v>
      </c>
    </row>
    <row r="1182" spans="2:65" s="18" customFormat="1" ht="21.75" customHeight="1">
      <c r="B1182" s="19"/>
      <c r="C1182" s="123" t="s">
        <v>1846</v>
      </c>
      <c r="D1182" s="123" t="s">
        <v>156</v>
      </c>
      <c r="E1182" s="124" t="s">
        <v>1847</v>
      </c>
      <c r="F1182" s="125" t="s">
        <v>1848</v>
      </c>
      <c r="G1182" s="126" t="s">
        <v>258</v>
      </c>
      <c r="H1182" s="127">
        <v>85.157</v>
      </c>
      <c r="I1182" s="128"/>
      <c r="J1182" s="129">
        <f>ROUND(I1182*H1182,2)</f>
        <v>0</v>
      </c>
      <c r="K1182" s="125" t="s">
        <v>160</v>
      </c>
      <c r="L1182" s="19"/>
      <c r="M1182" s="130" t="s">
        <v>19</v>
      </c>
      <c r="N1182" s="131" t="s">
        <v>49</v>
      </c>
      <c r="P1182" s="132">
        <f>O1182*H1182</f>
        <v>0</v>
      </c>
      <c r="Q1182" s="132">
        <v>0.009</v>
      </c>
      <c r="R1182" s="132">
        <f>Q1182*H1182</f>
        <v>0.7664129999999999</v>
      </c>
      <c r="S1182" s="132">
        <v>0</v>
      </c>
      <c r="T1182" s="133">
        <f>S1182*H1182</f>
        <v>0</v>
      </c>
      <c r="AR1182" s="134" t="s">
        <v>373</v>
      </c>
      <c r="AT1182" s="134" t="s">
        <v>156</v>
      </c>
      <c r="AU1182" s="134" t="s">
        <v>87</v>
      </c>
      <c r="AY1182" s="2" t="s">
        <v>153</v>
      </c>
      <c r="BE1182" s="135">
        <f t="shared" si="124"/>
        <v>0</v>
      </c>
      <c r="BF1182" s="135">
        <f t="shared" si="125"/>
        <v>0</v>
      </c>
      <c r="BG1182" s="135">
        <f t="shared" si="126"/>
        <v>0</v>
      </c>
      <c r="BH1182" s="135">
        <f t="shared" si="127"/>
        <v>0</v>
      </c>
      <c r="BI1182" s="135">
        <f t="shared" si="128"/>
        <v>0</v>
      </c>
      <c r="BJ1182" s="2" t="s">
        <v>85</v>
      </c>
      <c r="BK1182" s="135">
        <f>ROUND(I1182*H1182,2)</f>
        <v>0</v>
      </c>
      <c r="BL1182" s="2" t="s">
        <v>373</v>
      </c>
      <c r="BM1182" s="134" t="s">
        <v>1849</v>
      </c>
    </row>
    <row r="1183" spans="2:47" s="18" customFormat="1" ht="11.25">
      <c r="B1183" s="19"/>
      <c r="D1183" s="136" t="s">
        <v>163</v>
      </c>
      <c r="F1183" s="137" t="s">
        <v>1850</v>
      </c>
      <c r="L1183" s="19"/>
      <c r="M1183" s="138"/>
      <c r="T1183" s="43"/>
      <c r="AT1183" s="2" t="s">
        <v>163</v>
      </c>
      <c r="AU1183" s="2" t="s">
        <v>87</v>
      </c>
    </row>
    <row r="1184" spans="2:51" s="149" customFormat="1" ht="11.25">
      <c r="B1184" s="150"/>
      <c r="D1184" s="144" t="s">
        <v>261</v>
      </c>
      <c r="E1184" s="151" t="s">
        <v>19</v>
      </c>
      <c r="F1184" s="152" t="s">
        <v>1851</v>
      </c>
      <c r="H1184" s="153">
        <v>85.157</v>
      </c>
      <c r="L1184" s="150"/>
      <c r="M1184" s="154"/>
      <c r="T1184" s="155"/>
      <c r="AT1184" s="151" t="s">
        <v>261</v>
      </c>
      <c r="AU1184" s="151" t="s">
        <v>87</v>
      </c>
      <c r="AV1184" s="149" t="s">
        <v>87</v>
      </c>
      <c r="AW1184" s="149" t="s">
        <v>37</v>
      </c>
      <c r="AX1184" s="149" t="s">
        <v>85</v>
      </c>
      <c r="AY1184" s="151" t="s">
        <v>153</v>
      </c>
    </row>
    <row r="1185" spans="2:65" s="18" customFormat="1" ht="21.75" customHeight="1">
      <c r="B1185" s="19"/>
      <c r="C1185" s="123" t="s">
        <v>1852</v>
      </c>
      <c r="D1185" s="123" t="s">
        <v>156</v>
      </c>
      <c r="E1185" s="124" t="s">
        <v>1853</v>
      </c>
      <c r="F1185" s="125" t="s">
        <v>1854</v>
      </c>
      <c r="G1185" s="126" t="s">
        <v>270</v>
      </c>
      <c r="H1185" s="127">
        <v>5.4</v>
      </c>
      <c r="I1185" s="128"/>
      <c r="J1185" s="129">
        <f>ROUND(I1185*H1185,2)</f>
        <v>0</v>
      </c>
      <c r="K1185" s="125" t="s">
        <v>160</v>
      </c>
      <c r="L1185" s="19"/>
      <c r="M1185" s="130" t="s">
        <v>19</v>
      </c>
      <c r="N1185" s="131" t="s">
        <v>49</v>
      </c>
      <c r="P1185" s="132">
        <f>O1185*H1185</f>
        <v>0</v>
      </c>
      <c r="Q1185" s="132">
        <v>0.00095</v>
      </c>
      <c r="R1185" s="132">
        <f>Q1185*H1185</f>
        <v>0.00513</v>
      </c>
      <c r="S1185" s="132">
        <v>0</v>
      </c>
      <c r="T1185" s="133">
        <f>S1185*H1185</f>
        <v>0</v>
      </c>
      <c r="AR1185" s="134" t="s">
        <v>373</v>
      </c>
      <c r="AT1185" s="134" t="s">
        <v>156</v>
      </c>
      <c r="AU1185" s="134" t="s">
        <v>87</v>
      </c>
      <c r="AY1185" s="2" t="s">
        <v>153</v>
      </c>
      <c r="BE1185" s="135">
        <f t="shared" si="124"/>
        <v>0</v>
      </c>
      <c r="BF1185" s="135">
        <f t="shared" si="125"/>
        <v>0</v>
      </c>
      <c r="BG1185" s="135">
        <f t="shared" si="126"/>
        <v>0</v>
      </c>
      <c r="BH1185" s="135">
        <f t="shared" si="127"/>
        <v>0</v>
      </c>
      <c r="BI1185" s="135">
        <f t="shared" si="128"/>
        <v>0</v>
      </c>
      <c r="BJ1185" s="2" t="s">
        <v>85</v>
      </c>
      <c r="BK1185" s="135">
        <f>ROUND(I1185*H1185,2)</f>
        <v>0</v>
      </c>
      <c r="BL1185" s="2" t="s">
        <v>373</v>
      </c>
      <c r="BM1185" s="134" t="s">
        <v>1855</v>
      </c>
    </row>
    <row r="1186" spans="2:47" s="18" customFormat="1" ht="11.25">
      <c r="B1186" s="19"/>
      <c r="D1186" s="136" t="s">
        <v>163</v>
      </c>
      <c r="F1186" s="137" t="s">
        <v>1856</v>
      </c>
      <c r="L1186" s="19"/>
      <c r="M1186" s="138"/>
      <c r="T1186" s="43"/>
      <c r="AT1186" s="2" t="s">
        <v>163</v>
      </c>
      <c r="AU1186" s="2" t="s">
        <v>87</v>
      </c>
    </row>
    <row r="1187" spans="2:51" s="149" customFormat="1" ht="11.25">
      <c r="B1187" s="150"/>
      <c r="D1187" s="144" t="s">
        <v>261</v>
      </c>
      <c r="E1187" s="151" t="s">
        <v>19</v>
      </c>
      <c r="F1187" s="152" t="s">
        <v>1857</v>
      </c>
      <c r="H1187" s="153">
        <v>5.4</v>
      </c>
      <c r="L1187" s="150"/>
      <c r="M1187" s="154"/>
      <c r="T1187" s="155"/>
      <c r="AT1187" s="151" t="s">
        <v>261</v>
      </c>
      <c r="AU1187" s="151" t="s">
        <v>87</v>
      </c>
      <c r="AV1187" s="149" t="s">
        <v>87</v>
      </c>
      <c r="AW1187" s="149" t="s">
        <v>37</v>
      </c>
      <c r="AX1187" s="149" t="s">
        <v>85</v>
      </c>
      <c r="AY1187" s="151" t="s">
        <v>153</v>
      </c>
    </row>
    <row r="1188" spans="2:65" s="18" customFormat="1" ht="24.2" customHeight="1">
      <c r="B1188" s="19"/>
      <c r="C1188" s="171" t="s">
        <v>1858</v>
      </c>
      <c r="D1188" s="171" t="s">
        <v>664</v>
      </c>
      <c r="E1188" s="172" t="s">
        <v>1803</v>
      </c>
      <c r="F1188" s="173" t="s">
        <v>1804</v>
      </c>
      <c r="G1188" s="174" t="s">
        <v>258</v>
      </c>
      <c r="H1188" s="175">
        <v>75.678</v>
      </c>
      <c r="I1188" s="176"/>
      <c r="J1188" s="177">
        <f>ROUND(I1188*H1188,2)</f>
        <v>0</v>
      </c>
      <c r="K1188" s="173" t="s">
        <v>19</v>
      </c>
      <c r="L1188" s="178"/>
      <c r="M1188" s="179" t="s">
        <v>19</v>
      </c>
      <c r="N1188" s="180" t="s">
        <v>49</v>
      </c>
      <c r="P1188" s="132">
        <f>O1188*H1188</f>
        <v>0</v>
      </c>
      <c r="Q1188" s="132">
        <v>0.021</v>
      </c>
      <c r="R1188" s="132">
        <f>Q1188*H1188</f>
        <v>1.5892380000000002</v>
      </c>
      <c r="S1188" s="132">
        <v>0</v>
      </c>
      <c r="T1188" s="133">
        <f>S1188*H1188</f>
        <v>0</v>
      </c>
      <c r="AR1188" s="134" t="s">
        <v>494</v>
      </c>
      <c r="AT1188" s="134" t="s">
        <v>664</v>
      </c>
      <c r="AU1188" s="134" t="s">
        <v>87</v>
      </c>
      <c r="AY1188" s="2" t="s">
        <v>153</v>
      </c>
      <c r="BE1188" s="135">
        <f t="shared" si="124"/>
        <v>0</v>
      </c>
      <c r="BF1188" s="135">
        <f t="shared" si="125"/>
        <v>0</v>
      </c>
      <c r="BG1188" s="135">
        <f t="shared" si="126"/>
        <v>0</v>
      </c>
      <c r="BH1188" s="135">
        <f t="shared" si="127"/>
        <v>0</v>
      </c>
      <c r="BI1188" s="135">
        <f t="shared" si="128"/>
        <v>0</v>
      </c>
      <c r="BJ1188" s="2" t="s">
        <v>85</v>
      </c>
      <c r="BK1188" s="135">
        <f>ROUND(I1188*H1188,2)</f>
        <v>0</v>
      </c>
      <c r="BL1188" s="2" t="s">
        <v>373</v>
      </c>
      <c r="BM1188" s="134" t="s">
        <v>1859</v>
      </c>
    </row>
    <row r="1189" spans="2:51" s="149" customFormat="1" ht="22.5">
      <c r="B1189" s="150"/>
      <c r="D1189" s="144" t="s">
        <v>261</v>
      </c>
      <c r="E1189" s="151" t="s">
        <v>19</v>
      </c>
      <c r="F1189" s="152" t="s">
        <v>1860</v>
      </c>
      <c r="H1189" s="153">
        <v>84.49</v>
      </c>
      <c r="L1189" s="150"/>
      <c r="M1189" s="154"/>
      <c r="T1189" s="155"/>
      <c r="AT1189" s="151" t="s">
        <v>261</v>
      </c>
      <c r="AU1189" s="151" t="s">
        <v>87</v>
      </c>
      <c r="AV1189" s="149" t="s">
        <v>87</v>
      </c>
      <c r="AW1189" s="149" t="s">
        <v>37</v>
      </c>
      <c r="AX1189" s="149" t="s">
        <v>78</v>
      </c>
      <c r="AY1189" s="151" t="s">
        <v>153</v>
      </c>
    </row>
    <row r="1190" spans="2:51" s="149" customFormat="1" ht="11.25">
      <c r="B1190" s="150"/>
      <c r="D1190" s="144" t="s">
        <v>261</v>
      </c>
      <c r="E1190" s="151" t="s">
        <v>19</v>
      </c>
      <c r="F1190" s="152" t="s">
        <v>1861</v>
      </c>
      <c r="H1190" s="153">
        <v>-15.48</v>
      </c>
      <c r="L1190" s="150"/>
      <c r="M1190" s="154"/>
      <c r="T1190" s="155"/>
      <c r="AT1190" s="151" t="s">
        <v>261</v>
      </c>
      <c r="AU1190" s="151" t="s">
        <v>87</v>
      </c>
      <c r="AV1190" s="149" t="s">
        <v>87</v>
      </c>
      <c r="AW1190" s="149" t="s">
        <v>37</v>
      </c>
      <c r="AX1190" s="149" t="s">
        <v>78</v>
      </c>
      <c r="AY1190" s="151" t="s">
        <v>153</v>
      </c>
    </row>
    <row r="1191" spans="2:51" s="149" customFormat="1" ht="11.25">
      <c r="B1191" s="150"/>
      <c r="D1191" s="144" t="s">
        <v>261</v>
      </c>
      <c r="E1191" s="151" t="s">
        <v>19</v>
      </c>
      <c r="F1191" s="152" t="s">
        <v>1862</v>
      </c>
      <c r="H1191" s="153">
        <v>-2.15</v>
      </c>
      <c r="L1191" s="150"/>
      <c r="M1191" s="154"/>
      <c r="T1191" s="155"/>
      <c r="AT1191" s="151" t="s">
        <v>261</v>
      </c>
      <c r="AU1191" s="151" t="s">
        <v>87</v>
      </c>
      <c r="AV1191" s="149" t="s">
        <v>87</v>
      </c>
      <c r="AW1191" s="149" t="s">
        <v>37</v>
      </c>
      <c r="AX1191" s="149" t="s">
        <v>78</v>
      </c>
      <c r="AY1191" s="151" t="s">
        <v>153</v>
      </c>
    </row>
    <row r="1192" spans="2:51" s="149" customFormat="1" ht="11.25">
      <c r="B1192" s="150"/>
      <c r="D1192" s="144" t="s">
        <v>261</v>
      </c>
      <c r="E1192" s="151" t="s">
        <v>19</v>
      </c>
      <c r="F1192" s="152" t="s">
        <v>1863</v>
      </c>
      <c r="H1192" s="153">
        <v>-2.025</v>
      </c>
      <c r="L1192" s="150"/>
      <c r="M1192" s="154"/>
      <c r="T1192" s="155"/>
      <c r="AT1192" s="151" t="s">
        <v>261</v>
      </c>
      <c r="AU1192" s="151" t="s">
        <v>87</v>
      </c>
      <c r="AV1192" s="149" t="s">
        <v>87</v>
      </c>
      <c r="AW1192" s="149" t="s">
        <v>37</v>
      </c>
      <c r="AX1192" s="149" t="s">
        <v>78</v>
      </c>
      <c r="AY1192" s="151" t="s">
        <v>153</v>
      </c>
    </row>
    <row r="1193" spans="2:51" s="149" customFormat="1" ht="11.25">
      <c r="B1193" s="150"/>
      <c r="D1193" s="144" t="s">
        <v>261</v>
      </c>
      <c r="E1193" s="151" t="s">
        <v>19</v>
      </c>
      <c r="F1193" s="152" t="s">
        <v>1864</v>
      </c>
      <c r="H1193" s="153">
        <v>0.972</v>
      </c>
      <c r="L1193" s="150"/>
      <c r="M1193" s="154"/>
      <c r="T1193" s="155"/>
      <c r="AT1193" s="151" t="s">
        <v>261</v>
      </c>
      <c r="AU1193" s="151" t="s">
        <v>87</v>
      </c>
      <c r="AV1193" s="149" t="s">
        <v>87</v>
      </c>
      <c r="AW1193" s="149" t="s">
        <v>37</v>
      </c>
      <c r="AX1193" s="149" t="s">
        <v>78</v>
      </c>
      <c r="AY1193" s="151" t="s">
        <v>153</v>
      </c>
    </row>
    <row r="1194" spans="2:51" s="156" customFormat="1" ht="11.25">
      <c r="B1194" s="157"/>
      <c r="D1194" s="144" t="s">
        <v>261</v>
      </c>
      <c r="E1194" s="158" t="s">
        <v>19</v>
      </c>
      <c r="F1194" s="159" t="s">
        <v>295</v>
      </c>
      <c r="H1194" s="160">
        <v>65.80699999999997</v>
      </c>
      <c r="L1194" s="157"/>
      <c r="M1194" s="161"/>
      <c r="T1194" s="162"/>
      <c r="AT1194" s="158" t="s">
        <v>261</v>
      </c>
      <c r="AU1194" s="158" t="s">
        <v>87</v>
      </c>
      <c r="AV1194" s="156" t="s">
        <v>174</v>
      </c>
      <c r="AW1194" s="156" t="s">
        <v>37</v>
      </c>
      <c r="AX1194" s="156" t="s">
        <v>85</v>
      </c>
      <c r="AY1194" s="158" t="s">
        <v>153</v>
      </c>
    </row>
    <row r="1195" spans="2:51" s="149" customFormat="1" ht="11.25">
      <c r="B1195" s="150"/>
      <c r="D1195" s="144" t="s">
        <v>261</v>
      </c>
      <c r="F1195" s="152" t="s">
        <v>1865</v>
      </c>
      <c r="H1195" s="153">
        <v>75.678</v>
      </c>
      <c r="L1195" s="150"/>
      <c r="M1195" s="154"/>
      <c r="T1195" s="155"/>
      <c r="AT1195" s="151" t="s">
        <v>261</v>
      </c>
      <c r="AU1195" s="151" t="s">
        <v>87</v>
      </c>
      <c r="AV1195" s="149" t="s">
        <v>87</v>
      </c>
      <c r="AW1195" s="149" t="s">
        <v>4</v>
      </c>
      <c r="AX1195" s="149" t="s">
        <v>85</v>
      </c>
      <c r="AY1195" s="151" t="s">
        <v>153</v>
      </c>
    </row>
    <row r="1196" spans="2:65" s="18" customFormat="1" ht="24.2" customHeight="1">
      <c r="B1196" s="19"/>
      <c r="C1196" s="171" t="s">
        <v>1866</v>
      </c>
      <c r="D1196" s="171" t="s">
        <v>664</v>
      </c>
      <c r="E1196" s="172" t="s">
        <v>1867</v>
      </c>
      <c r="F1196" s="173" t="s">
        <v>1868</v>
      </c>
      <c r="G1196" s="174" t="s">
        <v>258</v>
      </c>
      <c r="H1196" s="175">
        <v>23.37</v>
      </c>
      <c r="I1196" s="176"/>
      <c r="J1196" s="177">
        <f>ROUND(I1196*H1196,2)</f>
        <v>0</v>
      </c>
      <c r="K1196" s="173" t="s">
        <v>19</v>
      </c>
      <c r="L1196" s="178"/>
      <c r="M1196" s="179" t="s">
        <v>19</v>
      </c>
      <c r="N1196" s="180" t="s">
        <v>49</v>
      </c>
      <c r="P1196" s="132">
        <f>O1196*H1196</f>
        <v>0</v>
      </c>
      <c r="Q1196" s="132">
        <v>0.021</v>
      </c>
      <c r="R1196" s="132">
        <f>Q1196*H1196</f>
        <v>0.49077000000000004</v>
      </c>
      <c r="S1196" s="132">
        <v>0</v>
      </c>
      <c r="T1196" s="133">
        <f>S1196*H1196</f>
        <v>0</v>
      </c>
      <c r="AR1196" s="134" t="s">
        <v>494</v>
      </c>
      <c r="AT1196" s="134" t="s">
        <v>664</v>
      </c>
      <c r="AU1196" s="134" t="s">
        <v>87</v>
      </c>
      <c r="AY1196" s="2" t="s">
        <v>153</v>
      </c>
      <c r="BE1196" s="135">
        <f t="shared" si="124"/>
        <v>0</v>
      </c>
      <c r="BF1196" s="135">
        <f t="shared" si="125"/>
        <v>0</v>
      </c>
      <c r="BG1196" s="135">
        <f t="shared" si="126"/>
        <v>0</v>
      </c>
      <c r="BH1196" s="135">
        <f t="shared" si="127"/>
        <v>0</v>
      </c>
      <c r="BI1196" s="135">
        <f t="shared" si="128"/>
        <v>0</v>
      </c>
      <c r="BJ1196" s="2" t="s">
        <v>85</v>
      </c>
      <c r="BK1196" s="135">
        <f>ROUND(I1196*H1196,2)</f>
        <v>0</v>
      </c>
      <c r="BL1196" s="2" t="s">
        <v>373</v>
      </c>
      <c r="BM1196" s="134" t="s">
        <v>1869</v>
      </c>
    </row>
    <row r="1197" spans="2:51" s="149" customFormat="1" ht="11.25">
      <c r="B1197" s="150"/>
      <c r="D1197" s="144" t="s">
        <v>261</v>
      </c>
      <c r="E1197" s="151" t="s">
        <v>19</v>
      </c>
      <c r="F1197" s="152" t="s">
        <v>1870</v>
      </c>
      <c r="H1197" s="153">
        <v>26.054</v>
      </c>
      <c r="L1197" s="150"/>
      <c r="M1197" s="154"/>
      <c r="T1197" s="155"/>
      <c r="AT1197" s="151" t="s">
        <v>261</v>
      </c>
      <c r="AU1197" s="151" t="s">
        <v>87</v>
      </c>
      <c r="AV1197" s="149" t="s">
        <v>87</v>
      </c>
      <c r="AW1197" s="149" t="s">
        <v>37</v>
      </c>
      <c r="AX1197" s="149" t="s">
        <v>78</v>
      </c>
      <c r="AY1197" s="151" t="s">
        <v>153</v>
      </c>
    </row>
    <row r="1198" spans="2:51" s="149" customFormat="1" ht="11.25">
      <c r="B1198" s="150"/>
      <c r="D1198" s="144" t="s">
        <v>261</v>
      </c>
      <c r="E1198" s="151" t="s">
        <v>19</v>
      </c>
      <c r="F1198" s="152" t="s">
        <v>1871</v>
      </c>
      <c r="H1198" s="153">
        <v>-0.54</v>
      </c>
      <c r="L1198" s="150"/>
      <c r="M1198" s="154"/>
      <c r="T1198" s="155"/>
      <c r="AT1198" s="151" t="s">
        <v>261</v>
      </c>
      <c r="AU1198" s="151" t="s">
        <v>87</v>
      </c>
      <c r="AV1198" s="149" t="s">
        <v>87</v>
      </c>
      <c r="AW1198" s="149" t="s">
        <v>37</v>
      </c>
      <c r="AX1198" s="149" t="s">
        <v>78</v>
      </c>
      <c r="AY1198" s="151" t="s">
        <v>153</v>
      </c>
    </row>
    <row r="1199" spans="2:51" s="149" customFormat="1" ht="11.25">
      <c r="B1199" s="150"/>
      <c r="D1199" s="144" t="s">
        <v>261</v>
      </c>
      <c r="E1199" s="151" t="s">
        <v>19</v>
      </c>
      <c r="F1199" s="152" t="s">
        <v>1872</v>
      </c>
      <c r="H1199" s="153">
        <v>-2.192</v>
      </c>
      <c r="L1199" s="150"/>
      <c r="M1199" s="154"/>
      <c r="T1199" s="155"/>
      <c r="AT1199" s="151" t="s">
        <v>261</v>
      </c>
      <c r="AU1199" s="151" t="s">
        <v>87</v>
      </c>
      <c r="AV1199" s="149" t="s">
        <v>87</v>
      </c>
      <c r="AW1199" s="149" t="s">
        <v>37</v>
      </c>
      <c r="AX1199" s="149" t="s">
        <v>78</v>
      </c>
      <c r="AY1199" s="151" t="s">
        <v>153</v>
      </c>
    </row>
    <row r="1200" spans="2:51" s="149" customFormat="1" ht="11.25">
      <c r="B1200" s="150"/>
      <c r="D1200" s="144" t="s">
        <v>261</v>
      </c>
      <c r="E1200" s="151" t="s">
        <v>19</v>
      </c>
      <c r="F1200" s="152" t="s">
        <v>1873</v>
      </c>
      <c r="H1200" s="153">
        <v>-3</v>
      </c>
      <c r="L1200" s="150"/>
      <c r="M1200" s="154"/>
      <c r="T1200" s="155"/>
      <c r="AT1200" s="151" t="s">
        <v>261</v>
      </c>
      <c r="AU1200" s="151" t="s">
        <v>87</v>
      </c>
      <c r="AV1200" s="149" t="s">
        <v>87</v>
      </c>
      <c r="AW1200" s="149" t="s">
        <v>37</v>
      </c>
      <c r="AX1200" s="149" t="s">
        <v>78</v>
      </c>
      <c r="AY1200" s="151" t="s">
        <v>153</v>
      </c>
    </row>
    <row r="1201" spans="2:51" s="156" customFormat="1" ht="11.25">
      <c r="B1201" s="157"/>
      <c r="D1201" s="144" t="s">
        <v>261</v>
      </c>
      <c r="E1201" s="158" t="s">
        <v>19</v>
      </c>
      <c r="F1201" s="159" t="s">
        <v>295</v>
      </c>
      <c r="H1201" s="160">
        <v>20.322</v>
      </c>
      <c r="L1201" s="157"/>
      <c r="M1201" s="161"/>
      <c r="T1201" s="162"/>
      <c r="AT1201" s="158" t="s">
        <v>261</v>
      </c>
      <c r="AU1201" s="158" t="s">
        <v>87</v>
      </c>
      <c r="AV1201" s="156" t="s">
        <v>174</v>
      </c>
      <c r="AW1201" s="156" t="s">
        <v>37</v>
      </c>
      <c r="AX1201" s="156" t="s">
        <v>85</v>
      </c>
      <c r="AY1201" s="158" t="s">
        <v>153</v>
      </c>
    </row>
    <row r="1202" spans="2:51" s="149" customFormat="1" ht="11.25">
      <c r="B1202" s="150"/>
      <c r="D1202" s="144" t="s">
        <v>261</v>
      </c>
      <c r="F1202" s="152" t="s">
        <v>1874</v>
      </c>
      <c r="H1202" s="153">
        <v>23.37</v>
      </c>
      <c r="L1202" s="150"/>
      <c r="M1202" s="154"/>
      <c r="T1202" s="155"/>
      <c r="AT1202" s="151" t="s">
        <v>261</v>
      </c>
      <c r="AU1202" s="151" t="s">
        <v>87</v>
      </c>
      <c r="AV1202" s="149" t="s">
        <v>87</v>
      </c>
      <c r="AW1202" s="149" t="s">
        <v>4</v>
      </c>
      <c r="AX1202" s="149" t="s">
        <v>85</v>
      </c>
      <c r="AY1202" s="151" t="s">
        <v>153</v>
      </c>
    </row>
    <row r="1203" spans="2:65" s="18" customFormat="1" ht="24.2" customHeight="1">
      <c r="B1203" s="19"/>
      <c r="C1203" s="123" t="s">
        <v>1875</v>
      </c>
      <c r="D1203" s="123" t="s">
        <v>156</v>
      </c>
      <c r="E1203" s="124" t="s">
        <v>1876</v>
      </c>
      <c r="F1203" s="125" t="s">
        <v>1877</v>
      </c>
      <c r="G1203" s="126" t="s">
        <v>270</v>
      </c>
      <c r="H1203" s="127">
        <v>11</v>
      </c>
      <c r="I1203" s="128"/>
      <c r="J1203" s="129">
        <f>ROUND(I1203*H1203,2)</f>
        <v>0</v>
      </c>
      <c r="K1203" s="125" t="s">
        <v>160</v>
      </c>
      <c r="L1203" s="19"/>
      <c r="M1203" s="130" t="s">
        <v>19</v>
      </c>
      <c r="N1203" s="131" t="s">
        <v>49</v>
      </c>
      <c r="P1203" s="132">
        <f>O1203*H1203</f>
        <v>0</v>
      </c>
      <c r="Q1203" s="132">
        <v>0</v>
      </c>
      <c r="R1203" s="132">
        <f>Q1203*H1203</f>
        <v>0</v>
      </c>
      <c r="S1203" s="132">
        <v>0</v>
      </c>
      <c r="T1203" s="133">
        <f>S1203*H1203</f>
        <v>0</v>
      </c>
      <c r="AR1203" s="134" t="s">
        <v>373</v>
      </c>
      <c r="AT1203" s="134" t="s">
        <v>156</v>
      </c>
      <c r="AU1203" s="134" t="s">
        <v>87</v>
      </c>
      <c r="AY1203" s="2" t="s">
        <v>153</v>
      </c>
      <c r="BE1203" s="135">
        <f aca="true" t="shared" si="130" ref="BE1203:BE1263">IF(N1203="základní",J1203,0)</f>
        <v>0</v>
      </c>
      <c r="BF1203" s="135">
        <f aca="true" t="shared" si="131" ref="BF1203:BF1263">IF(N1203="snížená",J1203,0)</f>
        <v>0</v>
      </c>
      <c r="BG1203" s="135">
        <f aca="true" t="shared" si="132" ref="BG1203:BG1263">IF(N1203="zákl. přenesená",J1203,0)</f>
        <v>0</v>
      </c>
      <c r="BH1203" s="135">
        <f aca="true" t="shared" si="133" ref="BH1203:BH1263">IF(N1203="sníž. přenesená",J1203,0)</f>
        <v>0</v>
      </c>
      <c r="BI1203" s="135">
        <f aca="true" t="shared" si="134" ref="BI1203:BI1263">IF(N1203="nulová",J1203,0)</f>
        <v>0</v>
      </c>
      <c r="BJ1203" s="2" t="s">
        <v>85</v>
      </c>
      <c r="BK1203" s="135">
        <f>ROUND(I1203*H1203,2)</f>
        <v>0</v>
      </c>
      <c r="BL1203" s="2" t="s">
        <v>373</v>
      </c>
      <c r="BM1203" s="134" t="s">
        <v>1878</v>
      </c>
    </row>
    <row r="1204" spans="2:47" s="18" customFormat="1" ht="11.25">
      <c r="B1204" s="19"/>
      <c r="D1204" s="136" t="s">
        <v>163</v>
      </c>
      <c r="F1204" s="137" t="s">
        <v>1879</v>
      </c>
      <c r="L1204" s="19"/>
      <c r="M1204" s="138"/>
      <c r="T1204" s="43"/>
      <c r="AT1204" s="2" t="s">
        <v>163</v>
      </c>
      <c r="AU1204" s="2" t="s">
        <v>87</v>
      </c>
    </row>
    <row r="1205" spans="2:51" s="149" customFormat="1" ht="11.25">
      <c r="B1205" s="150"/>
      <c r="D1205" s="144" t="s">
        <v>261</v>
      </c>
      <c r="E1205" s="151" t="s">
        <v>19</v>
      </c>
      <c r="F1205" s="152" t="s">
        <v>1880</v>
      </c>
      <c r="H1205" s="153">
        <v>11</v>
      </c>
      <c r="L1205" s="150"/>
      <c r="M1205" s="154"/>
      <c r="T1205" s="155"/>
      <c r="AT1205" s="151" t="s">
        <v>261</v>
      </c>
      <c r="AU1205" s="151" t="s">
        <v>87</v>
      </c>
      <c r="AV1205" s="149" t="s">
        <v>87</v>
      </c>
      <c r="AW1205" s="149" t="s">
        <v>37</v>
      </c>
      <c r="AX1205" s="149" t="s">
        <v>85</v>
      </c>
      <c r="AY1205" s="151" t="s">
        <v>153</v>
      </c>
    </row>
    <row r="1206" spans="2:65" s="18" customFormat="1" ht="16.5" customHeight="1">
      <c r="B1206" s="19"/>
      <c r="C1206" s="123" t="s">
        <v>1881</v>
      </c>
      <c r="D1206" s="123" t="s">
        <v>156</v>
      </c>
      <c r="E1206" s="124" t="s">
        <v>1882</v>
      </c>
      <c r="F1206" s="125" t="s">
        <v>1883</v>
      </c>
      <c r="G1206" s="126" t="s">
        <v>270</v>
      </c>
      <c r="H1206" s="127">
        <v>89.76</v>
      </c>
      <c r="I1206" s="128"/>
      <c r="J1206" s="129">
        <f>ROUND(I1206*H1206,2)</f>
        <v>0</v>
      </c>
      <c r="K1206" s="125" t="s">
        <v>160</v>
      </c>
      <c r="L1206" s="19"/>
      <c r="M1206" s="130" t="s">
        <v>19</v>
      </c>
      <c r="N1206" s="131" t="s">
        <v>49</v>
      </c>
      <c r="P1206" s="132">
        <f>O1206*H1206</f>
        <v>0</v>
      </c>
      <c r="Q1206" s="132">
        <v>3E-05</v>
      </c>
      <c r="R1206" s="132">
        <f>Q1206*H1206</f>
        <v>0.0026928000000000004</v>
      </c>
      <c r="S1206" s="132">
        <v>0</v>
      </c>
      <c r="T1206" s="133">
        <f>S1206*H1206</f>
        <v>0</v>
      </c>
      <c r="AR1206" s="134" t="s">
        <v>373</v>
      </c>
      <c r="AT1206" s="134" t="s">
        <v>156</v>
      </c>
      <c r="AU1206" s="134" t="s">
        <v>87</v>
      </c>
      <c r="AY1206" s="2" t="s">
        <v>153</v>
      </c>
      <c r="BE1206" s="135">
        <f t="shared" si="130"/>
        <v>0</v>
      </c>
      <c r="BF1206" s="135">
        <f t="shared" si="131"/>
        <v>0</v>
      </c>
      <c r="BG1206" s="135">
        <f t="shared" si="132"/>
        <v>0</v>
      </c>
      <c r="BH1206" s="135">
        <f t="shared" si="133"/>
        <v>0</v>
      </c>
      <c r="BI1206" s="135">
        <f t="shared" si="134"/>
        <v>0</v>
      </c>
      <c r="BJ1206" s="2" t="s">
        <v>85</v>
      </c>
      <c r="BK1206" s="135">
        <f>ROUND(I1206*H1206,2)</f>
        <v>0</v>
      </c>
      <c r="BL1206" s="2" t="s">
        <v>373</v>
      </c>
      <c r="BM1206" s="134" t="s">
        <v>1884</v>
      </c>
    </row>
    <row r="1207" spans="2:47" s="18" customFormat="1" ht="11.25">
      <c r="B1207" s="19"/>
      <c r="D1207" s="136" t="s">
        <v>163</v>
      </c>
      <c r="F1207" s="137" t="s">
        <v>1885</v>
      </c>
      <c r="L1207" s="19"/>
      <c r="M1207" s="138"/>
      <c r="T1207" s="43"/>
      <c r="AT1207" s="2" t="s">
        <v>163</v>
      </c>
      <c r="AU1207" s="2" t="s">
        <v>87</v>
      </c>
    </row>
    <row r="1208" spans="2:51" s="149" customFormat="1" ht="11.25">
      <c r="B1208" s="150"/>
      <c r="D1208" s="144" t="s">
        <v>261</v>
      </c>
      <c r="E1208" s="151" t="s">
        <v>19</v>
      </c>
      <c r="F1208" s="152" t="s">
        <v>1886</v>
      </c>
      <c r="H1208" s="153">
        <v>84</v>
      </c>
      <c r="L1208" s="150"/>
      <c r="M1208" s="154"/>
      <c r="T1208" s="155"/>
      <c r="AT1208" s="151" t="s">
        <v>261</v>
      </c>
      <c r="AU1208" s="151" t="s">
        <v>87</v>
      </c>
      <c r="AV1208" s="149" t="s">
        <v>87</v>
      </c>
      <c r="AW1208" s="149" t="s">
        <v>37</v>
      </c>
      <c r="AX1208" s="149" t="s">
        <v>78</v>
      </c>
      <c r="AY1208" s="151" t="s">
        <v>153</v>
      </c>
    </row>
    <row r="1209" spans="2:51" s="149" customFormat="1" ht="11.25">
      <c r="B1209" s="150"/>
      <c r="D1209" s="144" t="s">
        <v>261</v>
      </c>
      <c r="E1209" s="151" t="s">
        <v>19</v>
      </c>
      <c r="F1209" s="152" t="s">
        <v>1887</v>
      </c>
      <c r="H1209" s="153">
        <v>5.76</v>
      </c>
      <c r="L1209" s="150"/>
      <c r="M1209" s="154"/>
      <c r="T1209" s="155"/>
      <c r="AT1209" s="151" t="s">
        <v>261</v>
      </c>
      <c r="AU1209" s="151" t="s">
        <v>87</v>
      </c>
      <c r="AV1209" s="149" t="s">
        <v>87</v>
      </c>
      <c r="AW1209" s="149" t="s">
        <v>37</v>
      </c>
      <c r="AX1209" s="149" t="s">
        <v>78</v>
      </c>
      <c r="AY1209" s="151" t="s">
        <v>153</v>
      </c>
    </row>
    <row r="1210" spans="2:51" s="156" customFormat="1" ht="11.25">
      <c r="B1210" s="157"/>
      <c r="D1210" s="144" t="s">
        <v>261</v>
      </c>
      <c r="E1210" s="158" t="s">
        <v>19</v>
      </c>
      <c r="F1210" s="159" t="s">
        <v>295</v>
      </c>
      <c r="H1210" s="160">
        <v>89.76</v>
      </c>
      <c r="L1210" s="157"/>
      <c r="M1210" s="161"/>
      <c r="T1210" s="162"/>
      <c r="AT1210" s="158" t="s">
        <v>261</v>
      </c>
      <c r="AU1210" s="158" t="s">
        <v>87</v>
      </c>
      <c r="AV1210" s="156" t="s">
        <v>174</v>
      </c>
      <c r="AW1210" s="156" t="s">
        <v>37</v>
      </c>
      <c r="AX1210" s="156" t="s">
        <v>85</v>
      </c>
      <c r="AY1210" s="158" t="s">
        <v>153</v>
      </c>
    </row>
    <row r="1211" spans="2:65" s="18" customFormat="1" ht="24.2" customHeight="1">
      <c r="B1211" s="19"/>
      <c r="C1211" s="123" t="s">
        <v>1888</v>
      </c>
      <c r="D1211" s="123" t="s">
        <v>156</v>
      </c>
      <c r="E1211" s="124" t="s">
        <v>1889</v>
      </c>
      <c r="F1211" s="125" t="s">
        <v>1890</v>
      </c>
      <c r="G1211" s="126" t="s">
        <v>1081</v>
      </c>
      <c r="H1211" s="181"/>
      <c r="I1211" s="128"/>
      <c r="J1211" s="129">
        <f>ROUND(I1211*H1211,2)</f>
        <v>0</v>
      </c>
      <c r="K1211" s="125" t="s">
        <v>160</v>
      </c>
      <c r="L1211" s="19"/>
      <c r="M1211" s="130" t="s">
        <v>19</v>
      </c>
      <c r="N1211" s="131" t="s">
        <v>49</v>
      </c>
      <c r="P1211" s="132">
        <f>O1211*H1211</f>
        <v>0</v>
      </c>
      <c r="Q1211" s="132">
        <v>0</v>
      </c>
      <c r="R1211" s="132">
        <f>Q1211*H1211</f>
        <v>0</v>
      </c>
      <c r="S1211" s="132">
        <v>0</v>
      </c>
      <c r="T1211" s="133">
        <f>S1211*H1211</f>
        <v>0</v>
      </c>
      <c r="AR1211" s="134" t="s">
        <v>373</v>
      </c>
      <c r="AT1211" s="134" t="s">
        <v>156</v>
      </c>
      <c r="AU1211" s="134" t="s">
        <v>87</v>
      </c>
      <c r="AY1211" s="2" t="s">
        <v>153</v>
      </c>
      <c r="BE1211" s="135">
        <f t="shared" si="130"/>
        <v>0</v>
      </c>
      <c r="BF1211" s="135">
        <f t="shared" si="131"/>
        <v>0</v>
      </c>
      <c r="BG1211" s="135">
        <f t="shared" si="132"/>
        <v>0</v>
      </c>
      <c r="BH1211" s="135">
        <f t="shared" si="133"/>
        <v>0</v>
      </c>
      <c r="BI1211" s="135">
        <f t="shared" si="134"/>
        <v>0</v>
      </c>
      <c r="BJ1211" s="2" t="s">
        <v>85</v>
      </c>
      <c r="BK1211" s="135">
        <f>ROUND(I1211*H1211,2)</f>
        <v>0</v>
      </c>
      <c r="BL1211" s="2" t="s">
        <v>373</v>
      </c>
      <c r="BM1211" s="134" t="s">
        <v>1891</v>
      </c>
    </row>
    <row r="1212" spans="2:47" s="18" customFormat="1" ht="11.25">
      <c r="B1212" s="19"/>
      <c r="D1212" s="136" t="s">
        <v>163</v>
      </c>
      <c r="F1212" s="137" t="s">
        <v>1892</v>
      </c>
      <c r="L1212" s="19"/>
      <c r="M1212" s="138"/>
      <c r="T1212" s="43"/>
      <c r="AT1212" s="2" t="s">
        <v>163</v>
      </c>
      <c r="AU1212" s="2" t="s">
        <v>87</v>
      </c>
    </row>
    <row r="1213" spans="2:63" s="111" customFormat="1" ht="22.9" customHeight="1">
      <c r="B1213" s="112"/>
      <c r="D1213" s="113" t="s">
        <v>77</v>
      </c>
      <c r="E1213" s="121" t="s">
        <v>1893</v>
      </c>
      <c r="F1213" s="121" t="s">
        <v>1894</v>
      </c>
      <c r="J1213" s="122">
        <f>BK1213</f>
        <v>0</v>
      </c>
      <c r="L1213" s="112"/>
      <c r="M1213" s="116"/>
      <c r="P1213" s="117">
        <f>SUM(P1214:P1261)</f>
        <v>0</v>
      </c>
      <c r="R1213" s="117">
        <f>SUM(R1214:R1261)</f>
        <v>0.07591983000000001</v>
      </c>
      <c r="T1213" s="118">
        <f>SUM(T1214:T1261)</f>
        <v>0</v>
      </c>
      <c r="AR1213" s="113" t="s">
        <v>87</v>
      </c>
      <c r="AT1213" s="119" t="s">
        <v>77</v>
      </c>
      <c r="AU1213" s="119" t="s">
        <v>85</v>
      </c>
      <c r="AY1213" s="113" t="s">
        <v>153</v>
      </c>
      <c r="BK1213" s="120">
        <f>SUM(BK1214:BK1261)</f>
        <v>0</v>
      </c>
    </row>
    <row r="1214" spans="2:65" s="18" customFormat="1" ht="16.5" customHeight="1">
      <c r="B1214" s="19"/>
      <c r="C1214" s="123" t="s">
        <v>1895</v>
      </c>
      <c r="D1214" s="123" t="s">
        <v>156</v>
      </c>
      <c r="E1214" s="124" t="s">
        <v>1896</v>
      </c>
      <c r="F1214" s="125" t="s">
        <v>1897</v>
      </c>
      <c r="G1214" s="126" t="s">
        <v>258</v>
      </c>
      <c r="H1214" s="127">
        <v>256.859</v>
      </c>
      <c r="I1214" s="128"/>
      <c r="J1214" s="129">
        <f>ROUND(I1214*H1214,2)</f>
        <v>0</v>
      </c>
      <c r="K1214" s="125" t="s">
        <v>160</v>
      </c>
      <c r="L1214" s="19"/>
      <c r="M1214" s="130" t="s">
        <v>19</v>
      </c>
      <c r="N1214" s="131" t="s">
        <v>49</v>
      </c>
      <c r="P1214" s="132">
        <f>O1214*H1214</f>
        <v>0</v>
      </c>
      <c r="Q1214" s="132">
        <v>0.00025</v>
      </c>
      <c r="R1214" s="132">
        <f>Q1214*H1214</f>
        <v>0.06421475</v>
      </c>
      <c r="S1214" s="132">
        <v>0</v>
      </c>
      <c r="T1214" s="133">
        <f>S1214*H1214</f>
        <v>0</v>
      </c>
      <c r="AR1214" s="134" t="s">
        <v>373</v>
      </c>
      <c r="AT1214" s="134" t="s">
        <v>156</v>
      </c>
      <c r="AU1214" s="134" t="s">
        <v>87</v>
      </c>
      <c r="AY1214" s="2" t="s">
        <v>153</v>
      </c>
      <c r="BE1214" s="135">
        <f t="shared" si="130"/>
        <v>0</v>
      </c>
      <c r="BF1214" s="135">
        <f t="shared" si="131"/>
        <v>0</v>
      </c>
      <c r="BG1214" s="135">
        <f t="shared" si="132"/>
        <v>0</v>
      </c>
      <c r="BH1214" s="135">
        <f t="shared" si="133"/>
        <v>0</v>
      </c>
      <c r="BI1214" s="135">
        <f t="shared" si="134"/>
        <v>0</v>
      </c>
      <c r="BJ1214" s="2" t="s">
        <v>85</v>
      </c>
      <c r="BK1214" s="135">
        <f>ROUND(I1214*H1214,2)</f>
        <v>0</v>
      </c>
      <c r="BL1214" s="2" t="s">
        <v>373</v>
      </c>
      <c r="BM1214" s="134" t="s">
        <v>1898</v>
      </c>
    </row>
    <row r="1215" spans="2:47" s="18" customFormat="1" ht="11.25">
      <c r="B1215" s="19"/>
      <c r="D1215" s="136" t="s">
        <v>163</v>
      </c>
      <c r="F1215" s="137" t="s">
        <v>1899</v>
      </c>
      <c r="L1215" s="19"/>
      <c r="M1215" s="138"/>
      <c r="T1215" s="43"/>
      <c r="AT1215" s="2" t="s">
        <v>163</v>
      </c>
      <c r="AU1215" s="2" t="s">
        <v>87</v>
      </c>
    </row>
    <row r="1216" spans="2:51" s="142" customFormat="1" ht="11.25">
      <c r="B1216" s="143"/>
      <c r="D1216" s="144" t="s">
        <v>261</v>
      </c>
      <c r="E1216" s="145" t="s">
        <v>19</v>
      </c>
      <c r="F1216" s="146" t="s">
        <v>1301</v>
      </c>
      <c r="H1216" s="145" t="s">
        <v>19</v>
      </c>
      <c r="L1216" s="143"/>
      <c r="M1216" s="147"/>
      <c r="T1216" s="148"/>
      <c r="AT1216" s="145" t="s">
        <v>261</v>
      </c>
      <c r="AU1216" s="145" t="s">
        <v>87</v>
      </c>
      <c r="AV1216" s="142" t="s">
        <v>85</v>
      </c>
      <c r="AW1216" s="142" t="s">
        <v>37</v>
      </c>
      <c r="AX1216" s="142" t="s">
        <v>78</v>
      </c>
      <c r="AY1216" s="145" t="s">
        <v>153</v>
      </c>
    </row>
    <row r="1217" spans="2:51" s="149" customFormat="1" ht="11.25">
      <c r="B1217" s="150"/>
      <c r="D1217" s="144" t="s">
        <v>261</v>
      </c>
      <c r="E1217" s="151" t="s">
        <v>19</v>
      </c>
      <c r="F1217" s="152" t="s">
        <v>1900</v>
      </c>
      <c r="H1217" s="153">
        <v>110</v>
      </c>
      <c r="L1217" s="150"/>
      <c r="M1217" s="154"/>
      <c r="T1217" s="155"/>
      <c r="AT1217" s="151" t="s">
        <v>261</v>
      </c>
      <c r="AU1217" s="151" t="s">
        <v>87</v>
      </c>
      <c r="AV1217" s="149" t="s">
        <v>87</v>
      </c>
      <c r="AW1217" s="149" t="s">
        <v>37</v>
      </c>
      <c r="AX1217" s="149" t="s">
        <v>78</v>
      </c>
      <c r="AY1217" s="151" t="s">
        <v>153</v>
      </c>
    </row>
    <row r="1218" spans="2:51" s="142" customFormat="1" ht="11.25">
      <c r="B1218" s="143"/>
      <c r="D1218" s="144" t="s">
        <v>261</v>
      </c>
      <c r="E1218" s="145" t="s">
        <v>19</v>
      </c>
      <c r="F1218" s="146" t="s">
        <v>1302</v>
      </c>
      <c r="H1218" s="145" t="s">
        <v>19</v>
      </c>
      <c r="L1218" s="143"/>
      <c r="M1218" s="147"/>
      <c r="T1218" s="148"/>
      <c r="AT1218" s="145" t="s">
        <v>261</v>
      </c>
      <c r="AU1218" s="145" t="s">
        <v>87</v>
      </c>
      <c r="AV1218" s="142" t="s">
        <v>85</v>
      </c>
      <c r="AW1218" s="142" t="s">
        <v>37</v>
      </c>
      <c r="AX1218" s="142" t="s">
        <v>78</v>
      </c>
      <c r="AY1218" s="145" t="s">
        <v>153</v>
      </c>
    </row>
    <row r="1219" spans="2:51" s="149" customFormat="1" ht="11.25">
      <c r="B1219" s="150"/>
      <c r="D1219" s="144" t="s">
        <v>261</v>
      </c>
      <c r="E1219" s="151" t="s">
        <v>19</v>
      </c>
      <c r="F1219" s="152" t="s">
        <v>1901</v>
      </c>
      <c r="H1219" s="153">
        <v>95.172</v>
      </c>
      <c r="L1219" s="150"/>
      <c r="M1219" s="154"/>
      <c r="T1219" s="155"/>
      <c r="AT1219" s="151" t="s">
        <v>261</v>
      </c>
      <c r="AU1219" s="151" t="s">
        <v>87</v>
      </c>
      <c r="AV1219" s="149" t="s">
        <v>87</v>
      </c>
      <c r="AW1219" s="149" t="s">
        <v>37</v>
      </c>
      <c r="AX1219" s="149" t="s">
        <v>78</v>
      </c>
      <c r="AY1219" s="151" t="s">
        <v>153</v>
      </c>
    </row>
    <row r="1220" spans="2:51" s="142" customFormat="1" ht="11.25">
      <c r="B1220" s="143"/>
      <c r="D1220" s="144" t="s">
        <v>261</v>
      </c>
      <c r="E1220" s="145" t="s">
        <v>19</v>
      </c>
      <c r="F1220" s="146" t="s">
        <v>1336</v>
      </c>
      <c r="H1220" s="145" t="s">
        <v>19</v>
      </c>
      <c r="L1220" s="143"/>
      <c r="M1220" s="147"/>
      <c r="T1220" s="148"/>
      <c r="AT1220" s="145" t="s">
        <v>261</v>
      </c>
      <c r="AU1220" s="145" t="s">
        <v>87</v>
      </c>
      <c r="AV1220" s="142" t="s">
        <v>85</v>
      </c>
      <c r="AW1220" s="142" t="s">
        <v>37</v>
      </c>
      <c r="AX1220" s="142" t="s">
        <v>78</v>
      </c>
      <c r="AY1220" s="145" t="s">
        <v>153</v>
      </c>
    </row>
    <row r="1221" spans="2:51" s="149" customFormat="1" ht="11.25">
      <c r="B1221" s="150"/>
      <c r="D1221" s="144" t="s">
        <v>261</v>
      </c>
      <c r="E1221" s="151" t="s">
        <v>19</v>
      </c>
      <c r="F1221" s="152" t="s">
        <v>1902</v>
      </c>
      <c r="H1221" s="153">
        <v>10.789</v>
      </c>
      <c r="L1221" s="150"/>
      <c r="M1221" s="154"/>
      <c r="T1221" s="155"/>
      <c r="AT1221" s="151" t="s">
        <v>261</v>
      </c>
      <c r="AU1221" s="151" t="s">
        <v>87</v>
      </c>
      <c r="AV1221" s="149" t="s">
        <v>87</v>
      </c>
      <c r="AW1221" s="149" t="s">
        <v>37</v>
      </c>
      <c r="AX1221" s="149" t="s">
        <v>78</v>
      </c>
      <c r="AY1221" s="151" t="s">
        <v>153</v>
      </c>
    </row>
    <row r="1222" spans="2:51" s="142" customFormat="1" ht="11.25">
      <c r="B1222" s="143"/>
      <c r="D1222" s="144" t="s">
        <v>261</v>
      </c>
      <c r="E1222" s="145" t="s">
        <v>19</v>
      </c>
      <c r="F1222" s="146" t="s">
        <v>1338</v>
      </c>
      <c r="H1222" s="145" t="s">
        <v>19</v>
      </c>
      <c r="L1222" s="143"/>
      <c r="M1222" s="147"/>
      <c r="T1222" s="148"/>
      <c r="AT1222" s="145" t="s">
        <v>261</v>
      </c>
      <c r="AU1222" s="145" t="s">
        <v>87</v>
      </c>
      <c r="AV1222" s="142" t="s">
        <v>85</v>
      </c>
      <c r="AW1222" s="142" t="s">
        <v>37</v>
      </c>
      <c r="AX1222" s="142" t="s">
        <v>78</v>
      </c>
      <c r="AY1222" s="145" t="s">
        <v>153</v>
      </c>
    </row>
    <row r="1223" spans="2:51" s="149" customFormat="1" ht="11.25">
      <c r="B1223" s="150"/>
      <c r="D1223" s="144" t="s">
        <v>261</v>
      </c>
      <c r="E1223" s="151" t="s">
        <v>19</v>
      </c>
      <c r="F1223" s="152" t="s">
        <v>1903</v>
      </c>
      <c r="H1223" s="153">
        <v>9.563</v>
      </c>
      <c r="L1223" s="150"/>
      <c r="M1223" s="154"/>
      <c r="T1223" s="155"/>
      <c r="AT1223" s="151" t="s">
        <v>261</v>
      </c>
      <c r="AU1223" s="151" t="s">
        <v>87</v>
      </c>
      <c r="AV1223" s="149" t="s">
        <v>87</v>
      </c>
      <c r="AW1223" s="149" t="s">
        <v>37</v>
      </c>
      <c r="AX1223" s="149" t="s">
        <v>78</v>
      </c>
      <c r="AY1223" s="151" t="s">
        <v>153</v>
      </c>
    </row>
    <row r="1224" spans="2:51" s="142" customFormat="1" ht="11.25">
      <c r="B1224" s="143"/>
      <c r="D1224" s="144" t="s">
        <v>261</v>
      </c>
      <c r="E1224" s="145" t="s">
        <v>19</v>
      </c>
      <c r="F1224" s="146" t="s">
        <v>1340</v>
      </c>
      <c r="H1224" s="145" t="s">
        <v>19</v>
      </c>
      <c r="L1224" s="143"/>
      <c r="M1224" s="147"/>
      <c r="T1224" s="148"/>
      <c r="AT1224" s="145" t="s">
        <v>261</v>
      </c>
      <c r="AU1224" s="145" t="s">
        <v>87</v>
      </c>
      <c r="AV1224" s="142" t="s">
        <v>85</v>
      </c>
      <c r="AW1224" s="142" t="s">
        <v>37</v>
      </c>
      <c r="AX1224" s="142" t="s">
        <v>78</v>
      </c>
      <c r="AY1224" s="145" t="s">
        <v>153</v>
      </c>
    </row>
    <row r="1225" spans="2:51" s="149" customFormat="1" ht="11.25">
      <c r="B1225" s="150"/>
      <c r="D1225" s="144" t="s">
        <v>261</v>
      </c>
      <c r="E1225" s="151" t="s">
        <v>19</v>
      </c>
      <c r="F1225" s="152" t="s">
        <v>1904</v>
      </c>
      <c r="H1225" s="153">
        <v>10.439</v>
      </c>
      <c r="L1225" s="150"/>
      <c r="M1225" s="154"/>
      <c r="T1225" s="155"/>
      <c r="AT1225" s="151" t="s">
        <v>261</v>
      </c>
      <c r="AU1225" s="151" t="s">
        <v>87</v>
      </c>
      <c r="AV1225" s="149" t="s">
        <v>87</v>
      </c>
      <c r="AW1225" s="149" t="s">
        <v>37</v>
      </c>
      <c r="AX1225" s="149" t="s">
        <v>78</v>
      </c>
      <c r="AY1225" s="151" t="s">
        <v>153</v>
      </c>
    </row>
    <row r="1226" spans="2:51" s="142" customFormat="1" ht="11.25">
      <c r="B1226" s="143"/>
      <c r="D1226" s="144" t="s">
        <v>261</v>
      </c>
      <c r="E1226" s="145" t="s">
        <v>19</v>
      </c>
      <c r="F1226" s="146" t="s">
        <v>1342</v>
      </c>
      <c r="H1226" s="145" t="s">
        <v>19</v>
      </c>
      <c r="L1226" s="143"/>
      <c r="M1226" s="147"/>
      <c r="T1226" s="148"/>
      <c r="AT1226" s="145" t="s">
        <v>261</v>
      </c>
      <c r="AU1226" s="145" t="s">
        <v>87</v>
      </c>
      <c r="AV1226" s="142" t="s">
        <v>85</v>
      </c>
      <c r="AW1226" s="142" t="s">
        <v>37</v>
      </c>
      <c r="AX1226" s="142" t="s">
        <v>78</v>
      </c>
      <c r="AY1226" s="145" t="s">
        <v>153</v>
      </c>
    </row>
    <row r="1227" spans="2:51" s="149" customFormat="1" ht="11.25">
      <c r="B1227" s="150"/>
      <c r="D1227" s="144" t="s">
        <v>261</v>
      </c>
      <c r="E1227" s="151" t="s">
        <v>19</v>
      </c>
      <c r="F1227" s="152" t="s">
        <v>1905</v>
      </c>
      <c r="H1227" s="153">
        <v>2.704</v>
      </c>
      <c r="L1227" s="150"/>
      <c r="M1227" s="154"/>
      <c r="T1227" s="155"/>
      <c r="AT1227" s="151" t="s">
        <v>261</v>
      </c>
      <c r="AU1227" s="151" t="s">
        <v>87</v>
      </c>
      <c r="AV1227" s="149" t="s">
        <v>87</v>
      </c>
      <c r="AW1227" s="149" t="s">
        <v>37</v>
      </c>
      <c r="AX1227" s="149" t="s">
        <v>78</v>
      </c>
      <c r="AY1227" s="151" t="s">
        <v>153</v>
      </c>
    </row>
    <row r="1228" spans="2:51" s="142" customFormat="1" ht="11.25">
      <c r="B1228" s="143"/>
      <c r="D1228" s="144" t="s">
        <v>261</v>
      </c>
      <c r="E1228" s="145" t="s">
        <v>19</v>
      </c>
      <c r="F1228" s="146" t="s">
        <v>1304</v>
      </c>
      <c r="H1228" s="145" t="s">
        <v>19</v>
      </c>
      <c r="L1228" s="143"/>
      <c r="M1228" s="147"/>
      <c r="T1228" s="148"/>
      <c r="AT1228" s="145" t="s">
        <v>261</v>
      </c>
      <c r="AU1228" s="145" t="s">
        <v>87</v>
      </c>
      <c r="AV1228" s="142" t="s">
        <v>85</v>
      </c>
      <c r="AW1228" s="142" t="s">
        <v>37</v>
      </c>
      <c r="AX1228" s="142" t="s">
        <v>78</v>
      </c>
      <c r="AY1228" s="145" t="s">
        <v>153</v>
      </c>
    </row>
    <row r="1229" spans="2:51" s="149" customFormat="1" ht="11.25">
      <c r="B1229" s="150"/>
      <c r="D1229" s="144" t="s">
        <v>261</v>
      </c>
      <c r="E1229" s="151" t="s">
        <v>19</v>
      </c>
      <c r="F1229" s="152" t="s">
        <v>1906</v>
      </c>
      <c r="H1229" s="153">
        <v>4.944</v>
      </c>
      <c r="L1229" s="150"/>
      <c r="M1229" s="154"/>
      <c r="T1229" s="155"/>
      <c r="AT1229" s="151" t="s">
        <v>261</v>
      </c>
      <c r="AU1229" s="151" t="s">
        <v>87</v>
      </c>
      <c r="AV1229" s="149" t="s">
        <v>87</v>
      </c>
      <c r="AW1229" s="149" t="s">
        <v>37</v>
      </c>
      <c r="AX1229" s="149" t="s">
        <v>78</v>
      </c>
      <c r="AY1229" s="151" t="s">
        <v>153</v>
      </c>
    </row>
    <row r="1230" spans="2:51" s="142" customFormat="1" ht="11.25">
      <c r="B1230" s="143"/>
      <c r="D1230" s="144" t="s">
        <v>261</v>
      </c>
      <c r="E1230" s="145" t="s">
        <v>19</v>
      </c>
      <c r="F1230" s="146" t="s">
        <v>1306</v>
      </c>
      <c r="H1230" s="145" t="s">
        <v>19</v>
      </c>
      <c r="L1230" s="143"/>
      <c r="M1230" s="147"/>
      <c r="T1230" s="148"/>
      <c r="AT1230" s="145" t="s">
        <v>261</v>
      </c>
      <c r="AU1230" s="145" t="s">
        <v>87</v>
      </c>
      <c r="AV1230" s="142" t="s">
        <v>85</v>
      </c>
      <c r="AW1230" s="142" t="s">
        <v>37</v>
      </c>
      <c r="AX1230" s="142" t="s">
        <v>78</v>
      </c>
      <c r="AY1230" s="145" t="s">
        <v>153</v>
      </c>
    </row>
    <row r="1231" spans="2:51" s="149" customFormat="1" ht="11.25">
      <c r="B1231" s="150"/>
      <c r="D1231" s="144" t="s">
        <v>261</v>
      </c>
      <c r="E1231" s="151" t="s">
        <v>19</v>
      </c>
      <c r="F1231" s="152" t="s">
        <v>1907</v>
      </c>
      <c r="H1231" s="153">
        <v>5.328</v>
      </c>
      <c r="L1231" s="150"/>
      <c r="M1231" s="154"/>
      <c r="T1231" s="155"/>
      <c r="AT1231" s="151" t="s">
        <v>261</v>
      </c>
      <c r="AU1231" s="151" t="s">
        <v>87</v>
      </c>
      <c r="AV1231" s="149" t="s">
        <v>87</v>
      </c>
      <c r="AW1231" s="149" t="s">
        <v>37</v>
      </c>
      <c r="AX1231" s="149" t="s">
        <v>78</v>
      </c>
      <c r="AY1231" s="151" t="s">
        <v>153</v>
      </c>
    </row>
    <row r="1232" spans="2:51" s="142" customFormat="1" ht="11.25">
      <c r="B1232" s="143"/>
      <c r="D1232" s="144" t="s">
        <v>261</v>
      </c>
      <c r="E1232" s="145" t="s">
        <v>19</v>
      </c>
      <c r="F1232" s="146" t="s">
        <v>1308</v>
      </c>
      <c r="H1232" s="145" t="s">
        <v>19</v>
      </c>
      <c r="L1232" s="143"/>
      <c r="M1232" s="147"/>
      <c r="T1232" s="148"/>
      <c r="AT1232" s="145" t="s">
        <v>261</v>
      </c>
      <c r="AU1232" s="145" t="s">
        <v>87</v>
      </c>
      <c r="AV1232" s="142" t="s">
        <v>85</v>
      </c>
      <c r="AW1232" s="142" t="s">
        <v>37</v>
      </c>
      <c r="AX1232" s="142" t="s">
        <v>78</v>
      </c>
      <c r="AY1232" s="145" t="s">
        <v>153</v>
      </c>
    </row>
    <row r="1233" spans="2:51" s="149" customFormat="1" ht="11.25">
      <c r="B1233" s="150"/>
      <c r="D1233" s="144" t="s">
        <v>261</v>
      </c>
      <c r="E1233" s="151" t="s">
        <v>19</v>
      </c>
      <c r="F1233" s="152" t="s">
        <v>1908</v>
      </c>
      <c r="H1233" s="153">
        <v>4.928</v>
      </c>
      <c r="L1233" s="150"/>
      <c r="M1233" s="154"/>
      <c r="T1233" s="155"/>
      <c r="AT1233" s="151" t="s">
        <v>261</v>
      </c>
      <c r="AU1233" s="151" t="s">
        <v>87</v>
      </c>
      <c r="AV1233" s="149" t="s">
        <v>87</v>
      </c>
      <c r="AW1233" s="149" t="s">
        <v>37</v>
      </c>
      <c r="AX1233" s="149" t="s">
        <v>78</v>
      </c>
      <c r="AY1233" s="151" t="s">
        <v>153</v>
      </c>
    </row>
    <row r="1234" spans="2:51" s="142" customFormat="1" ht="11.25">
      <c r="B1234" s="143"/>
      <c r="D1234" s="144" t="s">
        <v>261</v>
      </c>
      <c r="E1234" s="145" t="s">
        <v>19</v>
      </c>
      <c r="F1234" s="146" t="s">
        <v>1310</v>
      </c>
      <c r="H1234" s="145" t="s">
        <v>19</v>
      </c>
      <c r="L1234" s="143"/>
      <c r="M1234" s="147"/>
      <c r="T1234" s="148"/>
      <c r="AT1234" s="145" t="s">
        <v>261</v>
      </c>
      <c r="AU1234" s="145" t="s">
        <v>87</v>
      </c>
      <c r="AV1234" s="142" t="s">
        <v>85</v>
      </c>
      <c r="AW1234" s="142" t="s">
        <v>37</v>
      </c>
      <c r="AX1234" s="142" t="s">
        <v>78</v>
      </c>
      <c r="AY1234" s="145" t="s">
        <v>153</v>
      </c>
    </row>
    <row r="1235" spans="2:51" s="149" customFormat="1" ht="11.25">
      <c r="B1235" s="150"/>
      <c r="D1235" s="144" t="s">
        <v>261</v>
      </c>
      <c r="E1235" s="151" t="s">
        <v>19</v>
      </c>
      <c r="F1235" s="152" t="s">
        <v>1909</v>
      </c>
      <c r="H1235" s="153">
        <v>2.288</v>
      </c>
      <c r="L1235" s="150"/>
      <c r="M1235" s="154"/>
      <c r="T1235" s="155"/>
      <c r="AT1235" s="151" t="s">
        <v>261</v>
      </c>
      <c r="AU1235" s="151" t="s">
        <v>87</v>
      </c>
      <c r="AV1235" s="149" t="s">
        <v>87</v>
      </c>
      <c r="AW1235" s="149" t="s">
        <v>37</v>
      </c>
      <c r="AX1235" s="149" t="s">
        <v>78</v>
      </c>
      <c r="AY1235" s="151" t="s">
        <v>153</v>
      </c>
    </row>
    <row r="1236" spans="2:51" s="142" customFormat="1" ht="11.25">
      <c r="B1236" s="143"/>
      <c r="D1236" s="144" t="s">
        <v>261</v>
      </c>
      <c r="E1236" s="145" t="s">
        <v>19</v>
      </c>
      <c r="F1236" s="146" t="s">
        <v>1312</v>
      </c>
      <c r="H1236" s="145" t="s">
        <v>19</v>
      </c>
      <c r="L1236" s="143"/>
      <c r="M1236" s="147"/>
      <c r="T1236" s="148"/>
      <c r="AT1236" s="145" t="s">
        <v>261</v>
      </c>
      <c r="AU1236" s="145" t="s">
        <v>87</v>
      </c>
      <c r="AV1236" s="142" t="s">
        <v>85</v>
      </c>
      <c r="AW1236" s="142" t="s">
        <v>37</v>
      </c>
      <c r="AX1236" s="142" t="s">
        <v>78</v>
      </c>
      <c r="AY1236" s="145" t="s">
        <v>153</v>
      </c>
    </row>
    <row r="1237" spans="2:51" s="149" customFormat="1" ht="11.25">
      <c r="B1237" s="150"/>
      <c r="D1237" s="144" t="s">
        <v>261</v>
      </c>
      <c r="E1237" s="151" t="s">
        <v>19</v>
      </c>
      <c r="F1237" s="152" t="s">
        <v>1910</v>
      </c>
      <c r="H1237" s="153">
        <v>0.704</v>
      </c>
      <c r="L1237" s="150"/>
      <c r="M1237" s="154"/>
      <c r="T1237" s="155"/>
      <c r="AT1237" s="151" t="s">
        <v>261</v>
      </c>
      <c r="AU1237" s="151" t="s">
        <v>87</v>
      </c>
      <c r="AV1237" s="149" t="s">
        <v>87</v>
      </c>
      <c r="AW1237" s="149" t="s">
        <v>37</v>
      </c>
      <c r="AX1237" s="149" t="s">
        <v>78</v>
      </c>
      <c r="AY1237" s="151" t="s">
        <v>153</v>
      </c>
    </row>
    <row r="1238" spans="2:51" s="156" customFormat="1" ht="11.25">
      <c r="B1238" s="157"/>
      <c r="D1238" s="144" t="s">
        <v>261</v>
      </c>
      <c r="E1238" s="158" t="s">
        <v>19</v>
      </c>
      <c r="F1238" s="159" t="s">
        <v>295</v>
      </c>
      <c r="H1238" s="160">
        <v>256.859</v>
      </c>
      <c r="L1238" s="157"/>
      <c r="M1238" s="161"/>
      <c r="T1238" s="162"/>
      <c r="AT1238" s="158" t="s">
        <v>261</v>
      </c>
      <c r="AU1238" s="158" t="s">
        <v>87</v>
      </c>
      <c r="AV1238" s="156" t="s">
        <v>174</v>
      </c>
      <c r="AW1238" s="156" t="s">
        <v>37</v>
      </c>
      <c r="AX1238" s="156" t="s">
        <v>85</v>
      </c>
      <c r="AY1238" s="158" t="s">
        <v>153</v>
      </c>
    </row>
    <row r="1239" spans="2:65" s="18" customFormat="1" ht="16.5" customHeight="1">
      <c r="B1239" s="19"/>
      <c r="C1239" s="123" t="s">
        <v>1911</v>
      </c>
      <c r="D1239" s="123" t="s">
        <v>156</v>
      </c>
      <c r="E1239" s="124" t="s">
        <v>1912</v>
      </c>
      <c r="F1239" s="125" t="s">
        <v>1913</v>
      </c>
      <c r="G1239" s="126" t="s">
        <v>258</v>
      </c>
      <c r="H1239" s="127">
        <v>64.612</v>
      </c>
      <c r="I1239" s="128"/>
      <c r="J1239" s="129">
        <f>ROUND(I1239*H1239,2)</f>
        <v>0</v>
      </c>
      <c r="K1239" s="125" t="s">
        <v>160</v>
      </c>
      <c r="L1239" s="19"/>
      <c r="M1239" s="130" t="s">
        <v>19</v>
      </c>
      <c r="N1239" s="131" t="s">
        <v>49</v>
      </c>
      <c r="P1239" s="132">
        <f>O1239*H1239</f>
        <v>0</v>
      </c>
      <c r="Q1239" s="132">
        <v>0.00014</v>
      </c>
      <c r="R1239" s="132">
        <f>Q1239*H1239</f>
        <v>0.009045679999999999</v>
      </c>
      <c r="S1239" s="132">
        <v>0</v>
      </c>
      <c r="T1239" s="133">
        <f>S1239*H1239</f>
        <v>0</v>
      </c>
      <c r="AR1239" s="134" t="s">
        <v>373</v>
      </c>
      <c r="AT1239" s="134" t="s">
        <v>156</v>
      </c>
      <c r="AU1239" s="134" t="s">
        <v>87</v>
      </c>
      <c r="AY1239" s="2" t="s">
        <v>153</v>
      </c>
      <c r="BE1239" s="135">
        <f t="shared" si="130"/>
        <v>0</v>
      </c>
      <c r="BF1239" s="135">
        <f t="shared" si="131"/>
        <v>0</v>
      </c>
      <c r="BG1239" s="135">
        <f t="shared" si="132"/>
        <v>0</v>
      </c>
      <c r="BH1239" s="135">
        <f t="shared" si="133"/>
        <v>0</v>
      </c>
      <c r="BI1239" s="135">
        <f t="shared" si="134"/>
        <v>0</v>
      </c>
      <c r="BJ1239" s="2" t="s">
        <v>85</v>
      </c>
      <c r="BK1239" s="135">
        <f>ROUND(I1239*H1239,2)</f>
        <v>0</v>
      </c>
      <c r="BL1239" s="2" t="s">
        <v>373</v>
      </c>
      <c r="BM1239" s="134" t="s">
        <v>1914</v>
      </c>
    </row>
    <row r="1240" spans="2:47" s="18" customFormat="1" ht="11.25">
      <c r="B1240" s="19"/>
      <c r="D1240" s="136" t="s">
        <v>163</v>
      </c>
      <c r="F1240" s="137" t="s">
        <v>1915</v>
      </c>
      <c r="L1240" s="19"/>
      <c r="M1240" s="138"/>
      <c r="T1240" s="43"/>
      <c r="AT1240" s="2" t="s">
        <v>163</v>
      </c>
      <c r="AU1240" s="2" t="s">
        <v>87</v>
      </c>
    </row>
    <row r="1241" spans="2:51" s="142" customFormat="1" ht="11.25">
      <c r="B1241" s="143"/>
      <c r="D1241" s="144" t="s">
        <v>261</v>
      </c>
      <c r="E1241" s="145" t="s">
        <v>19</v>
      </c>
      <c r="F1241" s="146" t="s">
        <v>1916</v>
      </c>
      <c r="H1241" s="145" t="s">
        <v>19</v>
      </c>
      <c r="L1241" s="143"/>
      <c r="M1241" s="147"/>
      <c r="T1241" s="148"/>
      <c r="AT1241" s="145" t="s">
        <v>261</v>
      </c>
      <c r="AU1241" s="145" t="s">
        <v>87</v>
      </c>
      <c r="AV1241" s="142" t="s">
        <v>85</v>
      </c>
      <c r="AW1241" s="142" t="s">
        <v>37</v>
      </c>
      <c r="AX1241" s="142" t="s">
        <v>78</v>
      </c>
      <c r="AY1241" s="145" t="s">
        <v>153</v>
      </c>
    </row>
    <row r="1242" spans="2:51" s="142" customFormat="1" ht="11.25">
      <c r="B1242" s="143"/>
      <c r="D1242" s="144" t="s">
        <v>261</v>
      </c>
      <c r="E1242" s="145" t="s">
        <v>19</v>
      </c>
      <c r="F1242" s="146" t="s">
        <v>1664</v>
      </c>
      <c r="H1242" s="145" t="s">
        <v>19</v>
      </c>
      <c r="L1242" s="143"/>
      <c r="M1242" s="147"/>
      <c r="T1242" s="148"/>
      <c r="AT1242" s="145" t="s">
        <v>261</v>
      </c>
      <c r="AU1242" s="145" t="s">
        <v>87</v>
      </c>
      <c r="AV1242" s="142" t="s">
        <v>85</v>
      </c>
      <c r="AW1242" s="142" t="s">
        <v>37</v>
      </c>
      <c r="AX1242" s="142" t="s">
        <v>78</v>
      </c>
      <c r="AY1242" s="145" t="s">
        <v>153</v>
      </c>
    </row>
    <row r="1243" spans="2:51" s="149" customFormat="1" ht="11.25">
      <c r="B1243" s="150"/>
      <c r="D1243" s="144" t="s">
        <v>261</v>
      </c>
      <c r="E1243" s="151" t="s">
        <v>19</v>
      </c>
      <c r="F1243" s="152" t="s">
        <v>1917</v>
      </c>
      <c r="H1243" s="153">
        <v>15.57</v>
      </c>
      <c r="L1243" s="150"/>
      <c r="M1243" s="154"/>
      <c r="T1243" s="155"/>
      <c r="AT1243" s="151" t="s">
        <v>261</v>
      </c>
      <c r="AU1243" s="151" t="s">
        <v>87</v>
      </c>
      <c r="AV1243" s="149" t="s">
        <v>87</v>
      </c>
      <c r="AW1243" s="149" t="s">
        <v>37</v>
      </c>
      <c r="AX1243" s="149" t="s">
        <v>78</v>
      </c>
      <c r="AY1243" s="151" t="s">
        <v>153</v>
      </c>
    </row>
    <row r="1244" spans="2:51" s="142" customFormat="1" ht="11.25">
      <c r="B1244" s="143"/>
      <c r="D1244" s="144" t="s">
        <v>261</v>
      </c>
      <c r="E1244" s="145" t="s">
        <v>19</v>
      </c>
      <c r="F1244" s="146" t="s">
        <v>1643</v>
      </c>
      <c r="H1244" s="145" t="s">
        <v>19</v>
      </c>
      <c r="L1244" s="143"/>
      <c r="M1244" s="147"/>
      <c r="T1244" s="148"/>
      <c r="AT1244" s="145" t="s">
        <v>261</v>
      </c>
      <c r="AU1244" s="145" t="s">
        <v>87</v>
      </c>
      <c r="AV1244" s="142" t="s">
        <v>85</v>
      </c>
      <c r="AW1244" s="142" t="s">
        <v>37</v>
      </c>
      <c r="AX1244" s="142" t="s">
        <v>78</v>
      </c>
      <c r="AY1244" s="145" t="s">
        <v>153</v>
      </c>
    </row>
    <row r="1245" spans="2:51" s="149" customFormat="1" ht="11.25">
      <c r="B1245" s="150"/>
      <c r="D1245" s="144" t="s">
        <v>261</v>
      </c>
      <c r="E1245" s="151" t="s">
        <v>19</v>
      </c>
      <c r="F1245" s="152" t="s">
        <v>1918</v>
      </c>
      <c r="H1245" s="153">
        <v>2.94</v>
      </c>
      <c r="L1245" s="150"/>
      <c r="M1245" s="154"/>
      <c r="T1245" s="155"/>
      <c r="AT1245" s="151" t="s">
        <v>261</v>
      </c>
      <c r="AU1245" s="151" t="s">
        <v>87</v>
      </c>
      <c r="AV1245" s="149" t="s">
        <v>87</v>
      </c>
      <c r="AW1245" s="149" t="s">
        <v>37</v>
      </c>
      <c r="AX1245" s="149" t="s">
        <v>78</v>
      </c>
      <c r="AY1245" s="151" t="s">
        <v>153</v>
      </c>
    </row>
    <row r="1246" spans="2:51" s="142" customFormat="1" ht="11.25">
      <c r="B1246" s="143"/>
      <c r="D1246" s="144" t="s">
        <v>261</v>
      </c>
      <c r="E1246" s="145" t="s">
        <v>19</v>
      </c>
      <c r="F1246" s="146" t="s">
        <v>1622</v>
      </c>
      <c r="H1246" s="145" t="s">
        <v>19</v>
      </c>
      <c r="L1246" s="143"/>
      <c r="M1246" s="147"/>
      <c r="T1246" s="148"/>
      <c r="AT1246" s="145" t="s">
        <v>261</v>
      </c>
      <c r="AU1246" s="145" t="s">
        <v>87</v>
      </c>
      <c r="AV1246" s="142" t="s">
        <v>85</v>
      </c>
      <c r="AW1246" s="142" t="s">
        <v>37</v>
      </c>
      <c r="AX1246" s="142" t="s">
        <v>78</v>
      </c>
      <c r="AY1246" s="145" t="s">
        <v>153</v>
      </c>
    </row>
    <row r="1247" spans="2:51" s="149" customFormat="1" ht="11.25">
      <c r="B1247" s="150"/>
      <c r="D1247" s="144" t="s">
        <v>261</v>
      </c>
      <c r="E1247" s="151" t="s">
        <v>19</v>
      </c>
      <c r="F1247" s="152" t="s">
        <v>1919</v>
      </c>
      <c r="H1247" s="153">
        <v>0.142</v>
      </c>
      <c r="L1247" s="150"/>
      <c r="M1247" s="154"/>
      <c r="T1247" s="155"/>
      <c r="AT1247" s="151" t="s">
        <v>261</v>
      </c>
      <c r="AU1247" s="151" t="s">
        <v>87</v>
      </c>
      <c r="AV1247" s="149" t="s">
        <v>87</v>
      </c>
      <c r="AW1247" s="149" t="s">
        <v>37</v>
      </c>
      <c r="AX1247" s="149" t="s">
        <v>78</v>
      </c>
      <c r="AY1247" s="151" t="s">
        <v>153</v>
      </c>
    </row>
    <row r="1248" spans="2:51" s="142" customFormat="1" ht="11.25">
      <c r="B1248" s="143"/>
      <c r="D1248" s="144" t="s">
        <v>261</v>
      </c>
      <c r="E1248" s="145" t="s">
        <v>19</v>
      </c>
      <c r="F1248" s="146" t="s">
        <v>1624</v>
      </c>
      <c r="H1248" s="145" t="s">
        <v>19</v>
      </c>
      <c r="L1248" s="143"/>
      <c r="M1248" s="147"/>
      <c r="T1248" s="148"/>
      <c r="AT1248" s="145" t="s">
        <v>261</v>
      </c>
      <c r="AU1248" s="145" t="s">
        <v>87</v>
      </c>
      <c r="AV1248" s="142" t="s">
        <v>85</v>
      </c>
      <c r="AW1248" s="142" t="s">
        <v>37</v>
      </c>
      <c r="AX1248" s="142" t="s">
        <v>78</v>
      </c>
      <c r="AY1248" s="145" t="s">
        <v>153</v>
      </c>
    </row>
    <row r="1249" spans="2:51" s="149" customFormat="1" ht="11.25">
      <c r="B1249" s="150"/>
      <c r="D1249" s="144" t="s">
        <v>261</v>
      </c>
      <c r="E1249" s="151" t="s">
        <v>19</v>
      </c>
      <c r="F1249" s="152" t="s">
        <v>1920</v>
      </c>
      <c r="H1249" s="153">
        <v>1.44</v>
      </c>
      <c r="L1249" s="150"/>
      <c r="M1249" s="154"/>
      <c r="T1249" s="155"/>
      <c r="AT1249" s="151" t="s">
        <v>261</v>
      </c>
      <c r="AU1249" s="151" t="s">
        <v>87</v>
      </c>
      <c r="AV1249" s="149" t="s">
        <v>87</v>
      </c>
      <c r="AW1249" s="149" t="s">
        <v>37</v>
      </c>
      <c r="AX1249" s="149" t="s">
        <v>78</v>
      </c>
      <c r="AY1249" s="151" t="s">
        <v>153</v>
      </c>
    </row>
    <row r="1250" spans="2:51" s="142" customFormat="1" ht="11.25">
      <c r="B1250" s="143"/>
      <c r="D1250" s="144" t="s">
        <v>261</v>
      </c>
      <c r="E1250" s="145" t="s">
        <v>19</v>
      </c>
      <c r="F1250" s="146" t="s">
        <v>1645</v>
      </c>
      <c r="H1250" s="145" t="s">
        <v>19</v>
      </c>
      <c r="L1250" s="143"/>
      <c r="M1250" s="147"/>
      <c r="T1250" s="148"/>
      <c r="AT1250" s="145" t="s">
        <v>261</v>
      </c>
      <c r="AU1250" s="145" t="s">
        <v>87</v>
      </c>
      <c r="AV1250" s="142" t="s">
        <v>85</v>
      </c>
      <c r="AW1250" s="142" t="s">
        <v>37</v>
      </c>
      <c r="AX1250" s="142" t="s">
        <v>78</v>
      </c>
      <c r="AY1250" s="145" t="s">
        <v>153</v>
      </c>
    </row>
    <row r="1251" spans="2:51" s="149" customFormat="1" ht="11.25">
      <c r="B1251" s="150"/>
      <c r="D1251" s="144" t="s">
        <v>261</v>
      </c>
      <c r="E1251" s="151" t="s">
        <v>19</v>
      </c>
      <c r="F1251" s="152" t="s">
        <v>1921</v>
      </c>
      <c r="H1251" s="153">
        <v>1.92</v>
      </c>
      <c r="L1251" s="150"/>
      <c r="M1251" s="154"/>
      <c r="T1251" s="155"/>
      <c r="AT1251" s="151" t="s">
        <v>261</v>
      </c>
      <c r="AU1251" s="151" t="s">
        <v>87</v>
      </c>
      <c r="AV1251" s="149" t="s">
        <v>87</v>
      </c>
      <c r="AW1251" s="149" t="s">
        <v>37</v>
      </c>
      <c r="AX1251" s="149" t="s">
        <v>78</v>
      </c>
      <c r="AY1251" s="151" t="s">
        <v>153</v>
      </c>
    </row>
    <row r="1252" spans="2:51" s="142" customFormat="1" ht="11.25">
      <c r="B1252" s="143"/>
      <c r="D1252" s="144" t="s">
        <v>261</v>
      </c>
      <c r="E1252" s="145" t="s">
        <v>19</v>
      </c>
      <c r="F1252" s="146" t="s">
        <v>1681</v>
      </c>
      <c r="H1252" s="145" t="s">
        <v>19</v>
      </c>
      <c r="L1252" s="143"/>
      <c r="M1252" s="147"/>
      <c r="T1252" s="148"/>
      <c r="AT1252" s="145" t="s">
        <v>261</v>
      </c>
      <c r="AU1252" s="145" t="s">
        <v>87</v>
      </c>
      <c r="AV1252" s="142" t="s">
        <v>85</v>
      </c>
      <c r="AW1252" s="142" t="s">
        <v>37</v>
      </c>
      <c r="AX1252" s="142" t="s">
        <v>78</v>
      </c>
      <c r="AY1252" s="145" t="s">
        <v>153</v>
      </c>
    </row>
    <row r="1253" spans="2:51" s="149" customFormat="1" ht="11.25">
      <c r="B1253" s="150"/>
      <c r="D1253" s="144" t="s">
        <v>261</v>
      </c>
      <c r="E1253" s="151" t="s">
        <v>19</v>
      </c>
      <c r="F1253" s="152" t="s">
        <v>1922</v>
      </c>
      <c r="H1253" s="153">
        <v>42.12</v>
      </c>
      <c r="L1253" s="150"/>
      <c r="M1253" s="154"/>
      <c r="T1253" s="155"/>
      <c r="AT1253" s="151" t="s">
        <v>261</v>
      </c>
      <c r="AU1253" s="151" t="s">
        <v>87</v>
      </c>
      <c r="AV1253" s="149" t="s">
        <v>87</v>
      </c>
      <c r="AW1253" s="149" t="s">
        <v>37</v>
      </c>
      <c r="AX1253" s="149" t="s">
        <v>78</v>
      </c>
      <c r="AY1253" s="151" t="s">
        <v>153</v>
      </c>
    </row>
    <row r="1254" spans="2:51" s="142" customFormat="1" ht="11.25">
      <c r="B1254" s="143"/>
      <c r="D1254" s="144" t="s">
        <v>261</v>
      </c>
      <c r="E1254" s="145" t="s">
        <v>19</v>
      </c>
      <c r="F1254" s="146" t="s">
        <v>1626</v>
      </c>
      <c r="H1254" s="145" t="s">
        <v>19</v>
      </c>
      <c r="L1254" s="143"/>
      <c r="M1254" s="147"/>
      <c r="T1254" s="148"/>
      <c r="AT1254" s="145" t="s">
        <v>261</v>
      </c>
      <c r="AU1254" s="145" t="s">
        <v>87</v>
      </c>
      <c r="AV1254" s="142" t="s">
        <v>85</v>
      </c>
      <c r="AW1254" s="142" t="s">
        <v>37</v>
      </c>
      <c r="AX1254" s="142" t="s">
        <v>78</v>
      </c>
      <c r="AY1254" s="145" t="s">
        <v>153</v>
      </c>
    </row>
    <row r="1255" spans="2:51" s="149" customFormat="1" ht="11.25">
      <c r="B1255" s="150"/>
      <c r="D1255" s="144" t="s">
        <v>261</v>
      </c>
      <c r="E1255" s="151" t="s">
        <v>19</v>
      </c>
      <c r="F1255" s="152" t="s">
        <v>1923</v>
      </c>
      <c r="H1255" s="153">
        <v>0.48</v>
      </c>
      <c r="L1255" s="150"/>
      <c r="M1255" s="154"/>
      <c r="T1255" s="155"/>
      <c r="AT1255" s="151" t="s">
        <v>261</v>
      </c>
      <c r="AU1255" s="151" t="s">
        <v>87</v>
      </c>
      <c r="AV1255" s="149" t="s">
        <v>87</v>
      </c>
      <c r="AW1255" s="149" t="s">
        <v>37</v>
      </c>
      <c r="AX1255" s="149" t="s">
        <v>78</v>
      </c>
      <c r="AY1255" s="151" t="s">
        <v>153</v>
      </c>
    </row>
    <row r="1256" spans="2:51" s="156" customFormat="1" ht="11.25">
      <c r="B1256" s="157"/>
      <c r="D1256" s="144" t="s">
        <v>261</v>
      </c>
      <c r="E1256" s="158" t="s">
        <v>19</v>
      </c>
      <c r="F1256" s="159" t="s">
        <v>295</v>
      </c>
      <c r="H1256" s="160">
        <v>64.61200000000001</v>
      </c>
      <c r="L1256" s="157"/>
      <c r="M1256" s="161"/>
      <c r="T1256" s="162"/>
      <c r="AT1256" s="158" t="s">
        <v>261</v>
      </c>
      <c r="AU1256" s="158" t="s">
        <v>87</v>
      </c>
      <c r="AV1256" s="156" t="s">
        <v>174</v>
      </c>
      <c r="AW1256" s="156" t="s">
        <v>37</v>
      </c>
      <c r="AX1256" s="156" t="s">
        <v>85</v>
      </c>
      <c r="AY1256" s="158" t="s">
        <v>153</v>
      </c>
    </row>
    <row r="1257" spans="2:65" s="18" customFormat="1" ht="24.2" customHeight="1">
      <c r="B1257" s="19"/>
      <c r="C1257" s="123" t="s">
        <v>1924</v>
      </c>
      <c r="D1257" s="123" t="s">
        <v>156</v>
      </c>
      <c r="E1257" s="124" t="s">
        <v>1925</v>
      </c>
      <c r="F1257" s="125" t="s">
        <v>1926</v>
      </c>
      <c r="G1257" s="126" t="s">
        <v>258</v>
      </c>
      <c r="H1257" s="127">
        <v>13.297</v>
      </c>
      <c r="I1257" s="128"/>
      <c r="J1257" s="129">
        <f>ROUND(I1257*H1257,2)</f>
        <v>0</v>
      </c>
      <c r="K1257" s="125" t="s">
        <v>160</v>
      </c>
      <c r="L1257" s="19"/>
      <c r="M1257" s="130" t="s">
        <v>19</v>
      </c>
      <c r="N1257" s="131" t="s">
        <v>49</v>
      </c>
      <c r="P1257" s="132">
        <f>O1257*H1257</f>
        <v>0</v>
      </c>
      <c r="Q1257" s="132">
        <v>0.0002</v>
      </c>
      <c r="R1257" s="132">
        <f>Q1257*H1257</f>
        <v>0.0026594</v>
      </c>
      <c r="S1257" s="132">
        <v>0</v>
      </c>
      <c r="T1257" s="133">
        <f>S1257*H1257</f>
        <v>0</v>
      </c>
      <c r="AR1257" s="134" t="s">
        <v>373</v>
      </c>
      <c r="AT1257" s="134" t="s">
        <v>156</v>
      </c>
      <c r="AU1257" s="134" t="s">
        <v>87</v>
      </c>
      <c r="AY1257" s="2" t="s">
        <v>153</v>
      </c>
      <c r="BE1257" s="135">
        <f t="shared" si="130"/>
        <v>0</v>
      </c>
      <c r="BF1257" s="135">
        <f t="shared" si="131"/>
        <v>0</v>
      </c>
      <c r="BG1257" s="135">
        <f t="shared" si="132"/>
        <v>0</v>
      </c>
      <c r="BH1257" s="135">
        <f t="shared" si="133"/>
        <v>0</v>
      </c>
      <c r="BI1257" s="135">
        <f t="shared" si="134"/>
        <v>0</v>
      </c>
      <c r="BJ1257" s="2" t="s">
        <v>85</v>
      </c>
      <c r="BK1257" s="135">
        <f>ROUND(I1257*H1257,2)</f>
        <v>0</v>
      </c>
      <c r="BL1257" s="2" t="s">
        <v>373</v>
      </c>
      <c r="BM1257" s="134" t="s">
        <v>1927</v>
      </c>
    </row>
    <row r="1258" spans="2:47" s="18" customFormat="1" ht="11.25">
      <c r="B1258" s="19"/>
      <c r="D1258" s="136" t="s">
        <v>163</v>
      </c>
      <c r="F1258" s="137" t="s">
        <v>1928</v>
      </c>
      <c r="L1258" s="19"/>
      <c r="M1258" s="138"/>
      <c r="T1258" s="43"/>
      <c r="AT1258" s="2" t="s">
        <v>163</v>
      </c>
      <c r="AU1258" s="2" t="s">
        <v>87</v>
      </c>
    </row>
    <row r="1259" spans="2:47" s="18" customFormat="1" ht="19.5">
      <c r="B1259" s="19"/>
      <c r="D1259" s="144" t="s">
        <v>655</v>
      </c>
      <c r="F1259" s="170" t="s">
        <v>1929</v>
      </c>
      <c r="L1259" s="19"/>
      <c r="M1259" s="138"/>
      <c r="T1259" s="43"/>
      <c r="AT1259" s="2" t="s">
        <v>655</v>
      </c>
      <c r="AU1259" s="2" t="s">
        <v>87</v>
      </c>
    </row>
    <row r="1260" spans="2:51" s="142" customFormat="1" ht="11.25">
      <c r="B1260" s="143"/>
      <c r="D1260" s="144" t="s">
        <v>261</v>
      </c>
      <c r="E1260" s="145" t="s">
        <v>19</v>
      </c>
      <c r="F1260" s="146" t="s">
        <v>696</v>
      </c>
      <c r="H1260" s="145" t="s">
        <v>19</v>
      </c>
      <c r="L1260" s="143"/>
      <c r="M1260" s="147"/>
      <c r="T1260" s="148"/>
      <c r="AT1260" s="145" t="s">
        <v>261</v>
      </c>
      <c r="AU1260" s="145" t="s">
        <v>87</v>
      </c>
      <c r="AV1260" s="142" t="s">
        <v>85</v>
      </c>
      <c r="AW1260" s="142" t="s">
        <v>37</v>
      </c>
      <c r="AX1260" s="142" t="s">
        <v>78</v>
      </c>
      <c r="AY1260" s="145" t="s">
        <v>153</v>
      </c>
    </row>
    <row r="1261" spans="2:51" s="149" customFormat="1" ht="11.25">
      <c r="B1261" s="150"/>
      <c r="D1261" s="144" t="s">
        <v>261</v>
      </c>
      <c r="E1261" s="151" t="s">
        <v>19</v>
      </c>
      <c r="F1261" s="152" t="s">
        <v>777</v>
      </c>
      <c r="H1261" s="153">
        <v>13.297</v>
      </c>
      <c r="L1261" s="150"/>
      <c r="M1261" s="154"/>
      <c r="T1261" s="155"/>
      <c r="AT1261" s="151" t="s">
        <v>261</v>
      </c>
      <c r="AU1261" s="151" t="s">
        <v>87</v>
      </c>
      <c r="AV1261" s="149" t="s">
        <v>87</v>
      </c>
      <c r="AW1261" s="149" t="s">
        <v>37</v>
      </c>
      <c r="AX1261" s="149" t="s">
        <v>85</v>
      </c>
      <c r="AY1261" s="151" t="s">
        <v>153</v>
      </c>
    </row>
    <row r="1262" spans="2:63" s="111" customFormat="1" ht="22.9" customHeight="1">
      <c r="B1262" s="112"/>
      <c r="D1262" s="113" t="s">
        <v>77</v>
      </c>
      <c r="E1262" s="121" t="s">
        <v>1930</v>
      </c>
      <c r="F1262" s="121" t="s">
        <v>1931</v>
      </c>
      <c r="J1262" s="122">
        <f>BK1262</f>
        <v>0</v>
      </c>
      <c r="L1262" s="112"/>
      <c r="M1262" s="116"/>
      <c r="P1262" s="117">
        <f>SUM(P1263:P1326)</f>
        <v>0</v>
      </c>
      <c r="R1262" s="117">
        <f>SUM(R1263:R1326)</f>
        <v>0.24676398000000002</v>
      </c>
      <c r="T1262" s="118">
        <f>SUM(T1263:T1326)</f>
        <v>0</v>
      </c>
      <c r="AR1262" s="113" t="s">
        <v>87</v>
      </c>
      <c r="AT1262" s="119" t="s">
        <v>77</v>
      </c>
      <c r="AU1262" s="119" t="s">
        <v>85</v>
      </c>
      <c r="AY1262" s="113" t="s">
        <v>153</v>
      </c>
      <c r="BK1262" s="120">
        <f>SUM(BK1263:BK1326)</f>
        <v>0</v>
      </c>
    </row>
    <row r="1263" spans="2:65" s="18" customFormat="1" ht="16.5" customHeight="1">
      <c r="B1263" s="19"/>
      <c r="C1263" s="123" t="s">
        <v>1932</v>
      </c>
      <c r="D1263" s="123" t="s">
        <v>156</v>
      </c>
      <c r="E1263" s="124" t="s">
        <v>1933</v>
      </c>
      <c r="F1263" s="125" t="s">
        <v>1934</v>
      </c>
      <c r="G1263" s="126" t="s">
        <v>258</v>
      </c>
      <c r="H1263" s="127">
        <v>535.854</v>
      </c>
      <c r="I1263" s="128"/>
      <c r="J1263" s="129">
        <f>ROUND(I1263*H1263,2)</f>
        <v>0</v>
      </c>
      <c r="K1263" s="125" t="s">
        <v>160</v>
      </c>
      <c r="L1263" s="19"/>
      <c r="M1263" s="130" t="s">
        <v>19</v>
      </c>
      <c r="N1263" s="131" t="s">
        <v>49</v>
      </c>
      <c r="P1263" s="132">
        <f>O1263*H1263</f>
        <v>0</v>
      </c>
      <c r="Q1263" s="132">
        <v>0.0002</v>
      </c>
      <c r="R1263" s="132">
        <f>Q1263*H1263</f>
        <v>0.10717080000000001</v>
      </c>
      <c r="S1263" s="132">
        <v>0</v>
      </c>
      <c r="T1263" s="133">
        <f>S1263*H1263</f>
        <v>0</v>
      </c>
      <c r="AR1263" s="134" t="s">
        <v>373</v>
      </c>
      <c r="AT1263" s="134" t="s">
        <v>156</v>
      </c>
      <c r="AU1263" s="134" t="s">
        <v>87</v>
      </c>
      <c r="AY1263" s="2" t="s">
        <v>153</v>
      </c>
      <c r="BE1263" s="135">
        <f t="shared" si="130"/>
        <v>0</v>
      </c>
      <c r="BF1263" s="135">
        <f t="shared" si="131"/>
        <v>0</v>
      </c>
      <c r="BG1263" s="135">
        <f t="shared" si="132"/>
        <v>0</v>
      </c>
      <c r="BH1263" s="135">
        <f t="shared" si="133"/>
        <v>0</v>
      </c>
      <c r="BI1263" s="135">
        <f t="shared" si="134"/>
        <v>0</v>
      </c>
      <c r="BJ1263" s="2" t="s">
        <v>85</v>
      </c>
      <c r="BK1263" s="135">
        <f>ROUND(I1263*H1263,2)</f>
        <v>0</v>
      </c>
      <c r="BL1263" s="2" t="s">
        <v>373</v>
      </c>
      <c r="BM1263" s="134" t="s">
        <v>1935</v>
      </c>
    </row>
    <row r="1264" spans="2:47" s="18" customFormat="1" ht="11.25">
      <c r="B1264" s="19"/>
      <c r="D1264" s="136" t="s">
        <v>163</v>
      </c>
      <c r="F1264" s="137" t="s">
        <v>1936</v>
      </c>
      <c r="L1264" s="19"/>
      <c r="M1264" s="138"/>
      <c r="T1264" s="43"/>
      <c r="AT1264" s="2" t="s">
        <v>163</v>
      </c>
      <c r="AU1264" s="2" t="s">
        <v>87</v>
      </c>
    </row>
    <row r="1265" spans="2:51" s="142" customFormat="1" ht="11.25">
      <c r="B1265" s="143"/>
      <c r="D1265" s="144" t="s">
        <v>261</v>
      </c>
      <c r="E1265" s="145" t="s">
        <v>19</v>
      </c>
      <c r="F1265" s="146" t="s">
        <v>1937</v>
      </c>
      <c r="H1265" s="145" t="s">
        <v>19</v>
      </c>
      <c r="L1265" s="143"/>
      <c r="M1265" s="147"/>
      <c r="T1265" s="148"/>
      <c r="AT1265" s="145" t="s">
        <v>261</v>
      </c>
      <c r="AU1265" s="145" t="s">
        <v>87</v>
      </c>
      <c r="AV1265" s="142" t="s">
        <v>85</v>
      </c>
      <c r="AW1265" s="142" t="s">
        <v>37</v>
      </c>
      <c r="AX1265" s="142" t="s">
        <v>78</v>
      </c>
      <c r="AY1265" s="145" t="s">
        <v>153</v>
      </c>
    </row>
    <row r="1266" spans="2:51" s="149" customFormat="1" ht="11.25">
      <c r="B1266" s="150"/>
      <c r="D1266" s="144" t="s">
        <v>261</v>
      </c>
      <c r="E1266" s="151" t="s">
        <v>19</v>
      </c>
      <c r="F1266" s="152" t="s">
        <v>1454</v>
      </c>
      <c r="H1266" s="153">
        <v>104.88</v>
      </c>
      <c r="L1266" s="150"/>
      <c r="M1266" s="154"/>
      <c r="T1266" s="155"/>
      <c r="AT1266" s="151" t="s">
        <v>261</v>
      </c>
      <c r="AU1266" s="151" t="s">
        <v>87</v>
      </c>
      <c r="AV1266" s="149" t="s">
        <v>87</v>
      </c>
      <c r="AW1266" s="149" t="s">
        <v>37</v>
      </c>
      <c r="AX1266" s="149" t="s">
        <v>78</v>
      </c>
      <c r="AY1266" s="151" t="s">
        <v>153</v>
      </c>
    </row>
    <row r="1267" spans="2:51" s="149" customFormat="1" ht="11.25">
      <c r="B1267" s="150"/>
      <c r="D1267" s="144" t="s">
        <v>261</v>
      </c>
      <c r="E1267" s="151" t="s">
        <v>19</v>
      </c>
      <c r="F1267" s="152" t="s">
        <v>1455</v>
      </c>
      <c r="H1267" s="153">
        <v>-15.898</v>
      </c>
      <c r="L1267" s="150"/>
      <c r="M1267" s="154"/>
      <c r="T1267" s="155"/>
      <c r="AT1267" s="151" t="s">
        <v>261</v>
      </c>
      <c r="AU1267" s="151" t="s">
        <v>87</v>
      </c>
      <c r="AV1267" s="149" t="s">
        <v>87</v>
      </c>
      <c r="AW1267" s="149" t="s">
        <v>37</v>
      </c>
      <c r="AX1267" s="149" t="s">
        <v>78</v>
      </c>
      <c r="AY1267" s="151" t="s">
        <v>153</v>
      </c>
    </row>
    <row r="1268" spans="2:51" s="149" customFormat="1" ht="11.25">
      <c r="B1268" s="150"/>
      <c r="D1268" s="144" t="s">
        <v>261</v>
      </c>
      <c r="E1268" s="151" t="s">
        <v>19</v>
      </c>
      <c r="F1268" s="152" t="s">
        <v>1456</v>
      </c>
      <c r="H1268" s="153">
        <v>28.362</v>
      </c>
      <c r="L1268" s="150"/>
      <c r="M1268" s="154"/>
      <c r="T1268" s="155"/>
      <c r="AT1268" s="151" t="s">
        <v>261</v>
      </c>
      <c r="AU1268" s="151" t="s">
        <v>87</v>
      </c>
      <c r="AV1268" s="149" t="s">
        <v>87</v>
      </c>
      <c r="AW1268" s="149" t="s">
        <v>37</v>
      </c>
      <c r="AX1268" s="149" t="s">
        <v>78</v>
      </c>
      <c r="AY1268" s="151" t="s">
        <v>153</v>
      </c>
    </row>
    <row r="1269" spans="2:51" s="149" customFormat="1" ht="11.25">
      <c r="B1269" s="150"/>
      <c r="D1269" s="144" t="s">
        <v>261</v>
      </c>
      <c r="E1269" s="151" t="s">
        <v>19</v>
      </c>
      <c r="F1269" s="152" t="s">
        <v>1457</v>
      </c>
      <c r="H1269" s="153">
        <v>-3.912</v>
      </c>
      <c r="L1269" s="150"/>
      <c r="M1269" s="154"/>
      <c r="T1269" s="155"/>
      <c r="AT1269" s="151" t="s">
        <v>261</v>
      </c>
      <c r="AU1269" s="151" t="s">
        <v>87</v>
      </c>
      <c r="AV1269" s="149" t="s">
        <v>87</v>
      </c>
      <c r="AW1269" s="149" t="s">
        <v>37</v>
      </c>
      <c r="AX1269" s="149" t="s">
        <v>78</v>
      </c>
      <c r="AY1269" s="151" t="s">
        <v>153</v>
      </c>
    </row>
    <row r="1270" spans="2:51" s="149" customFormat="1" ht="11.25">
      <c r="B1270" s="150"/>
      <c r="D1270" s="144" t="s">
        <v>261</v>
      </c>
      <c r="E1270" s="151" t="s">
        <v>19</v>
      </c>
      <c r="F1270" s="152" t="s">
        <v>1458</v>
      </c>
      <c r="H1270" s="153">
        <v>11.662</v>
      </c>
      <c r="L1270" s="150"/>
      <c r="M1270" s="154"/>
      <c r="T1270" s="155"/>
      <c r="AT1270" s="151" t="s">
        <v>261</v>
      </c>
      <c r="AU1270" s="151" t="s">
        <v>87</v>
      </c>
      <c r="AV1270" s="149" t="s">
        <v>87</v>
      </c>
      <c r="AW1270" s="149" t="s">
        <v>37</v>
      </c>
      <c r="AX1270" s="149" t="s">
        <v>78</v>
      </c>
      <c r="AY1270" s="151" t="s">
        <v>153</v>
      </c>
    </row>
    <row r="1271" spans="2:51" s="149" customFormat="1" ht="11.25">
      <c r="B1271" s="150"/>
      <c r="D1271" s="144" t="s">
        <v>261</v>
      </c>
      <c r="E1271" s="151" t="s">
        <v>19</v>
      </c>
      <c r="F1271" s="152" t="s">
        <v>1459</v>
      </c>
      <c r="H1271" s="153">
        <v>-1.904</v>
      </c>
      <c r="L1271" s="150"/>
      <c r="M1271" s="154"/>
      <c r="T1271" s="155"/>
      <c r="AT1271" s="151" t="s">
        <v>261</v>
      </c>
      <c r="AU1271" s="151" t="s">
        <v>87</v>
      </c>
      <c r="AV1271" s="149" t="s">
        <v>87</v>
      </c>
      <c r="AW1271" s="149" t="s">
        <v>37</v>
      </c>
      <c r="AX1271" s="149" t="s">
        <v>78</v>
      </c>
      <c r="AY1271" s="151" t="s">
        <v>153</v>
      </c>
    </row>
    <row r="1272" spans="2:51" s="149" customFormat="1" ht="11.25">
      <c r="B1272" s="150"/>
      <c r="D1272" s="144" t="s">
        <v>261</v>
      </c>
      <c r="E1272" s="151" t="s">
        <v>19</v>
      </c>
      <c r="F1272" s="152" t="s">
        <v>836</v>
      </c>
      <c r="H1272" s="153">
        <v>12.751</v>
      </c>
      <c r="L1272" s="150"/>
      <c r="M1272" s="154"/>
      <c r="T1272" s="155"/>
      <c r="AT1272" s="151" t="s">
        <v>261</v>
      </c>
      <c r="AU1272" s="151" t="s">
        <v>87</v>
      </c>
      <c r="AV1272" s="149" t="s">
        <v>87</v>
      </c>
      <c r="AW1272" s="149" t="s">
        <v>37</v>
      </c>
      <c r="AX1272" s="149" t="s">
        <v>78</v>
      </c>
      <c r="AY1272" s="151" t="s">
        <v>153</v>
      </c>
    </row>
    <row r="1273" spans="2:51" s="149" customFormat="1" ht="11.25">
      <c r="B1273" s="150"/>
      <c r="D1273" s="144" t="s">
        <v>261</v>
      </c>
      <c r="E1273" s="151" t="s">
        <v>19</v>
      </c>
      <c r="F1273" s="152" t="s">
        <v>1460</v>
      </c>
      <c r="H1273" s="153">
        <v>-1.848</v>
      </c>
      <c r="L1273" s="150"/>
      <c r="M1273" s="154"/>
      <c r="T1273" s="155"/>
      <c r="AT1273" s="151" t="s">
        <v>261</v>
      </c>
      <c r="AU1273" s="151" t="s">
        <v>87</v>
      </c>
      <c r="AV1273" s="149" t="s">
        <v>87</v>
      </c>
      <c r="AW1273" s="149" t="s">
        <v>37</v>
      </c>
      <c r="AX1273" s="149" t="s">
        <v>78</v>
      </c>
      <c r="AY1273" s="151" t="s">
        <v>153</v>
      </c>
    </row>
    <row r="1274" spans="2:51" s="149" customFormat="1" ht="11.25">
      <c r="B1274" s="150"/>
      <c r="D1274" s="144" t="s">
        <v>261</v>
      </c>
      <c r="E1274" s="151" t="s">
        <v>19</v>
      </c>
      <c r="F1274" s="152" t="s">
        <v>1461</v>
      </c>
      <c r="H1274" s="153">
        <v>10.562</v>
      </c>
      <c r="L1274" s="150"/>
      <c r="M1274" s="154"/>
      <c r="T1274" s="155"/>
      <c r="AT1274" s="151" t="s">
        <v>261</v>
      </c>
      <c r="AU1274" s="151" t="s">
        <v>87</v>
      </c>
      <c r="AV1274" s="149" t="s">
        <v>87</v>
      </c>
      <c r="AW1274" s="149" t="s">
        <v>37</v>
      </c>
      <c r="AX1274" s="149" t="s">
        <v>78</v>
      </c>
      <c r="AY1274" s="151" t="s">
        <v>153</v>
      </c>
    </row>
    <row r="1275" spans="2:51" s="149" customFormat="1" ht="11.25">
      <c r="B1275" s="150"/>
      <c r="D1275" s="144" t="s">
        <v>261</v>
      </c>
      <c r="E1275" s="151" t="s">
        <v>19</v>
      </c>
      <c r="F1275" s="152" t="s">
        <v>1462</v>
      </c>
      <c r="H1275" s="153">
        <v>-2.347</v>
      </c>
      <c r="L1275" s="150"/>
      <c r="M1275" s="154"/>
      <c r="T1275" s="155"/>
      <c r="AT1275" s="151" t="s">
        <v>261</v>
      </c>
      <c r="AU1275" s="151" t="s">
        <v>87</v>
      </c>
      <c r="AV1275" s="149" t="s">
        <v>87</v>
      </c>
      <c r="AW1275" s="149" t="s">
        <v>37</v>
      </c>
      <c r="AX1275" s="149" t="s">
        <v>78</v>
      </c>
      <c r="AY1275" s="151" t="s">
        <v>153</v>
      </c>
    </row>
    <row r="1276" spans="2:51" s="149" customFormat="1" ht="11.25">
      <c r="B1276" s="150"/>
      <c r="D1276" s="144" t="s">
        <v>261</v>
      </c>
      <c r="E1276" s="151" t="s">
        <v>19</v>
      </c>
      <c r="F1276" s="152" t="s">
        <v>839</v>
      </c>
      <c r="H1276" s="153">
        <v>4.14</v>
      </c>
      <c r="L1276" s="150"/>
      <c r="M1276" s="154"/>
      <c r="T1276" s="155"/>
      <c r="AT1276" s="151" t="s">
        <v>261</v>
      </c>
      <c r="AU1276" s="151" t="s">
        <v>87</v>
      </c>
      <c r="AV1276" s="149" t="s">
        <v>87</v>
      </c>
      <c r="AW1276" s="149" t="s">
        <v>37</v>
      </c>
      <c r="AX1276" s="149" t="s">
        <v>78</v>
      </c>
      <c r="AY1276" s="151" t="s">
        <v>153</v>
      </c>
    </row>
    <row r="1277" spans="2:51" s="149" customFormat="1" ht="11.25">
      <c r="B1277" s="150"/>
      <c r="D1277" s="144" t="s">
        <v>261</v>
      </c>
      <c r="E1277" s="151" t="s">
        <v>19</v>
      </c>
      <c r="F1277" s="152" t="s">
        <v>840</v>
      </c>
      <c r="H1277" s="153">
        <v>1.8</v>
      </c>
      <c r="L1277" s="150"/>
      <c r="M1277" s="154"/>
      <c r="T1277" s="155"/>
      <c r="AT1277" s="151" t="s">
        <v>261</v>
      </c>
      <c r="AU1277" s="151" t="s">
        <v>87</v>
      </c>
      <c r="AV1277" s="149" t="s">
        <v>87</v>
      </c>
      <c r="AW1277" s="149" t="s">
        <v>37</v>
      </c>
      <c r="AX1277" s="149" t="s">
        <v>78</v>
      </c>
      <c r="AY1277" s="151" t="s">
        <v>153</v>
      </c>
    </row>
    <row r="1278" spans="2:51" s="149" customFormat="1" ht="11.25">
      <c r="B1278" s="150"/>
      <c r="D1278" s="144" t="s">
        <v>261</v>
      </c>
      <c r="E1278" s="151" t="s">
        <v>19</v>
      </c>
      <c r="F1278" s="152" t="s">
        <v>840</v>
      </c>
      <c r="H1278" s="153">
        <v>1.8</v>
      </c>
      <c r="L1278" s="150"/>
      <c r="M1278" s="154"/>
      <c r="T1278" s="155"/>
      <c r="AT1278" s="151" t="s">
        <v>261</v>
      </c>
      <c r="AU1278" s="151" t="s">
        <v>87</v>
      </c>
      <c r="AV1278" s="149" t="s">
        <v>87</v>
      </c>
      <c r="AW1278" s="149" t="s">
        <v>37</v>
      </c>
      <c r="AX1278" s="149" t="s">
        <v>78</v>
      </c>
      <c r="AY1278" s="151" t="s">
        <v>153</v>
      </c>
    </row>
    <row r="1279" spans="2:51" s="149" customFormat="1" ht="11.25">
      <c r="B1279" s="150"/>
      <c r="D1279" s="144" t="s">
        <v>261</v>
      </c>
      <c r="E1279" s="151" t="s">
        <v>19</v>
      </c>
      <c r="F1279" s="152" t="s">
        <v>843</v>
      </c>
      <c r="H1279" s="153">
        <v>2.261</v>
      </c>
      <c r="L1279" s="150"/>
      <c r="M1279" s="154"/>
      <c r="T1279" s="155"/>
      <c r="AT1279" s="151" t="s">
        <v>261</v>
      </c>
      <c r="AU1279" s="151" t="s">
        <v>87</v>
      </c>
      <c r="AV1279" s="149" t="s">
        <v>87</v>
      </c>
      <c r="AW1279" s="149" t="s">
        <v>37</v>
      </c>
      <c r="AX1279" s="149" t="s">
        <v>78</v>
      </c>
      <c r="AY1279" s="151" t="s">
        <v>153</v>
      </c>
    </row>
    <row r="1280" spans="2:51" s="149" customFormat="1" ht="11.25">
      <c r="B1280" s="150"/>
      <c r="D1280" s="144" t="s">
        <v>261</v>
      </c>
      <c r="E1280" s="151" t="s">
        <v>19</v>
      </c>
      <c r="F1280" s="152" t="s">
        <v>1467</v>
      </c>
      <c r="H1280" s="153">
        <v>-0.316</v>
      </c>
      <c r="L1280" s="150"/>
      <c r="M1280" s="154"/>
      <c r="T1280" s="155"/>
      <c r="AT1280" s="151" t="s">
        <v>261</v>
      </c>
      <c r="AU1280" s="151" t="s">
        <v>87</v>
      </c>
      <c r="AV1280" s="149" t="s">
        <v>87</v>
      </c>
      <c r="AW1280" s="149" t="s">
        <v>37</v>
      </c>
      <c r="AX1280" s="149" t="s">
        <v>78</v>
      </c>
      <c r="AY1280" s="151" t="s">
        <v>153</v>
      </c>
    </row>
    <row r="1281" spans="2:51" s="149" customFormat="1" ht="11.25">
      <c r="B1281" s="150"/>
      <c r="D1281" s="144" t="s">
        <v>261</v>
      </c>
      <c r="E1281" s="151" t="s">
        <v>19</v>
      </c>
      <c r="F1281" s="152" t="s">
        <v>843</v>
      </c>
      <c r="H1281" s="153">
        <v>2.261</v>
      </c>
      <c r="L1281" s="150"/>
      <c r="M1281" s="154"/>
      <c r="T1281" s="155"/>
      <c r="AT1281" s="151" t="s">
        <v>261</v>
      </c>
      <c r="AU1281" s="151" t="s">
        <v>87</v>
      </c>
      <c r="AV1281" s="149" t="s">
        <v>87</v>
      </c>
      <c r="AW1281" s="149" t="s">
        <v>37</v>
      </c>
      <c r="AX1281" s="149" t="s">
        <v>78</v>
      </c>
      <c r="AY1281" s="151" t="s">
        <v>153</v>
      </c>
    </row>
    <row r="1282" spans="2:51" s="149" customFormat="1" ht="11.25">
      <c r="B1282" s="150"/>
      <c r="D1282" s="144" t="s">
        <v>261</v>
      </c>
      <c r="E1282" s="151" t="s">
        <v>19</v>
      </c>
      <c r="F1282" s="152" t="s">
        <v>1468</v>
      </c>
      <c r="H1282" s="153">
        <v>-0.864</v>
      </c>
      <c r="L1282" s="150"/>
      <c r="M1282" s="154"/>
      <c r="T1282" s="155"/>
      <c r="AT1282" s="151" t="s">
        <v>261</v>
      </c>
      <c r="AU1282" s="151" t="s">
        <v>87</v>
      </c>
      <c r="AV1282" s="149" t="s">
        <v>87</v>
      </c>
      <c r="AW1282" s="149" t="s">
        <v>37</v>
      </c>
      <c r="AX1282" s="149" t="s">
        <v>78</v>
      </c>
      <c r="AY1282" s="151" t="s">
        <v>153</v>
      </c>
    </row>
    <row r="1283" spans="2:51" s="149" customFormat="1" ht="11.25">
      <c r="B1283" s="150"/>
      <c r="D1283" s="144" t="s">
        <v>261</v>
      </c>
      <c r="E1283" s="151" t="s">
        <v>19</v>
      </c>
      <c r="F1283" s="152" t="s">
        <v>1469</v>
      </c>
      <c r="H1283" s="153">
        <v>-1.843</v>
      </c>
      <c r="L1283" s="150"/>
      <c r="M1283" s="154"/>
      <c r="T1283" s="155"/>
      <c r="AT1283" s="151" t="s">
        <v>261</v>
      </c>
      <c r="AU1283" s="151" t="s">
        <v>87</v>
      </c>
      <c r="AV1283" s="149" t="s">
        <v>87</v>
      </c>
      <c r="AW1283" s="149" t="s">
        <v>37</v>
      </c>
      <c r="AX1283" s="149" t="s">
        <v>78</v>
      </c>
      <c r="AY1283" s="151" t="s">
        <v>153</v>
      </c>
    </row>
    <row r="1284" spans="2:51" s="149" customFormat="1" ht="11.25">
      <c r="B1284" s="150"/>
      <c r="D1284" s="144" t="s">
        <v>261</v>
      </c>
      <c r="E1284" s="151" t="s">
        <v>19</v>
      </c>
      <c r="F1284" s="152" t="s">
        <v>1470</v>
      </c>
      <c r="H1284" s="153">
        <v>4.128</v>
      </c>
      <c r="L1284" s="150"/>
      <c r="M1284" s="154"/>
      <c r="T1284" s="155"/>
      <c r="AT1284" s="151" t="s">
        <v>261</v>
      </c>
      <c r="AU1284" s="151" t="s">
        <v>87</v>
      </c>
      <c r="AV1284" s="149" t="s">
        <v>87</v>
      </c>
      <c r="AW1284" s="149" t="s">
        <v>37</v>
      </c>
      <c r="AX1284" s="149" t="s">
        <v>78</v>
      </c>
      <c r="AY1284" s="151" t="s">
        <v>153</v>
      </c>
    </row>
    <row r="1285" spans="2:51" s="149" customFormat="1" ht="11.25">
      <c r="B1285" s="150"/>
      <c r="D1285" s="144" t="s">
        <v>261</v>
      </c>
      <c r="E1285" s="151" t="s">
        <v>19</v>
      </c>
      <c r="F1285" s="152" t="s">
        <v>1471</v>
      </c>
      <c r="H1285" s="153">
        <v>1.507</v>
      </c>
      <c r="L1285" s="150"/>
      <c r="M1285" s="154"/>
      <c r="T1285" s="155"/>
      <c r="AT1285" s="151" t="s">
        <v>261</v>
      </c>
      <c r="AU1285" s="151" t="s">
        <v>87</v>
      </c>
      <c r="AV1285" s="149" t="s">
        <v>87</v>
      </c>
      <c r="AW1285" s="149" t="s">
        <v>37</v>
      </c>
      <c r="AX1285" s="149" t="s">
        <v>78</v>
      </c>
      <c r="AY1285" s="151" t="s">
        <v>153</v>
      </c>
    </row>
    <row r="1286" spans="2:51" s="149" customFormat="1" ht="11.25">
      <c r="B1286" s="150"/>
      <c r="D1286" s="144" t="s">
        <v>261</v>
      </c>
      <c r="E1286" s="151" t="s">
        <v>19</v>
      </c>
      <c r="F1286" s="152" t="s">
        <v>1472</v>
      </c>
      <c r="H1286" s="153">
        <v>1.485</v>
      </c>
      <c r="L1286" s="150"/>
      <c r="M1286" s="154"/>
      <c r="T1286" s="155"/>
      <c r="AT1286" s="151" t="s">
        <v>261</v>
      </c>
      <c r="AU1286" s="151" t="s">
        <v>87</v>
      </c>
      <c r="AV1286" s="149" t="s">
        <v>87</v>
      </c>
      <c r="AW1286" s="149" t="s">
        <v>37</v>
      </c>
      <c r="AX1286" s="149" t="s">
        <v>78</v>
      </c>
      <c r="AY1286" s="151" t="s">
        <v>153</v>
      </c>
    </row>
    <row r="1287" spans="2:51" s="149" customFormat="1" ht="11.25">
      <c r="B1287" s="150"/>
      <c r="D1287" s="144" t="s">
        <v>261</v>
      </c>
      <c r="E1287" s="151" t="s">
        <v>19</v>
      </c>
      <c r="F1287" s="152" t="s">
        <v>1473</v>
      </c>
      <c r="H1287" s="153">
        <v>5.964</v>
      </c>
      <c r="L1287" s="150"/>
      <c r="M1287" s="154"/>
      <c r="T1287" s="155"/>
      <c r="AT1287" s="151" t="s">
        <v>261</v>
      </c>
      <c r="AU1287" s="151" t="s">
        <v>87</v>
      </c>
      <c r="AV1287" s="149" t="s">
        <v>87</v>
      </c>
      <c r="AW1287" s="149" t="s">
        <v>37</v>
      </c>
      <c r="AX1287" s="149" t="s">
        <v>78</v>
      </c>
      <c r="AY1287" s="151" t="s">
        <v>153</v>
      </c>
    </row>
    <row r="1288" spans="2:51" s="149" customFormat="1" ht="11.25">
      <c r="B1288" s="150"/>
      <c r="D1288" s="144" t="s">
        <v>261</v>
      </c>
      <c r="E1288" s="151" t="s">
        <v>19</v>
      </c>
      <c r="F1288" s="152" t="s">
        <v>1474</v>
      </c>
      <c r="H1288" s="153">
        <v>-0.469</v>
      </c>
      <c r="L1288" s="150"/>
      <c r="M1288" s="154"/>
      <c r="T1288" s="155"/>
      <c r="AT1288" s="151" t="s">
        <v>261</v>
      </c>
      <c r="AU1288" s="151" t="s">
        <v>87</v>
      </c>
      <c r="AV1288" s="149" t="s">
        <v>87</v>
      </c>
      <c r="AW1288" s="149" t="s">
        <v>37</v>
      </c>
      <c r="AX1288" s="149" t="s">
        <v>78</v>
      </c>
      <c r="AY1288" s="151" t="s">
        <v>153</v>
      </c>
    </row>
    <row r="1289" spans="2:51" s="149" customFormat="1" ht="11.25">
      <c r="B1289" s="150"/>
      <c r="D1289" s="144" t="s">
        <v>261</v>
      </c>
      <c r="E1289" s="151" t="s">
        <v>19</v>
      </c>
      <c r="F1289" s="152" t="s">
        <v>1475</v>
      </c>
      <c r="H1289" s="153">
        <v>-0.352</v>
      </c>
      <c r="L1289" s="150"/>
      <c r="M1289" s="154"/>
      <c r="T1289" s="155"/>
      <c r="AT1289" s="151" t="s">
        <v>261</v>
      </c>
      <c r="AU1289" s="151" t="s">
        <v>87</v>
      </c>
      <c r="AV1289" s="149" t="s">
        <v>87</v>
      </c>
      <c r="AW1289" s="149" t="s">
        <v>37</v>
      </c>
      <c r="AX1289" s="149" t="s">
        <v>78</v>
      </c>
      <c r="AY1289" s="151" t="s">
        <v>153</v>
      </c>
    </row>
    <row r="1290" spans="2:51" s="149" customFormat="1" ht="11.25">
      <c r="B1290" s="150"/>
      <c r="D1290" s="144" t="s">
        <v>261</v>
      </c>
      <c r="E1290" s="151" t="s">
        <v>19</v>
      </c>
      <c r="F1290" s="152" t="s">
        <v>1476</v>
      </c>
      <c r="H1290" s="153">
        <v>-0.677</v>
      </c>
      <c r="L1290" s="150"/>
      <c r="M1290" s="154"/>
      <c r="T1290" s="155"/>
      <c r="AT1290" s="151" t="s">
        <v>261</v>
      </c>
      <c r="AU1290" s="151" t="s">
        <v>87</v>
      </c>
      <c r="AV1290" s="149" t="s">
        <v>87</v>
      </c>
      <c r="AW1290" s="149" t="s">
        <v>37</v>
      </c>
      <c r="AX1290" s="149" t="s">
        <v>78</v>
      </c>
      <c r="AY1290" s="151" t="s">
        <v>153</v>
      </c>
    </row>
    <row r="1291" spans="2:51" s="163" customFormat="1" ht="11.25">
      <c r="B1291" s="164"/>
      <c r="D1291" s="144" t="s">
        <v>261</v>
      </c>
      <c r="E1291" s="165" t="s">
        <v>19</v>
      </c>
      <c r="F1291" s="166" t="s">
        <v>437</v>
      </c>
      <c r="H1291" s="167">
        <v>163.13300000000004</v>
      </c>
      <c r="L1291" s="164"/>
      <c r="M1291" s="168"/>
      <c r="T1291" s="169"/>
      <c r="AT1291" s="165" t="s">
        <v>261</v>
      </c>
      <c r="AU1291" s="165" t="s">
        <v>87</v>
      </c>
      <c r="AV1291" s="163" t="s">
        <v>169</v>
      </c>
      <c r="AW1291" s="163" t="s">
        <v>37</v>
      </c>
      <c r="AX1291" s="163" t="s">
        <v>78</v>
      </c>
      <c r="AY1291" s="165" t="s">
        <v>153</v>
      </c>
    </row>
    <row r="1292" spans="2:51" s="142" customFormat="1" ht="11.25">
      <c r="B1292" s="143"/>
      <c r="D1292" s="144" t="s">
        <v>261</v>
      </c>
      <c r="E1292" s="145" t="s">
        <v>19</v>
      </c>
      <c r="F1292" s="146" t="s">
        <v>1938</v>
      </c>
      <c r="H1292" s="145" t="s">
        <v>19</v>
      </c>
      <c r="L1292" s="143"/>
      <c r="M1292" s="147"/>
      <c r="T1292" s="148"/>
      <c r="AT1292" s="145" t="s">
        <v>261</v>
      </c>
      <c r="AU1292" s="145" t="s">
        <v>87</v>
      </c>
      <c r="AV1292" s="142" t="s">
        <v>85</v>
      </c>
      <c r="AW1292" s="142" t="s">
        <v>37</v>
      </c>
      <c r="AX1292" s="142" t="s">
        <v>78</v>
      </c>
      <c r="AY1292" s="145" t="s">
        <v>153</v>
      </c>
    </row>
    <row r="1293" spans="2:51" s="149" customFormat="1" ht="11.25">
      <c r="B1293" s="150"/>
      <c r="D1293" s="144" t="s">
        <v>261</v>
      </c>
      <c r="E1293" s="151" t="s">
        <v>19</v>
      </c>
      <c r="F1293" s="152" t="s">
        <v>749</v>
      </c>
      <c r="H1293" s="153">
        <v>72.2</v>
      </c>
      <c r="L1293" s="150"/>
      <c r="M1293" s="154"/>
      <c r="T1293" s="155"/>
      <c r="AT1293" s="151" t="s">
        <v>261</v>
      </c>
      <c r="AU1293" s="151" t="s">
        <v>87</v>
      </c>
      <c r="AV1293" s="149" t="s">
        <v>87</v>
      </c>
      <c r="AW1293" s="149" t="s">
        <v>37</v>
      </c>
      <c r="AX1293" s="149" t="s">
        <v>78</v>
      </c>
      <c r="AY1293" s="151" t="s">
        <v>153</v>
      </c>
    </row>
    <row r="1294" spans="2:51" s="149" customFormat="1" ht="11.25">
      <c r="B1294" s="150"/>
      <c r="D1294" s="144" t="s">
        <v>261</v>
      </c>
      <c r="E1294" s="151" t="s">
        <v>19</v>
      </c>
      <c r="F1294" s="152" t="s">
        <v>750</v>
      </c>
      <c r="H1294" s="153">
        <v>53.138</v>
      </c>
      <c r="L1294" s="150"/>
      <c r="M1294" s="154"/>
      <c r="T1294" s="155"/>
      <c r="AT1294" s="151" t="s">
        <v>261</v>
      </c>
      <c r="AU1294" s="151" t="s">
        <v>87</v>
      </c>
      <c r="AV1294" s="149" t="s">
        <v>87</v>
      </c>
      <c r="AW1294" s="149" t="s">
        <v>37</v>
      </c>
      <c r="AX1294" s="149" t="s">
        <v>78</v>
      </c>
      <c r="AY1294" s="151" t="s">
        <v>153</v>
      </c>
    </row>
    <row r="1295" spans="2:51" s="149" customFormat="1" ht="11.25">
      <c r="B1295" s="150"/>
      <c r="D1295" s="144" t="s">
        <v>261</v>
      </c>
      <c r="E1295" s="151" t="s">
        <v>19</v>
      </c>
      <c r="F1295" s="152" t="s">
        <v>751</v>
      </c>
      <c r="H1295" s="153">
        <v>75.048</v>
      </c>
      <c r="L1295" s="150"/>
      <c r="M1295" s="154"/>
      <c r="T1295" s="155"/>
      <c r="AT1295" s="151" t="s">
        <v>261</v>
      </c>
      <c r="AU1295" s="151" t="s">
        <v>87</v>
      </c>
      <c r="AV1295" s="149" t="s">
        <v>87</v>
      </c>
      <c r="AW1295" s="149" t="s">
        <v>37</v>
      </c>
      <c r="AX1295" s="149" t="s">
        <v>78</v>
      </c>
      <c r="AY1295" s="151" t="s">
        <v>153</v>
      </c>
    </row>
    <row r="1296" spans="2:51" s="149" customFormat="1" ht="11.25">
      <c r="B1296" s="150"/>
      <c r="D1296" s="144" t="s">
        <v>261</v>
      </c>
      <c r="E1296" s="151" t="s">
        <v>19</v>
      </c>
      <c r="F1296" s="152" t="s">
        <v>752</v>
      </c>
      <c r="H1296" s="153">
        <v>31.637</v>
      </c>
      <c r="L1296" s="150"/>
      <c r="M1296" s="154"/>
      <c r="T1296" s="155"/>
      <c r="AT1296" s="151" t="s">
        <v>261</v>
      </c>
      <c r="AU1296" s="151" t="s">
        <v>87</v>
      </c>
      <c r="AV1296" s="149" t="s">
        <v>87</v>
      </c>
      <c r="AW1296" s="149" t="s">
        <v>37</v>
      </c>
      <c r="AX1296" s="149" t="s">
        <v>78</v>
      </c>
      <c r="AY1296" s="151" t="s">
        <v>153</v>
      </c>
    </row>
    <row r="1297" spans="2:51" s="149" customFormat="1" ht="11.25">
      <c r="B1297" s="150"/>
      <c r="D1297" s="144" t="s">
        <v>261</v>
      </c>
      <c r="E1297" s="151" t="s">
        <v>19</v>
      </c>
      <c r="F1297" s="152" t="s">
        <v>753</v>
      </c>
      <c r="H1297" s="153">
        <v>34.781</v>
      </c>
      <c r="L1297" s="150"/>
      <c r="M1297" s="154"/>
      <c r="T1297" s="155"/>
      <c r="AT1297" s="151" t="s">
        <v>261</v>
      </c>
      <c r="AU1297" s="151" t="s">
        <v>87</v>
      </c>
      <c r="AV1297" s="149" t="s">
        <v>87</v>
      </c>
      <c r="AW1297" s="149" t="s">
        <v>37</v>
      </c>
      <c r="AX1297" s="149" t="s">
        <v>78</v>
      </c>
      <c r="AY1297" s="151" t="s">
        <v>153</v>
      </c>
    </row>
    <row r="1298" spans="2:51" s="149" customFormat="1" ht="11.25">
      <c r="B1298" s="150"/>
      <c r="D1298" s="144" t="s">
        <v>261</v>
      </c>
      <c r="E1298" s="151" t="s">
        <v>19</v>
      </c>
      <c r="F1298" s="152" t="s">
        <v>754</v>
      </c>
      <c r="H1298" s="153">
        <v>15.043</v>
      </c>
      <c r="L1298" s="150"/>
      <c r="M1298" s="154"/>
      <c r="T1298" s="155"/>
      <c r="AT1298" s="151" t="s">
        <v>261</v>
      </c>
      <c r="AU1298" s="151" t="s">
        <v>87</v>
      </c>
      <c r="AV1298" s="149" t="s">
        <v>87</v>
      </c>
      <c r="AW1298" s="149" t="s">
        <v>37</v>
      </c>
      <c r="AX1298" s="149" t="s">
        <v>78</v>
      </c>
      <c r="AY1298" s="151" t="s">
        <v>153</v>
      </c>
    </row>
    <row r="1299" spans="2:51" s="149" customFormat="1" ht="11.25">
      <c r="B1299" s="150"/>
      <c r="D1299" s="144" t="s">
        <v>261</v>
      </c>
      <c r="E1299" s="151" t="s">
        <v>19</v>
      </c>
      <c r="F1299" s="152" t="s">
        <v>755</v>
      </c>
      <c r="H1299" s="153">
        <v>18.658</v>
      </c>
      <c r="L1299" s="150"/>
      <c r="M1299" s="154"/>
      <c r="T1299" s="155"/>
      <c r="AT1299" s="151" t="s">
        <v>261</v>
      </c>
      <c r="AU1299" s="151" t="s">
        <v>87</v>
      </c>
      <c r="AV1299" s="149" t="s">
        <v>87</v>
      </c>
      <c r="AW1299" s="149" t="s">
        <v>37</v>
      </c>
      <c r="AX1299" s="149" t="s">
        <v>78</v>
      </c>
      <c r="AY1299" s="151" t="s">
        <v>153</v>
      </c>
    </row>
    <row r="1300" spans="2:51" s="149" customFormat="1" ht="11.25">
      <c r="B1300" s="150"/>
      <c r="D1300" s="144" t="s">
        <v>261</v>
      </c>
      <c r="E1300" s="151" t="s">
        <v>19</v>
      </c>
      <c r="F1300" s="152" t="s">
        <v>756</v>
      </c>
      <c r="H1300" s="153">
        <v>9.698</v>
      </c>
      <c r="L1300" s="150"/>
      <c r="M1300" s="154"/>
      <c r="T1300" s="155"/>
      <c r="AT1300" s="151" t="s">
        <v>261</v>
      </c>
      <c r="AU1300" s="151" t="s">
        <v>87</v>
      </c>
      <c r="AV1300" s="149" t="s">
        <v>87</v>
      </c>
      <c r="AW1300" s="149" t="s">
        <v>37</v>
      </c>
      <c r="AX1300" s="149" t="s">
        <v>78</v>
      </c>
      <c r="AY1300" s="151" t="s">
        <v>153</v>
      </c>
    </row>
    <row r="1301" spans="2:51" s="149" customFormat="1" ht="11.25">
      <c r="B1301" s="150"/>
      <c r="D1301" s="144" t="s">
        <v>261</v>
      </c>
      <c r="E1301" s="151" t="s">
        <v>19</v>
      </c>
      <c r="F1301" s="152" t="s">
        <v>757</v>
      </c>
      <c r="H1301" s="153">
        <v>57.593</v>
      </c>
      <c r="L1301" s="150"/>
      <c r="M1301" s="154"/>
      <c r="T1301" s="155"/>
      <c r="AT1301" s="151" t="s">
        <v>261</v>
      </c>
      <c r="AU1301" s="151" t="s">
        <v>87</v>
      </c>
      <c r="AV1301" s="149" t="s">
        <v>87</v>
      </c>
      <c r="AW1301" s="149" t="s">
        <v>37</v>
      </c>
      <c r="AX1301" s="149" t="s">
        <v>78</v>
      </c>
      <c r="AY1301" s="151" t="s">
        <v>153</v>
      </c>
    </row>
    <row r="1302" spans="2:51" s="149" customFormat="1" ht="11.25">
      <c r="B1302" s="150"/>
      <c r="D1302" s="144" t="s">
        <v>261</v>
      </c>
      <c r="E1302" s="151" t="s">
        <v>19</v>
      </c>
      <c r="F1302" s="152" t="s">
        <v>758</v>
      </c>
      <c r="H1302" s="153">
        <v>16.611</v>
      </c>
      <c r="L1302" s="150"/>
      <c r="M1302" s="154"/>
      <c r="T1302" s="155"/>
      <c r="AT1302" s="151" t="s">
        <v>261</v>
      </c>
      <c r="AU1302" s="151" t="s">
        <v>87</v>
      </c>
      <c r="AV1302" s="149" t="s">
        <v>87</v>
      </c>
      <c r="AW1302" s="149" t="s">
        <v>37</v>
      </c>
      <c r="AX1302" s="149" t="s">
        <v>78</v>
      </c>
      <c r="AY1302" s="151" t="s">
        <v>153</v>
      </c>
    </row>
    <row r="1303" spans="2:51" s="149" customFormat="1" ht="11.25">
      <c r="B1303" s="150"/>
      <c r="D1303" s="144" t="s">
        <v>261</v>
      </c>
      <c r="E1303" s="151" t="s">
        <v>19</v>
      </c>
      <c r="F1303" s="152" t="s">
        <v>759</v>
      </c>
      <c r="H1303" s="153">
        <v>7.212</v>
      </c>
      <c r="L1303" s="150"/>
      <c r="M1303" s="154"/>
      <c r="T1303" s="155"/>
      <c r="AT1303" s="151" t="s">
        <v>261</v>
      </c>
      <c r="AU1303" s="151" t="s">
        <v>87</v>
      </c>
      <c r="AV1303" s="149" t="s">
        <v>87</v>
      </c>
      <c r="AW1303" s="149" t="s">
        <v>37</v>
      </c>
      <c r="AX1303" s="149" t="s">
        <v>78</v>
      </c>
      <c r="AY1303" s="151" t="s">
        <v>153</v>
      </c>
    </row>
    <row r="1304" spans="2:51" s="149" customFormat="1" ht="11.25">
      <c r="B1304" s="150"/>
      <c r="D1304" s="144" t="s">
        <v>261</v>
      </c>
      <c r="E1304" s="151" t="s">
        <v>19</v>
      </c>
      <c r="F1304" s="152" t="s">
        <v>1939</v>
      </c>
      <c r="H1304" s="153">
        <v>9.419</v>
      </c>
      <c r="L1304" s="150"/>
      <c r="M1304" s="154"/>
      <c r="T1304" s="155"/>
      <c r="AT1304" s="151" t="s">
        <v>261</v>
      </c>
      <c r="AU1304" s="151" t="s">
        <v>87</v>
      </c>
      <c r="AV1304" s="149" t="s">
        <v>87</v>
      </c>
      <c r="AW1304" s="149" t="s">
        <v>37</v>
      </c>
      <c r="AX1304" s="149" t="s">
        <v>78</v>
      </c>
      <c r="AY1304" s="151" t="s">
        <v>153</v>
      </c>
    </row>
    <row r="1305" spans="2:51" s="149" customFormat="1" ht="11.25">
      <c r="B1305" s="150"/>
      <c r="D1305" s="144" t="s">
        <v>261</v>
      </c>
      <c r="E1305" s="151" t="s">
        <v>19</v>
      </c>
      <c r="F1305" s="152" t="s">
        <v>1940</v>
      </c>
      <c r="H1305" s="153">
        <v>9.588</v>
      </c>
      <c r="L1305" s="150"/>
      <c r="M1305" s="154"/>
      <c r="T1305" s="155"/>
      <c r="AT1305" s="151" t="s">
        <v>261</v>
      </c>
      <c r="AU1305" s="151" t="s">
        <v>87</v>
      </c>
      <c r="AV1305" s="149" t="s">
        <v>87</v>
      </c>
      <c r="AW1305" s="149" t="s">
        <v>37</v>
      </c>
      <c r="AX1305" s="149" t="s">
        <v>78</v>
      </c>
      <c r="AY1305" s="151" t="s">
        <v>153</v>
      </c>
    </row>
    <row r="1306" spans="2:51" s="149" customFormat="1" ht="11.25">
      <c r="B1306" s="150"/>
      <c r="D1306" s="144" t="s">
        <v>261</v>
      </c>
      <c r="E1306" s="151" t="s">
        <v>19</v>
      </c>
      <c r="F1306" s="152" t="s">
        <v>760</v>
      </c>
      <c r="H1306" s="153">
        <v>-8.496</v>
      </c>
      <c r="L1306" s="150"/>
      <c r="M1306" s="154"/>
      <c r="T1306" s="155"/>
      <c r="AT1306" s="151" t="s">
        <v>261</v>
      </c>
      <c r="AU1306" s="151" t="s">
        <v>87</v>
      </c>
      <c r="AV1306" s="149" t="s">
        <v>87</v>
      </c>
      <c r="AW1306" s="149" t="s">
        <v>37</v>
      </c>
      <c r="AX1306" s="149" t="s">
        <v>78</v>
      </c>
      <c r="AY1306" s="151" t="s">
        <v>153</v>
      </c>
    </row>
    <row r="1307" spans="2:51" s="149" customFormat="1" ht="11.25">
      <c r="B1307" s="150"/>
      <c r="D1307" s="144" t="s">
        <v>261</v>
      </c>
      <c r="E1307" s="151" t="s">
        <v>19</v>
      </c>
      <c r="F1307" s="152" t="s">
        <v>734</v>
      </c>
      <c r="H1307" s="153">
        <v>-18.3</v>
      </c>
      <c r="L1307" s="150"/>
      <c r="M1307" s="154"/>
      <c r="T1307" s="155"/>
      <c r="AT1307" s="151" t="s">
        <v>261</v>
      </c>
      <c r="AU1307" s="151" t="s">
        <v>87</v>
      </c>
      <c r="AV1307" s="149" t="s">
        <v>87</v>
      </c>
      <c r="AW1307" s="149" t="s">
        <v>37</v>
      </c>
      <c r="AX1307" s="149" t="s">
        <v>78</v>
      </c>
      <c r="AY1307" s="151" t="s">
        <v>153</v>
      </c>
    </row>
    <row r="1308" spans="2:51" s="149" customFormat="1" ht="11.25">
      <c r="B1308" s="150"/>
      <c r="D1308" s="144" t="s">
        <v>261</v>
      </c>
      <c r="E1308" s="151" t="s">
        <v>19</v>
      </c>
      <c r="F1308" s="152" t="s">
        <v>761</v>
      </c>
      <c r="H1308" s="153">
        <v>-16.2</v>
      </c>
      <c r="L1308" s="150"/>
      <c r="M1308" s="154"/>
      <c r="T1308" s="155"/>
      <c r="AT1308" s="151" t="s">
        <v>261</v>
      </c>
      <c r="AU1308" s="151" t="s">
        <v>87</v>
      </c>
      <c r="AV1308" s="149" t="s">
        <v>87</v>
      </c>
      <c r="AW1308" s="149" t="s">
        <v>37</v>
      </c>
      <c r="AX1308" s="149" t="s">
        <v>78</v>
      </c>
      <c r="AY1308" s="151" t="s">
        <v>153</v>
      </c>
    </row>
    <row r="1309" spans="2:51" s="149" customFormat="1" ht="11.25">
      <c r="B1309" s="150"/>
      <c r="D1309" s="144" t="s">
        <v>261</v>
      </c>
      <c r="E1309" s="151" t="s">
        <v>19</v>
      </c>
      <c r="F1309" s="152" t="s">
        <v>762</v>
      </c>
      <c r="H1309" s="153">
        <v>-2.475</v>
      </c>
      <c r="L1309" s="150"/>
      <c r="M1309" s="154"/>
      <c r="T1309" s="155"/>
      <c r="AT1309" s="151" t="s">
        <v>261</v>
      </c>
      <c r="AU1309" s="151" t="s">
        <v>87</v>
      </c>
      <c r="AV1309" s="149" t="s">
        <v>87</v>
      </c>
      <c r="AW1309" s="149" t="s">
        <v>37</v>
      </c>
      <c r="AX1309" s="149" t="s">
        <v>78</v>
      </c>
      <c r="AY1309" s="151" t="s">
        <v>153</v>
      </c>
    </row>
    <row r="1310" spans="2:51" s="149" customFormat="1" ht="11.25">
      <c r="B1310" s="150"/>
      <c r="D1310" s="144" t="s">
        <v>261</v>
      </c>
      <c r="E1310" s="151" t="s">
        <v>19</v>
      </c>
      <c r="F1310" s="152" t="s">
        <v>763</v>
      </c>
      <c r="H1310" s="153">
        <v>-7.571</v>
      </c>
      <c r="L1310" s="150"/>
      <c r="M1310" s="154"/>
      <c r="T1310" s="155"/>
      <c r="AT1310" s="151" t="s">
        <v>261</v>
      </c>
      <c r="AU1310" s="151" t="s">
        <v>87</v>
      </c>
      <c r="AV1310" s="149" t="s">
        <v>87</v>
      </c>
      <c r="AW1310" s="149" t="s">
        <v>37</v>
      </c>
      <c r="AX1310" s="149" t="s">
        <v>78</v>
      </c>
      <c r="AY1310" s="151" t="s">
        <v>153</v>
      </c>
    </row>
    <row r="1311" spans="2:51" s="149" customFormat="1" ht="11.25">
      <c r="B1311" s="150"/>
      <c r="D1311" s="144" t="s">
        <v>261</v>
      </c>
      <c r="E1311" s="151" t="s">
        <v>19</v>
      </c>
      <c r="F1311" s="152" t="s">
        <v>764</v>
      </c>
      <c r="H1311" s="153">
        <v>9.116</v>
      </c>
      <c r="L1311" s="150"/>
      <c r="M1311" s="154"/>
      <c r="T1311" s="155"/>
      <c r="AT1311" s="151" t="s">
        <v>261</v>
      </c>
      <c r="AU1311" s="151" t="s">
        <v>87</v>
      </c>
      <c r="AV1311" s="149" t="s">
        <v>87</v>
      </c>
      <c r="AW1311" s="149" t="s">
        <v>37</v>
      </c>
      <c r="AX1311" s="149" t="s">
        <v>78</v>
      </c>
      <c r="AY1311" s="151" t="s">
        <v>153</v>
      </c>
    </row>
    <row r="1312" spans="2:51" s="149" customFormat="1" ht="11.25">
      <c r="B1312" s="150"/>
      <c r="D1312" s="144" t="s">
        <v>261</v>
      </c>
      <c r="E1312" s="151" t="s">
        <v>19</v>
      </c>
      <c r="F1312" s="152" t="s">
        <v>765</v>
      </c>
      <c r="H1312" s="153">
        <v>7.776</v>
      </c>
      <c r="L1312" s="150"/>
      <c r="M1312" s="154"/>
      <c r="T1312" s="155"/>
      <c r="AT1312" s="151" t="s">
        <v>261</v>
      </c>
      <c r="AU1312" s="151" t="s">
        <v>87</v>
      </c>
      <c r="AV1312" s="149" t="s">
        <v>87</v>
      </c>
      <c r="AW1312" s="149" t="s">
        <v>37</v>
      </c>
      <c r="AX1312" s="149" t="s">
        <v>78</v>
      </c>
      <c r="AY1312" s="151" t="s">
        <v>153</v>
      </c>
    </row>
    <row r="1313" spans="2:51" s="149" customFormat="1" ht="11.25">
      <c r="B1313" s="150"/>
      <c r="D1313" s="144" t="s">
        <v>261</v>
      </c>
      <c r="E1313" s="151" t="s">
        <v>19</v>
      </c>
      <c r="F1313" s="152" t="s">
        <v>766</v>
      </c>
      <c r="H1313" s="153">
        <v>-1.755</v>
      </c>
      <c r="L1313" s="150"/>
      <c r="M1313" s="154"/>
      <c r="T1313" s="155"/>
      <c r="AT1313" s="151" t="s">
        <v>261</v>
      </c>
      <c r="AU1313" s="151" t="s">
        <v>87</v>
      </c>
      <c r="AV1313" s="149" t="s">
        <v>87</v>
      </c>
      <c r="AW1313" s="149" t="s">
        <v>37</v>
      </c>
      <c r="AX1313" s="149" t="s">
        <v>78</v>
      </c>
      <c r="AY1313" s="151" t="s">
        <v>153</v>
      </c>
    </row>
    <row r="1314" spans="2:51" s="163" customFormat="1" ht="11.25">
      <c r="B1314" s="164"/>
      <c r="D1314" s="144" t="s">
        <v>261</v>
      </c>
      <c r="E1314" s="165" t="s">
        <v>19</v>
      </c>
      <c r="F1314" s="166" t="s">
        <v>437</v>
      </c>
      <c r="H1314" s="167">
        <v>372.72099999999995</v>
      </c>
      <c r="L1314" s="164"/>
      <c r="M1314" s="168"/>
      <c r="T1314" s="169"/>
      <c r="AT1314" s="165" t="s">
        <v>261</v>
      </c>
      <c r="AU1314" s="165" t="s">
        <v>87</v>
      </c>
      <c r="AV1314" s="163" t="s">
        <v>169</v>
      </c>
      <c r="AW1314" s="163" t="s">
        <v>37</v>
      </c>
      <c r="AX1314" s="163" t="s">
        <v>78</v>
      </c>
      <c r="AY1314" s="165" t="s">
        <v>153</v>
      </c>
    </row>
    <row r="1315" spans="2:51" s="156" customFormat="1" ht="11.25">
      <c r="B1315" s="157"/>
      <c r="D1315" s="144" t="s">
        <v>261</v>
      </c>
      <c r="E1315" s="158" t="s">
        <v>19</v>
      </c>
      <c r="F1315" s="159" t="s">
        <v>295</v>
      </c>
      <c r="H1315" s="160">
        <v>535.8539999999998</v>
      </c>
      <c r="L1315" s="157"/>
      <c r="M1315" s="161"/>
      <c r="T1315" s="162"/>
      <c r="AT1315" s="158" t="s">
        <v>261</v>
      </c>
      <c r="AU1315" s="158" t="s">
        <v>87</v>
      </c>
      <c r="AV1315" s="156" t="s">
        <v>174</v>
      </c>
      <c r="AW1315" s="156" t="s">
        <v>37</v>
      </c>
      <c r="AX1315" s="156" t="s">
        <v>85</v>
      </c>
      <c r="AY1315" s="158" t="s">
        <v>153</v>
      </c>
    </row>
    <row r="1316" spans="2:65" s="18" customFormat="1" ht="24.2" customHeight="1">
      <c r="B1316" s="19"/>
      <c r="C1316" s="123" t="s">
        <v>1941</v>
      </c>
      <c r="D1316" s="123" t="s">
        <v>156</v>
      </c>
      <c r="E1316" s="124" t="s">
        <v>1942</v>
      </c>
      <c r="F1316" s="125" t="s">
        <v>1943</v>
      </c>
      <c r="G1316" s="126" t="s">
        <v>258</v>
      </c>
      <c r="H1316" s="127">
        <v>535.854</v>
      </c>
      <c r="I1316" s="128"/>
      <c r="J1316" s="129">
        <f>ROUND(I1316*H1316,2)</f>
        <v>0</v>
      </c>
      <c r="K1316" s="125" t="s">
        <v>160</v>
      </c>
      <c r="L1316" s="19"/>
      <c r="M1316" s="130" t="s">
        <v>19</v>
      </c>
      <c r="N1316" s="131" t="s">
        <v>49</v>
      </c>
      <c r="P1316" s="132">
        <f>O1316*H1316</f>
        <v>0</v>
      </c>
      <c r="Q1316" s="132">
        <v>0.00026</v>
      </c>
      <c r="R1316" s="132">
        <f>Q1316*H1316</f>
        <v>0.13932204</v>
      </c>
      <c r="S1316" s="132">
        <v>0</v>
      </c>
      <c r="T1316" s="133">
        <f>S1316*H1316</f>
        <v>0</v>
      </c>
      <c r="AR1316" s="134" t="s">
        <v>373</v>
      </c>
      <c r="AT1316" s="134" t="s">
        <v>156</v>
      </c>
      <c r="AU1316" s="134" t="s">
        <v>87</v>
      </c>
      <c r="AY1316" s="2" t="s">
        <v>153</v>
      </c>
      <c r="BE1316" s="135">
        <f aca="true" t="shared" si="135" ref="BE1316:BE1326">IF(N1316="základní",J1316,0)</f>
        <v>0</v>
      </c>
      <c r="BF1316" s="135">
        <f aca="true" t="shared" si="136" ref="BF1316:BF1326">IF(N1316="snížená",J1316,0)</f>
        <v>0</v>
      </c>
      <c r="BG1316" s="135">
        <f aca="true" t="shared" si="137" ref="BG1316:BG1326">IF(N1316="zákl. přenesená",J1316,0)</f>
        <v>0</v>
      </c>
      <c r="BH1316" s="135">
        <f aca="true" t="shared" si="138" ref="BH1316:BH1326">IF(N1316="sníž. přenesená",J1316,0)</f>
        <v>0</v>
      </c>
      <c r="BI1316" s="135">
        <f aca="true" t="shared" si="139" ref="BI1316:BI1326">IF(N1316="nulová",J1316,0)</f>
        <v>0</v>
      </c>
      <c r="BJ1316" s="2" t="s">
        <v>85</v>
      </c>
      <c r="BK1316" s="135">
        <f>ROUND(I1316*H1316,2)</f>
        <v>0</v>
      </c>
      <c r="BL1316" s="2" t="s">
        <v>373</v>
      </c>
      <c r="BM1316" s="134" t="s">
        <v>1944</v>
      </c>
    </row>
    <row r="1317" spans="2:47" s="18" customFormat="1" ht="11.25">
      <c r="B1317" s="19"/>
      <c r="D1317" s="136" t="s">
        <v>163</v>
      </c>
      <c r="F1317" s="137" t="s">
        <v>1945</v>
      </c>
      <c r="L1317" s="19"/>
      <c r="M1317" s="138"/>
      <c r="T1317" s="43"/>
      <c r="AT1317" s="2" t="s">
        <v>163</v>
      </c>
      <c r="AU1317" s="2" t="s">
        <v>87</v>
      </c>
    </row>
    <row r="1318" spans="2:65" s="18" customFormat="1" ht="24.2" customHeight="1">
      <c r="B1318" s="19"/>
      <c r="C1318" s="123" t="s">
        <v>1946</v>
      </c>
      <c r="D1318" s="123" t="s">
        <v>156</v>
      </c>
      <c r="E1318" s="124" t="s">
        <v>1947</v>
      </c>
      <c r="F1318" s="125" t="s">
        <v>1948</v>
      </c>
      <c r="G1318" s="126" t="s">
        <v>258</v>
      </c>
      <c r="H1318" s="127">
        <v>9.038</v>
      </c>
      <c r="I1318" s="128"/>
      <c r="J1318" s="129">
        <f>ROUND(I1318*H1318,2)</f>
        <v>0</v>
      </c>
      <c r="K1318" s="125" t="s">
        <v>160</v>
      </c>
      <c r="L1318" s="19"/>
      <c r="M1318" s="130" t="s">
        <v>19</v>
      </c>
      <c r="N1318" s="131" t="s">
        <v>49</v>
      </c>
      <c r="P1318" s="132">
        <f>O1318*H1318</f>
        <v>0</v>
      </c>
      <c r="Q1318" s="132">
        <v>3E-05</v>
      </c>
      <c r="R1318" s="132">
        <f>Q1318*H1318</f>
        <v>0.00027114</v>
      </c>
      <c r="S1318" s="132">
        <v>0</v>
      </c>
      <c r="T1318" s="133">
        <f>S1318*H1318</f>
        <v>0</v>
      </c>
      <c r="AR1318" s="134" t="s">
        <v>373</v>
      </c>
      <c r="AT1318" s="134" t="s">
        <v>156</v>
      </c>
      <c r="AU1318" s="134" t="s">
        <v>87</v>
      </c>
      <c r="AY1318" s="2" t="s">
        <v>153</v>
      </c>
      <c r="BE1318" s="135">
        <f t="shared" si="135"/>
        <v>0</v>
      </c>
      <c r="BF1318" s="135">
        <f t="shared" si="136"/>
        <v>0</v>
      </c>
      <c r="BG1318" s="135">
        <f t="shared" si="137"/>
        <v>0</v>
      </c>
      <c r="BH1318" s="135">
        <f t="shared" si="138"/>
        <v>0</v>
      </c>
      <c r="BI1318" s="135">
        <f t="shared" si="139"/>
        <v>0</v>
      </c>
      <c r="BJ1318" s="2" t="s">
        <v>85</v>
      </c>
      <c r="BK1318" s="135">
        <f>ROUND(I1318*H1318,2)</f>
        <v>0</v>
      </c>
      <c r="BL1318" s="2" t="s">
        <v>373</v>
      </c>
      <c r="BM1318" s="134" t="s">
        <v>1949</v>
      </c>
    </row>
    <row r="1319" spans="2:47" s="18" customFormat="1" ht="11.25">
      <c r="B1319" s="19"/>
      <c r="D1319" s="136" t="s">
        <v>163</v>
      </c>
      <c r="F1319" s="137" t="s">
        <v>1950</v>
      </c>
      <c r="L1319" s="19"/>
      <c r="M1319" s="138"/>
      <c r="T1319" s="43"/>
      <c r="AT1319" s="2" t="s">
        <v>163</v>
      </c>
      <c r="AU1319" s="2" t="s">
        <v>87</v>
      </c>
    </row>
    <row r="1320" spans="2:51" s="142" customFormat="1" ht="11.25">
      <c r="B1320" s="143"/>
      <c r="D1320" s="144" t="s">
        <v>261</v>
      </c>
      <c r="E1320" s="145" t="s">
        <v>19</v>
      </c>
      <c r="F1320" s="146" t="s">
        <v>1951</v>
      </c>
      <c r="H1320" s="145" t="s">
        <v>19</v>
      </c>
      <c r="L1320" s="143"/>
      <c r="M1320" s="147"/>
      <c r="T1320" s="148"/>
      <c r="AT1320" s="145" t="s">
        <v>261</v>
      </c>
      <c r="AU1320" s="145" t="s">
        <v>87</v>
      </c>
      <c r="AV1320" s="142" t="s">
        <v>85</v>
      </c>
      <c r="AW1320" s="142" t="s">
        <v>37</v>
      </c>
      <c r="AX1320" s="142" t="s">
        <v>78</v>
      </c>
      <c r="AY1320" s="145" t="s">
        <v>153</v>
      </c>
    </row>
    <row r="1321" spans="2:51" s="149" customFormat="1" ht="11.25">
      <c r="B1321" s="150"/>
      <c r="D1321" s="144" t="s">
        <v>261</v>
      </c>
      <c r="E1321" s="151" t="s">
        <v>19</v>
      </c>
      <c r="F1321" s="152" t="s">
        <v>1952</v>
      </c>
      <c r="H1321" s="153">
        <v>7.042</v>
      </c>
      <c r="L1321" s="150"/>
      <c r="M1321" s="154"/>
      <c r="T1321" s="155"/>
      <c r="AT1321" s="151" t="s">
        <v>261</v>
      </c>
      <c r="AU1321" s="151" t="s">
        <v>87</v>
      </c>
      <c r="AV1321" s="149" t="s">
        <v>87</v>
      </c>
      <c r="AW1321" s="149" t="s">
        <v>37</v>
      </c>
      <c r="AX1321" s="149" t="s">
        <v>78</v>
      </c>
      <c r="AY1321" s="151" t="s">
        <v>153</v>
      </c>
    </row>
    <row r="1322" spans="2:51" s="149" customFormat="1" ht="11.25">
      <c r="B1322" s="150"/>
      <c r="D1322" s="144" t="s">
        <v>261</v>
      </c>
      <c r="E1322" s="151" t="s">
        <v>19</v>
      </c>
      <c r="F1322" s="152" t="s">
        <v>1863</v>
      </c>
      <c r="H1322" s="153">
        <v>-2.025</v>
      </c>
      <c r="L1322" s="150"/>
      <c r="M1322" s="154"/>
      <c r="T1322" s="155"/>
      <c r="AT1322" s="151" t="s">
        <v>261</v>
      </c>
      <c r="AU1322" s="151" t="s">
        <v>87</v>
      </c>
      <c r="AV1322" s="149" t="s">
        <v>87</v>
      </c>
      <c r="AW1322" s="149" t="s">
        <v>37</v>
      </c>
      <c r="AX1322" s="149" t="s">
        <v>78</v>
      </c>
      <c r="AY1322" s="151" t="s">
        <v>153</v>
      </c>
    </row>
    <row r="1323" spans="2:51" s="149" customFormat="1" ht="11.25">
      <c r="B1323" s="150"/>
      <c r="D1323" s="144" t="s">
        <v>261</v>
      </c>
      <c r="E1323" s="151" t="s">
        <v>19</v>
      </c>
      <c r="F1323" s="152" t="s">
        <v>1953</v>
      </c>
      <c r="H1323" s="153">
        <v>0.972</v>
      </c>
      <c r="L1323" s="150"/>
      <c r="M1323" s="154"/>
      <c r="T1323" s="155"/>
      <c r="AT1323" s="151" t="s">
        <v>261</v>
      </c>
      <c r="AU1323" s="151" t="s">
        <v>87</v>
      </c>
      <c r="AV1323" s="149" t="s">
        <v>87</v>
      </c>
      <c r="AW1323" s="149" t="s">
        <v>37</v>
      </c>
      <c r="AX1323" s="149" t="s">
        <v>78</v>
      </c>
      <c r="AY1323" s="151" t="s">
        <v>153</v>
      </c>
    </row>
    <row r="1324" spans="2:51" s="149" customFormat="1" ht="11.25">
      <c r="B1324" s="150"/>
      <c r="D1324" s="144" t="s">
        <v>261</v>
      </c>
      <c r="E1324" s="151" t="s">
        <v>19</v>
      </c>
      <c r="F1324" s="152" t="s">
        <v>1954</v>
      </c>
      <c r="H1324" s="153">
        <v>3.049</v>
      </c>
      <c r="L1324" s="150"/>
      <c r="M1324" s="154"/>
      <c r="T1324" s="155"/>
      <c r="AT1324" s="151" t="s">
        <v>261</v>
      </c>
      <c r="AU1324" s="151" t="s">
        <v>87</v>
      </c>
      <c r="AV1324" s="149" t="s">
        <v>87</v>
      </c>
      <c r="AW1324" s="149" t="s">
        <v>37</v>
      </c>
      <c r="AX1324" s="149" t="s">
        <v>78</v>
      </c>
      <c r="AY1324" s="151" t="s">
        <v>153</v>
      </c>
    </row>
    <row r="1325" spans="2:51" s="156" customFormat="1" ht="11.25">
      <c r="B1325" s="157"/>
      <c r="D1325" s="144" t="s">
        <v>261</v>
      </c>
      <c r="E1325" s="158" t="s">
        <v>19</v>
      </c>
      <c r="F1325" s="159" t="s">
        <v>295</v>
      </c>
      <c r="H1325" s="160">
        <v>9.037999999999998</v>
      </c>
      <c r="L1325" s="157"/>
      <c r="M1325" s="161"/>
      <c r="T1325" s="162"/>
      <c r="AT1325" s="158" t="s">
        <v>261</v>
      </c>
      <c r="AU1325" s="158" t="s">
        <v>87</v>
      </c>
      <c r="AV1325" s="156" t="s">
        <v>174</v>
      </c>
      <c r="AW1325" s="156" t="s">
        <v>37</v>
      </c>
      <c r="AX1325" s="156" t="s">
        <v>85</v>
      </c>
      <c r="AY1325" s="158" t="s">
        <v>153</v>
      </c>
    </row>
    <row r="1326" spans="2:65" s="18" customFormat="1" ht="16.5" customHeight="1">
      <c r="B1326" s="19"/>
      <c r="C1326" s="123" t="s">
        <v>1955</v>
      </c>
      <c r="D1326" s="123" t="s">
        <v>156</v>
      </c>
      <c r="E1326" s="124" t="s">
        <v>1956</v>
      </c>
      <c r="F1326" s="125" t="s">
        <v>1957</v>
      </c>
      <c r="G1326" s="126" t="s">
        <v>159</v>
      </c>
      <c r="H1326" s="127">
        <v>1</v>
      </c>
      <c r="I1326" s="128"/>
      <c r="J1326" s="129">
        <f>ROUND(I1326*H1326,2)</f>
        <v>0</v>
      </c>
      <c r="K1326" s="125" t="s">
        <v>19</v>
      </c>
      <c r="L1326" s="19"/>
      <c r="M1326" s="130" t="s">
        <v>19</v>
      </c>
      <c r="N1326" s="131" t="s">
        <v>49</v>
      </c>
      <c r="P1326" s="132">
        <f>O1326*H1326</f>
        <v>0</v>
      </c>
      <c r="Q1326" s="132">
        <v>0</v>
      </c>
      <c r="R1326" s="132">
        <f>Q1326*H1326</f>
        <v>0</v>
      </c>
      <c r="S1326" s="132">
        <v>0</v>
      </c>
      <c r="T1326" s="133">
        <f>S1326*H1326</f>
        <v>0</v>
      </c>
      <c r="AR1326" s="134" t="s">
        <v>373</v>
      </c>
      <c r="AT1326" s="134" t="s">
        <v>156</v>
      </c>
      <c r="AU1326" s="134" t="s">
        <v>87</v>
      </c>
      <c r="AY1326" s="2" t="s">
        <v>153</v>
      </c>
      <c r="BE1326" s="135">
        <f t="shared" si="135"/>
        <v>0</v>
      </c>
      <c r="BF1326" s="135">
        <f t="shared" si="136"/>
        <v>0</v>
      </c>
      <c r="BG1326" s="135">
        <f t="shared" si="137"/>
        <v>0</v>
      </c>
      <c r="BH1326" s="135">
        <f t="shared" si="138"/>
        <v>0</v>
      </c>
      <c r="BI1326" s="135">
        <f t="shared" si="139"/>
        <v>0</v>
      </c>
      <c r="BJ1326" s="2" t="s">
        <v>85</v>
      </c>
      <c r="BK1326" s="135">
        <f>ROUND(I1326*H1326,2)</f>
        <v>0</v>
      </c>
      <c r="BL1326" s="2" t="s">
        <v>373</v>
      </c>
      <c r="BM1326" s="134" t="s">
        <v>1958</v>
      </c>
    </row>
    <row r="1327" spans="2:63" s="111" customFormat="1" ht="22.9" customHeight="1">
      <c r="B1327" s="112"/>
      <c r="D1327" s="113" t="s">
        <v>77</v>
      </c>
      <c r="E1327" s="121" t="s">
        <v>1959</v>
      </c>
      <c r="F1327" s="121" t="s">
        <v>1960</v>
      </c>
      <c r="J1327" s="122">
        <f>BK1327</f>
        <v>0</v>
      </c>
      <c r="L1327" s="112"/>
      <c r="M1327" s="116"/>
      <c r="P1327" s="117">
        <f>SUM(P1328:P1330)</f>
        <v>0</v>
      </c>
      <c r="R1327" s="117">
        <f>SUM(R1328:R1330)</f>
        <v>0</v>
      </c>
      <c r="T1327" s="118">
        <f>SUM(T1328:T1330)</f>
        <v>0</v>
      </c>
      <c r="AR1327" s="113" t="s">
        <v>87</v>
      </c>
      <c r="AT1327" s="119" t="s">
        <v>77</v>
      </c>
      <c r="AU1327" s="119" t="s">
        <v>85</v>
      </c>
      <c r="AY1327" s="113" t="s">
        <v>153</v>
      </c>
      <c r="BK1327" s="120">
        <f>SUM(BK1328:BK1330)</f>
        <v>0</v>
      </c>
    </row>
    <row r="1328" spans="2:65" s="18" customFormat="1" ht="21.75" customHeight="1">
      <c r="B1328" s="19"/>
      <c r="C1328" s="123" t="s">
        <v>1961</v>
      </c>
      <c r="D1328" s="123" t="s">
        <v>156</v>
      </c>
      <c r="E1328" s="124" t="s">
        <v>1962</v>
      </c>
      <c r="F1328" s="125" t="s">
        <v>1963</v>
      </c>
      <c r="G1328" s="126" t="s">
        <v>159</v>
      </c>
      <c r="H1328" s="127">
        <v>1</v>
      </c>
      <c r="I1328" s="128"/>
      <c r="J1328" s="129">
        <f aca="true" t="shared" si="140" ref="J1328:J1329">ROUND(I1328*H1328,2)</f>
        <v>0</v>
      </c>
      <c r="K1328" s="125" t="s">
        <v>19</v>
      </c>
      <c r="L1328" s="19"/>
      <c r="M1328" s="130" t="s">
        <v>19</v>
      </c>
      <c r="N1328" s="131" t="s">
        <v>49</v>
      </c>
      <c r="P1328" s="132">
        <f aca="true" t="shared" si="141" ref="P1328:P1329">O1328*H1328</f>
        <v>0</v>
      </c>
      <c r="Q1328" s="132">
        <v>0</v>
      </c>
      <c r="R1328" s="132">
        <f aca="true" t="shared" si="142" ref="R1328:R1329">Q1328*H1328</f>
        <v>0</v>
      </c>
      <c r="S1328" s="132">
        <v>0</v>
      </c>
      <c r="T1328" s="133">
        <f aca="true" t="shared" si="143" ref="T1328:T1329">S1328*H1328</f>
        <v>0</v>
      </c>
      <c r="AR1328" s="134" t="s">
        <v>373</v>
      </c>
      <c r="AT1328" s="134" t="s">
        <v>156</v>
      </c>
      <c r="AU1328" s="134" t="s">
        <v>87</v>
      </c>
      <c r="AY1328" s="2" t="s">
        <v>153</v>
      </c>
      <c r="BE1328" s="135">
        <f aca="true" t="shared" si="144" ref="BE1328:BE1329">IF(N1328="základní",J1328,0)</f>
        <v>0</v>
      </c>
      <c r="BF1328" s="135">
        <f aca="true" t="shared" si="145" ref="BF1328:BF1329">IF(N1328="snížená",J1328,0)</f>
        <v>0</v>
      </c>
      <c r="BG1328" s="135">
        <f aca="true" t="shared" si="146" ref="BG1328:BG1329">IF(N1328="zákl. přenesená",J1328,0)</f>
        <v>0</v>
      </c>
      <c r="BH1328" s="135">
        <f aca="true" t="shared" si="147" ref="BH1328:BH1329">IF(N1328="sníž. přenesená",J1328,0)</f>
        <v>0</v>
      </c>
      <c r="BI1328" s="135">
        <f aca="true" t="shared" si="148" ref="BI1328:BI1329">IF(N1328="nulová",J1328,0)</f>
        <v>0</v>
      </c>
      <c r="BJ1328" s="2" t="s">
        <v>85</v>
      </c>
      <c r="BK1328" s="135">
        <f aca="true" t="shared" si="149" ref="BK1328:BK1329">ROUND(I1328*H1328,2)</f>
        <v>0</v>
      </c>
      <c r="BL1328" s="2" t="s">
        <v>373</v>
      </c>
      <c r="BM1328" s="134" t="s">
        <v>1964</v>
      </c>
    </row>
    <row r="1329" spans="2:65" s="18" customFormat="1" ht="24.2" customHeight="1">
      <c r="B1329" s="19"/>
      <c r="C1329" s="123" t="s">
        <v>1965</v>
      </c>
      <c r="D1329" s="123" t="s">
        <v>156</v>
      </c>
      <c r="E1329" s="124" t="s">
        <v>1966</v>
      </c>
      <c r="F1329" s="125" t="s">
        <v>1967</v>
      </c>
      <c r="G1329" s="126" t="s">
        <v>1081</v>
      </c>
      <c r="H1329" s="181"/>
      <c r="I1329" s="128"/>
      <c r="J1329" s="129">
        <f t="shared" si="140"/>
        <v>0</v>
      </c>
      <c r="K1329" s="125" t="s">
        <v>160</v>
      </c>
      <c r="L1329" s="19"/>
      <c r="M1329" s="130" t="s">
        <v>19</v>
      </c>
      <c r="N1329" s="131" t="s">
        <v>49</v>
      </c>
      <c r="P1329" s="132">
        <f t="shared" si="141"/>
        <v>0</v>
      </c>
      <c r="Q1329" s="132">
        <v>0</v>
      </c>
      <c r="R1329" s="132">
        <f t="shared" si="142"/>
        <v>0</v>
      </c>
      <c r="S1329" s="132">
        <v>0</v>
      </c>
      <c r="T1329" s="133">
        <f t="shared" si="143"/>
        <v>0</v>
      </c>
      <c r="AR1329" s="134" t="s">
        <v>373</v>
      </c>
      <c r="AT1329" s="134" t="s">
        <v>156</v>
      </c>
      <c r="AU1329" s="134" t="s">
        <v>87</v>
      </c>
      <c r="AY1329" s="2" t="s">
        <v>153</v>
      </c>
      <c r="BE1329" s="135">
        <f t="shared" si="144"/>
        <v>0</v>
      </c>
      <c r="BF1329" s="135">
        <f t="shared" si="145"/>
        <v>0</v>
      </c>
      <c r="BG1329" s="135">
        <f t="shared" si="146"/>
        <v>0</v>
      </c>
      <c r="BH1329" s="135">
        <f t="shared" si="147"/>
        <v>0</v>
      </c>
      <c r="BI1329" s="135">
        <f t="shared" si="148"/>
        <v>0</v>
      </c>
      <c r="BJ1329" s="2" t="s">
        <v>85</v>
      </c>
      <c r="BK1329" s="135">
        <f t="shared" si="149"/>
        <v>0</v>
      </c>
      <c r="BL1329" s="2" t="s">
        <v>373</v>
      </c>
      <c r="BM1329" s="134" t="s">
        <v>1968</v>
      </c>
    </row>
    <row r="1330" spans="2:47" s="18" customFormat="1" ht="11.25">
      <c r="B1330" s="19"/>
      <c r="D1330" s="136" t="s">
        <v>163</v>
      </c>
      <c r="F1330" s="137" t="s">
        <v>1969</v>
      </c>
      <c r="L1330" s="19"/>
      <c r="M1330" s="139"/>
      <c r="N1330" s="140"/>
      <c r="O1330" s="140"/>
      <c r="P1330" s="140"/>
      <c r="Q1330" s="140"/>
      <c r="R1330" s="140"/>
      <c r="S1330" s="140"/>
      <c r="T1330" s="141"/>
      <c r="AT1330" s="2" t="s">
        <v>163</v>
      </c>
      <c r="AU1330" s="2" t="s">
        <v>87</v>
      </c>
    </row>
    <row r="1331" spans="2:12" s="18" customFormat="1" ht="6.95" customHeight="1">
      <c r="B1331" s="29"/>
      <c r="C1331" s="30"/>
      <c r="D1331" s="30"/>
      <c r="E1331" s="30"/>
      <c r="F1331" s="30"/>
      <c r="G1331" s="30"/>
      <c r="H1331" s="30"/>
      <c r="I1331" s="30"/>
      <c r="J1331" s="30"/>
      <c r="K1331" s="30"/>
      <c r="L1331" s="19"/>
    </row>
  </sheetData>
  <autoFilter ref="C102:K1330"/>
  <mergeCells count="9">
    <mergeCell ref="E48:H48"/>
    <mergeCell ref="E50:H50"/>
    <mergeCell ref="E93:H93"/>
    <mergeCell ref="E95:H95"/>
    <mergeCell ref="L2:V2"/>
    <mergeCell ref="E7:H7"/>
    <mergeCell ref="E9:H9"/>
    <mergeCell ref="E18:H18"/>
    <mergeCell ref="E27:H27"/>
  </mergeCells>
  <hyperlinks>
    <hyperlink ref="F108" r:id="rId1" display="https://podminky.urs.cz/item/CS_URS_2023_01/113106144"/>
    <hyperlink ref="F112" r:id="rId2" display="https://podminky.urs.cz/item/CS_URS_2023_01/113107162"/>
    <hyperlink ref="F116" r:id="rId3" display="https://podminky.urs.cz/item/CS_URS_2023_01/113202111"/>
    <hyperlink ref="F119" r:id="rId4" display="https://podminky.urs.cz/item/CS_URS_2023_01/122151102"/>
    <hyperlink ref="F123" r:id="rId5" display="https://podminky.urs.cz/item/CS_URS_2023_01/132151102"/>
    <hyperlink ref="F136" r:id="rId6" display="https://podminky.urs.cz/item/CS_URS_2023_01/132151254"/>
    <hyperlink ref="F145" r:id="rId7" display="https://podminky.urs.cz/item/CS_URS_2023_01/133151101"/>
    <hyperlink ref="F149" r:id="rId8" display="https://podminky.urs.cz/item/CS_URS_2023_01/162751117"/>
    <hyperlink ref="F152" r:id="rId9" display="https://podminky.urs.cz/item/CS_URS_2023_01/171251201"/>
    <hyperlink ref="F154" r:id="rId10" display="https://podminky.urs.cz/item/CS_URS_2023_01/171201231"/>
    <hyperlink ref="F157" r:id="rId11" display="https://podminky.urs.cz/item/CS_URS_2023_01/174151101"/>
    <hyperlink ref="F168" r:id="rId12" display="https://podminky.urs.cz/item/CS_URS_2023_01/181951112"/>
    <hyperlink ref="F195" r:id="rId13" display="https://podminky.urs.cz/item/CS_URS_2023_01/274321411"/>
    <hyperlink ref="F201" r:id="rId14" display="https://podminky.urs.cz/item/CS_URS_2023_01/274361821"/>
    <hyperlink ref="F207" r:id="rId15" display="https://podminky.urs.cz/item/CS_URS_2023_01/275351121"/>
    <hyperlink ref="F210" r:id="rId16" display="https://podminky.urs.cz/item/CS_URS_2023_01/275351122"/>
    <hyperlink ref="F212" r:id="rId17" display="https://podminky.urs.cz/item/CS_URS_2023_01/275313711"/>
    <hyperlink ref="F216" r:id="rId18" display="https://podminky.urs.cz/item/CS_URS_2023_01/279113144"/>
    <hyperlink ref="F228" r:id="rId19" display="https://podminky.urs.cz/item/CS_URS_2023_01/279361821"/>
    <hyperlink ref="F234" r:id="rId20" display="https://podminky.urs.cz/item/CS_URS_2023_01/271572211"/>
    <hyperlink ref="F240" r:id="rId21" display="https://podminky.urs.cz/item/CS_URS_2023_01/271922211"/>
    <hyperlink ref="F256" r:id="rId22" display="https://podminky.urs.cz/item/CS_URS_2023_01/273351121"/>
    <hyperlink ref="F259" r:id="rId23" display="https://podminky.urs.cz/item/CS_URS_2023_01/273351122"/>
    <hyperlink ref="F261" r:id="rId24" display="https://podminky.urs.cz/item/CS_URS_2023_01/273362021"/>
    <hyperlink ref="F265" r:id="rId25" display="https://podminky.urs.cz/item/CS_URS_2023_01/273321411"/>
    <hyperlink ref="F270" r:id="rId26" display="https://podminky.urs.cz/item/CS_URS_2023_01/311272031"/>
    <hyperlink ref="F276" r:id="rId27" display="https://podminky.urs.cz/item/CS_URS_2023_01/311272141"/>
    <hyperlink ref="F291" r:id="rId28" display="https://podminky.urs.cz/item/CS_URS_2023_01/342272205"/>
    <hyperlink ref="F295" r:id="rId29" display="https://podminky.urs.cz/item/CS_URS_2023_01/342272225"/>
    <hyperlink ref="F307" r:id="rId30" display="https://podminky.urs.cz/item/CS_URS_2023_01/317143432"/>
    <hyperlink ref="F309" r:id="rId31" display="https://podminky.urs.cz/item/CS_URS_2023_01/317143442"/>
    <hyperlink ref="F311" r:id="rId32" display="https://podminky.urs.cz/item/CS_URS_2023_01/317142422"/>
    <hyperlink ref="F313" r:id="rId33" display="https://podminky.urs.cz/item/CS_URS_2023_01/317352211"/>
    <hyperlink ref="F315" r:id="rId34" display="https://podminky.urs.cz/item/CS_URS_2023_01/317361821"/>
    <hyperlink ref="F321" r:id="rId35" display="https://podminky.urs.cz/item/CS_URS_2023_01/317321411"/>
    <hyperlink ref="F326" r:id="rId36" display="https://podminky.urs.cz/item/CS_URS_2023_01/413351111"/>
    <hyperlink ref="F332" r:id="rId37" display="https://podminky.urs.cz/item/CS_URS_2023_01/413351112"/>
    <hyperlink ref="F334" r:id="rId38" display="https://podminky.urs.cz/item/CS_URS_2023_01/413352111"/>
    <hyperlink ref="F337" r:id="rId39" display="https://podminky.urs.cz/item/CS_URS_2023_01/413352112"/>
    <hyperlink ref="F339" r:id="rId40" display="https://podminky.urs.cz/item/CS_URS_2023_01/413321515"/>
    <hyperlink ref="F342" r:id="rId41" display="https://podminky.urs.cz/item/CS_URS_2023_01/417351115"/>
    <hyperlink ref="F349" r:id="rId42" display="https://podminky.urs.cz/item/CS_URS_2023_01/417351116"/>
    <hyperlink ref="F351" r:id="rId43" display="https://podminky.urs.cz/item/CS_URS_2023_01/417361821"/>
    <hyperlink ref="F360" r:id="rId44" display="https://podminky.urs.cz/item/CS_URS_2023_01/417321515"/>
    <hyperlink ref="F369" r:id="rId45" display="https://podminky.urs.cz/item/CS_URS_2023_01/431351121"/>
    <hyperlink ref="F380" r:id="rId46" display="https://podminky.urs.cz/item/CS_URS_2023_01/431351122"/>
    <hyperlink ref="F382" r:id="rId47" display="https://podminky.urs.cz/item/CS_URS_2023_01/430362021"/>
    <hyperlink ref="F386" r:id="rId48" display="https://podminky.urs.cz/item/CS_URS_2023_01/430321616"/>
    <hyperlink ref="F391" r:id="rId49" display="https://podminky.urs.cz/item/CS_URS_2023_01/564851111"/>
    <hyperlink ref="F407" r:id="rId50" display="https://podminky.urs.cz/item/CS_URS_2023_01/564861111"/>
    <hyperlink ref="F411" r:id="rId51" display="https://podminky.urs.cz/item/CS_URS_2023_01/571908111"/>
    <hyperlink ref="F421" r:id="rId52" display="https://podminky.urs.cz/item/CS_URS_2023_01/596211112"/>
    <hyperlink ref="F431" r:id="rId53" display="https://podminky.urs.cz/item/CS_URS_2023_01/596212210"/>
    <hyperlink ref="F438" r:id="rId54" display="https://podminky.urs.cz/item/CS_URS_2023_01/629991011"/>
    <hyperlink ref="F447" r:id="rId55" display="https://podminky.urs.cz/item/CS_URS_2023_01/622143003"/>
    <hyperlink ref="F459" r:id="rId56" display="https://podminky.urs.cz/item/CS_URS_2023_01/622143004"/>
    <hyperlink ref="F467" r:id="rId57" display="https://podminky.urs.cz/item/CS_URS_2023_01/612142001"/>
    <hyperlink ref="F489" r:id="rId58" display="https://podminky.urs.cz/item/CS_URS_2023_01/612131121"/>
    <hyperlink ref="F512" r:id="rId59" display="https://podminky.urs.cz/item/CS_URS_2023_01/612311131"/>
    <hyperlink ref="F514" r:id="rId60" display="https://podminky.urs.cz/item/CS_URS_2023_01/622142001"/>
    <hyperlink ref="F518" r:id="rId61" display="https://podminky.urs.cz/item/CS_URS_2023_01/622531012"/>
    <hyperlink ref="F540" r:id="rId62" display="https://podminky.urs.cz/item/CS_URS_2023_01/632451456"/>
    <hyperlink ref="F580" r:id="rId63" display="https://podminky.urs.cz/item/CS_URS_2023_01/632451491"/>
    <hyperlink ref="F582" r:id="rId64" display="https://podminky.urs.cz/item/CS_URS_2023_01/637121112"/>
    <hyperlink ref="F587" r:id="rId65" display="https://podminky.urs.cz/item/CS_URS_2023_01/965042231"/>
    <hyperlink ref="F591" r:id="rId66" display="https://podminky.urs.cz/item/CS_URS_2023_01/965049112"/>
    <hyperlink ref="F595" r:id="rId67" display="https://podminky.urs.cz/item/CS_URS_2023_01/919716111"/>
    <hyperlink ref="F601" r:id="rId68" display="https://podminky.urs.cz/item/CS_URS_2023_01/919726122"/>
    <hyperlink ref="F605" r:id="rId69" display="https://podminky.urs.cz/item/CS_URS_2023_01/916231213"/>
    <hyperlink ref="F627" r:id="rId70" display="https://podminky.urs.cz/item/CS_URS_2023_01/953965123"/>
    <hyperlink ref="F629" r:id="rId71" display="https://podminky.urs.cz/item/CS_URS_2023_01/953965132"/>
    <hyperlink ref="F633" r:id="rId72" display="https://podminky.urs.cz/item/CS_URS_2023_01/941211111"/>
    <hyperlink ref="F636" r:id="rId73" display="https://podminky.urs.cz/item/CS_URS_2023_01/941211211"/>
    <hyperlink ref="F639" r:id="rId74" display="https://podminky.urs.cz/item/CS_URS_2023_01/941211811"/>
    <hyperlink ref="F641" r:id="rId75" display="https://podminky.urs.cz/item/CS_URS_2023_01/949101111"/>
    <hyperlink ref="F643" r:id="rId76" display="https://podminky.urs.cz/item/CS_URS_2023_01/952901111"/>
    <hyperlink ref="F648" r:id="rId77" display="https://podminky.urs.cz/item/CS_URS_2023_01/997221551"/>
    <hyperlink ref="F650" r:id="rId78" display="https://podminky.urs.cz/item/CS_URS_2023_01/997221559"/>
    <hyperlink ref="F653" r:id="rId79" display="https://podminky.urs.cz/item/CS_URS_2023_01/997221861"/>
    <hyperlink ref="F655" r:id="rId80" display="https://podminky.urs.cz/item/CS_URS_2023_01/997221862"/>
    <hyperlink ref="F657" r:id="rId81" display="https://podminky.urs.cz/item/CS_URS_2023_01/997221873"/>
    <hyperlink ref="F660" r:id="rId82" display="https://podminky.urs.cz/item/CS_URS_2023_01/998011001"/>
    <hyperlink ref="F664" r:id="rId83" display="https://podminky.urs.cz/item/CS_URS_2023_01/711111001"/>
    <hyperlink ref="F667" r:id="rId84" display="https://podminky.urs.cz/item/CS_URS_2023_01/711112001"/>
    <hyperlink ref="F673" r:id="rId85" display="https://podminky.urs.cz/item/CS_URS_2023_01/711141559"/>
    <hyperlink ref="F675" r:id="rId86" display="https://podminky.urs.cz/item/CS_URS_2023_01/711142559"/>
    <hyperlink ref="F681" r:id="rId87" display="https://podminky.urs.cz/item/CS_URS_2023_01/711161222"/>
    <hyperlink ref="F684" r:id="rId88" display="https://podminky.urs.cz/item/CS_URS_2023_01/711161383"/>
    <hyperlink ref="F687" r:id="rId89" display="https://podminky.urs.cz/item/CS_URS_2023_01/998711201"/>
    <hyperlink ref="F690" r:id="rId90" display="https://podminky.urs.cz/item/CS_URS_2023_01/712331111"/>
    <hyperlink ref="F703" r:id="rId91" display="https://podminky.urs.cz/item/CS_URS_2023_01/712391172"/>
    <hyperlink ref="F709" r:id="rId92" display="https://podminky.urs.cz/item/CS_URS_2023_01/712332145"/>
    <hyperlink ref="F713" r:id="rId93" display="https://podminky.urs.cz/item/CS_URS_2023_01/712771201"/>
    <hyperlink ref="F720" r:id="rId94" display="https://podminky.urs.cz/item/CS_URS_2023_01/712771401"/>
    <hyperlink ref="F726" r:id="rId95" display="https://podminky.urs.cz/item/CS_URS_2023_01/712771521"/>
    <hyperlink ref="F732" r:id="rId96" display="https://podminky.urs.cz/item/CS_URS_2023_01/712771613"/>
    <hyperlink ref="F737" r:id="rId97" display="https://podminky.urs.cz/item/CS_URS_2023_01/998712201"/>
    <hyperlink ref="F740" r:id="rId98" display="https://podminky.urs.cz/item/CS_URS_2023_01/713121121"/>
    <hyperlink ref="F792" r:id="rId99" display="https://podminky.urs.cz/item/CS_URS_2023_01/713131141"/>
    <hyperlink ref="F812" r:id="rId100" display="https://podminky.urs.cz/item/CS_URS_2023_01/713131143"/>
    <hyperlink ref="F824" r:id="rId101" display="https://podminky.urs.cz/item/CS_URS_2023_01/713141131"/>
    <hyperlink ref="F831" r:id="rId102" display="https://podminky.urs.cz/item/CS_URS_2023_01/998713201"/>
    <hyperlink ref="F834" r:id="rId103" display="https://podminky.urs.cz/item/CS_URS_2023_01/762081150"/>
    <hyperlink ref="F837" r:id="rId104" display="https://podminky.urs.cz/item/CS_URS_2023_01/762083122"/>
    <hyperlink ref="F840" r:id="rId105" display="https://podminky.urs.cz/item/CS_URS_2023_01/762822120"/>
    <hyperlink ref="F854" r:id="rId106" display="https://podminky.urs.cz/item/CS_URS_2023_01/762823240"/>
    <hyperlink ref="F891" r:id="rId107" display="https://podminky.urs.cz/item/CS_URS_2023_01/762824150"/>
    <hyperlink ref="F914" r:id="rId108" display="https://podminky.urs.cz/item/CS_URS_2023_01/762895000"/>
    <hyperlink ref="F917" r:id="rId109" display="https://podminky.urs.cz/item/CS_URS_2023_01/762341027"/>
    <hyperlink ref="F926" r:id="rId110" display="https://podminky.urs.cz/item/CS_URS_2023_01/762951003"/>
    <hyperlink ref="F933" r:id="rId111" display="https://podminky.urs.cz/item/CS_URS_2023_01/762951102"/>
    <hyperlink ref="F936" r:id="rId112" display="https://podminky.urs.cz/item/CS_URS_2023_01/762952004"/>
    <hyperlink ref="F941" r:id="rId113" display="https://podminky.urs.cz/item/CS_URS_2023_01/762953002"/>
    <hyperlink ref="F944" r:id="rId114" display="https://podminky.urs.cz/item/CS_URS_2023_01/998762201"/>
    <hyperlink ref="F947" r:id="rId115" display="https://podminky.urs.cz/item/CS_URS_2023_01/763111431"/>
    <hyperlink ref="F958" r:id="rId116" display="https://podminky.urs.cz/item/CS_URS_2023_01/763121422"/>
    <hyperlink ref="F962" r:id="rId117" display="https://podminky.urs.cz/item/CS_URS_2023_01/763131752"/>
    <hyperlink ref="F967" r:id="rId118" display="https://podminky.urs.cz/item/CS_URS_2023_01/763161761/R"/>
    <hyperlink ref="F997" r:id="rId119" display="https://podminky.urs.cz/item/CS_URS_2023_01/998763401"/>
    <hyperlink ref="F1002" r:id="rId120" display="https://podminky.urs.cz/item/CS_URS_2023_01/764226444"/>
    <hyperlink ref="F1011" r:id="rId121" display="https://podminky.urs.cz/item/CS_URS_2023_01/764222432"/>
    <hyperlink ref="F1014" r:id="rId122" display="https://podminky.urs.cz/item/CS_URS_2023_01/764528422"/>
    <hyperlink ref="F1016" r:id="rId123" display="https://podminky.urs.cz/item/CS_URS_2023_01/998764201"/>
    <hyperlink ref="F1019" r:id="rId124" display="https://podminky.urs.cz/item/CS_URS_2023_01/766682111"/>
    <hyperlink ref="F1022" r:id="rId125" display="https://podminky.urs.cz/item/CS_URS_2023_01/766660171"/>
    <hyperlink ref="F1026" r:id="rId126" display="https://podminky.urs.cz/item/CS_URS_2023_01/766660172"/>
    <hyperlink ref="F1029" r:id="rId127" display="https://podminky.urs.cz/item/CS_URS_2023_01/766660713"/>
    <hyperlink ref="F1034" r:id="rId128" display="https://podminky.urs.cz/item/CS_URS_2023_01/766660720"/>
    <hyperlink ref="F1037" r:id="rId129" display="https://podminky.urs.cz/item/CS_URS_2023_01/766660729"/>
    <hyperlink ref="F1043" r:id="rId130" display="https://podminky.urs.cz/item/CS_URS_2023_01/998766201"/>
    <hyperlink ref="F1046" r:id="rId131" display="https://podminky.urs.cz/item/CS_URS_2023_01/767995111"/>
    <hyperlink ref="F1059" r:id="rId132" display="https://podminky.urs.cz/item/CS_URS_2023_01/767995113"/>
    <hyperlink ref="F1070" r:id="rId133" display="https://podminky.urs.cz/item/CS_URS_2023_01/767995114"/>
    <hyperlink ref="F1082" r:id="rId134" display="https://podminky.urs.cz/item/CS_URS_2023_01/767995116"/>
    <hyperlink ref="F1088" r:id="rId135" display="https://podminky.urs.cz/item/CS_URS_2023_01/767995117"/>
    <hyperlink ref="F1116" r:id="rId136" display="https://podminky.urs.cz/item/CS_URS_2023_01/998767201"/>
    <hyperlink ref="F1119" r:id="rId137" display="https://podminky.urs.cz/item/CS_URS_2023_01/771121011"/>
    <hyperlink ref="F1161" r:id="rId138" display="https://podminky.urs.cz/item/CS_URS_2023_01/771474113"/>
    <hyperlink ref="F1170" r:id="rId139" display="https://podminky.urs.cz/item/CS_URS_2023_01/771591115"/>
    <hyperlink ref="F1177" r:id="rId140" display="https://podminky.urs.cz/item/CS_URS_2023_01/998771201"/>
    <hyperlink ref="F1180" r:id="rId141" display="https://podminky.urs.cz/item/CS_URS_2023_01/781121011"/>
    <hyperlink ref="F1183" r:id="rId142" display="https://podminky.urs.cz/item/CS_URS_2023_01/781474152"/>
    <hyperlink ref="F1186" r:id="rId143" display="https://podminky.urs.cz/item/CS_URS_2023_01/781571131"/>
    <hyperlink ref="F1204" r:id="rId144" display="https://podminky.urs.cz/item/CS_URS_2023_01/781495222"/>
    <hyperlink ref="F1207" r:id="rId145" display="https://podminky.urs.cz/item/CS_URS_2023_01/781495115"/>
    <hyperlink ref="F1212" r:id="rId146" display="https://podminky.urs.cz/item/CS_URS_2023_01/998781201"/>
    <hyperlink ref="F1215" r:id="rId147" display="https://podminky.urs.cz/item/CS_URS_2023_01/783218111"/>
    <hyperlink ref="F1240" r:id="rId148" display="https://podminky.urs.cz/item/CS_URS_2023_01/783314203"/>
    <hyperlink ref="F1258" r:id="rId149" display="https://podminky.urs.cz/item/CS_URS_2023_01/783826615"/>
    <hyperlink ref="F1264" r:id="rId150" display="https://podminky.urs.cz/item/CS_URS_2023_01/784181121"/>
    <hyperlink ref="F1317" r:id="rId151" display="https://podminky.urs.cz/item/CS_URS_2023_01/784211101"/>
    <hyperlink ref="F1319" r:id="rId152" display="https://podminky.urs.cz/item/CS_URS_2023_01/784211165"/>
    <hyperlink ref="F1330" r:id="rId153" display="https://podminky.urs.cz/item/CS_URS_2023_01/99878620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5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59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93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1970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22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">
        <v>19</v>
      </c>
      <c r="L14" s="19"/>
    </row>
    <row r="15" spans="2:12" s="18" customFormat="1" ht="18" customHeight="1">
      <c r="B15" s="19"/>
      <c r="E15" s="10" t="s">
        <v>28</v>
      </c>
      <c r="I15" s="12" t="s">
        <v>29</v>
      </c>
      <c r="J15" s="10" t="s">
        <v>19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">
        <v>19</v>
      </c>
      <c r="L20" s="19"/>
    </row>
    <row r="21" spans="2:12" s="18" customFormat="1" ht="18" customHeight="1">
      <c r="B21" s="19"/>
      <c r="E21" s="10" t="s">
        <v>35</v>
      </c>
      <c r="I21" s="12" t="s">
        <v>29</v>
      </c>
      <c r="J21" s="10" t="s">
        <v>19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">
        <v>19</v>
      </c>
      <c r="L23" s="19"/>
    </row>
    <row r="24" spans="2:12" s="18" customFormat="1" ht="18" customHeight="1">
      <c r="B24" s="19"/>
      <c r="E24" s="10" t="s">
        <v>127</v>
      </c>
      <c r="I24" s="12" t="s">
        <v>29</v>
      </c>
      <c r="J24" s="10" t="s">
        <v>19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ROUND(J87,2)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ROUND((SUM(BE87:BE258)),2)</f>
        <v>0</v>
      </c>
      <c r="I33" s="82">
        <v>0.21</v>
      </c>
      <c r="J33" s="81">
        <f>ROUND(((SUM(BE87:BE258))*I33),2)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ROUND((SUM(BF87:BF258)),2)</f>
        <v>0</v>
      </c>
      <c r="I34" s="82">
        <v>0.15</v>
      </c>
      <c r="J34" s="81">
        <f>ROUND(((SUM(BF87:BF258))*I34),2)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ROUND((SUM(BG87:BG258)),2)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ROUND((SUM(BH87:BH258)),2)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ROUND((SUM(BI87:BI258)),2)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02 - SO 02 - Parkoviště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Chrudim, ul. Topolská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Michal Kubelka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J87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225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226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7" customFormat="1" ht="19.9" customHeight="1">
      <c r="B62" s="98"/>
      <c r="D62" s="99" t="s">
        <v>227</v>
      </c>
      <c r="E62" s="100"/>
      <c r="F62" s="100"/>
      <c r="G62" s="100"/>
      <c r="H62" s="100"/>
      <c r="I62" s="100"/>
      <c r="J62" s="101">
        <f>J144</f>
        <v>0</v>
      </c>
      <c r="L62" s="98"/>
    </row>
    <row r="63" spans="2:12" s="97" customFormat="1" ht="19.9" customHeight="1">
      <c r="B63" s="98"/>
      <c r="D63" s="99" t="s">
        <v>230</v>
      </c>
      <c r="E63" s="100"/>
      <c r="F63" s="100"/>
      <c r="G63" s="100"/>
      <c r="H63" s="100"/>
      <c r="I63" s="100"/>
      <c r="J63" s="101">
        <f>J156</f>
        <v>0</v>
      </c>
      <c r="L63" s="98"/>
    </row>
    <row r="64" spans="2:12" s="97" customFormat="1" ht="19.9" customHeight="1">
      <c r="B64" s="98"/>
      <c r="D64" s="99" t="s">
        <v>1971</v>
      </c>
      <c r="E64" s="100"/>
      <c r="F64" s="100"/>
      <c r="G64" s="100"/>
      <c r="H64" s="100"/>
      <c r="I64" s="100"/>
      <c r="J64" s="101">
        <f>J190</f>
        <v>0</v>
      </c>
      <c r="L64" s="98"/>
    </row>
    <row r="65" spans="2:12" s="97" customFormat="1" ht="19.9" customHeight="1">
      <c r="B65" s="98"/>
      <c r="D65" s="99" t="s">
        <v>232</v>
      </c>
      <c r="E65" s="100"/>
      <c r="F65" s="100"/>
      <c r="G65" s="100"/>
      <c r="H65" s="100"/>
      <c r="I65" s="100"/>
      <c r="J65" s="101">
        <f>J193</f>
        <v>0</v>
      </c>
      <c r="L65" s="98"/>
    </row>
    <row r="66" spans="2:12" s="97" customFormat="1" ht="19.9" customHeight="1">
      <c r="B66" s="98"/>
      <c r="D66" s="99" t="s">
        <v>233</v>
      </c>
      <c r="E66" s="100"/>
      <c r="F66" s="100"/>
      <c r="G66" s="100"/>
      <c r="H66" s="100"/>
      <c r="I66" s="100"/>
      <c r="J66" s="101">
        <f>J244</f>
        <v>0</v>
      </c>
      <c r="L66" s="98"/>
    </row>
    <row r="67" spans="2:12" s="97" customFormat="1" ht="19.9" customHeight="1">
      <c r="B67" s="98"/>
      <c r="D67" s="99" t="s">
        <v>234</v>
      </c>
      <c r="E67" s="100"/>
      <c r="F67" s="100"/>
      <c r="G67" s="100"/>
      <c r="H67" s="100"/>
      <c r="I67" s="100"/>
      <c r="J67" s="101">
        <f>J256</f>
        <v>0</v>
      </c>
      <c r="L67" s="98"/>
    </row>
    <row r="68" spans="2:12" s="18" customFormat="1" ht="21.75" customHeight="1">
      <c r="B68" s="19"/>
      <c r="L68" s="19"/>
    </row>
    <row r="69" spans="2:12" s="18" customFormat="1" ht="6.9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19"/>
    </row>
    <row r="73" spans="2:12" s="18" customFormat="1" ht="6.95" customHeight="1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19"/>
    </row>
    <row r="74" spans="2:12" s="18" customFormat="1" ht="24.95" customHeight="1">
      <c r="B74" s="19"/>
      <c r="C74" s="6" t="s">
        <v>138</v>
      </c>
      <c r="L74" s="19"/>
    </row>
    <row r="75" spans="2:12" s="18" customFormat="1" ht="6.95" customHeight="1">
      <c r="B75" s="19"/>
      <c r="L75" s="19"/>
    </row>
    <row r="76" spans="2:12" s="18" customFormat="1" ht="12" customHeight="1">
      <c r="B76" s="19"/>
      <c r="C76" s="12" t="s">
        <v>16</v>
      </c>
      <c r="L76" s="19"/>
    </row>
    <row r="77" spans="2:12" s="18" customFormat="1" ht="16.5" customHeight="1">
      <c r="B77" s="19"/>
      <c r="E77" s="295" t="str">
        <f>E7</f>
        <v>Knihovna v Topolské ulici, Chrudim</v>
      </c>
      <c r="F77" s="296"/>
      <c r="G77" s="296"/>
      <c r="H77" s="296"/>
      <c r="L77" s="19"/>
    </row>
    <row r="78" spans="2:12" s="18" customFormat="1" ht="12" customHeight="1">
      <c r="B78" s="19"/>
      <c r="C78" s="12" t="s">
        <v>125</v>
      </c>
      <c r="L78" s="19"/>
    </row>
    <row r="79" spans="2:12" s="18" customFormat="1" ht="16.5" customHeight="1">
      <c r="B79" s="19"/>
      <c r="E79" s="276" t="str">
        <f>E9</f>
        <v>02 - SO 02 - Parkoviště</v>
      </c>
      <c r="F79" s="297"/>
      <c r="G79" s="297"/>
      <c r="H79" s="297"/>
      <c r="L79" s="19"/>
    </row>
    <row r="80" spans="2:12" s="18" customFormat="1" ht="6.95" customHeight="1">
      <c r="B80" s="19"/>
      <c r="L80" s="19"/>
    </row>
    <row r="81" spans="2:12" s="18" customFormat="1" ht="12" customHeight="1">
      <c r="B81" s="19"/>
      <c r="C81" s="12" t="s">
        <v>21</v>
      </c>
      <c r="F81" s="10" t="str">
        <f>F12</f>
        <v xml:space="preserve">Chrudim, ul. Topolská </v>
      </c>
      <c r="I81" s="12" t="s">
        <v>23</v>
      </c>
      <c r="J81" s="39" t="str">
        <f>IF(J12="","",J12)</f>
        <v>12. 1. 2023</v>
      </c>
      <c r="L81" s="19"/>
    </row>
    <row r="82" spans="2:12" s="18" customFormat="1" ht="6.95" customHeight="1">
      <c r="B82" s="19"/>
      <c r="L82" s="19"/>
    </row>
    <row r="83" spans="2:12" s="18" customFormat="1" ht="15.2" customHeight="1">
      <c r="B83" s="19"/>
      <c r="C83" s="12" t="s">
        <v>25</v>
      </c>
      <c r="F83" s="10" t="str">
        <f>E15</f>
        <v>Město Chrudim</v>
      </c>
      <c r="I83" s="12" t="s">
        <v>33</v>
      </c>
      <c r="J83" s="16" t="str">
        <f>E21</f>
        <v>KLIKS atelier s.r.o.</v>
      </c>
      <c r="L83" s="19"/>
    </row>
    <row r="84" spans="2:12" s="18" customFormat="1" ht="15.2" customHeight="1">
      <c r="B84" s="19"/>
      <c r="C84" s="12" t="s">
        <v>31</v>
      </c>
      <c r="F84" s="10" t="str">
        <f>IF(E18="","",E18)</f>
        <v>Vyplň údaj</v>
      </c>
      <c r="I84" s="12" t="s">
        <v>38</v>
      </c>
      <c r="J84" s="16" t="str">
        <f>E24</f>
        <v>Michal Kubelka</v>
      </c>
      <c r="L84" s="19"/>
    </row>
    <row r="85" spans="2:12" s="18" customFormat="1" ht="10.35" customHeight="1">
      <c r="B85" s="19"/>
      <c r="L85" s="19"/>
    </row>
    <row r="86" spans="2:20" s="102" customFormat="1" ht="29.25" customHeight="1">
      <c r="B86" s="103"/>
      <c r="C86" s="104" t="s">
        <v>139</v>
      </c>
      <c r="D86" s="105" t="s">
        <v>63</v>
      </c>
      <c r="E86" s="105" t="s">
        <v>59</v>
      </c>
      <c r="F86" s="105" t="s">
        <v>60</v>
      </c>
      <c r="G86" s="105" t="s">
        <v>140</v>
      </c>
      <c r="H86" s="105" t="s">
        <v>141</v>
      </c>
      <c r="I86" s="105" t="s">
        <v>142</v>
      </c>
      <c r="J86" s="105" t="s">
        <v>130</v>
      </c>
      <c r="K86" s="106" t="s">
        <v>143</v>
      </c>
      <c r="L86" s="103"/>
      <c r="M86" s="46" t="s">
        <v>19</v>
      </c>
      <c r="N86" s="47" t="s">
        <v>48</v>
      </c>
      <c r="O86" s="47" t="s">
        <v>144</v>
      </c>
      <c r="P86" s="47" t="s">
        <v>145</v>
      </c>
      <c r="Q86" s="47" t="s">
        <v>146</v>
      </c>
      <c r="R86" s="47" t="s">
        <v>147</v>
      </c>
      <c r="S86" s="47" t="s">
        <v>148</v>
      </c>
      <c r="T86" s="48" t="s">
        <v>149</v>
      </c>
    </row>
    <row r="87" spans="2:63" s="18" customFormat="1" ht="22.9" customHeight="1">
      <c r="B87" s="19"/>
      <c r="C87" s="52" t="s">
        <v>150</v>
      </c>
      <c r="J87" s="107">
        <f aca="true" t="shared" si="2" ref="J87:J89">BK87</f>
        <v>0</v>
      </c>
      <c r="L87" s="19"/>
      <c r="M87" s="49"/>
      <c r="N87" s="40"/>
      <c r="O87" s="40"/>
      <c r="P87" s="108">
        <f>P88</f>
        <v>0</v>
      </c>
      <c r="Q87" s="40"/>
      <c r="R87" s="108">
        <f>R88</f>
        <v>39.78152</v>
      </c>
      <c r="S87" s="40"/>
      <c r="T87" s="109">
        <f>T88</f>
        <v>131.995</v>
      </c>
      <c r="AT87" s="2" t="s">
        <v>77</v>
      </c>
      <c r="AU87" s="2" t="s">
        <v>131</v>
      </c>
      <c r="BK87" s="110">
        <f>BK88</f>
        <v>0</v>
      </c>
    </row>
    <row r="88" spans="2:63" s="111" customFormat="1" ht="25.9" customHeight="1">
      <c r="B88" s="112"/>
      <c r="D88" s="113" t="s">
        <v>77</v>
      </c>
      <c r="E88" s="114" t="s">
        <v>249</v>
      </c>
      <c r="F88" s="114" t="s">
        <v>250</v>
      </c>
      <c r="J88" s="115">
        <f t="shared" si="2"/>
        <v>0</v>
      </c>
      <c r="L88" s="112"/>
      <c r="M88" s="116"/>
      <c r="P88" s="117">
        <f>P89+P144+P156+P190+P193+P244+P256</f>
        <v>0</v>
      </c>
      <c r="R88" s="117">
        <f>R89+R144+R156+R190+R193+R244+R256</f>
        <v>39.78152</v>
      </c>
      <c r="T88" s="118">
        <f>T89+T144+T156+T190+T193+T244+T256</f>
        <v>131.995</v>
      </c>
      <c r="AR88" s="113" t="s">
        <v>85</v>
      </c>
      <c r="AT88" s="119" t="s">
        <v>77</v>
      </c>
      <c r="AU88" s="119" t="s">
        <v>78</v>
      </c>
      <c r="AY88" s="113" t="s">
        <v>153</v>
      </c>
      <c r="BK88" s="120">
        <f>BK89+BK144+BK156+BK190+BK193+BK244+BK256</f>
        <v>0</v>
      </c>
    </row>
    <row r="89" spans="2:63" s="111" customFormat="1" ht="22.9" customHeight="1">
      <c r="B89" s="112"/>
      <c r="D89" s="113" t="s">
        <v>77</v>
      </c>
      <c r="E89" s="121" t="s">
        <v>85</v>
      </c>
      <c r="F89" s="121" t="s">
        <v>251</v>
      </c>
      <c r="J89" s="122">
        <f t="shared" si="2"/>
        <v>0</v>
      </c>
      <c r="L89" s="112"/>
      <c r="M89" s="116"/>
      <c r="P89" s="117">
        <f>SUM(P90:P143)</f>
        <v>0</v>
      </c>
      <c r="R89" s="117">
        <f>SUM(R90:R143)</f>
        <v>0.8801100000000001</v>
      </c>
      <c r="T89" s="118">
        <f>SUM(T90:T143)</f>
        <v>131.925</v>
      </c>
      <c r="AR89" s="113" t="s">
        <v>85</v>
      </c>
      <c r="AT89" s="119" t="s">
        <v>77</v>
      </c>
      <c r="AU89" s="119" t="s">
        <v>85</v>
      </c>
      <c r="AY89" s="113" t="s">
        <v>153</v>
      </c>
      <c r="BK89" s="120">
        <f>SUM(BK90:BK143)</f>
        <v>0</v>
      </c>
    </row>
    <row r="90" spans="2:65" s="18" customFormat="1" ht="37.9" customHeight="1">
      <c r="B90" s="19"/>
      <c r="C90" s="123" t="s">
        <v>85</v>
      </c>
      <c r="D90" s="123" t="s">
        <v>156</v>
      </c>
      <c r="E90" s="124" t="s">
        <v>1972</v>
      </c>
      <c r="F90" s="125" t="s">
        <v>1973</v>
      </c>
      <c r="G90" s="126" t="s">
        <v>258</v>
      </c>
      <c r="H90" s="127">
        <v>4.1</v>
      </c>
      <c r="I90" s="128"/>
      <c r="J90" s="129">
        <f>ROUND(I90*H90,2)</f>
        <v>0</v>
      </c>
      <c r="K90" s="125" t="s">
        <v>160</v>
      </c>
      <c r="L90" s="19"/>
      <c r="M90" s="130" t="s">
        <v>19</v>
      </c>
      <c r="N90" s="131" t="s">
        <v>49</v>
      </c>
      <c r="P90" s="132">
        <f>O90*H90</f>
        <v>0</v>
      </c>
      <c r="Q90" s="132">
        <v>0</v>
      </c>
      <c r="R90" s="132">
        <f>Q90*H90</f>
        <v>0</v>
      </c>
      <c r="S90" s="132">
        <v>0.26</v>
      </c>
      <c r="T90" s="133">
        <f>S90*H90</f>
        <v>1.0659999999999998</v>
      </c>
      <c r="AR90" s="134" t="s">
        <v>174</v>
      </c>
      <c r="AT90" s="134" t="s">
        <v>156</v>
      </c>
      <c r="AU90" s="134" t="s">
        <v>87</v>
      </c>
      <c r="AY90" s="2" t="s">
        <v>153</v>
      </c>
      <c r="BE90" s="135">
        <f>IF(N90="základní",J90,0)</f>
        <v>0</v>
      </c>
      <c r="BF90" s="135">
        <f>IF(N90="snížená",J90,0)</f>
        <v>0</v>
      </c>
      <c r="BG90" s="135">
        <f>IF(N90="zákl. přenesená",J90,0)</f>
        <v>0</v>
      </c>
      <c r="BH90" s="135">
        <f>IF(N90="sníž. přenesená",J90,0)</f>
        <v>0</v>
      </c>
      <c r="BI90" s="135">
        <f>IF(N90="nulová",J90,0)</f>
        <v>0</v>
      </c>
      <c r="BJ90" s="2" t="s">
        <v>85</v>
      </c>
      <c r="BK90" s="135">
        <f>ROUND(I90*H90,2)</f>
        <v>0</v>
      </c>
      <c r="BL90" s="2" t="s">
        <v>174</v>
      </c>
      <c r="BM90" s="134" t="s">
        <v>1974</v>
      </c>
    </row>
    <row r="91" spans="2:47" s="18" customFormat="1" ht="11.25">
      <c r="B91" s="19"/>
      <c r="D91" s="136" t="s">
        <v>163</v>
      </c>
      <c r="F91" s="137" t="s">
        <v>1975</v>
      </c>
      <c r="L91" s="19"/>
      <c r="M91" s="138"/>
      <c r="T91" s="43"/>
      <c r="AT91" s="2" t="s">
        <v>163</v>
      </c>
      <c r="AU91" s="2" t="s">
        <v>87</v>
      </c>
    </row>
    <row r="92" spans="2:65" s="18" customFormat="1" ht="37.9" customHeight="1">
      <c r="B92" s="19"/>
      <c r="C92" s="123" t="s">
        <v>87</v>
      </c>
      <c r="D92" s="123" t="s">
        <v>156</v>
      </c>
      <c r="E92" s="124" t="s">
        <v>1976</v>
      </c>
      <c r="F92" s="125" t="s">
        <v>1977</v>
      </c>
      <c r="G92" s="126" t="s">
        <v>258</v>
      </c>
      <c r="H92" s="127">
        <v>56.1</v>
      </c>
      <c r="I92" s="128"/>
      <c r="J92" s="129">
        <f>ROUND(I92*H92,2)</f>
        <v>0</v>
      </c>
      <c r="K92" s="125" t="s">
        <v>160</v>
      </c>
      <c r="L92" s="19"/>
      <c r="M92" s="130" t="s">
        <v>19</v>
      </c>
      <c r="N92" s="131" t="s">
        <v>49</v>
      </c>
      <c r="P92" s="132">
        <f>O92*H92</f>
        <v>0</v>
      </c>
      <c r="Q92" s="132">
        <v>0</v>
      </c>
      <c r="R92" s="132">
        <f>Q92*H92</f>
        <v>0</v>
      </c>
      <c r="S92" s="132">
        <v>0.17</v>
      </c>
      <c r="T92" s="133">
        <f>S92*H92</f>
        <v>9.537</v>
      </c>
      <c r="AR92" s="134" t="s">
        <v>174</v>
      </c>
      <c r="AT92" s="134" t="s">
        <v>156</v>
      </c>
      <c r="AU92" s="134" t="s">
        <v>87</v>
      </c>
      <c r="AY92" s="2" t="s">
        <v>153</v>
      </c>
      <c r="BE92" s="135">
        <f>IF(N92="základní",J92,0)</f>
        <v>0</v>
      </c>
      <c r="BF92" s="135">
        <f>IF(N92="snížená",J92,0)</f>
        <v>0</v>
      </c>
      <c r="BG92" s="135">
        <f>IF(N92="zákl. přenesená",J92,0)</f>
        <v>0</v>
      </c>
      <c r="BH92" s="135">
        <f>IF(N92="sníž. přenesená",J92,0)</f>
        <v>0</v>
      </c>
      <c r="BI92" s="135">
        <f>IF(N92="nulová",J92,0)</f>
        <v>0</v>
      </c>
      <c r="BJ92" s="2" t="s">
        <v>85</v>
      </c>
      <c r="BK92" s="135">
        <f>ROUND(I92*H92,2)</f>
        <v>0</v>
      </c>
      <c r="BL92" s="2" t="s">
        <v>174</v>
      </c>
      <c r="BM92" s="134" t="s">
        <v>1978</v>
      </c>
    </row>
    <row r="93" spans="2:47" s="18" customFormat="1" ht="11.25">
      <c r="B93" s="19"/>
      <c r="D93" s="136" t="s">
        <v>163</v>
      </c>
      <c r="F93" s="137" t="s">
        <v>1979</v>
      </c>
      <c r="L93" s="19"/>
      <c r="M93" s="138"/>
      <c r="T93" s="43"/>
      <c r="AT93" s="2" t="s">
        <v>163</v>
      </c>
      <c r="AU93" s="2" t="s">
        <v>87</v>
      </c>
    </row>
    <row r="94" spans="2:51" s="142" customFormat="1" ht="11.25">
      <c r="B94" s="143"/>
      <c r="D94" s="144" t="s">
        <v>261</v>
      </c>
      <c r="E94" s="145" t="s">
        <v>19</v>
      </c>
      <c r="F94" s="146" t="s">
        <v>1980</v>
      </c>
      <c r="H94" s="145" t="s">
        <v>19</v>
      </c>
      <c r="L94" s="143"/>
      <c r="M94" s="147"/>
      <c r="T94" s="148"/>
      <c r="AT94" s="145" t="s">
        <v>261</v>
      </c>
      <c r="AU94" s="145" t="s">
        <v>87</v>
      </c>
      <c r="AV94" s="142" t="s">
        <v>85</v>
      </c>
      <c r="AW94" s="142" t="s">
        <v>37</v>
      </c>
      <c r="AX94" s="142" t="s">
        <v>78</v>
      </c>
      <c r="AY94" s="145" t="s">
        <v>153</v>
      </c>
    </row>
    <row r="95" spans="2:51" s="149" customFormat="1" ht="11.25">
      <c r="B95" s="150"/>
      <c r="D95" s="144" t="s">
        <v>261</v>
      </c>
      <c r="E95" s="151" t="s">
        <v>19</v>
      </c>
      <c r="F95" s="152" t="s">
        <v>1981</v>
      </c>
      <c r="H95" s="153">
        <v>4.1</v>
      </c>
      <c r="L95" s="150"/>
      <c r="M95" s="154"/>
      <c r="T95" s="155"/>
      <c r="AT95" s="151" t="s">
        <v>261</v>
      </c>
      <c r="AU95" s="151" t="s">
        <v>87</v>
      </c>
      <c r="AV95" s="149" t="s">
        <v>87</v>
      </c>
      <c r="AW95" s="149" t="s">
        <v>37</v>
      </c>
      <c r="AX95" s="149" t="s">
        <v>78</v>
      </c>
      <c r="AY95" s="151" t="s">
        <v>153</v>
      </c>
    </row>
    <row r="96" spans="2:51" s="142" customFormat="1" ht="11.25">
      <c r="B96" s="143"/>
      <c r="D96" s="144" t="s">
        <v>261</v>
      </c>
      <c r="E96" s="145" t="s">
        <v>19</v>
      </c>
      <c r="F96" s="146" t="s">
        <v>1982</v>
      </c>
      <c r="H96" s="145" t="s">
        <v>19</v>
      </c>
      <c r="L96" s="143"/>
      <c r="M96" s="147"/>
      <c r="T96" s="148"/>
      <c r="AT96" s="145" t="s">
        <v>261</v>
      </c>
      <c r="AU96" s="145" t="s">
        <v>87</v>
      </c>
      <c r="AV96" s="142" t="s">
        <v>85</v>
      </c>
      <c r="AW96" s="142" t="s">
        <v>37</v>
      </c>
      <c r="AX96" s="142" t="s">
        <v>78</v>
      </c>
      <c r="AY96" s="145" t="s">
        <v>153</v>
      </c>
    </row>
    <row r="97" spans="2:51" s="149" customFormat="1" ht="11.25">
      <c r="B97" s="150"/>
      <c r="D97" s="144" t="s">
        <v>261</v>
      </c>
      <c r="E97" s="151" t="s">
        <v>19</v>
      </c>
      <c r="F97" s="152" t="s">
        <v>411</v>
      </c>
      <c r="H97" s="153">
        <v>22</v>
      </c>
      <c r="L97" s="150"/>
      <c r="M97" s="154"/>
      <c r="T97" s="155"/>
      <c r="AT97" s="151" t="s">
        <v>261</v>
      </c>
      <c r="AU97" s="151" t="s">
        <v>87</v>
      </c>
      <c r="AV97" s="149" t="s">
        <v>87</v>
      </c>
      <c r="AW97" s="149" t="s">
        <v>37</v>
      </c>
      <c r="AX97" s="149" t="s">
        <v>78</v>
      </c>
      <c r="AY97" s="151" t="s">
        <v>153</v>
      </c>
    </row>
    <row r="98" spans="2:51" s="142" customFormat="1" ht="11.25">
      <c r="B98" s="143"/>
      <c r="D98" s="144" t="s">
        <v>261</v>
      </c>
      <c r="E98" s="145" t="s">
        <v>19</v>
      </c>
      <c r="F98" s="146" t="s">
        <v>1983</v>
      </c>
      <c r="H98" s="145" t="s">
        <v>19</v>
      </c>
      <c r="L98" s="143"/>
      <c r="M98" s="147"/>
      <c r="T98" s="148"/>
      <c r="AT98" s="145" t="s">
        <v>261</v>
      </c>
      <c r="AU98" s="145" t="s">
        <v>87</v>
      </c>
      <c r="AV98" s="142" t="s">
        <v>85</v>
      </c>
      <c r="AW98" s="142" t="s">
        <v>37</v>
      </c>
      <c r="AX98" s="142" t="s">
        <v>78</v>
      </c>
      <c r="AY98" s="145" t="s">
        <v>153</v>
      </c>
    </row>
    <row r="99" spans="2:51" s="149" customFormat="1" ht="11.25">
      <c r="B99" s="150"/>
      <c r="D99" s="144" t="s">
        <v>261</v>
      </c>
      <c r="E99" s="151" t="s">
        <v>19</v>
      </c>
      <c r="F99" s="152" t="s">
        <v>469</v>
      </c>
      <c r="H99" s="153">
        <v>30</v>
      </c>
      <c r="L99" s="150"/>
      <c r="M99" s="154"/>
      <c r="T99" s="155"/>
      <c r="AT99" s="151" t="s">
        <v>261</v>
      </c>
      <c r="AU99" s="151" t="s">
        <v>87</v>
      </c>
      <c r="AV99" s="149" t="s">
        <v>87</v>
      </c>
      <c r="AW99" s="149" t="s">
        <v>37</v>
      </c>
      <c r="AX99" s="149" t="s">
        <v>78</v>
      </c>
      <c r="AY99" s="151" t="s">
        <v>153</v>
      </c>
    </row>
    <row r="100" spans="2:51" s="156" customFormat="1" ht="11.25">
      <c r="B100" s="157"/>
      <c r="D100" s="144" t="s">
        <v>261</v>
      </c>
      <c r="E100" s="158" t="s">
        <v>19</v>
      </c>
      <c r="F100" s="159" t="s">
        <v>295</v>
      </c>
      <c r="H100" s="160">
        <v>56.1</v>
      </c>
      <c r="L100" s="157"/>
      <c r="M100" s="161"/>
      <c r="T100" s="162"/>
      <c r="AT100" s="158" t="s">
        <v>261</v>
      </c>
      <c r="AU100" s="158" t="s">
        <v>87</v>
      </c>
      <c r="AV100" s="156" t="s">
        <v>174</v>
      </c>
      <c r="AW100" s="156" t="s">
        <v>37</v>
      </c>
      <c r="AX100" s="156" t="s">
        <v>85</v>
      </c>
      <c r="AY100" s="158" t="s">
        <v>153</v>
      </c>
    </row>
    <row r="101" spans="2:65" s="18" customFormat="1" ht="37.9" customHeight="1">
      <c r="B101" s="19"/>
      <c r="C101" s="123" t="s">
        <v>169</v>
      </c>
      <c r="D101" s="123" t="s">
        <v>156</v>
      </c>
      <c r="E101" s="124" t="s">
        <v>1984</v>
      </c>
      <c r="F101" s="125" t="s">
        <v>1985</v>
      </c>
      <c r="G101" s="126" t="s">
        <v>258</v>
      </c>
      <c r="H101" s="127">
        <v>180.5</v>
      </c>
      <c r="I101" s="128"/>
      <c r="J101" s="129">
        <f>ROUND(I101*H101,2)</f>
        <v>0</v>
      </c>
      <c r="K101" s="125" t="s">
        <v>160</v>
      </c>
      <c r="L101" s="19"/>
      <c r="M101" s="130" t="s">
        <v>19</v>
      </c>
      <c r="N101" s="131" t="s">
        <v>49</v>
      </c>
      <c r="P101" s="132">
        <f>O101*H101</f>
        <v>0</v>
      </c>
      <c r="Q101" s="132">
        <v>0</v>
      </c>
      <c r="R101" s="132">
        <f>Q101*H101</f>
        <v>0</v>
      </c>
      <c r="S101" s="132">
        <v>0.22</v>
      </c>
      <c r="T101" s="133">
        <f>S101*H101</f>
        <v>39.71</v>
      </c>
      <c r="AR101" s="134" t="s">
        <v>174</v>
      </c>
      <c r="AT101" s="134" t="s">
        <v>156</v>
      </c>
      <c r="AU101" s="134" t="s">
        <v>87</v>
      </c>
      <c r="AY101" s="2" t="s">
        <v>153</v>
      </c>
      <c r="BE101" s="135">
        <f>IF(N101="základní",J101,0)</f>
        <v>0</v>
      </c>
      <c r="BF101" s="135">
        <f>IF(N101="snížená",J101,0)</f>
        <v>0</v>
      </c>
      <c r="BG101" s="135">
        <f>IF(N101="zákl. přenesená",J101,0)</f>
        <v>0</v>
      </c>
      <c r="BH101" s="135">
        <f>IF(N101="sníž. přenesená",J101,0)</f>
        <v>0</v>
      </c>
      <c r="BI101" s="135">
        <f>IF(N101="nulová",J101,0)</f>
        <v>0</v>
      </c>
      <c r="BJ101" s="2" t="s">
        <v>85</v>
      </c>
      <c r="BK101" s="135">
        <f>ROUND(I101*H101,2)</f>
        <v>0</v>
      </c>
      <c r="BL101" s="2" t="s">
        <v>174</v>
      </c>
      <c r="BM101" s="134" t="s">
        <v>1986</v>
      </c>
    </row>
    <row r="102" spans="2:47" s="18" customFormat="1" ht="11.25">
      <c r="B102" s="19"/>
      <c r="D102" s="136" t="s">
        <v>163</v>
      </c>
      <c r="F102" s="137" t="s">
        <v>1987</v>
      </c>
      <c r="L102" s="19"/>
      <c r="M102" s="138"/>
      <c r="T102" s="43"/>
      <c r="AT102" s="2" t="s">
        <v>163</v>
      </c>
      <c r="AU102" s="2" t="s">
        <v>87</v>
      </c>
    </row>
    <row r="103" spans="2:65" s="18" customFormat="1" ht="37.9" customHeight="1">
      <c r="B103" s="19"/>
      <c r="C103" s="123" t="s">
        <v>174</v>
      </c>
      <c r="D103" s="123" t="s">
        <v>156</v>
      </c>
      <c r="E103" s="124" t="s">
        <v>264</v>
      </c>
      <c r="F103" s="125" t="s">
        <v>265</v>
      </c>
      <c r="G103" s="126" t="s">
        <v>258</v>
      </c>
      <c r="H103" s="127">
        <v>180.5</v>
      </c>
      <c r="I103" s="128"/>
      <c r="J103" s="129">
        <f>ROUND(I103*H103,2)</f>
        <v>0</v>
      </c>
      <c r="K103" s="125" t="s">
        <v>160</v>
      </c>
      <c r="L103" s="19"/>
      <c r="M103" s="130" t="s">
        <v>19</v>
      </c>
      <c r="N103" s="131" t="s">
        <v>49</v>
      </c>
      <c r="P103" s="132">
        <f>O103*H103</f>
        <v>0</v>
      </c>
      <c r="Q103" s="132">
        <v>0</v>
      </c>
      <c r="R103" s="132">
        <f>Q103*H103</f>
        <v>0</v>
      </c>
      <c r="S103" s="132">
        <v>0.29</v>
      </c>
      <c r="T103" s="133">
        <f>S103*H103</f>
        <v>52.345</v>
      </c>
      <c r="AR103" s="134" t="s">
        <v>174</v>
      </c>
      <c r="AT103" s="134" t="s">
        <v>156</v>
      </c>
      <c r="AU103" s="134" t="s">
        <v>87</v>
      </c>
      <c r="AY103" s="2" t="s">
        <v>153</v>
      </c>
      <c r="BE103" s="135">
        <f>IF(N103="základní",J103,0)</f>
        <v>0</v>
      </c>
      <c r="BF103" s="135">
        <f>IF(N103="snížená",J103,0)</f>
        <v>0</v>
      </c>
      <c r="BG103" s="135">
        <f>IF(N103="zákl. přenesená",J103,0)</f>
        <v>0</v>
      </c>
      <c r="BH103" s="135">
        <f>IF(N103="sníž. přenesená",J103,0)</f>
        <v>0</v>
      </c>
      <c r="BI103" s="135">
        <f>IF(N103="nulová",J103,0)</f>
        <v>0</v>
      </c>
      <c r="BJ103" s="2" t="s">
        <v>85</v>
      </c>
      <c r="BK103" s="135">
        <f>ROUND(I103*H103,2)</f>
        <v>0</v>
      </c>
      <c r="BL103" s="2" t="s">
        <v>174</v>
      </c>
      <c r="BM103" s="134" t="s">
        <v>1988</v>
      </c>
    </row>
    <row r="104" spans="2:47" s="18" customFormat="1" ht="11.25">
      <c r="B104" s="19"/>
      <c r="D104" s="136" t="s">
        <v>163</v>
      </c>
      <c r="F104" s="137" t="s">
        <v>267</v>
      </c>
      <c r="L104" s="19"/>
      <c r="M104" s="138"/>
      <c r="T104" s="43"/>
      <c r="AT104" s="2" t="s">
        <v>163</v>
      </c>
      <c r="AU104" s="2" t="s">
        <v>87</v>
      </c>
    </row>
    <row r="105" spans="2:65" s="18" customFormat="1" ht="33" customHeight="1">
      <c r="B105" s="19"/>
      <c r="C105" s="123" t="s">
        <v>152</v>
      </c>
      <c r="D105" s="123" t="s">
        <v>156</v>
      </c>
      <c r="E105" s="124" t="s">
        <v>1989</v>
      </c>
      <c r="F105" s="125" t="s">
        <v>1990</v>
      </c>
      <c r="G105" s="126" t="s">
        <v>258</v>
      </c>
      <c r="H105" s="127">
        <v>11</v>
      </c>
      <c r="I105" s="128"/>
      <c r="J105" s="129">
        <f>ROUND(I105*H105,2)</f>
        <v>0</v>
      </c>
      <c r="K105" s="125" t="s">
        <v>160</v>
      </c>
      <c r="L105" s="19"/>
      <c r="M105" s="130" t="s">
        <v>19</v>
      </c>
      <c r="N105" s="131" t="s">
        <v>49</v>
      </c>
      <c r="P105" s="132">
        <f>O105*H105</f>
        <v>0</v>
      </c>
      <c r="Q105" s="132">
        <v>0</v>
      </c>
      <c r="R105" s="132">
        <f>Q105*H105</f>
        <v>0</v>
      </c>
      <c r="S105" s="132">
        <v>0.325</v>
      </c>
      <c r="T105" s="133">
        <f>S105*H105</f>
        <v>3.575</v>
      </c>
      <c r="AR105" s="134" t="s">
        <v>174</v>
      </c>
      <c r="AT105" s="134" t="s">
        <v>156</v>
      </c>
      <c r="AU105" s="134" t="s">
        <v>87</v>
      </c>
      <c r="AY105" s="2" t="s">
        <v>153</v>
      </c>
      <c r="BE105" s="135">
        <f>IF(N105="základní",J105,0)</f>
        <v>0</v>
      </c>
      <c r="BF105" s="135">
        <f>IF(N105="snížená",J105,0)</f>
        <v>0</v>
      </c>
      <c r="BG105" s="135">
        <f>IF(N105="zákl. přenesená",J105,0)</f>
        <v>0</v>
      </c>
      <c r="BH105" s="135">
        <f>IF(N105="sníž. přenesená",J105,0)</f>
        <v>0</v>
      </c>
      <c r="BI105" s="135">
        <f>IF(N105="nulová",J105,0)</f>
        <v>0</v>
      </c>
      <c r="BJ105" s="2" t="s">
        <v>85</v>
      </c>
      <c r="BK105" s="135">
        <f>ROUND(I105*H105,2)</f>
        <v>0</v>
      </c>
      <c r="BL105" s="2" t="s">
        <v>174</v>
      </c>
      <c r="BM105" s="134" t="s">
        <v>1991</v>
      </c>
    </row>
    <row r="106" spans="2:47" s="18" customFormat="1" ht="11.25">
      <c r="B106" s="19"/>
      <c r="D106" s="136" t="s">
        <v>163</v>
      </c>
      <c r="F106" s="137" t="s">
        <v>1992</v>
      </c>
      <c r="L106" s="19"/>
      <c r="M106" s="138"/>
      <c r="T106" s="43"/>
      <c r="AT106" s="2" t="s">
        <v>163</v>
      </c>
      <c r="AU106" s="2" t="s">
        <v>87</v>
      </c>
    </row>
    <row r="107" spans="2:51" s="142" customFormat="1" ht="11.25">
      <c r="B107" s="143"/>
      <c r="D107" s="144" t="s">
        <v>261</v>
      </c>
      <c r="E107" s="145" t="s">
        <v>19</v>
      </c>
      <c r="F107" s="146" t="s">
        <v>1982</v>
      </c>
      <c r="H107" s="145" t="s">
        <v>19</v>
      </c>
      <c r="L107" s="143"/>
      <c r="M107" s="147"/>
      <c r="T107" s="148"/>
      <c r="AT107" s="145" t="s">
        <v>261</v>
      </c>
      <c r="AU107" s="145" t="s">
        <v>87</v>
      </c>
      <c r="AV107" s="142" t="s">
        <v>85</v>
      </c>
      <c r="AW107" s="142" t="s">
        <v>37</v>
      </c>
      <c r="AX107" s="142" t="s">
        <v>78</v>
      </c>
      <c r="AY107" s="145" t="s">
        <v>153</v>
      </c>
    </row>
    <row r="108" spans="2:51" s="149" customFormat="1" ht="11.25">
      <c r="B108" s="150"/>
      <c r="D108" s="144" t="s">
        <v>261</v>
      </c>
      <c r="E108" s="151" t="s">
        <v>19</v>
      </c>
      <c r="F108" s="152" t="s">
        <v>118</v>
      </c>
      <c r="H108" s="153">
        <v>11</v>
      </c>
      <c r="L108" s="150"/>
      <c r="M108" s="154"/>
      <c r="T108" s="155"/>
      <c r="AT108" s="151" t="s">
        <v>261</v>
      </c>
      <c r="AU108" s="151" t="s">
        <v>87</v>
      </c>
      <c r="AV108" s="149" t="s">
        <v>87</v>
      </c>
      <c r="AW108" s="149" t="s">
        <v>37</v>
      </c>
      <c r="AX108" s="149" t="s">
        <v>85</v>
      </c>
      <c r="AY108" s="151" t="s">
        <v>153</v>
      </c>
    </row>
    <row r="109" spans="2:65" s="18" customFormat="1" ht="33" customHeight="1">
      <c r="B109" s="19"/>
      <c r="C109" s="123" t="s">
        <v>183</v>
      </c>
      <c r="D109" s="123" t="s">
        <v>156</v>
      </c>
      <c r="E109" s="124" t="s">
        <v>1993</v>
      </c>
      <c r="F109" s="125" t="s">
        <v>1994</v>
      </c>
      <c r="G109" s="126" t="s">
        <v>258</v>
      </c>
      <c r="H109" s="127">
        <v>32</v>
      </c>
      <c r="I109" s="128"/>
      <c r="J109" s="129">
        <f>ROUND(I109*H109,2)</f>
        <v>0</v>
      </c>
      <c r="K109" s="125" t="s">
        <v>160</v>
      </c>
      <c r="L109" s="19"/>
      <c r="M109" s="130" t="s">
        <v>19</v>
      </c>
      <c r="N109" s="131" t="s">
        <v>49</v>
      </c>
      <c r="P109" s="132">
        <f>O109*H109</f>
        <v>0</v>
      </c>
      <c r="Q109" s="132">
        <v>0</v>
      </c>
      <c r="R109" s="132">
        <f>Q109*H109</f>
        <v>0</v>
      </c>
      <c r="S109" s="132">
        <v>0.316</v>
      </c>
      <c r="T109" s="133">
        <f>S109*H109</f>
        <v>10.112</v>
      </c>
      <c r="AR109" s="134" t="s">
        <v>174</v>
      </c>
      <c r="AT109" s="134" t="s">
        <v>156</v>
      </c>
      <c r="AU109" s="134" t="s">
        <v>87</v>
      </c>
      <c r="AY109" s="2" t="s">
        <v>153</v>
      </c>
      <c r="BE109" s="135">
        <f>IF(N109="základní",J109,0)</f>
        <v>0</v>
      </c>
      <c r="BF109" s="135">
        <f>IF(N109="snížená",J109,0)</f>
        <v>0</v>
      </c>
      <c r="BG109" s="135">
        <f>IF(N109="zákl. přenesená",J109,0)</f>
        <v>0</v>
      </c>
      <c r="BH109" s="135">
        <f>IF(N109="sníž. přenesená",J109,0)</f>
        <v>0</v>
      </c>
      <c r="BI109" s="135">
        <f>IF(N109="nulová",J109,0)</f>
        <v>0</v>
      </c>
      <c r="BJ109" s="2" t="s">
        <v>85</v>
      </c>
      <c r="BK109" s="135">
        <f>ROUND(I109*H109,2)</f>
        <v>0</v>
      </c>
      <c r="BL109" s="2" t="s">
        <v>174</v>
      </c>
      <c r="BM109" s="134" t="s">
        <v>1995</v>
      </c>
    </row>
    <row r="110" spans="2:47" s="18" customFormat="1" ht="11.25">
      <c r="B110" s="19"/>
      <c r="D110" s="136" t="s">
        <v>163</v>
      </c>
      <c r="F110" s="137" t="s">
        <v>1996</v>
      </c>
      <c r="L110" s="19"/>
      <c r="M110" s="138"/>
      <c r="T110" s="43"/>
      <c r="AT110" s="2" t="s">
        <v>163</v>
      </c>
      <c r="AU110" s="2" t="s">
        <v>87</v>
      </c>
    </row>
    <row r="111" spans="2:51" s="142" customFormat="1" ht="11.25">
      <c r="B111" s="143"/>
      <c r="D111" s="144" t="s">
        <v>261</v>
      </c>
      <c r="E111" s="145" t="s">
        <v>19</v>
      </c>
      <c r="F111" s="146" t="s">
        <v>1997</v>
      </c>
      <c r="H111" s="145" t="s">
        <v>19</v>
      </c>
      <c r="L111" s="143"/>
      <c r="M111" s="147"/>
      <c r="T111" s="148"/>
      <c r="AT111" s="145" t="s">
        <v>261</v>
      </c>
      <c r="AU111" s="145" t="s">
        <v>87</v>
      </c>
      <c r="AV111" s="142" t="s">
        <v>85</v>
      </c>
      <c r="AW111" s="142" t="s">
        <v>37</v>
      </c>
      <c r="AX111" s="142" t="s">
        <v>78</v>
      </c>
      <c r="AY111" s="145" t="s">
        <v>153</v>
      </c>
    </row>
    <row r="112" spans="2:51" s="149" customFormat="1" ht="11.25">
      <c r="B112" s="150"/>
      <c r="D112" s="144" t="s">
        <v>261</v>
      </c>
      <c r="E112" s="151" t="s">
        <v>19</v>
      </c>
      <c r="F112" s="152" t="s">
        <v>494</v>
      </c>
      <c r="H112" s="153">
        <v>32</v>
      </c>
      <c r="L112" s="150"/>
      <c r="M112" s="154"/>
      <c r="T112" s="155"/>
      <c r="AT112" s="151" t="s">
        <v>261</v>
      </c>
      <c r="AU112" s="151" t="s">
        <v>87</v>
      </c>
      <c r="AV112" s="149" t="s">
        <v>87</v>
      </c>
      <c r="AW112" s="149" t="s">
        <v>37</v>
      </c>
      <c r="AX112" s="149" t="s">
        <v>85</v>
      </c>
      <c r="AY112" s="151" t="s">
        <v>153</v>
      </c>
    </row>
    <row r="113" spans="2:65" s="18" customFormat="1" ht="24.2" customHeight="1">
      <c r="B113" s="19"/>
      <c r="C113" s="123" t="s">
        <v>187</v>
      </c>
      <c r="D113" s="123" t="s">
        <v>156</v>
      </c>
      <c r="E113" s="124" t="s">
        <v>268</v>
      </c>
      <c r="F113" s="125" t="s">
        <v>269</v>
      </c>
      <c r="G113" s="126" t="s">
        <v>270</v>
      </c>
      <c r="H113" s="127">
        <v>76</v>
      </c>
      <c r="I113" s="128"/>
      <c r="J113" s="129">
        <f>ROUND(I113*H113,2)</f>
        <v>0</v>
      </c>
      <c r="K113" s="125" t="s">
        <v>160</v>
      </c>
      <c r="L113" s="19"/>
      <c r="M113" s="130" t="s">
        <v>19</v>
      </c>
      <c r="N113" s="131" t="s">
        <v>49</v>
      </c>
      <c r="P113" s="132">
        <f>O113*H113</f>
        <v>0</v>
      </c>
      <c r="Q113" s="132">
        <v>0</v>
      </c>
      <c r="R113" s="132">
        <f>Q113*H113</f>
        <v>0</v>
      </c>
      <c r="S113" s="132">
        <v>0.205</v>
      </c>
      <c r="T113" s="133">
        <f>S113*H113</f>
        <v>15.579999999999998</v>
      </c>
      <c r="AR113" s="134" t="s">
        <v>174</v>
      </c>
      <c r="AT113" s="134" t="s">
        <v>156</v>
      </c>
      <c r="AU113" s="134" t="s">
        <v>87</v>
      </c>
      <c r="AY113" s="2" t="s">
        <v>153</v>
      </c>
      <c r="BE113" s="135">
        <f>IF(N113="základní",J113,0)</f>
        <v>0</v>
      </c>
      <c r="BF113" s="135">
        <f>IF(N113="snížená",J113,0)</f>
        <v>0</v>
      </c>
      <c r="BG113" s="135">
        <f>IF(N113="zákl. přenesená",J113,0)</f>
        <v>0</v>
      </c>
      <c r="BH113" s="135">
        <f>IF(N113="sníž. přenesená",J113,0)</f>
        <v>0</v>
      </c>
      <c r="BI113" s="135">
        <f>IF(N113="nulová",J113,0)</f>
        <v>0</v>
      </c>
      <c r="BJ113" s="2" t="s">
        <v>85</v>
      </c>
      <c r="BK113" s="135">
        <f>ROUND(I113*H113,2)</f>
        <v>0</v>
      </c>
      <c r="BL113" s="2" t="s">
        <v>174</v>
      </c>
      <c r="BM113" s="134" t="s">
        <v>1998</v>
      </c>
    </row>
    <row r="114" spans="2:47" s="18" customFormat="1" ht="11.25">
      <c r="B114" s="19"/>
      <c r="D114" s="136" t="s">
        <v>163</v>
      </c>
      <c r="F114" s="137" t="s">
        <v>272</v>
      </c>
      <c r="L114" s="19"/>
      <c r="M114" s="138"/>
      <c r="T114" s="43"/>
      <c r="AT114" s="2" t="s">
        <v>163</v>
      </c>
      <c r="AU114" s="2" t="s">
        <v>87</v>
      </c>
    </row>
    <row r="115" spans="2:51" s="149" customFormat="1" ht="11.25">
      <c r="B115" s="150"/>
      <c r="D115" s="144" t="s">
        <v>261</v>
      </c>
      <c r="E115" s="151" t="s">
        <v>19</v>
      </c>
      <c r="F115" s="152" t="s">
        <v>1999</v>
      </c>
      <c r="H115" s="153">
        <v>76</v>
      </c>
      <c r="L115" s="150"/>
      <c r="M115" s="154"/>
      <c r="T115" s="155"/>
      <c r="AT115" s="151" t="s">
        <v>261</v>
      </c>
      <c r="AU115" s="151" t="s">
        <v>87</v>
      </c>
      <c r="AV115" s="149" t="s">
        <v>87</v>
      </c>
      <c r="AW115" s="149" t="s">
        <v>37</v>
      </c>
      <c r="AX115" s="149" t="s">
        <v>85</v>
      </c>
      <c r="AY115" s="151" t="s">
        <v>153</v>
      </c>
    </row>
    <row r="116" spans="2:65" s="18" customFormat="1" ht="21.75" customHeight="1">
      <c r="B116" s="19"/>
      <c r="C116" s="123" t="s">
        <v>192</v>
      </c>
      <c r="D116" s="123" t="s">
        <v>156</v>
      </c>
      <c r="E116" s="124" t="s">
        <v>2000</v>
      </c>
      <c r="F116" s="125" t="s">
        <v>2001</v>
      </c>
      <c r="G116" s="126" t="s">
        <v>276</v>
      </c>
      <c r="H116" s="127">
        <v>94.3</v>
      </c>
      <c r="I116" s="128"/>
      <c r="J116" s="129">
        <f>ROUND(I116*H116,2)</f>
        <v>0</v>
      </c>
      <c r="K116" s="125" t="s">
        <v>160</v>
      </c>
      <c r="L116" s="19"/>
      <c r="M116" s="130" t="s">
        <v>19</v>
      </c>
      <c r="N116" s="131" t="s">
        <v>49</v>
      </c>
      <c r="P116" s="132">
        <f>O116*H116</f>
        <v>0</v>
      </c>
      <c r="Q116" s="132">
        <v>0</v>
      </c>
      <c r="R116" s="132">
        <f>Q116*H116</f>
        <v>0</v>
      </c>
      <c r="S116" s="132">
        <v>0</v>
      </c>
      <c r="T116" s="133">
        <f>S116*H116</f>
        <v>0</v>
      </c>
      <c r="AR116" s="134" t="s">
        <v>174</v>
      </c>
      <c r="AT116" s="134" t="s">
        <v>156</v>
      </c>
      <c r="AU116" s="134" t="s">
        <v>87</v>
      </c>
      <c r="AY116" s="2" t="s">
        <v>153</v>
      </c>
      <c r="BE116" s="135">
        <f>IF(N116="základní",J116,0)</f>
        <v>0</v>
      </c>
      <c r="BF116" s="135">
        <f>IF(N116="snížená",J116,0)</f>
        <v>0</v>
      </c>
      <c r="BG116" s="135">
        <f>IF(N116="zákl. přenesená",J116,0)</f>
        <v>0</v>
      </c>
      <c r="BH116" s="135">
        <f>IF(N116="sníž. přenesená",J116,0)</f>
        <v>0</v>
      </c>
      <c r="BI116" s="135">
        <f>IF(N116="nulová",J116,0)</f>
        <v>0</v>
      </c>
      <c r="BJ116" s="2" t="s">
        <v>85</v>
      </c>
      <c r="BK116" s="135">
        <f>ROUND(I116*H116,2)</f>
        <v>0</v>
      </c>
      <c r="BL116" s="2" t="s">
        <v>174</v>
      </c>
      <c r="BM116" s="134" t="s">
        <v>2002</v>
      </c>
    </row>
    <row r="117" spans="2:47" s="18" customFormat="1" ht="11.25">
      <c r="B117" s="19"/>
      <c r="D117" s="136" t="s">
        <v>163</v>
      </c>
      <c r="F117" s="137" t="s">
        <v>2003</v>
      </c>
      <c r="L117" s="19"/>
      <c r="M117" s="138"/>
      <c r="T117" s="43"/>
      <c r="AT117" s="2" t="s">
        <v>163</v>
      </c>
      <c r="AU117" s="2" t="s">
        <v>87</v>
      </c>
    </row>
    <row r="118" spans="2:51" s="142" customFormat="1" ht="11.25">
      <c r="B118" s="143"/>
      <c r="D118" s="144" t="s">
        <v>261</v>
      </c>
      <c r="E118" s="145" t="s">
        <v>19</v>
      </c>
      <c r="F118" s="146" t="s">
        <v>2004</v>
      </c>
      <c r="H118" s="145" t="s">
        <v>19</v>
      </c>
      <c r="L118" s="143"/>
      <c r="M118" s="147"/>
      <c r="T118" s="148"/>
      <c r="AT118" s="145" t="s">
        <v>261</v>
      </c>
      <c r="AU118" s="145" t="s">
        <v>87</v>
      </c>
      <c r="AV118" s="142" t="s">
        <v>85</v>
      </c>
      <c r="AW118" s="142" t="s">
        <v>37</v>
      </c>
      <c r="AX118" s="142" t="s">
        <v>78</v>
      </c>
      <c r="AY118" s="145" t="s">
        <v>153</v>
      </c>
    </row>
    <row r="119" spans="2:51" s="149" customFormat="1" ht="11.25">
      <c r="B119" s="150"/>
      <c r="D119" s="144" t="s">
        <v>261</v>
      </c>
      <c r="E119" s="151" t="s">
        <v>19</v>
      </c>
      <c r="F119" s="152" t="s">
        <v>2005</v>
      </c>
      <c r="H119" s="153">
        <v>20.3</v>
      </c>
      <c r="L119" s="150"/>
      <c r="M119" s="154"/>
      <c r="T119" s="155"/>
      <c r="AT119" s="151" t="s">
        <v>261</v>
      </c>
      <c r="AU119" s="151" t="s">
        <v>87</v>
      </c>
      <c r="AV119" s="149" t="s">
        <v>87</v>
      </c>
      <c r="AW119" s="149" t="s">
        <v>37</v>
      </c>
      <c r="AX119" s="149" t="s">
        <v>78</v>
      </c>
      <c r="AY119" s="151" t="s">
        <v>153</v>
      </c>
    </row>
    <row r="120" spans="2:51" s="142" customFormat="1" ht="11.25">
      <c r="B120" s="143"/>
      <c r="D120" s="144" t="s">
        <v>261</v>
      </c>
      <c r="E120" s="145" t="s">
        <v>19</v>
      </c>
      <c r="F120" s="146" t="s">
        <v>2006</v>
      </c>
      <c r="H120" s="145" t="s">
        <v>19</v>
      </c>
      <c r="L120" s="143"/>
      <c r="M120" s="147"/>
      <c r="T120" s="148"/>
      <c r="AT120" s="145" t="s">
        <v>261</v>
      </c>
      <c r="AU120" s="145" t="s">
        <v>87</v>
      </c>
      <c r="AV120" s="142" t="s">
        <v>85</v>
      </c>
      <c r="AW120" s="142" t="s">
        <v>37</v>
      </c>
      <c r="AX120" s="142" t="s">
        <v>78</v>
      </c>
      <c r="AY120" s="145" t="s">
        <v>153</v>
      </c>
    </row>
    <row r="121" spans="2:51" s="149" customFormat="1" ht="11.25">
      <c r="B121" s="150"/>
      <c r="D121" s="144" t="s">
        <v>261</v>
      </c>
      <c r="E121" s="151" t="s">
        <v>19</v>
      </c>
      <c r="F121" s="152" t="s">
        <v>2007</v>
      </c>
      <c r="H121" s="153">
        <v>72.9</v>
      </c>
      <c r="L121" s="150"/>
      <c r="M121" s="154"/>
      <c r="T121" s="155"/>
      <c r="AT121" s="151" t="s">
        <v>261</v>
      </c>
      <c r="AU121" s="151" t="s">
        <v>87</v>
      </c>
      <c r="AV121" s="149" t="s">
        <v>87</v>
      </c>
      <c r="AW121" s="149" t="s">
        <v>37</v>
      </c>
      <c r="AX121" s="149" t="s">
        <v>78</v>
      </c>
      <c r="AY121" s="151" t="s">
        <v>153</v>
      </c>
    </row>
    <row r="122" spans="2:51" s="142" customFormat="1" ht="11.25">
      <c r="B122" s="143"/>
      <c r="D122" s="144" t="s">
        <v>261</v>
      </c>
      <c r="E122" s="145" t="s">
        <v>19</v>
      </c>
      <c r="F122" s="146" t="s">
        <v>2008</v>
      </c>
      <c r="H122" s="145" t="s">
        <v>19</v>
      </c>
      <c r="L122" s="143"/>
      <c r="M122" s="147"/>
      <c r="T122" s="148"/>
      <c r="AT122" s="145" t="s">
        <v>261</v>
      </c>
      <c r="AU122" s="145" t="s">
        <v>87</v>
      </c>
      <c r="AV122" s="142" t="s">
        <v>85</v>
      </c>
      <c r="AW122" s="142" t="s">
        <v>37</v>
      </c>
      <c r="AX122" s="142" t="s">
        <v>78</v>
      </c>
      <c r="AY122" s="145" t="s">
        <v>153</v>
      </c>
    </row>
    <row r="123" spans="2:51" s="149" customFormat="1" ht="11.25">
      <c r="B123" s="150"/>
      <c r="D123" s="144" t="s">
        <v>261</v>
      </c>
      <c r="E123" s="151" t="s">
        <v>19</v>
      </c>
      <c r="F123" s="152" t="s">
        <v>2009</v>
      </c>
      <c r="H123" s="153">
        <v>1.1</v>
      </c>
      <c r="L123" s="150"/>
      <c r="M123" s="154"/>
      <c r="T123" s="155"/>
      <c r="AT123" s="151" t="s">
        <v>261</v>
      </c>
      <c r="AU123" s="151" t="s">
        <v>87</v>
      </c>
      <c r="AV123" s="149" t="s">
        <v>87</v>
      </c>
      <c r="AW123" s="149" t="s">
        <v>37</v>
      </c>
      <c r="AX123" s="149" t="s">
        <v>78</v>
      </c>
      <c r="AY123" s="151" t="s">
        <v>153</v>
      </c>
    </row>
    <row r="124" spans="2:51" s="156" customFormat="1" ht="11.25">
      <c r="B124" s="157"/>
      <c r="D124" s="144" t="s">
        <v>261</v>
      </c>
      <c r="E124" s="158" t="s">
        <v>19</v>
      </c>
      <c r="F124" s="159" t="s">
        <v>295</v>
      </c>
      <c r="H124" s="160">
        <v>94.3</v>
      </c>
      <c r="L124" s="157"/>
      <c r="M124" s="161"/>
      <c r="T124" s="162"/>
      <c r="AT124" s="158" t="s">
        <v>261</v>
      </c>
      <c r="AU124" s="158" t="s">
        <v>87</v>
      </c>
      <c r="AV124" s="156" t="s">
        <v>174</v>
      </c>
      <c r="AW124" s="156" t="s">
        <v>37</v>
      </c>
      <c r="AX124" s="156" t="s">
        <v>85</v>
      </c>
      <c r="AY124" s="158" t="s">
        <v>153</v>
      </c>
    </row>
    <row r="125" spans="2:65" s="18" customFormat="1" ht="37.9" customHeight="1">
      <c r="B125" s="19"/>
      <c r="C125" s="123" t="s">
        <v>197</v>
      </c>
      <c r="D125" s="123" t="s">
        <v>156</v>
      </c>
      <c r="E125" s="124" t="s">
        <v>311</v>
      </c>
      <c r="F125" s="125" t="s">
        <v>312</v>
      </c>
      <c r="G125" s="126" t="s">
        <v>276</v>
      </c>
      <c r="H125" s="127">
        <v>94.3</v>
      </c>
      <c r="I125" s="128"/>
      <c r="J125" s="129">
        <f>ROUND(I125*H125,2)</f>
        <v>0</v>
      </c>
      <c r="K125" s="125" t="s">
        <v>160</v>
      </c>
      <c r="L125" s="19"/>
      <c r="M125" s="130" t="s">
        <v>19</v>
      </c>
      <c r="N125" s="131" t="s">
        <v>49</v>
      </c>
      <c r="P125" s="132">
        <f>O125*H125</f>
        <v>0</v>
      </c>
      <c r="Q125" s="132">
        <v>0</v>
      </c>
      <c r="R125" s="132">
        <f>Q125*H125</f>
        <v>0</v>
      </c>
      <c r="S125" s="132">
        <v>0</v>
      </c>
      <c r="T125" s="133">
        <f>S125*H125</f>
        <v>0</v>
      </c>
      <c r="AR125" s="134" t="s">
        <v>174</v>
      </c>
      <c r="AT125" s="134" t="s">
        <v>156</v>
      </c>
      <c r="AU125" s="134" t="s">
        <v>87</v>
      </c>
      <c r="AY125" s="2" t="s">
        <v>153</v>
      </c>
      <c r="BE125" s="135">
        <f>IF(N125="základní",J125,0)</f>
        <v>0</v>
      </c>
      <c r="BF125" s="135">
        <f>IF(N125="snížená",J125,0)</f>
        <v>0</v>
      </c>
      <c r="BG125" s="135">
        <f>IF(N125="zákl. přenesená",J125,0)</f>
        <v>0</v>
      </c>
      <c r="BH125" s="135">
        <f>IF(N125="sníž. přenesená",J125,0)</f>
        <v>0</v>
      </c>
      <c r="BI125" s="135">
        <f>IF(N125="nulová",J125,0)</f>
        <v>0</v>
      </c>
      <c r="BJ125" s="2" t="s">
        <v>85</v>
      </c>
      <c r="BK125" s="135">
        <f>ROUND(I125*H125,2)</f>
        <v>0</v>
      </c>
      <c r="BL125" s="2" t="s">
        <v>174</v>
      </c>
      <c r="BM125" s="134" t="s">
        <v>2010</v>
      </c>
    </row>
    <row r="126" spans="2:47" s="18" customFormat="1" ht="11.25">
      <c r="B126" s="19"/>
      <c r="D126" s="136" t="s">
        <v>163</v>
      </c>
      <c r="F126" s="137" t="s">
        <v>314</v>
      </c>
      <c r="L126" s="19"/>
      <c r="M126" s="138"/>
      <c r="T126" s="43"/>
      <c r="AT126" s="2" t="s">
        <v>163</v>
      </c>
      <c r="AU126" s="2" t="s">
        <v>87</v>
      </c>
    </row>
    <row r="127" spans="2:65" s="18" customFormat="1" ht="24.2" customHeight="1">
      <c r="B127" s="19"/>
      <c r="C127" s="123" t="s">
        <v>115</v>
      </c>
      <c r="D127" s="123" t="s">
        <v>156</v>
      </c>
      <c r="E127" s="124" t="s">
        <v>316</v>
      </c>
      <c r="F127" s="125" t="s">
        <v>317</v>
      </c>
      <c r="G127" s="126" t="s">
        <v>276</v>
      </c>
      <c r="H127" s="127">
        <v>94.3</v>
      </c>
      <c r="I127" s="128"/>
      <c r="J127" s="129">
        <f>ROUND(I127*H127,2)</f>
        <v>0</v>
      </c>
      <c r="K127" s="125" t="s">
        <v>160</v>
      </c>
      <c r="L127" s="19"/>
      <c r="M127" s="130" t="s">
        <v>19</v>
      </c>
      <c r="N127" s="131" t="s">
        <v>49</v>
      </c>
      <c r="P127" s="132">
        <f>O127*H127</f>
        <v>0</v>
      </c>
      <c r="Q127" s="132">
        <v>0</v>
      </c>
      <c r="R127" s="132">
        <f>Q127*H127</f>
        <v>0</v>
      </c>
      <c r="S127" s="132">
        <v>0</v>
      </c>
      <c r="T127" s="133">
        <f>S127*H127</f>
        <v>0</v>
      </c>
      <c r="AR127" s="134" t="s">
        <v>174</v>
      </c>
      <c r="AT127" s="134" t="s">
        <v>156</v>
      </c>
      <c r="AU127" s="134" t="s">
        <v>87</v>
      </c>
      <c r="AY127" s="2" t="s">
        <v>153</v>
      </c>
      <c r="BE127" s="135">
        <f>IF(N127="základní",J127,0)</f>
        <v>0</v>
      </c>
      <c r="BF127" s="135">
        <f>IF(N127="snížená",J127,0)</f>
        <v>0</v>
      </c>
      <c r="BG127" s="135">
        <f>IF(N127="zákl. přenesená",J127,0)</f>
        <v>0</v>
      </c>
      <c r="BH127" s="135">
        <f>IF(N127="sníž. přenesená",J127,0)</f>
        <v>0</v>
      </c>
      <c r="BI127" s="135">
        <f>IF(N127="nulová",J127,0)</f>
        <v>0</v>
      </c>
      <c r="BJ127" s="2" t="s">
        <v>85</v>
      </c>
      <c r="BK127" s="135">
        <f>ROUND(I127*H127,2)</f>
        <v>0</v>
      </c>
      <c r="BL127" s="2" t="s">
        <v>174</v>
      </c>
      <c r="BM127" s="134" t="s">
        <v>2011</v>
      </c>
    </row>
    <row r="128" spans="2:47" s="18" customFormat="1" ht="11.25">
      <c r="B128" s="19"/>
      <c r="D128" s="136" t="s">
        <v>163</v>
      </c>
      <c r="F128" s="137" t="s">
        <v>319</v>
      </c>
      <c r="L128" s="19"/>
      <c r="M128" s="138"/>
      <c r="T128" s="43"/>
      <c r="AT128" s="2" t="s">
        <v>163</v>
      </c>
      <c r="AU128" s="2" t="s">
        <v>87</v>
      </c>
    </row>
    <row r="129" spans="2:65" s="18" customFormat="1" ht="24.2" customHeight="1">
      <c r="B129" s="19"/>
      <c r="C129" s="123" t="s">
        <v>118</v>
      </c>
      <c r="D129" s="123" t="s">
        <v>156</v>
      </c>
      <c r="E129" s="124" t="s">
        <v>320</v>
      </c>
      <c r="F129" s="125" t="s">
        <v>321</v>
      </c>
      <c r="G129" s="126" t="s">
        <v>322</v>
      </c>
      <c r="H129" s="127">
        <v>169.74</v>
      </c>
      <c r="I129" s="128"/>
      <c r="J129" s="129">
        <f>ROUND(I129*H129,2)</f>
        <v>0</v>
      </c>
      <c r="K129" s="125" t="s">
        <v>160</v>
      </c>
      <c r="L129" s="19"/>
      <c r="M129" s="130" t="s">
        <v>19</v>
      </c>
      <c r="N129" s="131" t="s">
        <v>49</v>
      </c>
      <c r="P129" s="132">
        <f>O129*H129</f>
        <v>0</v>
      </c>
      <c r="Q129" s="132">
        <v>0</v>
      </c>
      <c r="R129" s="132">
        <f>Q129*H129</f>
        <v>0</v>
      </c>
      <c r="S129" s="132">
        <v>0</v>
      </c>
      <c r="T129" s="133">
        <f>S129*H129</f>
        <v>0</v>
      </c>
      <c r="AR129" s="134" t="s">
        <v>174</v>
      </c>
      <c r="AT129" s="134" t="s">
        <v>156</v>
      </c>
      <c r="AU129" s="134" t="s">
        <v>87</v>
      </c>
      <c r="AY129" s="2" t="s">
        <v>153</v>
      </c>
      <c r="BE129" s="135">
        <f>IF(N129="základní",J129,0)</f>
        <v>0</v>
      </c>
      <c r="BF129" s="135">
        <f>IF(N129="snížená",J129,0)</f>
        <v>0</v>
      </c>
      <c r="BG129" s="135">
        <f>IF(N129="zákl. přenesená",J129,0)</f>
        <v>0</v>
      </c>
      <c r="BH129" s="135">
        <f>IF(N129="sníž. přenesená",J129,0)</f>
        <v>0</v>
      </c>
      <c r="BI129" s="135">
        <f>IF(N129="nulová",J129,0)</f>
        <v>0</v>
      </c>
      <c r="BJ129" s="2" t="s">
        <v>85</v>
      </c>
      <c r="BK129" s="135">
        <f>ROUND(I129*H129,2)</f>
        <v>0</v>
      </c>
      <c r="BL129" s="2" t="s">
        <v>174</v>
      </c>
      <c r="BM129" s="134" t="s">
        <v>2012</v>
      </c>
    </row>
    <row r="130" spans="2:47" s="18" customFormat="1" ht="11.25">
      <c r="B130" s="19"/>
      <c r="D130" s="136" t="s">
        <v>163</v>
      </c>
      <c r="F130" s="137" t="s">
        <v>324</v>
      </c>
      <c r="L130" s="19"/>
      <c r="M130" s="138"/>
      <c r="T130" s="43"/>
      <c r="AT130" s="2" t="s">
        <v>163</v>
      </c>
      <c r="AU130" s="2" t="s">
        <v>87</v>
      </c>
    </row>
    <row r="131" spans="2:51" s="149" customFormat="1" ht="11.25">
      <c r="B131" s="150"/>
      <c r="D131" s="144" t="s">
        <v>261</v>
      </c>
      <c r="E131" s="151" t="s">
        <v>19</v>
      </c>
      <c r="F131" s="152" t="s">
        <v>2013</v>
      </c>
      <c r="H131" s="153">
        <v>169.74</v>
      </c>
      <c r="L131" s="150"/>
      <c r="M131" s="154"/>
      <c r="T131" s="155"/>
      <c r="AT131" s="151" t="s">
        <v>261</v>
      </c>
      <c r="AU131" s="151" t="s">
        <v>87</v>
      </c>
      <c r="AV131" s="149" t="s">
        <v>87</v>
      </c>
      <c r="AW131" s="149" t="s">
        <v>37</v>
      </c>
      <c r="AX131" s="149" t="s">
        <v>85</v>
      </c>
      <c r="AY131" s="151" t="s">
        <v>153</v>
      </c>
    </row>
    <row r="132" spans="2:65" s="18" customFormat="1" ht="21.75" customHeight="1">
      <c r="B132" s="19"/>
      <c r="C132" s="123" t="s">
        <v>121</v>
      </c>
      <c r="D132" s="123" t="s">
        <v>156</v>
      </c>
      <c r="E132" s="124" t="s">
        <v>2014</v>
      </c>
      <c r="F132" s="125" t="s">
        <v>2015</v>
      </c>
      <c r="G132" s="126" t="s">
        <v>258</v>
      </c>
      <c r="H132" s="127">
        <v>5.5</v>
      </c>
      <c r="I132" s="128"/>
      <c r="J132" s="129">
        <f>ROUND(I132*H132,2)</f>
        <v>0</v>
      </c>
      <c r="K132" s="125" t="s">
        <v>160</v>
      </c>
      <c r="L132" s="19"/>
      <c r="M132" s="130" t="s">
        <v>19</v>
      </c>
      <c r="N132" s="131" t="s">
        <v>49</v>
      </c>
      <c r="P132" s="132">
        <f>O132*H132</f>
        <v>0</v>
      </c>
      <c r="Q132" s="132">
        <v>0</v>
      </c>
      <c r="R132" s="132">
        <f>Q132*H132</f>
        <v>0</v>
      </c>
      <c r="S132" s="132">
        <v>0</v>
      </c>
      <c r="T132" s="133">
        <f>S132*H132</f>
        <v>0</v>
      </c>
      <c r="AR132" s="134" t="s">
        <v>174</v>
      </c>
      <c r="AT132" s="134" t="s">
        <v>156</v>
      </c>
      <c r="AU132" s="134" t="s">
        <v>87</v>
      </c>
      <c r="AY132" s="2" t="s">
        <v>153</v>
      </c>
      <c r="BE132" s="135">
        <f>IF(N132="základní",J132,0)</f>
        <v>0</v>
      </c>
      <c r="BF132" s="135">
        <f>IF(N132="snížená",J132,0)</f>
        <v>0</v>
      </c>
      <c r="BG132" s="135">
        <f>IF(N132="zákl. přenesená",J132,0)</f>
        <v>0</v>
      </c>
      <c r="BH132" s="135">
        <f>IF(N132="sníž. přenesená",J132,0)</f>
        <v>0</v>
      </c>
      <c r="BI132" s="135">
        <f>IF(N132="nulová",J132,0)</f>
        <v>0</v>
      </c>
      <c r="BJ132" s="2" t="s">
        <v>85</v>
      </c>
      <c r="BK132" s="135">
        <f>ROUND(I132*H132,2)</f>
        <v>0</v>
      </c>
      <c r="BL132" s="2" t="s">
        <v>174</v>
      </c>
      <c r="BM132" s="134" t="s">
        <v>2016</v>
      </c>
    </row>
    <row r="133" spans="2:47" s="18" customFormat="1" ht="11.25">
      <c r="B133" s="19"/>
      <c r="D133" s="136" t="s">
        <v>163</v>
      </c>
      <c r="F133" s="137" t="s">
        <v>2017</v>
      </c>
      <c r="L133" s="19"/>
      <c r="M133" s="138"/>
      <c r="T133" s="43"/>
      <c r="AT133" s="2" t="s">
        <v>163</v>
      </c>
      <c r="AU133" s="2" t="s">
        <v>87</v>
      </c>
    </row>
    <row r="134" spans="2:65" s="18" customFormat="1" ht="21.75" customHeight="1">
      <c r="B134" s="19"/>
      <c r="C134" s="123" t="s">
        <v>219</v>
      </c>
      <c r="D134" s="123" t="s">
        <v>156</v>
      </c>
      <c r="E134" s="124" t="s">
        <v>338</v>
      </c>
      <c r="F134" s="125" t="s">
        <v>339</v>
      </c>
      <c r="G134" s="126" t="s">
        <v>258</v>
      </c>
      <c r="H134" s="127">
        <v>188</v>
      </c>
      <c r="I134" s="128"/>
      <c r="J134" s="129">
        <f>ROUND(I134*H134,2)</f>
        <v>0</v>
      </c>
      <c r="K134" s="125" t="s">
        <v>160</v>
      </c>
      <c r="L134" s="19"/>
      <c r="M134" s="130" t="s">
        <v>19</v>
      </c>
      <c r="N134" s="131" t="s">
        <v>49</v>
      </c>
      <c r="P134" s="132">
        <f>O134*H134</f>
        <v>0</v>
      </c>
      <c r="Q134" s="132">
        <v>0</v>
      </c>
      <c r="R134" s="132">
        <f>Q134*H134</f>
        <v>0</v>
      </c>
      <c r="S134" s="132">
        <v>0</v>
      </c>
      <c r="T134" s="133">
        <f>S134*H134</f>
        <v>0</v>
      </c>
      <c r="AR134" s="134" t="s">
        <v>174</v>
      </c>
      <c r="AT134" s="134" t="s">
        <v>156</v>
      </c>
      <c r="AU134" s="134" t="s">
        <v>87</v>
      </c>
      <c r="AY134" s="2" t="s">
        <v>153</v>
      </c>
      <c r="BE134" s="135">
        <f>IF(N134="základní",J134,0)</f>
        <v>0</v>
      </c>
      <c r="BF134" s="135">
        <f>IF(N134="snížená",J134,0)</f>
        <v>0</v>
      </c>
      <c r="BG134" s="135">
        <f>IF(N134="zákl. přenesená",J134,0)</f>
        <v>0</v>
      </c>
      <c r="BH134" s="135">
        <f>IF(N134="sníž. přenesená",J134,0)</f>
        <v>0</v>
      </c>
      <c r="BI134" s="135">
        <f>IF(N134="nulová",J134,0)</f>
        <v>0</v>
      </c>
      <c r="BJ134" s="2" t="s">
        <v>85</v>
      </c>
      <c r="BK134" s="135">
        <f>ROUND(I134*H134,2)</f>
        <v>0</v>
      </c>
      <c r="BL134" s="2" t="s">
        <v>174</v>
      </c>
      <c r="BM134" s="134" t="s">
        <v>2018</v>
      </c>
    </row>
    <row r="135" spans="2:47" s="18" customFormat="1" ht="11.25">
      <c r="B135" s="19"/>
      <c r="D135" s="136" t="s">
        <v>163</v>
      </c>
      <c r="F135" s="137" t="s">
        <v>341</v>
      </c>
      <c r="L135" s="19"/>
      <c r="M135" s="138"/>
      <c r="T135" s="43"/>
      <c r="AT135" s="2" t="s">
        <v>163</v>
      </c>
      <c r="AU135" s="2" t="s">
        <v>87</v>
      </c>
    </row>
    <row r="136" spans="2:65" s="18" customFormat="1" ht="24.2" customHeight="1">
      <c r="B136" s="19"/>
      <c r="C136" s="123" t="s">
        <v>363</v>
      </c>
      <c r="D136" s="123" t="s">
        <v>156</v>
      </c>
      <c r="E136" s="124" t="s">
        <v>2019</v>
      </c>
      <c r="F136" s="125" t="s">
        <v>2020</v>
      </c>
      <c r="G136" s="126" t="s">
        <v>258</v>
      </c>
      <c r="H136" s="127">
        <v>5.5</v>
      </c>
      <c r="I136" s="128"/>
      <c r="J136" s="129">
        <f>ROUND(I136*H136,2)</f>
        <v>0</v>
      </c>
      <c r="K136" s="125" t="s">
        <v>160</v>
      </c>
      <c r="L136" s="19"/>
      <c r="M136" s="130" t="s">
        <v>19</v>
      </c>
      <c r="N136" s="131" t="s">
        <v>49</v>
      </c>
      <c r="P136" s="132">
        <f>O136*H136</f>
        <v>0</v>
      </c>
      <c r="Q136" s="132">
        <v>0</v>
      </c>
      <c r="R136" s="132">
        <f>Q136*H136</f>
        <v>0</v>
      </c>
      <c r="S136" s="132">
        <v>0</v>
      </c>
      <c r="T136" s="133">
        <f>S136*H136</f>
        <v>0</v>
      </c>
      <c r="AR136" s="134" t="s">
        <v>174</v>
      </c>
      <c r="AT136" s="134" t="s">
        <v>156</v>
      </c>
      <c r="AU136" s="134" t="s">
        <v>87</v>
      </c>
      <c r="AY136" s="2" t="s">
        <v>153</v>
      </c>
      <c r="BE136" s="135">
        <f>IF(N136="základní",J136,0)</f>
        <v>0</v>
      </c>
      <c r="BF136" s="135">
        <f>IF(N136="snížená",J136,0)</f>
        <v>0</v>
      </c>
      <c r="BG136" s="135">
        <f>IF(N136="zákl. přenesená",J136,0)</f>
        <v>0</v>
      </c>
      <c r="BH136" s="135">
        <f>IF(N136="sníž. přenesená",J136,0)</f>
        <v>0</v>
      </c>
      <c r="BI136" s="135">
        <f>IF(N136="nulová",J136,0)</f>
        <v>0</v>
      </c>
      <c r="BJ136" s="2" t="s">
        <v>85</v>
      </c>
      <c r="BK136" s="135">
        <f>ROUND(I136*H136,2)</f>
        <v>0</v>
      </c>
      <c r="BL136" s="2" t="s">
        <v>174</v>
      </c>
      <c r="BM136" s="134" t="s">
        <v>2021</v>
      </c>
    </row>
    <row r="137" spans="2:47" s="18" customFormat="1" ht="11.25">
      <c r="B137" s="19"/>
      <c r="D137" s="136" t="s">
        <v>163</v>
      </c>
      <c r="F137" s="137" t="s">
        <v>2022</v>
      </c>
      <c r="L137" s="19"/>
      <c r="M137" s="138"/>
      <c r="T137" s="43"/>
      <c r="AT137" s="2" t="s">
        <v>163</v>
      </c>
      <c r="AU137" s="2" t="s">
        <v>87</v>
      </c>
    </row>
    <row r="138" spans="2:65" s="18" customFormat="1" ht="16.5" customHeight="1">
      <c r="B138" s="19"/>
      <c r="C138" s="171" t="s">
        <v>8</v>
      </c>
      <c r="D138" s="171" t="s">
        <v>664</v>
      </c>
      <c r="E138" s="172" t="s">
        <v>2023</v>
      </c>
      <c r="F138" s="173" t="s">
        <v>2024</v>
      </c>
      <c r="G138" s="174" t="s">
        <v>322</v>
      </c>
      <c r="H138" s="175">
        <v>0.88</v>
      </c>
      <c r="I138" s="176"/>
      <c r="J138" s="177">
        <f>ROUND(I138*H138,2)</f>
        <v>0</v>
      </c>
      <c r="K138" s="173" t="s">
        <v>160</v>
      </c>
      <c r="L138" s="178"/>
      <c r="M138" s="179" t="s">
        <v>19</v>
      </c>
      <c r="N138" s="180" t="s">
        <v>49</v>
      </c>
      <c r="P138" s="132">
        <f>O138*H138</f>
        <v>0</v>
      </c>
      <c r="Q138" s="132">
        <v>1</v>
      </c>
      <c r="R138" s="132">
        <f>Q138*H138</f>
        <v>0.88</v>
      </c>
      <c r="S138" s="132">
        <v>0</v>
      </c>
      <c r="T138" s="133">
        <f>S138*H138</f>
        <v>0</v>
      </c>
      <c r="AR138" s="134" t="s">
        <v>192</v>
      </c>
      <c r="AT138" s="134" t="s">
        <v>664</v>
      </c>
      <c r="AU138" s="134" t="s">
        <v>87</v>
      </c>
      <c r="AY138" s="2" t="s">
        <v>153</v>
      </c>
      <c r="BE138" s="135">
        <f>IF(N138="základní",J138,0)</f>
        <v>0</v>
      </c>
      <c r="BF138" s="135">
        <f>IF(N138="snížená",J138,0)</f>
        <v>0</v>
      </c>
      <c r="BG138" s="135">
        <f>IF(N138="zákl. přenesená",J138,0)</f>
        <v>0</v>
      </c>
      <c r="BH138" s="135">
        <f>IF(N138="sníž. přenesená",J138,0)</f>
        <v>0</v>
      </c>
      <c r="BI138" s="135">
        <f>IF(N138="nulová",J138,0)</f>
        <v>0</v>
      </c>
      <c r="BJ138" s="2" t="s">
        <v>85</v>
      </c>
      <c r="BK138" s="135">
        <f>ROUND(I138*H138,2)</f>
        <v>0</v>
      </c>
      <c r="BL138" s="2" t="s">
        <v>174</v>
      </c>
      <c r="BM138" s="134" t="s">
        <v>2025</v>
      </c>
    </row>
    <row r="139" spans="2:51" s="149" customFormat="1" ht="11.25">
      <c r="B139" s="150"/>
      <c r="D139" s="144" t="s">
        <v>261</v>
      </c>
      <c r="E139" s="151" t="s">
        <v>19</v>
      </c>
      <c r="F139" s="152" t="s">
        <v>2026</v>
      </c>
      <c r="H139" s="153">
        <v>0.88</v>
      </c>
      <c r="L139" s="150"/>
      <c r="M139" s="154"/>
      <c r="T139" s="155"/>
      <c r="AT139" s="151" t="s">
        <v>261</v>
      </c>
      <c r="AU139" s="151" t="s">
        <v>87</v>
      </c>
      <c r="AV139" s="149" t="s">
        <v>87</v>
      </c>
      <c r="AW139" s="149" t="s">
        <v>37</v>
      </c>
      <c r="AX139" s="149" t="s">
        <v>85</v>
      </c>
      <c r="AY139" s="151" t="s">
        <v>153</v>
      </c>
    </row>
    <row r="140" spans="2:65" s="18" customFormat="1" ht="24.2" customHeight="1">
      <c r="B140" s="19"/>
      <c r="C140" s="123" t="s">
        <v>373</v>
      </c>
      <c r="D140" s="123" t="s">
        <v>156</v>
      </c>
      <c r="E140" s="124" t="s">
        <v>2027</v>
      </c>
      <c r="F140" s="125" t="s">
        <v>2028</v>
      </c>
      <c r="G140" s="126" t="s">
        <v>258</v>
      </c>
      <c r="H140" s="127">
        <v>5.5</v>
      </c>
      <c r="I140" s="128"/>
      <c r="J140" s="129">
        <f>ROUND(I140*H140,2)</f>
        <v>0</v>
      </c>
      <c r="K140" s="125" t="s">
        <v>160</v>
      </c>
      <c r="L140" s="19"/>
      <c r="M140" s="130" t="s">
        <v>19</v>
      </c>
      <c r="N140" s="131" t="s">
        <v>49</v>
      </c>
      <c r="P140" s="132">
        <f>O140*H140</f>
        <v>0</v>
      </c>
      <c r="Q140" s="132">
        <v>0</v>
      </c>
      <c r="R140" s="132">
        <f>Q140*H140</f>
        <v>0</v>
      </c>
      <c r="S140" s="132">
        <v>0</v>
      </c>
      <c r="T140" s="133">
        <f>S140*H140</f>
        <v>0</v>
      </c>
      <c r="AR140" s="134" t="s">
        <v>174</v>
      </c>
      <c r="AT140" s="134" t="s">
        <v>156</v>
      </c>
      <c r="AU140" s="134" t="s">
        <v>87</v>
      </c>
      <c r="AY140" s="2" t="s">
        <v>153</v>
      </c>
      <c r="BE140" s="135">
        <f>IF(N140="základní",J140,0)</f>
        <v>0</v>
      </c>
      <c r="BF140" s="135">
        <f>IF(N140="snížená",J140,0)</f>
        <v>0</v>
      </c>
      <c r="BG140" s="135">
        <f>IF(N140="zákl. přenesená",J140,0)</f>
        <v>0</v>
      </c>
      <c r="BH140" s="135">
        <f>IF(N140="sníž. přenesená",J140,0)</f>
        <v>0</v>
      </c>
      <c r="BI140" s="135">
        <f>IF(N140="nulová",J140,0)</f>
        <v>0</v>
      </c>
      <c r="BJ140" s="2" t="s">
        <v>85</v>
      </c>
      <c r="BK140" s="135">
        <f>ROUND(I140*H140,2)</f>
        <v>0</v>
      </c>
      <c r="BL140" s="2" t="s">
        <v>174</v>
      </c>
      <c r="BM140" s="134" t="s">
        <v>2029</v>
      </c>
    </row>
    <row r="141" spans="2:47" s="18" customFormat="1" ht="11.25">
      <c r="B141" s="19"/>
      <c r="D141" s="136" t="s">
        <v>163</v>
      </c>
      <c r="F141" s="137" t="s">
        <v>2030</v>
      </c>
      <c r="L141" s="19"/>
      <c r="M141" s="138"/>
      <c r="T141" s="43"/>
      <c r="AT141" s="2" t="s">
        <v>163</v>
      </c>
      <c r="AU141" s="2" t="s">
        <v>87</v>
      </c>
    </row>
    <row r="142" spans="2:65" s="18" customFormat="1" ht="16.5" customHeight="1">
      <c r="B142" s="19"/>
      <c r="C142" s="171" t="s">
        <v>380</v>
      </c>
      <c r="D142" s="171" t="s">
        <v>664</v>
      </c>
      <c r="E142" s="172" t="s">
        <v>2031</v>
      </c>
      <c r="F142" s="173" t="s">
        <v>2032</v>
      </c>
      <c r="G142" s="174" t="s">
        <v>1619</v>
      </c>
      <c r="H142" s="175">
        <v>0.11</v>
      </c>
      <c r="I142" s="176"/>
      <c r="J142" s="177">
        <f>ROUND(I142*H142,2)</f>
        <v>0</v>
      </c>
      <c r="K142" s="173" t="s">
        <v>160</v>
      </c>
      <c r="L142" s="178"/>
      <c r="M142" s="179" t="s">
        <v>19</v>
      </c>
      <c r="N142" s="180" t="s">
        <v>49</v>
      </c>
      <c r="P142" s="132">
        <f>O142*H142</f>
        <v>0</v>
      </c>
      <c r="Q142" s="132">
        <v>0.001</v>
      </c>
      <c r="R142" s="132">
        <f>Q142*H142</f>
        <v>0.00011</v>
      </c>
      <c r="S142" s="132">
        <v>0</v>
      </c>
      <c r="T142" s="133">
        <f>S142*H142</f>
        <v>0</v>
      </c>
      <c r="AR142" s="134" t="s">
        <v>192</v>
      </c>
      <c r="AT142" s="134" t="s">
        <v>664</v>
      </c>
      <c r="AU142" s="134" t="s">
        <v>87</v>
      </c>
      <c r="AY142" s="2" t="s">
        <v>153</v>
      </c>
      <c r="BE142" s="135">
        <f>IF(N142="základní",J142,0)</f>
        <v>0</v>
      </c>
      <c r="BF142" s="135">
        <f>IF(N142="snížená",J142,0)</f>
        <v>0</v>
      </c>
      <c r="BG142" s="135">
        <f>IF(N142="zákl. přenesená",J142,0)</f>
        <v>0</v>
      </c>
      <c r="BH142" s="135">
        <f>IF(N142="sníž. přenesená",J142,0)</f>
        <v>0</v>
      </c>
      <c r="BI142" s="135">
        <f>IF(N142="nulová",J142,0)</f>
        <v>0</v>
      </c>
      <c r="BJ142" s="2" t="s">
        <v>85</v>
      </c>
      <c r="BK142" s="135">
        <f>ROUND(I142*H142,2)</f>
        <v>0</v>
      </c>
      <c r="BL142" s="2" t="s">
        <v>174</v>
      </c>
      <c r="BM142" s="134" t="s">
        <v>2033</v>
      </c>
    </row>
    <row r="143" spans="2:51" s="149" customFormat="1" ht="11.25">
      <c r="B143" s="150"/>
      <c r="D143" s="144" t="s">
        <v>261</v>
      </c>
      <c r="F143" s="152" t="s">
        <v>2034</v>
      </c>
      <c r="H143" s="153">
        <v>0.11</v>
      </c>
      <c r="L143" s="150"/>
      <c r="M143" s="154"/>
      <c r="T143" s="155"/>
      <c r="AT143" s="151" t="s">
        <v>261</v>
      </c>
      <c r="AU143" s="151" t="s">
        <v>87</v>
      </c>
      <c r="AV143" s="149" t="s">
        <v>87</v>
      </c>
      <c r="AW143" s="149" t="s">
        <v>4</v>
      </c>
      <c r="AX143" s="149" t="s">
        <v>85</v>
      </c>
      <c r="AY143" s="151" t="s">
        <v>153</v>
      </c>
    </row>
    <row r="144" spans="2:63" s="111" customFormat="1" ht="22.9" customHeight="1">
      <c r="B144" s="112"/>
      <c r="D144" s="113" t="s">
        <v>77</v>
      </c>
      <c r="E144" s="121" t="s">
        <v>87</v>
      </c>
      <c r="F144" s="121" t="s">
        <v>362</v>
      </c>
      <c r="J144" s="122">
        <f>BK144</f>
        <v>0</v>
      </c>
      <c r="L144" s="112"/>
      <c r="M144" s="116"/>
      <c r="P144" s="117">
        <f>SUM(P145:P155)</f>
        <v>0</v>
      </c>
      <c r="R144" s="117">
        <f>SUM(R145:R155)</f>
        <v>0.6092500000000001</v>
      </c>
      <c r="T144" s="118">
        <f>SUM(T145:T155)</f>
        <v>0</v>
      </c>
      <c r="AR144" s="113" t="s">
        <v>85</v>
      </c>
      <c r="AT144" s="119" t="s">
        <v>77</v>
      </c>
      <c r="AU144" s="119" t="s">
        <v>85</v>
      </c>
      <c r="AY144" s="113" t="s">
        <v>153</v>
      </c>
      <c r="BK144" s="120">
        <f>SUM(BK145:BK155)</f>
        <v>0</v>
      </c>
    </row>
    <row r="145" spans="2:65" s="18" customFormat="1" ht="16.5" customHeight="1">
      <c r="B145" s="19"/>
      <c r="C145" s="123" t="s">
        <v>361</v>
      </c>
      <c r="D145" s="123" t="s">
        <v>156</v>
      </c>
      <c r="E145" s="124" t="s">
        <v>465</v>
      </c>
      <c r="F145" s="125" t="s">
        <v>2035</v>
      </c>
      <c r="G145" s="126" t="s">
        <v>254</v>
      </c>
      <c r="H145" s="127">
        <v>2</v>
      </c>
      <c r="I145" s="128"/>
      <c r="J145" s="129">
        <f aca="true" t="shared" si="3" ref="J145:J154">ROUND(I145*H145,2)</f>
        <v>0</v>
      </c>
      <c r="K145" s="125" t="s">
        <v>19</v>
      </c>
      <c r="L145" s="19"/>
      <c r="M145" s="130" t="s">
        <v>19</v>
      </c>
      <c r="N145" s="131" t="s">
        <v>49</v>
      </c>
      <c r="P145" s="132">
        <f aca="true" t="shared" si="4" ref="P145:P154">O145*H145</f>
        <v>0</v>
      </c>
      <c r="Q145" s="132">
        <v>0</v>
      </c>
      <c r="R145" s="132">
        <f aca="true" t="shared" si="5" ref="R145:R154">Q145*H145</f>
        <v>0</v>
      </c>
      <c r="S145" s="132">
        <v>0</v>
      </c>
      <c r="T145" s="133">
        <f aca="true" t="shared" si="6" ref="T145:T154">S145*H145</f>
        <v>0</v>
      </c>
      <c r="AR145" s="134" t="s">
        <v>174</v>
      </c>
      <c r="AT145" s="134" t="s">
        <v>156</v>
      </c>
      <c r="AU145" s="134" t="s">
        <v>87</v>
      </c>
      <c r="AY145" s="2" t="s">
        <v>153</v>
      </c>
      <c r="BE145" s="135">
        <f aca="true" t="shared" si="7" ref="BE145:BE206">IF(N145="základní",J145,0)</f>
        <v>0</v>
      </c>
      <c r="BF145" s="135">
        <f aca="true" t="shared" si="8" ref="BF145:BF206">IF(N145="snížená",J145,0)</f>
        <v>0</v>
      </c>
      <c r="BG145" s="135">
        <f aca="true" t="shared" si="9" ref="BG145:BG206">IF(N145="zákl. přenesená",J145,0)</f>
        <v>0</v>
      </c>
      <c r="BH145" s="135">
        <f aca="true" t="shared" si="10" ref="BH145:BH206">IF(N145="sníž. přenesená",J145,0)</f>
        <v>0</v>
      </c>
      <c r="BI145" s="135">
        <f aca="true" t="shared" si="11" ref="BI145:BI206">IF(N145="nulová",J145,0)</f>
        <v>0</v>
      </c>
      <c r="BJ145" s="2" t="s">
        <v>85</v>
      </c>
      <c r="BK145" s="135">
        <f aca="true" t="shared" si="12" ref="BK145:BK154">ROUND(I145*H145,2)</f>
        <v>0</v>
      </c>
      <c r="BL145" s="2" t="s">
        <v>174</v>
      </c>
      <c r="BM145" s="134" t="s">
        <v>2036</v>
      </c>
    </row>
    <row r="146" spans="2:65" s="18" customFormat="1" ht="16.5" customHeight="1">
      <c r="B146" s="19"/>
      <c r="C146" s="123" t="s">
        <v>390</v>
      </c>
      <c r="D146" s="123" t="s">
        <v>156</v>
      </c>
      <c r="E146" s="124" t="s">
        <v>2037</v>
      </c>
      <c r="F146" s="125" t="s">
        <v>2038</v>
      </c>
      <c r="G146" s="126" t="s">
        <v>276</v>
      </c>
      <c r="H146" s="127">
        <v>0.3</v>
      </c>
      <c r="I146" s="128"/>
      <c r="J146" s="129">
        <f t="shared" si="3"/>
        <v>0</v>
      </c>
      <c r="K146" s="125" t="s">
        <v>160</v>
      </c>
      <c r="L146" s="19"/>
      <c r="M146" s="130" t="s">
        <v>19</v>
      </c>
      <c r="N146" s="131" t="s">
        <v>49</v>
      </c>
      <c r="P146" s="132">
        <f t="shared" si="4"/>
        <v>0</v>
      </c>
      <c r="Q146" s="132">
        <v>1.92</v>
      </c>
      <c r="R146" s="132">
        <f t="shared" si="5"/>
        <v>0.576</v>
      </c>
      <c r="S146" s="132">
        <v>0</v>
      </c>
      <c r="T146" s="133">
        <f t="shared" si="6"/>
        <v>0</v>
      </c>
      <c r="AR146" s="134" t="s">
        <v>174</v>
      </c>
      <c r="AT146" s="134" t="s">
        <v>156</v>
      </c>
      <c r="AU146" s="134" t="s">
        <v>87</v>
      </c>
      <c r="AY146" s="2" t="s">
        <v>153</v>
      </c>
      <c r="BE146" s="135">
        <f t="shared" si="7"/>
        <v>0</v>
      </c>
      <c r="BF146" s="135">
        <f t="shared" si="8"/>
        <v>0</v>
      </c>
      <c r="BG146" s="135">
        <f t="shared" si="9"/>
        <v>0</v>
      </c>
      <c r="BH146" s="135">
        <f t="shared" si="10"/>
        <v>0</v>
      </c>
      <c r="BI146" s="135">
        <f t="shared" si="11"/>
        <v>0</v>
      </c>
      <c r="BJ146" s="2" t="s">
        <v>85</v>
      </c>
      <c r="BK146" s="135">
        <f t="shared" si="12"/>
        <v>0</v>
      </c>
      <c r="BL146" s="2" t="s">
        <v>174</v>
      </c>
      <c r="BM146" s="134" t="s">
        <v>2039</v>
      </c>
    </row>
    <row r="147" spans="2:47" s="18" customFormat="1" ht="11.25">
      <c r="B147" s="19"/>
      <c r="D147" s="136" t="s">
        <v>163</v>
      </c>
      <c r="F147" s="137" t="s">
        <v>2040</v>
      </c>
      <c r="L147" s="19"/>
      <c r="M147" s="138"/>
      <c r="T147" s="43"/>
      <c r="AT147" s="2" t="s">
        <v>163</v>
      </c>
      <c r="AU147" s="2" t="s">
        <v>87</v>
      </c>
    </row>
    <row r="148" spans="2:65" s="18" customFormat="1" ht="24.2" customHeight="1">
      <c r="B148" s="19"/>
      <c r="C148" s="123" t="s">
        <v>396</v>
      </c>
      <c r="D148" s="123" t="s">
        <v>156</v>
      </c>
      <c r="E148" s="124" t="s">
        <v>2041</v>
      </c>
      <c r="F148" s="125" t="s">
        <v>2042</v>
      </c>
      <c r="G148" s="126" t="s">
        <v>258</v>
      </c>
      <c r="H148" s="127">
        <v>38</v>
      </c>
      <c r="I148" s="128"/>
      <c r="J148" s="129">
        <f t="shared" si="3"/>
        <v>0</v>
      </c>
      <c r="K148" s="125" t="s">
        <v>160</v>
      </c>
      <c r="L148" s="19"/>
      <c r="M148" s="130" t="s">
        <v>19</v>
      </c>
      <c r="N148" s="131" t="s">
        <v>49</v>
      </c>
      <c r="P148" s="132">
        <f t="shared" si="4"/>
        <v>0</v>
      </c>
      <c r="Q148" s="132">
        <v>0.00017</v>
      </c>
      <c r="R148" s="132">
        <f t="shared" si="5"/>
        <v>0.0064600000000000005</v>
      </c>
      <c r="S148" s="132">
        <v>0</v>
      </c>
      <c r="T148" s="133">
        <f t="shared" si="6"/>
        <v>0</v>
      </c>
      <c r="AR148" s="134" t="s">
        <v>174</v>
      </c>
      <c r="AT148" s="134" t="s">
        <v>156</v>
      </c>
      <c r="AU148" s="134" t="s">
        <v>87</v>
      </c>
      <c r="AY148" s="2" t="s">
        <v>153</v>
      </c>
      <c r="BE148" s="135">
        <f t="shared" si="7"/>
        <v>0</v>
      </c>
      <c r="BF148" s="135">
        <f t="shared" si="8"/>
        <v>0</v>
      </c>
      <c r="BG148" s="135">
        <f t="shared" si="9"/>
        <v>0</v>
      </c>
      <c r="BH148" s="135">
        <f t="shared" si="10"/>
        <v>0</v>
      </c>
      <c r="BI148" s="135">
        <f t="shared" si="11"/>
        <v>0</v>
      </c>
      <c r="BJ148" s="2" t="s">
        <v>85</v>
      </c>
      <c r="BK148" s="135">
        <f t="shared" si="12"/>
        <v>0</v>
      </c>
      <c r="BL148" s="2" t="s">
        <v>174</v>
      </c>
      <c r="BM148" s="134" t="s">
        <v>2043</v>
      </c>
    </row>
    <row r="149" spans="2:47" s="18" customFormat="1" ht="11.25">
      <c r="B149" s="19"/>
      <c r="D149" s="136" t="s">
        <v>163</v>
      </c>
      <c r="F149" s="137" t="s">
        <v>2044</v>
      </c>
      <c r="L149" s="19"/>
      <c r="M149" s="138"/>
      <c r="T149" s="43"/>
      <c r="AT149" s="2" t="s">
        <v>163</v>
      </c>
      <c r="AU149" s="2" t="s">
        <v>87</v>
      </c>
    </row>
    <row r="150" spans="2:65" s="18" customFormat="1" ht="16.5" customHeight="1">
      <c r="B150" s="19"/>
      <c r="C150" s="171" t="s">
        <v>7</v>
      </c>
      <c r="D150" s="171" t="s">
        <v>664</v>
      </c>
      <c r="E150" s="172" t="s">
        <v>2045</v>
      </c>
      <c r="F150" s="173" t="s">
        <v>2046</v>
      </c>
      <c r="G150" s="174" t="s">
        <v>258</v>
      </c>
      <c r="H150" s="175">
        <v>43.7</v>
      </c>
      <c r="I150" s="176"/>
      <c r="J150" s="177">
        <f t="shared" si="3"/>
        <v>0</v>
      </c>
      <c r="K150" s="173" t="s">
        <v>160</v>
      </c>
      <c r="L150" s="178"/>
      <c r="M150" s="179" t="s">
        <v>19</v>
      </c>
      <c r="N150" s="180" t="s">
        <v>49</v>
      </c>
      <c r="P150" s="132">
        <f t="shared" si="4"/>
        <v>0</v>
      </c>
      <c r="Q150" s="132">
        <v>0.0004</v>
      </c>
      <c r="R150" s="132">
        <f t="shared" si="5"/>
        <v>0.017480000000000002</v>
      </c>
      <c r="S150" s="132">
        <v>0</v>
      </c>
      <c r="T150" s="133">
        <f t="shared" si="6"/>
        <v>0</v>
      </c>
      <c r="AR150" s="134" t="s">
        <v>192</v>
      </c>
      <c r="AT150" s="134" t="s">
        <v>664</v>
      </c>
      <c r="AU150" s="134" t="s">
        <v>87</v>
      </c>
      <c r="AY150" s="2" t="s">
        <v>153</v>
      </c>
      <c r="BE150" s="135">
        <f t="shared" si="7"/>
        <v>0</v>
      </c>
      <c r="BF150" s="135">
        <f t="shared" si="8"/>
        <v>0</v>
      </c>
      <c r="BG150" s="135">
        <f t="shared" si="9"/>
        <v>0</v>
      </c>
      <c r="BH150" s="135">
        <f t="shared" si="10"/>
        <v>0</v>
      </c>
      <c r="BI150" s="135">
        <f t="shared" si="11"/>
        <v>0</v>
      </c>
      <c r="BJ150" s="2" t="s">
        <v>85</v>
      </c>
      <c r="BK150" s="135">
        <f t="shared" si="12"/>
        <v>0</v>
      </c>
      <c r="BL150" s="2" t="s">
        <v>174</v>
      </c>
      <c r="BM150" s="134" t="s">
        <v>2047</v>
      </c>
    </row>
    <row r="151" spans="2:51" s="149" customFormat="1" ht="11.25">
      <c r="B151" s="150"/>
      <c r="D151" s="144" t="s">
        <v>261</v>
      </c>
      <c r="F151" s="152" t="s">
        <v>2048</v>
      </c>
      <c r="H151" s="153">
        <v>43.7</v>
      </c>
      <c r="L151" s="150"/>
      <c r="M151" s="154"/>
      <c r="T151" s="155"/>
      <c r="AT151" s="151" t="s">
        <v>261</v>
      </c>
      <c r="AU151" s="151" t="s">
        <v>87</v>
      </c>
      <c r="AV151" s="149" t="s">
        <v>87</v>
      </c>
      <c r="AW151" s="149" t="s">
        <v>4</v>
      </c>
      <c r="AX151" s="149" t="s">
        <v>85</v>
      </c>
      <c r="AY151" s="151" t="s">
        <v>153</v>
      </c>
    </row>
    <row r="152" spans="2:65" s="18" customFormat="1" ht="16.5" customHeight="1">
      <c r="B152" s="19"/>
      <c r="C152" s="123" t="s">
        <v>411</v>
      </c>
      <c r="D152" s="123" t="s">
        <v>156</v>
      </c>
      <c r="E152" s="124" t="s">
        <v>2049</v>
      </c>
      <c r="F152" s="125" t="s">
        <v>2050</v>
      </c>
      <c r="G152" s="126" t="s">
        <v>270</v>
      </c>
      <c r="H152" s="127">
        <v>19</v>
      </c>
      <c r="I152" s="128"/>
      <c r="J152" s="129">
        <f t="shared" si="3"/>
        <v>0</v>
      </c>
      <c r="K152" s="125" t="s">
        <v>160</v>
      </c>
      <c r="L152" s="19"/>
      <c r="M152" s="130" t="s">
        <v>19</v>
      </c>
      <c r="N152" s="131" t="s">
        <v>49</v>
      </c>
      <c r="P152" s="132">
        <f t="shared" si="4"/>
        <v>0</v>
      </c>
      <c r="Q152" s="132">
        <v>0.00049</v>
      </c>
      <c r="R152" s="132">
        <f t="shared" si="5"/>
        <v>0.009309999999999999</v>
      </c>
      <c r="S152" s="132">
        <v>0</v>
      </c>
      <c r="T152" s="133">
        <f t="shared" si="6"/>
        <v>0</v>
      </c>
      <c r="AR152" s="134" t="s">
        <v>174</v>
      </c>
      <c r="AT152" s="134" t="s">
        <v>156</v>
      </c>
      <c r="AU152" s="134" t="s">
        <v>87</v>
      </c>
      <c r="AY152" s="2" t="s">
        <v>153</v>
      </c>
      <c r="BE152" s="135">
        <f t="shared" si="7"/>
        <v>0</v>
      </c>
      <c r="BF152" s="135">
        <f t="shared" si="8"/>
        <v>0</v>
      </c>
      <c r="BG152" s="135">
        <f t="shared" si="9"/>
        <v>0</v>
      </c>
      <c r="BH152" s="135">
        <f t="shared" si="10"/>
        <v>0</v>
      </c>
      <c r="BI152" s="135">
        <f t="shared" si="11"/>
        <v>0</v>
      </c>
      <c r="BJ152" s="2" t="s">
        <v>85</v>
      </c>
      <c r="BK152" s="135">
        <f t="shared" si="12"/>
        <v>0</v>
      </c>
      <c r="BL152" s="2" t="s">
        <v>174</v>
      </c>
      <c r="BM152" s="134" t="s">
        <v>2051</v>
      </c>
    </row>
    <row r="153" spans="2:47" s="18" customFormat="1" ht="11.25">
      <c r="B153" s="19"/>
      <c r="D153" s="136" t="s">
        <v>163</v>
      </c>
      <c r="F153" s="137" t="s">
        <v>2052</v>
      </c>
      <c r="L153" s="19"/>
      <c r="M153" s="138"/>
      <c r="T153" s="43"/>
      <c r="AT153" s="2" t="s">
        <v>163</v>
      </c>
      <c r="AU153" s="2" t="s">
        <v>87</v>
      </c>
    </row>
    <row r="154" spans="2:65" s="18" customFormat="1" ht="24.2" customHeight="1">
      <c r="B154" s="19"/>
      <c r="C154" s="123" t="s">
        <v>420</v>
      </c>
      <c r="D154" s="123" t="s">
        <v>156</v>
      </c>
      <c r="E154" s="124" t="s">
        <v>2053</v>
      </c>
      <c r="F154" s="125" t="s">
        <v>2054</v>
      </c>
      <c r="G154" s="126" t="s">
        <v>276</v>
      </c>
      <c r="H154" s="127">
        <v>3.8</v>
      </c>
      <c r="I154" s="128"/>
      <c r="J154" s="129">
        <f t="shared" si="3"/>
        <v>0</v>
      </c>
      <c r="K154" s="125" t="s">
        <v>160</v>
      </c>
      <c r="L154" s="19"/>
      <c r="M154" s="130" t="s">
        <v>19</v>
      </c>
      <c r="N154" s="131" t="s">
        <v>49</v>
      </c>
      <c r="P154" s="132">
        <f t="shared" si="4"/>
        <v>0</v>
      </c>
      <c r="Q154" s="132">
        <v>0</v>
      </c>
      <c r="R154" s="132">
        <f t="shared" si="5"/>
        <v>0</v>
      </c>
      <c r="S154" s="132">
        <v>0</v>
      </c>
      <c r="T154" s="133">
        <f t="shared" si="6"/>
        <v>0</v>
      </c>
      <c r="AR154" s="134" t="s">
        <v>174</v>
      </c>
      <c r="AT154" s="134" t="s">
        <v>156</v>
      </c>
      <c r="AU154" s="134" t="s">
        <v>87</v>
      </c>
      <c r="AY154" s="2" t="s">
        <v>153</v>
      </c>
      <c r="BE154" s="135">
        <f t="shared" si="7"/>
        <v>0</v>
      </c>
      <c r="BF154" s="135">
        <f t="shared" si="8"/>
        <v>0</v>
      </c>
      <c r="BG154" s="135">
        <f t="shared" si="9"/>
        <v>0</v>
      </c>
      <c r="BH154" s="135">
        <f t="shared" si="10"/>
        <v>0</v>
      </c>
      <c r="BI154" s="135">
        <f t="shared" si="11"/>
        <v>0</v>
      </c>
      <c r="BJ154" s="2" t="s">
        <v>85</v>
      </c>
      <c r="BK154" s="135">
        <f t="shared" si="12"/>
        <v>0</v>
      </c>
      <c r="BL154" s="2" t="s">
        <v>174</v>
      </c>
      <c r="BM154" s="134" t="s">
        <v>2055</v>
      </c>
    </row>
    <row r="155" spans="2:47" s="18" customFormat="1" ht="11.25">
      <c r="B155" s="19"/>
      <c r="D155" s="136" t="s">
        <v>163</v>
      </c>
      <c r="F155" s="137" t="s">
        <v>2056</v>
      </c>
      <c r="L155" s="19"/>
      <c r="M155" s="138"/>
      <c r="T155" s="43"/>
      <c r="AT155" s="2" t="s">
        <v>163</v>
      </c>
      <c r="AU155" s="2" t="s">
        <v>87</v>
      </c>
    </row>
    <row r="156" spans="2:63" s="111" customFormat="1" ht="22.9" customHeight="1">
      <c r="B156" s="112"/>
      <c r="D156" s="113" t="s">
        <v>77</v>
      </c>
      <c r="E156" s="121" t="s">
        <v>152</v>
      </c>
      <c r="F156" s="121" t="s">
        <v>635</v>
      </c>
      <c r="J156" s="122">
        <f>BK156</f>
        <v>0</v>
      </c>
      <c r="L156" s="112"/>
      <c r="M156" s="116"/>
      <c r="P156" s="117">
        <f>SUM(P157:P189)</f>
        <v>0</v>
      </c>
      <c r="R156" s="117">
        <f>SUM(R157:R189)</f>
        <v>19.068659999999998</v>
      </c>
      <c r="T156" s="118">
        <f>SUM(T157:T189)</f>
        <v>0</v>
      </c>
      <c r="AR156" s="113" t="s">
        <v>85</v>
      </c>
      <c r="AT156" s="119" t="s">
        <v>77</v>
      </c>
      <c r="AU156" s="119" t="s">
        <v>85</v>
      </c>
      <c r="AY156" s="113" t="s">
        <v>153</v>
      </c>
      <c r="BK156" s="120">
        <f>SUM(BK157:BK189)</f>
        <v>0</v>
      </c>
    </row>
    <row r="157" spans="2:65" s="18" customFormat="1" ht="16.5" customHeight="1">
      <c r="B157" s="19"/>
      <c r="C157" s="123" t="s">
        <v>428</v>
      </c>
      <c r="D157" s="123" t="s">
        <v>156</v>
      </c>
      <c r="E157" s="124" t="s">
        <v>637</v>
      </c>
      <c r="F157" s="125" t="s">
        <v>638</v>
      </c>
      <c r="G157" s="126" t="s">
        <v>258</v>
      </c>
      <c r="H157" s="127">
        <v>270.5</v>
      </c>
      <c r="I157" s="128"/>
      <c r="J157" s="129">
        <f>ROUND(I157*H157,2)</f>
        <v>0</v>
      </c>
      <c r="K157" s="125" t="s">
        <v>160</v>
      </c>
      <c r="L157" s="19"/>
      <c r="M157" s="130" t="s">
        <v>19</v>
      </c>
      <c r="N157" s="131" t="s">
        <v>49</v>
      </c>
      <c r="P157" s="132">
        <f>O157*H157</f>
        <v>0</v>
      </c>
      <c r="Q157" s="132">
        <v>0</v>
      </c>
      <c r="R157" s="132">
        <f>Q157*H157</f>
        <v>0</v>
      </c>
      <c r="S157" s="132">
        <v>0</v>
      </c>
      <c r="T157" s="133">
        <f>S157*H157</f>
        <v>0</v>
      </c>
      <c r="AR157" s="134" t="s">
        <v>174</v>
      </c>
      <c r="AT157" s="134" t="s">
        <v>156</v>
      </c>
      <c r="AU157" s="134" t="s">
        <v>87</v>
      </c>
      <c r="AY157" s="2" t="s">
        <v>153</v>
      </c>
      <c r="BE157" s="135">
        <f t="shared" si="7"/>
        <v>0</v>
      </c>
      <c r="BF157" s="135">
        <f t="shared" si="8"/>
        <v>0</v>
      </c>
      <c r="BG157" s="135">
        <f t="shared" si="9"/>
        <v>0</v>
      </c>
      <c r="BH157" s="135">
        <f t="shared" si="10"/>
        <v>0</v>
      </c>
      <c r="BI157" s="135">
        <f t="shared" si="11"/>
        <v>0</v>
      </c>
      <c r="BJ157" s="2" t="s">
        <v>85</v>
      </c>
      <c r="BK157" s="135">
        <f>ROUND(I157*H157,2)</f>
        <v>0</v>
      </c>
      <c r="BL157" s="2" t="s">
        <v>174</v>
      </c>
      <c r="BM157" s="134" t="s">
        <v>2057</v>
      </c>
    </row>
    <row r="158" spans="2:47" s="18" customFormat="1" ht="11.25">
      <c r="B158" s="19"/>
      <c r="D158" s="136" t="s">
        <v>163</v>
      </c>
      <c r="F158" s="137" t="s">
        <v>640</v>
      </c>
      <c r="L158" s="19"/>
      <c r="M158" s="138"/>
      <c r="T158" s="43"/>
      <c r="AT158" s="2" t="s">
        <v>163</v>
      </c>
      <c r="AU158" s="2" t="s">
        <v>87</v>
      </c>
    </row>
    <row r="159" spans="2:51" s="142" customFormat="1" ht="11.25">
      <c r="B159" s="143"/>
      <c r="D159" s="144" t="s">
        <v>261</v>
      </c>
      <c r="E159" s="145" t="s">
        <v>19</v>
      </c>
      <c r="F159" s="146" t="s">
        <v>2058</v>
      </c>
      <c r="H159" s="145" t="s">
        <v>19</v>
      </c>
      <c r="L159" s="143"/>
      <c r="M159" s="147"/>
      <c r="T159" s="148"/>
      <c r="AT159" s="145" t="s">
        <v>261</v>
      </c>
      <c r="AU159" s="145" t="s">
        <v>87</v>
      </c>
      <c r="AV159" s="142" t="s">
        <v>85</v>
      </c>
      <c r="AW159" s="142" t="s">
        <v>37</v>
      </c>
      <c r="AX159" s="142" t="s">
        <v>78</v>
      </c>
      <c r="AY159" s="145" t="s">
        <v>153</v>
      </c>
    </row>
    <row r="160" spans="2:51" s="149" customFormat="1" ht="11.25">
      <c r="B160" s="150"/>
      <c r="D160" s="144" t="s">
        <v>261</v>
      </c>
      <c r="E160" s="151" t="s">
        <v>19</v>
      </c>
      <c r="F160" s="152" t="s">
        <v>2059</v>
      </c>
      <c r="H160" s="153">
        <v>175.5</v>
      </c>
      <c r="L160" s="150"/>
      <c r="M160" s="154"/>
      <c r="T160" s="155"/>
      <c r="AT160" s="151" t="s">
        <v>261</v>
      </c>
      <c r="AU160" s="151" t="s">
        <v>87</v>
      </c>
      <c r="AV160" s="149" t="s">
        <v>87</v>
      </c>
      <c r="AW160" s="149" t="s">
        <v>37</v>
      </c>
      <c r="AX160" s="149" t="s">
        <v>78</v>
      </c>
      <c r="AY160" s="151" t="s">
        <v>153</v>
      </c>
    </row>
    <row r="161" spans="2:51" s="142" customFormat="1" ht="11.25">
      <c r="B161" s="143"/>
      <c r="D161" s="144" t="s">
        <v>261</v>
      </c>
      <c r="E161" s="145" t="s">
        <v>19</v>
      </c>
      <c r="F161" s="146" t="s">
        <v>2060</v>
      </c>
      <c r="H161" s="145" t="s">
        <v>19</v>
      </c>
      <c r="L161" s="143"/>
      <c r="M161" s="147"/>
      <c r="T161" s="148"/>
      <c r="AT161" s="145" t="s">
        <v>261</v>
      </c>
      <c r="AU161" s="145" t="s">
        <v>87</v>
      </c>
      <c r="AV161" s="142" t="s">
        <v>85</v>
      </c>
      <c r="AW161" s="142" t="s">
        <v>37</v>
      </c>
      <c r="AX161" s="142" t="s">
        <v>78</v>
      </c>
      <c r="AY161" s="145" t="s">
        <v>153</v>
      </c>
    </row>
    <row r="162" spans="2:51" s="149" customFormat="1" ht="11.25">
      <c r="B162" s="150"/>
      <c r="D162" s="144" t="s">
        <v>261</v>
      </c>
      <c r="E162" s="151" t="s">
        <v>19</v>
      </c>
      <c r="F162" s="152" t="s">
        <v>935</v>
      </c>
      <c r="H162" s="153">
        <v>95</v>
      </c>
      <c r="L162" s="150"/>
      <c r="M162" s="154"/>
      <c r="T162" s="155"/>
      <c r="AT162" s="151" t="s">
        <v>261</v>
      </c>
      <c r="AU162" s="151" t="s">
        <v>87</v>
      </c>
      <c r="AV162" s="149" t="s">
        <v>87</v>
      </c>
      <c r="AW162" s="149" t="s">
        <v>37</v>
      </c>
      <c r="AX162" s="149" t="s">
        <v>78</v>
      </c>
      <c r="AY162" s="151" t="s">
        <v>153</v>
      </c>
    </row>
    <row r="163" spans="2:51" s="156" customFormat="1" ht="11.25">
      <c r="B163" s="157"/>
      <c r="D163" s="144" t="s">
        <v>261</v>
      </c>
      <c r="E163" s="158" t="s">
        <v>19</v>
      </c>
      <c r="F163" s="159" t="s">
        <v>295</v>
      </c>
      <c r="H163" s="160">
        <v>270.5</v>
      </c>
      <c r="L163" s="157"/>
      <c r="M163" s="161"/>
      <c r="T163" s="162"/>
      <c r="AT163" s="158" t="s">
        <v>261</v>
      </c>
      <c r="AU163" s="158" t="s">
        <v>87</v>
      </c>
      <c r="AV163" s="156" t="s">
        <v>174</v>
      </c>
      <c r="AW163" s="156" t="s">
        <v>37</v>
      </c>
      <c r="AX163" s="156" t="s">
        <v>85</v>
      </c>
      <c r="AY163" s="158" t="s">
        <v>153</v>
      </c>
    </row>
    <row r="164" spans="2:65" s="18" customFormat="1" ht="16.5" customHeight="1">
      <c r="B164" s="19"/>
      <c r="C164" s="123" t="s">
        <v>440</v>
      </c>
      <c r="D164" s="123" t="s">
        <v>156</v>
      </c>
      <c r="E164" s="124" t="s">
        <v>642</v>
      </c>
      <c r="F164" s="125" t="s">
        <v>643</v>
      </c>
      <c r="G164" s="126" t="s">
        <v>258</v>
      </c>
      <c r="H164" s="127">
        <v>11</v>
      </c>
      <c r="I164" s="128"/>
      <c r="J164" s="129">
        <f>ROUND(I164*H164,2)</f>
        <v>0</v>
      </c>
      <c r="K164" s="125" t="s">
        <v>160</v>
      </c>
      <c r="L164" s="19"/>
      <c r="M164" s="130" t="s">
        <v>19</v>
      </c>
      <c r="N164" s="131" t="s">
        <v>49</v>
      </c>
      <c r="P164" s="132">
        <f>O164*H164</f>
        <v>0</v>
      </c>
      <c r="Q164" s="132">
        <v>0</v>
      </c>
      <c r="R164" s="132">
        <f>Q164*H164</f>
        <v>0</v>
      </c>
      <c r="S164" s="132">
        <v>0</v>
      </c>
      <c r="T164" s="133">
        <f>S164*H164</f>
        <v>0</v>
      </c>
      <c r="AR164" s="134" t="s">
        <v>174</v>
      </c>
      <c r="AT164" s="134" t="s">
        <v>156</v>
      </c>
      <c r="AU164" s="134" t="s">
        <v>87</v>
      </c>
      <c r="AY164" s="2" t="s">
        <v>153</v>
      </c>
      <c r="BE164" s="135">
        <f t="shared" si="7"/>
        <v>0</v>
      </c>
      <c r="BF164" s="135">
        <f t="shared" si="8"/>
        <v>0</v>
      </c>
      <c r="BG164" s="135">
        <f t="shared" si="9"/>
        <v>0</v>
      </c>
      <c r="BH164" s="135">
        <f t="shared" si="10"/>
        <v>0</v>
      </c>
      <c r="BI164" s="135">
        <f t="shared" si="11"/>
        <v>0</v>
      </c>
      <c r="BJ164" s="2" t="s">
        <v>85</v>
      </c>
      <c r="BK164" s="135">
        <f>ROUND(I164*H164,2)</f>
        <v>0</v>
      </c>
      <c r="BL164" s="2" t="s">
        <v>174</v>
      </c>
      <c r="BM164" s="134" t="s">
        <v>2061</v>
      </c>
    </row>
    <row r="165" spans="2:47" s="18" customFormat="1" ht="11.25">
      <c r="B165" s="19"/>
      <c r="D165" s="136" t="s">
        <v>163</v>
      </c>
      <c r="F165" s="137" t="s">
        <v>645</v>
      </c>
      <c r="L165" s="19"/>
      <c r="M165" s="138"/>
      <c r="T165" s="43"/>
      <c r="AT165" s="2" t="s">
        <v>163</v>
      </c>
      <c r="AU165" s="2" t="s">
        <v>87</v>
      </c>
    </row>
    <row r="166" spans="2:65" s="18" customFormat="1" ht="16.5" customHeight="1">
      <c r="B166" s="19"/>
      <c r="C166" s="123" t="s">
        <v>446</v>
      </c>
      <c r="D166" s="123" t="s">
        <v>156</v>
      </c>
      <c r="E166" s="124" t="s">
        <v>2062</v>
      </c>
      <c r="F166" s="125" t="s">
        <v>2063</v>
      </c>
      <c r="G166" s="126" t="s">
        <v>258</v>
      </c>
      <c r="H166" s="127">
        <v>87</v>
      </c>
      <c r="I166" s="128"/>
      <c r="J166" s="129">
        <f>ROUND(I166*H166,2)</f>
        <v>0</v>
      </c>
      <c r="K166" s="125" t="s">
        <v>160</v>
      </c>
      <c r="L166" s="19"/>
      <c r="M166" s="130" t="s">
        <v>19</v>
      </c>
      <c r="N166" s="131" t="s">
        <v>49</v>
      </c>
      <c r="P166" s="132">
        <f>O166*H166</f>
        <v>0</v>
      </c>
      <c r="Q166" s="132">
        <v>0</v>
      </c>
      <c r="R166" s="132">
        <f>Q166*H166</f>
        <v>0</v>
      </c>
      <c r="S166" s="132">
        <v>0</v>
      </c>
      <c r="T166" s="133">
        <f>S166*H166</f>
        <v>0</v>
      </c>
      <c r="AR166" s="134" t="s">
        <v>174</v>
      </c>
      <c r="AT166" s="134" t="s">
        <v>156</v>
      </c>
      <c r="AU166" s="134" t="s">
        <v>87</v>
      </c>
      <c r="AY166" s="2" t="s">
        <v>153</v>
      </c>
      <c r="BE166" s="135">
        <f t="shared" si="7"/>
        <v>0</v>
      </c>
      <c r="BF166" s="135">
        <f t="shared" si="8"/>
        <v>0</v>
      </c>
      <c r="BG166" s="135">
        <f t="shared" si="9"/>
        <v>0</v>
      </c>
      <c r="BH166" s="135">
        <f t="shared" si="10"/>
        <v>0</v>
      </c>
      <c r="BI166" s="135">
        <f t="shared" si="11"/>
        <v>0</v>
      </c>
      <c r="BJ166" s="2" t="s">
        <v>85</v>
      </c>
      <c r="BK166" s="135">
        <f>ROUND(I166*H166,2)</f>
        <v>0</v>
      </c>
      <c r="BL166" s="2" t="s">
        <v>174</v>
      </c>
      <c r="BM166" s="134" t="s">
        <v>2064</v>
      </c>
    </row>
    <row r="167" spans="2:47" s="18" customFormat="1" ht="11.25">
      <c r="B167" s="19"/>
      <c r="D167" s="136" t="s">
        <v>163</v>
      </c>
      <c r="F167" s="137" t="s">
        <v>2065</v>
      </c>
      <c r="L167" s="19"/>
      <c r="M167" s="138"/>
      <c r="T167" s="43"/>
      <c r="AT167" s="2" t="s">
        <v>163</v>
      </c>
      <c r="AU167" s="2" t="s">
        <v>87</v>
      </c>
    </row>
    <row r="168" spans="2:51" s="142" customFormat="1" ht="11.25">
      <c r="B168" s="143"/>
      <c r="D168" s="144" t="s">
        <v>261</v>
      </c>
      <c r="E168" s="145" t="s">
        <v>19</v>
      </c>
      <c r="F168" s="146" t="s">
        <v>2066</v>
      </c>
      <c r="H168" s="145" t="s">
        <v>19</v>
      </c>
      <c r="L168" s="143"/>
      <c r="M168" s="147"/>
      <c r="T168" s="148"/>
      <c r="AT168" s="145" t="s">
        <v>261</v>
      </c>
      <c r="AU168" s="145" t="s">
        <v>87</v>
      </c>
      <c r="AV168" s="142" t="s">
        <v>85</v>
      </c>
      <c r="AW168" s="142" t="s">
        <v>37</v>
      </c>
      <c r="AX168" s="142" t="s">
        <v>78</v>
      </c>
      <c r="AY168" s="145" t="s">
        <v>153</v>
      </c>
    </row>
    <row r="169" spans="2:51" s="149" customFormat="1" ht="11.25">
      <c r="B169" s="150"/>
      <c r="D169" s="144" t="s">
        <v>261</v>
      </c>
      <c r="E169" s="151" t="s">
        <v>19</v>
      </c>
      <c r="F169" s="152" t="s">
        <v>888</v>
      </c>
      <c r="H169" s="153">
        <v>87</v>
      </c>
      <c r="L169" s="150"/>
      <c r="M169" s="154"/>
      <c r="T169" s="155"/>
      <c r="AT169" s="151" t="s">
        <v>261</v>
      </c>
      <c r="AU169" s="151" t="s">
        <v>87</v>
      </c>
      <c r="AV169" s="149" t="s">
        <v>87</v>
      </c>
      <c r="AW169" s="149" t="s">
        <v>37</v>
      </c>
      <c r="AX169" s="149" t="s">
        <v>85</v>
      </c>
      <c r="AY169" s="151" t="s">
        <v>153</v>
      </c>
    </row>
    <row r="170" spans="2:65" s="18" customFormat="1" ht="16.5" customHeight="1">
      <c r="B170" s="19"/>
      <c r="C170" s="123" t="s">
        <v>451</v>
      </c>
      <c r="D170" s="123" t="s">
        <v>156</v>
      </c>
      <c r="E170" s="124" t="s">
        <v>2067</v>
      </c>
      <c r="F170" s="125" t="s">
        <v>2068</v>
      </c>
      <c r="G170" s="126" t="s">
        <v>258</v>
      </c>
      <c r="H170" s="127">
        <v>100.5</v>
      </c>
      <c r="I170" s="128"/>
      <c r="J170" s="129">
        <f>ROUND(I170*H170,2)</f>
        <v>0</v>
      </c>
      <c r="K170" s="125" t="s">
        <v>19</v>
      </c>
      <c r="L170" s="19"/>
      <c r="M170" s="130" t="s">
        <v>19</v>
      </c>
      <c r="N170" s="131" t="s">
        <v>49</v>
      </c>
      <c r="P170" s="132">
        <f>O170*H170</f>
        <v>0</v>
      </c>
      <c r="Q170" s="132">
        <v>0</v>
      </c>
      <c r="R170" s="132">
        <f>Q170*H170</f>
        <v>0</v>
      </c>
      <c r="S170" s="132">
        <v>0</v>
      </c>
      <c r="T170" s="133">
        <f>S170*H170</f>
        <v>0</v>
      </c>
      <c r="AR170" s="134" t="s">
        <v>174</v>
      </c>
      <c r="AT170" s="134" t="s">
        <v>156</v>
      </c>
      <c r="AU170" s="134" t="s">
        <v>87</v>
      </c>
      <c r="AY170" s="2" t="s">
        <v>153</v>
      </c>
      <c r="BE170" s="135">
        <f t="shared" si="7"/>
        <v>0</v>
      </c>
      <c r="BF170" s="135">
        <f t="shared" si="8"/>
        <v>0</v>
      </c>
      <c r="BG170" s="135">
        <f t="shared" si="9"/>
        <v>0</v>
      </c>
      <c r="BH170" s="135">
        <f t="shared" si="10"/>
        <v>0</v>
      </c>
      <c r="BI170" s="135">
        <f t="shared" si="11"/>
        <v>0</v>
      </c>
      <c r="BJ170" s="2" t="s">
        <v>85</v>
      </c>
      <c r="BK170" s="135">
        <f>ROUND(I170*H170,2)</f>
        <v>0</v>
      </c>
      <c r="BL170" s="2" t="s">
        <v>174</v>
      </c>
      <c r="BM170" s="134" t="s">
        <v>2069</v>
      </c>
    </row>
    <row r="171" spans="2:51" s="142" customFormat="1" ht="11.25">
      <c r="B171" s="143"/>
      <c r="D171" s="144" t="s">
        <v>261</v>
      </c>
      <c r="E171" s="145" t="s">
        <v>19</v>
      </c>
      <c r="F171" s="146" t="s">
        <v>2066</v>
      </c>
      <c r="H171" s="145" t="s">
        <v>19</v>
      </c>
      <c r="L171" s="143"/>
      <c r="M171" s="147"/>
      <c r="T171" s="148"/>
      <c r="AT171" s="145" t="s">
        <v>261</v>
      </c>
      <c r="AU171" s="145" t="s">
        <v>87</v>
      </c>
      <c r="AV171" s="142" t="s">
        <v>85</v>
      </c>
      <c r="AW171" s="142" t="s">
        <v>37</v>
      </c>
      <c r="AX171" s="142" t="s">
        <v>78</v>
      </c>
      <c r="AY171" s="145" t="s">
        <v>153</v>
      </c>
    </row>
    <row r="172" spans="2:51" s="149" customFormat="1" ht="11.25">
      <c r="B172" s="150"/>
      <c r="D172" s="144" t="s">
        <v>261</v>
      </c>
      <c r="E172" s="151" t="s">
        <v>19</v>
      </c>
      <c r="F172" s="152" t="s">
        <v>2070</v>
      </c>
      <c r="H172" s="153">
        <v>100.5</v>
      </c>
      <c r="L172" s="150"/>
      <c r="M172" s="154"/>
      <c r="T172" s="155"/>
      <c r="AT172" s="151" t="s">
        <v>261</v>
      </c>
      <c r="AU172" s="151" t="s">
        <v>87</v>
      </c>
      <c r="AV172" s="149" t="s">
        <v>87</v>
      </c>
      <c r="AW172" s="149" t="s">
        <v>37</v>
      </c>
      <c r="AX172" s="149" t="s">
        <v>85</v>
      </c>
      <c r="AY172" s="151" t="s">
        <v>153</v>
      </c>
    </row>
    <row r="173" spans="2:65" s="18" customFormat="1" ht="24.2" customHeight="1">
      <c r="B173" s="19"/>
      <c r="C173" s="123" t="s">
        <v>458</v>
      </c>
      <c r="D173" s="123" t="s">
        <v>156</v>
      </c>
      <c r="E173" s="124" t="s">
        <v>2071</v>
      </c>
      <c r="F173" s="125" t="s">
        <v>2072</v>
      </c>
      <c r="G173" s="126" t="s">
        <v>258</v>
      </c>
      <c r="H173" s="127">
        <v>11</v>
      </c>
      <c r="I173" s="128"/>
      <c r="J173" s="129">
        <f>ROUND(I173*H173,2)</f>
        <v>0</v>
      </c>
      <c r="K173" s="125" t="s">
        <v>160</v>
      </c>
      <c r="L173" s="19"/>
      <c r="M173" s="130" t="s">
        <v>19</v>
      </c>
      <c r="N173" s="131" t="s">
        <v>49</v>
      </c>
      <c r="P173" s="132">
        <f>O173*H173</f>
        <v>0</v>
      </c>
      <c r="Q173" s="132">
        <v>0</v>
      </c>
      <c r="R173" s="132">
        <f>Q173*H173</f>
        <v>0</v>
      </c>
      <c r="S173" s="132">
        <v>0</v>
      </c>
      <c r="T173" s="133">
        <f>S173*H173</f>
        <v>0</v>
      </c>
      <c r="AR173" s="134" t="s">
        <v>174</v>
      </c>
      <c r="AT173" s="134" t="s">
        <v>156</v>
      </c>
      <c r="AU173" s="134" t="s">
        <v>87</v>
      </c>
      <c r="AY173" s="2" t="s">
        <v>153</v>
      </c>
      <c r="BE173" s="135">
        <f t="shared" si="7"/>
        <v>0</v>
      </c>
      <c r="BF173" s="135">
        <f t="shared" si="8"/>
        <v>0</v>
      </c>
      <c r="BG173" s="135">
        <f t="shared" si="9"/>
        <v>0</v>
      </c>
      <c r="BH173" s="135">
        <f t="shared" si="10"/>
        <v>0</v>
      </c>
      <c r="BI173" s="135">
        <f t="shared" si="11"/>
        <v>0</v>
      </c>
      <c r="BJ173" s="2" t="s">
        <v>85</v>
      </c>
      <c r="BK173" s="135">
        <f>ROUND(I173*H173,2)</f>
        <v>0</v>
      </c>
      <c r="BL173" s="2" t="s">
        <v>174</v>
      </c>
      <c r="BM173" s="134" t="s">
        <v>2073</v>
      </c>
    </row>
    <row r="174" spans="2:47" s="18" customFormat="1" ht="11.25">
      <c r="B174" s="19"/>
      <c r="D174" s="136" t="s">
        <v>163</v>
      </c>
      <c r="F174" s="137" t="s">
        <v>2074</v>
      </c>
      <c r="L174" s="19"/>
      <c r="M174" s="138"/>
      <c r="T174" s="43"/>
      <c r="AT174" s="2" t="s">
        <v>163</v>
      </c>
      <c r="AU174" s="2" t="s">
        <v>87</v>
      </c>
    </row>
    <row r="175" spans="2:65" s="18" customFormat="1" ht="16.5" customHeight="1">
      <c r="B175" s="19"/>
      <c r="C175" s="123" t="s">
        <v>464</v>
      </c>
      <c r="D175" s="123" t="s">
        <v>156</v>
      </c>
      <c r="E175" s="124" t="s">
        <v>2075</v>
      </c>
      <c r="F175" s="125" t="s">
        <v>2076</v>
      </c>
      <c r="G175" s="126" t="s">
        <v>258</v>
      </c>
      <c r="H175" s="127">
        <v>114.6</v>
      </c>
      <c r="I175" s="128"/>
      <c r="J175" s="129">
        <f>ROUND(I175*H175,2)</f>
        <v>0</v>
      </c>
      <c r="K175" s="125" t="s">
        <v>160</v>
      </c>
      <c r="L175" s="19"/>
      <c r="M175" s="130" t="s">
        <v>19</v>
      </c>
      <c r="N175" s="131" t="s">
        <v>49</v>
      </c>
      <c r="P175" s="132">
        <f>O175*H175</f>
        <v>0</v>
      </c>
      <c r="Q175" s="132">
        <v>0</v>
      </c>
      <c r="R175" s="132">
        <f>Q175*H175</f>
        <v>0</v>
      </c>
      <c r="S175" s="132">
        <v>0</v>
      </c>
      <c r="T175" s="133">
        <f>S175*H175</f>
        <v>0</v>
      </c>
      <c r="AR175" s="134" t="s">
        <v>174</v>
      </c>
      <c r="AT175" s="134" t="s">
        <v>156</v>
      </c>
      <c r="AU175" s="134" t="s">
        <v>87</v>
      </c>
      <c r="AY175" s="2" t="s">
        <v>153</v>
      </c>
      <c r="BE175" s="135">
        <f t="shared" si="7"/>
        <v>0</v>
      </c>
      <c r="BF175" s="135">
        <f t="shared" si="8"/>
        <v>0</v>
      </c>
      <c r="BG175" s="135">
        <f t="shared" si="9"/>
        <v>0</v>
      </c>
      <c r="BH175" s="135">
        <f t="shared" si="10"/>
        <v>0</v>
      </c>
      <c r="BI175" s="135">
        <f t="shared" si="11"/>
        <v>0</v>
      </c>
      <c r="BJ175" s="2" t="s">
        <v>85</v>
      </c>
      <c r="BK175" s="135">
        <f>ROUND(I175*H175,2)</f>
        <v>0</v>
      </c>
      <c r="BL175" s="2" t="s">
        <v>174</v>
      </c>
      <c r="BM175" s="134" t="s">
        <v>2077</v>
      </c>
    </row>
    <row r="176" spans="2:47" s="18" customFormat="1" ht="11.25">
      <c r="B176" s="19"/>
      <c r="D176" s="136" t="s">
        <v>163</v>
      </c>
      <c r="F176" s="137" t="s">
        <v>2078</v>
      </c>
      <c r="L176" s="19"/>
      <c r="M176" s="138"/>
      <c r="T176" s="43"/>
      <c r="AT176" s="2" t="s">
        <v>163</v>
      </c>
      <c r="AU176" s="2" t="s">
        <v>87</v>
      </c>
    </row>
    <row r="177" spans="2:65" s="18" customFormat="1" ht="24.2" customHeight="1">
      <c r="B177" s="19"/>
      <c r="C177" s="123" t="s">
        <v>469</v>
      </c>
      <c r="D177" s="123" t="s">
        <v>156</v>
      </c>
      <c r="E177" s="124" t="s">
        <v>2079</v>
      </c>
      <c r="F177" s="125" t="s">
        <v>2080</v>
      </c>
      <c r="G177" s="126" t="s">
        <v>258</v>
      </c>
      <c r="H177" s="127">
        <v>114.6</v>
      </c>
      <c r="I177" s="128"/>
      <c r="J177" s="129">
        <f>ROUND(I177*H177,2)</f>
        <v>0</v>
      </c>
      <c r="K177" s="125" t="s">
        <v>160</v>
      </c>
      <c r="L177" s="19"/>
      <c r="M177" s="130" t="s">
        <v>19</v>
      </c>
      <c r="N177" s="131" t="s">
        <v>49</v>
      </c>
      <c r="P177" s="132">
        <f>O177*H177</f>
        <v>0</v>
      </c>
      <c r="Q177" s="132">
        <v>0</v>
      </c>
      <c r="R177" s="132">
        <f>Q177*H177</f>
        <v>0</v>
      </c>
      <c r="S177" s="132">
        <v>0</v>
      </c>
      <c r="T177" s="133">
        <f>S177*H177</f>
        <v>0</v>
      </c>
      <c r="AR177" s="134" t="s">
        <v>174</v>
      </c>
      <c r="AT177" s="134" t="s">
        <v>156</v>
      </c>
      <c r="AU177" s="134" t="s">
        <v>87</v>
      </c>
      <c r="AY177" s="2" t="s">
        <v>153</v>
      </c>
      <c r="BE177" s="135">
        <f t="shared" si="7"/>
        <v>0</v>
      </c>
      <c r="BF177" s="135">
        <f t="shared" si="8"/>
        <v>0</v>
      </c>
      <c r="BG177" s="135">
        <f t="shared" si="9"/>
        <v>0</v>
      </c>
      <c r="BH177" s="135">
        <f t="shared" si="10"/>
        <v>0</v>
      </c>
      <c r="BI177" s="135">
        <f t="shared" si="11"/>
        <v>0</v>
      </c>
      <c r="BJ177" s="2" t="s">
        <v>85</v>
      </c>
      <c r="BK177" s="135">
        <f>ROUND(I177*H177,2)</f>
        <v>0</v>
      </c>
      <c r="BL177" s="2" t="s">
        <v>174</v>
      </c>
      <c r="BM177" s="134" t="s">
        <v>2081</v>
      </c>
    </row>
    <row r="178" spans="2:47" s="18" customFormat="1" ht="11.25">
      <c r="B178" s="19"/>
      <c r="D178" s="136" t="s">
        <v>163</v>
      </c>
      <c r="F178" s="137" t="s">
        <v>2082</v>
      </c>
      <c r="L178" s="19"/>
      <c r="M178" s="138"/>
      <c r="T178" s="43"/>
      <c r="AT178" s="2" t="s">
        <v>163</v>
      </c>
      <c r="AU178" s="2" t="s">
        <v>87</v>
      </c>
    </row>
    <row r="179" spans="2:65" s="18" customFormat="1" ht="16.5" customHeight="1">
      <c r="B179" s="19"/>
      <c r="C179" s="123" t="s">
        <v>477</v>
      </c>
      <c r="D179" s="123" t="s">
        <v>156</v>
      </c>
      <c r="E179" s="124" t="s">
        <v>2083</v>
      </c>
      <c r="F179" s="125" t="s">
        <v>2084</v>
      </c>
      <c r="G179" s="126" t="s">
        <v>258</v>
      </c>
      <c r="H179" s="127">
        <v>125</v>
      </c>
      <c r="I179" s="128"/>
      <c r="J179" s="129">
        <f>ROUND(I179*H179,2)</f>
        <v>0</v>
      </c>
      <c r="K179" s="125" t="s">
        <v>160</v>
      </c>
      <c r="L179" s="19"/>
      <c r="M179" s="130" t="s">
        <v>19</v>
      </c>
      <c r="N179" s="131" t="s">
        <v>49</v>
      </c>
      <c r="P179" s="132">
        <f>O179*H179</f>
        <v>0</v>
      </c>
      <c r="Q179" s="132">
        <v>0</v>
      </c>
      <c r="R179" s="132">
        <f>Q179*H179</f>
        <v>0</v>
      </c>
      <c r="S179" s="132">
        <v>0</v>
      </c>
      <c r="T179" s="133">
        <f>S179*H179</f>
        <v>0</v>
      </c>
      <c r="AR179" s="134" t="s">
        <v>174</v>
      </c>
      <c r="AT179" s="134" t="s">
        <v>156</v>
      </c>
      <c r="AU179" s="134" t="s">
        <v>87</v>
      </c>
      <c r="AY179" s="2" t="s">
        <v>153</v>
      </c>
      <c r="BE179" s="135">
        <f t="shared" si="7"/>
        <v>0</v>
      </c>
      <c r="BF179" s="135">
        <f t="shared" si="8"/>
        <v>0</v>
      </c>
      <c r="BG179" s="135">
        <f t="shared" si="9"/>
        <v>0</v>
      </c>
      <c r="BH179" s="135">
        <f t="shared" si="10"/>
        <v>0</v>
      </c>
      <c r="BI179" s="135">
        <f t="shared" si="11"/>
        <v>0</v>
      </c>
      <c r="BJ179" s="2" t="s">
        <v>85</v>
      </c>
      <c r="BK179" s="135">
        <f>ROUND(I179*H179,2)</f>
        <v>0</v>
      </c>
      <c r="BL179" s="2" t="s">
        <v>174</v>
      </c>
      <c r="BM179" s="134" t="s">
        <v>2085</v>
      </c>
    </row>
    <row r="180" spans="2:47" s="18" customFormat="1" ht="11.25">
      <c r="B180" s="19"/>
      <c r="D180" s="136" t="s">
        <v>163</v>
      </c>
      <c r="F180" s="137" t="s">
        <v>2086</v>
      </c>
      <c r="L180" s="19"/>
      <c r="M180" s="138"/>
      <c r="T180" s="43"/>
      <c r="AT180" s="2" t="s">
        <v>163</v>
      </c>
      <c r="AU180" s="2" t="s">
        <v>87</v>
      </c>
    </row>
    <row r="181" spans="2:65" s="18" customFormat="1" ht="24.2" customHeight="1">
      <c r="B181" s="19"/>
      <c r="C181" s="123" t="s">
        <v>494</v>
      </c>
      <c r="D181" s="123" t="s">
        <v>156</v>
      </c>
      <c r="E181" s="124" t="s">
        <v>2087</v>
      </c>
      <c r="F181" s="125" t="s">
        <v>2088</v>
      </c>
      <c r="G181" s="126" t="s">
        <v>258</v>
      </c>
      <c r="H181" s="127">
        <v>125</v>
      </c>
      <c r="I181" s="128"/>
      <c r="J181" s="129">
        <f>ROUND(I181*H181,2)</f>
        <v>0</v>
      </c>
      <c r="K181" s="125" t="s">
        <v>160</v>
      </c>
      <c r="L181" s="19"/>
      <c r="M181" s="130" t="s">
        <v>19</v>
      </c>
      <c r="N181" s="131" t="s">
        <v>49</v>
      </c>
      <c r="P181" s="132">
        <f>O181*H181</f>
        <v>0</v>
      </c>
      <c r="Q181" s="132">
        <v>0</v>
      </c>
      <c r="R181" s="132">
        <f>Q181*H181</f>
        <v>0</v>
      </c>
      <c r="S181" s="132">
        <v>0</v>
      </c>
      <c r="T181" s="133">
        <f>S181*H181</f>
        <v>0</v>
      </c>
      <c r="AR181" s="134" t="s">
        <v>174</v>
      </c>
      <c r="AT181" s="134" t="s">
        <v>156</v>
      </c>
      <c r="AU181" s="134" t="s">
        <v>87</v>
      </c>
      <c r="AY181" s="2" t="s">
        <v>153</v>
      </c>
      <c r="BE181" s="135">
        <f t="shared" si="7"/>
        <v>0</v>
      </c>
      <c r="BF181" s="135">
        <f t="shared" si="8"/>
        <v>0</v>
      </c>
      <c r="BG181" s="135">
        <f t="shared" si="9"/>
        <v>0</v>
      </c>
      <c r="BH181" s="135">
        <f t="shared" si="10"/>
        <v>0</v>
      </c>
      <c r="BI181" s="135">
        <f t="shared" si="11"/>
        <v>0</v>
      </c>
      <c r="BJ181" s="2" t="s">
        <v>85</v>
      </c>
      <c r="BK181" s="135">
        <f>ROUND(I181*H181,2)</f>
        <v>0</v>
      </c>
      <c r="BL181" s="2" t="s">
        <v>174</v>
      </c>
      <c r="BM181" s="134" t="s">
        <v>2089</v>
      </c>
    </row>
    <row r="182" spans="2:47" s="18" customFormat="1" ht="11.25">
      <c r="B182" s="19"/>
      <c r="D182" s="136" t="s">
        <v>163</v>
      </c>
      <c r="F182" s="137" t="s">
        <v>2090</v>
      </c>
      <c r="L182" s="19"/>
      <c r="M182" s="138"/>
      <c r="T182" s="43"/>
      <c r="AT182" s="2" t="s">
        <v>163</v>
      </c>
      <c r="AU182" s="2" t="s">
        <v>87</v>
      </c>
    </row>
    <row r="183" spans="2:65" s="18" customFormat="1" ht="44.25" customHeight="1">
      <c r="B183" s="19"/>
      <c r="C183" s="123" t="s">
        <v>501</v>
      </c>
      <c r="D183" s="123" t="s">
        <v>156</v>
      </c>
      <c r="E183" s="124" t="s">
        <v>2091</v>
      </c>
      <c r="F183" s="125" t="s">
        <v>2092</v>
      </c>
      <c r="G183" s="126" t="s">
        <v>258</v>
      </c>
      <c r="H183" s="127">
        <v>87</v>
      </c>
      <c r="I183" s="128"/>
      <c r="J183" s="129">
        <f>ROUND(I183*H183,2)</f>
        <v>0</v>
      </c>
      <c r="K183" s="125" t="s">
        <v>160</v>
      </c>
      <c r="L183" s="19"/>
      <c r="M183" s="130" t="s">
        <v>19</v>
      </c>
      <c r="N183" s="131" t="s">
        <v>49</v>
      </c>
      <c r="P183" s="132">
        <f>O183*H183</f>
        <v>0</v>
      </c>
      <c r="Q183" s="132">
        <v>0.08425</v>
      </c>
      <c r="R183" s="132">
        <f>Q183*H183</f>
        <v>7.329750000000001</v>
      </c>
      <c r="S183" s="132">
        <v>0</v>
      </c>
      <c r="T183" s="133">
        <f>S183*H183</f>
        <v>0</v>
      </c>
      <c r="AR183" s="134" t="s">
        <v>174</v>
      </c>
      <c r="AT183" s="134" t="s">
        <v>156</v>
      </c>
      <c r="AU183" s="134" t="s">
        <v>87</v>
      </c>
      <c r="AY183" s="2" t="s">
        <v>153</v>
      </c>
      <c r="BE183" s="135">
        <f t="shared" si="7"/>
        <v>0</v>
      </c>
      <c r="BF183" s="135">
        <f t="shared" si="8"/>
        <v>0</v>
      </c>
      <c r="BG183" s="135">
        <f t="shared" si="9"/>
        <v>0</v>
      </c>
      <c r="BH183" s="135">
        <f t="shared" si="10"/>
        <v>0</v>
      </c>
      <c r="BI183" s="135">
        <f t="shared" si="11"/>
        <v>0</v>
      </c>
      <c r="BJ183" s="2" t="s">
        <v>85</v>
      </c>
      <c r="BK183" s="135">
        <f>ROUND(I183*H183,2)</f>
        <v>0</v>
      </c>
      <c r="BL183" s="2" t="s">
        <v>174</v>
      </c>
      <c r="BM183" s="134" t="s">
        <v>2093</v>
      </c>
    </row>
    <row r="184" spans="2:47" s="18" customFormat="1" ht="11.25">
      <c r="B184" s="19"/>
      <c r="D184" s="136" t="s">
        <v>163</v>
      </c>
      <c r="F184" s="137" t="s">
        <v>2094</v>
      </c>
      <c r="L184" s="19"/>
      <c r="M184" s="138"/>
      <c r="T184" s="43"/>
      <c r="AT184" s="2" t="s">
        <v>163</v>
      </c>
      <c r="AU184" s="2" t="s">
        <v>87</v>
      </c>
    </row>
    <row r="185" spans="2:51" s="149" customFormat="1" ht="11.25">
      <c r="B185" s="150"/>
      <c r="D185" s="144" t="s">
        <v>261</v>
      </c>
      <c r="E185" s="151" t="s">
        <v>19</v>
      </c>
      <c r="F185" s="152" t="s">
        <v>2095</v>
      </c>
      <c r="H185" s="153">
        <v>87</v>
      </c>
      <c r="L185" s="150"/>
      <c r="M185" s="154"/>
      <c r="T185" s="155"/>
      <c r="AT185" s="151" t="s">
        <v>261</v>
      </c>
      <c r="AU185" s="151" t="s">
        <v>87</v>
      </c>
      <c r="AV185" s="149" t="s">
        <v>87</v>
      </c>
      <c r="AW185" s="149" t="s">
        <v>37</v>
      </c>
      <c r="AX185" s="149" t="s">
        <v>85</v>
      </c>
      <c r="AY185" s="151" t="s">
        <v>153</v>
      </c>
    </row>
    <row r="186" spans="2:65" s="18" customFormat="1" ht="16.5" customHeight="1">
      <c r="B186" s="19"/>
      <c r="C186" s="171" t="s">
        <v>513</v>
      </c>
      <c r="D186" s="171" t="s">
        <v>664</v>
      </c>
      <c r="E186" s="172" t="s">
        <v>665</v>
      </c>
      <c r="F186" s="173" t="s">
        <v>666</v>
      </c>
      <c r="G186" s="174" t="s">
        <v>258</v>
      </c>
      <c r="H186" s="175">
        <v>88.065</v>
      </c>
      <c r="I186" s="176"/>
      <c r="J186" s="177">
        <f>ROUND(I186*H186,2)</f>
        <v>0</v>
      </c>
      <c r="K186" s="173" t="s">
        <v>160</v>
      </c>
      <c r="L186" s="178"/>
      <c r="M186" s="179" t="s">
        <v>19</v>
      </c>
      <c r="N186" s="180" t="s">
        <v>49</v>
      </c>
      <c r="P186" s="132">
        <f>O186*H186</f>
        <v>0</v>
      </c>
      <c r="Q186" s="132">
        <v>0.131</v>
      </c>
      <c r="R186" s="132">
        <f>Q186*H186</f>
        <v>11.536515</v>
      </c>
      <c r="S186" s="132">
        <v>0</v>
      </c>
      <c r="T186" s="133">
        <f>S186*H186</f>
        <v>0</v>
      </c>
      <c r="AR186" s="134" t="s">
        <v>192</v>
      </c>
      <c r="AT186" s="134" t="s">
        <v>664</v>
      </c>
      <c r="AU186" s="134" t="s">
        <v>87</v>
      </c>
      <c r="AY186" s="2" t="s">
        <v>153</v>
      </c>
      <c r="BE186" s="135">
        <f t="shared" si="7"/>
        <v>0</v>
      </c>
      <c r="BF186" s="135">
        <f t="shared" si="8"/>
        <v>0</v>
      </c>
      <c r="BG186" s="135">
        <f t="shared" si="9"/>
        <v>0</v>
      </c>
      <c r="BH186" s="135">
        <f t="shared" si="10"/>
        <v>0</v>
      </c>
      <c r="BI186" s="135">
        <f t="shared" si="11"/>
        <v>0</v>
      </c>
      <c r="BJ186" s="2" t="s">
        <v>85</v>
      </c>
      <c r="BK186" s="135">
        <f>ROUND(I186*H186,2)</f>
        <v>0</v>
      </c>
      <c r="BL186" s="2" t="s">
        <v>174</v>
      </c>
      <c r="BM186" s="134" t="s">
        <v>2096</v>
      </c>
    </row>
    <row r="187" spans="2:51" s="149" customFormat="1" ht="11.25">
      <c r="B187" s="150"/>
      <c r="D187" s="144" t="s">
        <v>261</v>
      </c>
      <c r="F187" s="152" t="s">
        <v>2097</v>
      </c>
      <c r="H187" s="153">
        <v>88.065</v>
      </c>
      <c r="L187" s="150"/>
      <c r="M187" s="154"/>
      <c r="T187" s="155"/>
      <c r="AT187" s="151" t="s">
        <v>261</v>
      </c>
      <c r="AU187" s="151" t="s">
        <v>87</v>
      </c>
      <c r="AV187" s="149" t="s">
        <v>87</v>
      </c>
      <c r="AW187" s="149" t="s">
        <v>4</v>
      </c>
      <c r="AX187" s="149" t="s">
        <v>85</v>
      </c>
      <c r="AY187" s="151" t="s">
        <v>153</v>
      </c>
    </row>
    <row r="188" spans="2:65" s="18" customFormat="1" ht="16.5" customHeight="1">
      <c r="B188" s="19"/>
      <c r="C188" s="171" t="s">
        <v>518</v>
      </c>
      <c r="D188" s="171" t="s">
        <v>664</v>
      </c>
      <c r="E188" s="172" t="s">
        <v>2098</v>
      </c>
      <c r="F188" s="173" t="s">
        <v>2099</v>
      </c>
      <c r="G188" s="174" t="s">
        <v>258</v>
      </c>
      <c r="H188" s="175">
        <v>1.545</v>
      </c>
      <c r="I188" s="176"/>
      <c r="J188" s="177">
        <f>ROUND(I188*H188,2)</f>
        <v>0</v>
      </c>
      <c r="K188" s="173" t="s">
        <v>160</v>
      </c>
      <c r="L188" s="178"/>
      <c r="M188" s="179" t="s">
        <v>19</v>
      </c>
      <c r="N188" s="180" t="s">
        <v>49</v>
      </c>
      <c r="P188" s="132">
        <f>O188*H188</f>
        <v>0</v>
      </c>
      <c r="Q188" s="132">
        <v>0.131</v>
      </c>
      <c r="R188" s="132">
        <f>Q188*H188</f>
        <v>0.202395</v>
      </c>
      <c r="S188" s="132">
        <v>0</v>
      </c>
      <c r="T188" s="133">
        <f>S188*H188</f>
        <v>0</v>
      </c>
      <c r="AR188" s="134" t="s">
        <v>192</v>
      </c>
      <c r="AT188" s="134" t="s">
        <v>664</v>
      </c>
      <c r="AU188" s="134" t="s">
        <v>87</v>
      </c>
      <c r="AY188" s="2" t="s">
        <v>153</v>
      </c>
      <c r="BE188" s="135">
        <f t="shared" si="7"/>
        <v>0</v>
      </c>
      <c r="BF188" s="135">
        <f t="shared" si="8"/>
        <v>0</v>
      </c>
      <c r="BG188" s="135">
        <f t="shared" si="9"/>
        <v>0</v>
      </c>
      <c r="BH188" s="135">
        <f t="shared" si="10"/>
        <v>0</v>
      </c>
      <c r="BI188" s="135">
        <f t="shared" si="11"/>
        <v>0</v>
      </c>
      <c r="BJ188" s="2" t="s">
        <v>85</v>
      </c>
      <c r="BK188" s="135">
        <f>ROUND(I188*H188,2)</f>
        <v>0</v>
      </c>
      <c r="BL188" s="2" t="s">
        <v>174</v>
      </c>
      <c r="BM188" s="134" t="s">
        <v>2100</v>
      </c>
    </row>
    <row r="189" spans="2:51" s="149" customFormat="1" ht="11.25">
      <c r="B189" s="150"/>
      <c r="D189" s="144" t="s">
        <v>261</v>
      </c>
      <c r="F189" s="152" t="s">
        <v>2101</v>
      </c>
      <c r="H189" s="153">
        <v>1.545</v>
      </c>
      <c r="L189" s="150"/>
      <c r="M189" s="154"/>
      <c r="T189" s="155"/>
      <c r="AT189" s="151" t="s">
        <v>261</v>
      </c>
      <c r="AU189" s="151" t="s">
        <v>87</v>
      </c>
      <c r="AV189" s="149" t="s">
        <v>87</v>
      </c>
      <c r="AW189" s="149" t="s">
        <v>4</v>
      </c>
      <c r="AX189" s="149" t="s">
        <v>85</v>
      </c>
      <c r="AY189" s="151" t="s">
        <v>153</v>
      </c>
    </row>
    <row r="190" spans="2:63" s="111" customFormat="1" ht="22.9" customHeight="1">
      <c r="B190" s="112"/>
      <c r="D190" s="113" t="s">
        <v>77</v>
      </c>
      <c r="E190" s="121" t="s">
        <v>192</v>
      </c>
      <c r="F190" s="121" t="s">
        <v>2102</v>
      </c>
      <c r="J190" s="122">
        <f>BK190</f>
        <v>0</v>
      </c>
      <c r="L190" s="112"/>
      <c r="M190" s="116"/>
      <c r="P190" s="117">
        <f>SUM(P191:P192)</f>
        <v>0</v>
      </c>
      <c r="R190" s="117">
        <f>SUM(R191:R192)</f>
        <v>0</v>
      </c>
      <c r="T190" s="118">
        <f>SUM(T191:T192)</f>
        <v>0</v>
      </c>
      <c r="AR190" s="113" t="s">
        <v>85</v>
      </c>
      <c r="AT190" s="119" t="s">
        <v>77</v>
      </c>
      <c r="AU190" s="119" t="s">
        <v>85</v>
      </c>
      <c r="AY190" s="113" t="s">
        <v>153</v>
      </c>
      <c r="BK190" s="120">
        <f>SUM(BK191:BK192)</f>
        <v>0</v>
      </c>
    </row>
    <row r="191" spans="2:65" s="18" customFormat="1" ht="16.5" customHeight="1">
      <c r="B191" s="19"/>
      <c r="C191" s="123" t="s">
        <v>523</v>
      </c>
      <c r="D191" s="123" t="s">
        <v>156</v>
      </c>
      <c r="E191" s="124" t="s">
        <v>2103</v>
      </c>
      <c r="F191" s="125" t="s">
        <v>2104</v>
      </c>
      <c r="G191" s="126" t="s">
        <v>254</v>
      </c>
      <c r="H191" s="127">
        <v>1</v>
      </c>
      <c r="I191" s="128"/>
      <c r="J191" s="129">
        <f aca="true" t="shared" si="13" ref="J191:J192">ROUND(I191*H191,2)</f>
        <v>0</v>
      </c>
      <c r="K191" s="125" t="s">
        <v>19</v>
      </c>
      <c r="L191" s="19"/>
      <c r="M191" s="130" t="s">
        <v>19</v>
      </c>
      <c r="N191" s="131" t="s">
        <v>49</v>
      </c>
      <c r="P191" s="132">
        <f aca="true" t="shared" si="14" ref="P191:P192">O191*H191</f>
        <v>0</v>
      </c>
      <c r="Q191" s="132">
        <v>0</v>
      </c>
      <c r="R191" s="132">
        <f aca="true" t="shared" si="15" ref="R191:R192">Q191*H191</f>
        <v>0</v>
      </c>
      <c r="S191" s="132">
        <v>0</v>
      </c>
      <c r="T191" s="133">
        <f aca="true" t="shared" si="16" ref="T191:T192">S191*H191</f>
        <v>0</v>
      </c>
      <c r="AR191" s="134" t="s">
        <v>174</v>
      </c>
      <c r="AT191" s="134" t="s">
        <v>156</v>
      </c>
      <c r="AU191" s="134" t="s">
        <v>87</v>
      </c>
      <c r="AY191" s="2" t="s">
        <v>153</v>
      </c>
      <c r="BE191" s="135">
        <f t="shared" si="7"/>
        <v>0</v>
      </c>
      <c r="BF191" s="135">
        <f t="shared" si="8"/>
        <v>0</v>
      </c>
      <c r="BG191" s="135">
        <f t="shared" si="9"/>
        <v>0</v>
      </c>
      <c r="BH191" s="135">
        <f t="shared" si="10"/>
        <v>0</v>
      </c>
      <c r="BI191" s="135">
        <f t="shared" si="11"/>
        <v>0</v>
      </c>
      <c r="BJ191" s="2" t="s">
        <v>85</v>
      </c>
      <c r="BK191" s="135">
        <f aca="true" t="shared" si="17" ref="BK191:BK192">ROUND(I191*H191,2)</f>
        <v>0</v>
      </c>
      <c r="BL191" s="2" t="s">
        <v>174</v>
      </c>
      <c r="BM191" s="134" t="s">
        <v>2105</v>
      </c>
    </row>
    <row r="192" spans="2:65" s="18" customFormat="1" ht="16.5" customHeight="1">
      <c r="B192" s="19"/>
      <c r="C192" s="123" t="s">
        <v>528</v>
      </c>
      <c r="D192" s="123" t="s">
        <v>156</v>
      </c>
      <c r="E192" s="124" t="s">
        <v>2106</v>
      </c>
      <c r="F192" s="125" t="s">
        <v>2107</v>
      </c>
      <c r="G192" s="126" t="s">
        <v>254</v>
      </c>
      <c r="H192" s="127">
        <v>1</v>
      </c>
      <c r="I192" s="128"/>
      <c r="J192" s="129">
        <f t="shared" si="13"/>
        <v>0</v>
      </c>
      <c r="K192" s="125" t="s">
        <v>19</v>
      </c>
      <c r="L192" s="19"/>
      <c r="M192" s="130" t="s">
        <v>19</v>
      </c>
      <c r="N192" s="131" t="s">
        <v>49</v>
      </c>
      <c r="P192" s="132">
        <f t="shared" si="14"/>
        <v>0</v>
      </c>
      <c r="Q192" s="132">
        <v>0</v>
      </c>
      <c r="R192" s="132">
        <f t="shared" si="15"/>
        <v>0</v>
      </c>
      <c r="S192" s="132">
        <v>0</v>
      </c>
      <c r="T192" s="133">
        <f t="shared" si="16"/>
        <v>0</v>
      </c>
      <c r="AR192" s="134" t="s">
        <v>174</v>
      </c>
      <c r="AT192" s="134" t="s">
        <v>156</v>
      </c>
      <c r="AU192" s="134" t="s">
        <v>87</v>
      </c>
      <c r="AY192" s="2" t="s">
        <v>153</v>
      </c>
      <c r="BE192" s="135">
        <f t="shared" si="7"/>
        <v>0</v>
      </c>
      <c r="BF192" s="135">
        <f t="shared" si="8"/>
        <v>0</v>
      </c>
      <c r="BG192" s="135">
        <f t="shared" si="9"/>
        <v>0</v>
      </c>
      <c r="BH192" s="135">
        <f t="shared" si="10"/>
        <v>0</v>
      </c>
      <c r="BI192" s="135">
        <f t="shared" si="11"/>
        <v>0</v>
      </c>
      <c r="BJ192" s="2" t="s">
        <v>85</v>
      </c>
      <c r="BK192" s="135">
        <f t="shared" si="17"/>
        <v>0</v>
      </c>
      <c r="BL192" s="2" t="s">
        <v>174</v>
      </c>
      <c r="BM192" s="134" t="s">
        <v>2108</v>
      </c>
    </row>
    <row r="193" spans="2:63" s="111" customFormat="1" ht="22.9" customHeight="1">
      <c r="B193" s="112"/>
      <c r="D193" s="113" t="s">
        <v>77</v>
      </c>
      <c r="E193" s="121" t="s">
        <v>197</v>
      </c>
      <c r="F193" s="121" t="s">
        <v>860</v>
      </c>
      <c r="J193" s="122">
        <f>BK193</f>
        <v>0</v>
      </c>
      <c r="L193" s="112"/>
      <c r="M193" s="116"/>
      <c r="P193" s="117">
        <f>SUM(P194:P243)</f>
        <v>0</v>
      </c>
      <c r="R193" s="117">
        <f>SUM(R194:R243)</f>
        <v>19.223499999999998</v>
      </c>
      <c r="T193" s="118">
        <f>SUM(T194:T243)</f>
        <v>0.07</v>
      </c>
      <c r="AR193" s="113" t="s">
        <v>85</v>
      </c>
      <c r="AT193" s="119" t="s">
        <v>77</v>
      </c>
      <c r="AU193" s="119" t="s">
        <v>85</v>
      </c>
      <c r="AY193" s="113" t="s">
        <v>153</v>
      </c>
      <c r="BK193" s="120">
        <f>SUM(BK194:BK243)</f>
        <v>0</v>
      </c>
    </row>
    <row r="194" spans="2:65" s="18" customFormat="1" ht="16.5" customHeight="1">
      <c r="B194" s="19"/>
      <c r="C194" s="123" t="s">
        <v>533</v>
      </c>
      <c r="D194" s="123" t="s">
        <v>156</v>
      </c>
      <c r="E194" s="124" t="s">
        <v>2109</v>
      </c>
      <c r="F194" s="125" t="s">
        <v>2110</v>
      </c>
      <c r="G194" s="126" t="s">
        <v>270</v>
      </c>
      <c r="H194" s="127">
        <v>52.7</v>
      </c>
      <c r="I194" s="128"/>
      <c r="J194" s="129">
        <f>ROUND(I194*H194,2)</f>
        <v>0</v>
      </c>
      <c r="K194" s="125" t="s">
        <v>160</v>
      </c>
      <c r="L194" s="19"/>
      <c r="M194" s="130" t="s">
        <v>19</v>
      </c>
      <c r="N194" s="131" t="s">
        <v>49</v>
      </c>
      <c r="P194" s="132">
        <f>O194*H194</f>
        <v>0</v>
      </c>
      <c r="Q194" s="132">
        <v>0</v>
      </c>
      <c r="R194" s="132">
        <f>Q194*H194</f>
        <v>0</v>
      </c>
      <c r="S194" s="132">
        <v>0</v>
      </c>
      <c r="T194" s="133">
        <f>S194*H194</f>
        <v>0</v>
      </c>
      <c r="AR194" s="134" t="s">
        <v>174</v>
      </c>
      <c r="AT194" s="134" t="s">
        <v>156</v>
      </c>
      <c r="AU194" s="134" t="s">
        <v>87</v>
      </c>
      <c r="AY194" s="2" t="s">
        <v>153</v>
      </c>
      <c r="BE194" s="135">
        <f t="shared" si="7"/>
        <v>0</v>
      </c>
      <c r="BF194" s="135">
        <f t="shared" si="8"/>
        <v>0</v>
      </c>
      <c r="BG194" s="135">
        <f t="shared" si="9"/>
        <v>0</v>
      </c>
      <c r="BH194" s="135">
        <f t="shared" si="10"/>
        <v>0</v>
      </c>
      <c r="BI194" s="135">
        <f t="shared" si="11"/>
        <v>0</v>
      </c>
      <c r="BJ194" s="2" t="s">
        <v>85</v>
      </c>
      <c r="BK194" s="135">
        <f>ROUND(I194*H194,2)</f>
        <v>0</v>
      </c>
      <c r="BL194" s="2" t="s">
        <v>174</v>
      </c>
      <c r="BM194" s="134" t="s">
        <v>2111</v>
      </c>
    </row>
    <row r="195" spans="2:47" s="18" customFormat="1" ht="11.25">
      <c r="B195" s="19"/>
      <c r="D195" s="136" t="s">
        <v>163</v>
      </c>
      <c r="F195" s="137" t="s">
        <v>2112</v>
      </c>
      <c r="L195" s="19"/>
      <c r="M195" s="138"/>
      <c r="T195" s="43"/>
      <c r="AT195" s="2" t="s">
        <v>163</v>
      </c>
      <c r="AU195" s="2" t="s">
        <v>87</v>
      </c>
    </row>
    <row r="196" spans="2:51" s="149" customFormat="1" ht="11.25">
      <c r="B196" s="150"/>
      <c r="D196" s="144" t="s">
        <v>261</v>
      </c>
      <c r="E196" s="151" t="s">
        <v>19</v>
      </c>
      <c r="F196" s="152" t="s">
        <v>2113</v>
      </c>
      <c r="H196" s="153">
        <v>52.7</v>
      </c>
      <c r="L196" s="150"/>
      <c r="M196" s="154"/>
      <c r="T196" s="155"/>
      <c r="AT196" s="151" t="s">
        <v>261</v>
      </c>
      <c r="AU196" s="151" t="s">
        <v>87</v>
      </c>
      <c r="AV196" s="149" t="s">
        <v>87</v>
      </c>
      <c r="AW196" s="149" t="s">
        <v>37</v>
      </c>
      <c r="AX196" s="149" t="s">
        <v>85</v>
      </c>
      <c r="AY196" s="151" t="s">
        <v>153</v>
      </c>
    </row>
    <row r="197" spans="2:65" s="18" customFormat="1" ht="37.9" customHeight="1">
      <c r="B197" s="19"/>
      <c r="C197" s="123" t="s">
        <v>541</v>
      </c>
      <c r="D197" s="123" t="s">
        <v>156</v>
      </c>
      <c r="E197" s="124" t="s">
        <v>2114</v>
      </c>
      <c r="F197" s="125" t="s">
        <v>2115</v>
      </c>
      <c r="G197" s="126" t="s">
        <v>254</v>
      </c>
      <c r="H197" s="127">
        <v>1</v>
      </c>
      <c r="I197" s="128"/>
      <c r="J197" s="129">
        <f>ROUND(I197*H197,2)</f>
        <v>0</v>
      </c>
      <c r="K197" s="125" t="s">
        <v>160</v>
      </c>
      <c r="L197" s="19"/>
      <c r="M197" s="130" t="s">
        <v>19</v>
      </c>
      <c r="N197" s="131" t="s">
        <v>49</v>
      </c>
      <c r="P197" s="132">
        <f>O197*H197</f>
        <v>0</v>
      </c>
      <c r="Q197" s="132">
        <v>0</v>
      </c>
      <c r="R197" s="132">
        <f>Q197*H197</f>
        <v>0</v>
      </c>
      <c r="S197" s="132">
        <v>0.07</v>
      </c>
      <c r="T197" s="133">
        <f>S197*H197</f>
        <v>0.07</v>
      </c>
      <c r="AR197" s="134" t="s">
        <v>174</v>
      </c>
      <c r="AT197" s="134" t="s">
        <v>156</v>
      </c>
      <c r="AU197" s="134" t="s">
        <v>87</v>
      </c>
      <c r="AY197" s="2" t="s">
        <v>153</v>
      </c>
      <c r="BE197" s="135">
        <f t="shared" si="7"/>
        <v>0</v>
      </c>
      <c r="BF197" s="135">
        <f t="shared" si="8"/>
        <v>0</v>
      </c>
      <c r="BG197" s="135">
        <f t="shared" si="9"/>
        <v>0</v>
      </c>
      <c r="BH197" s="135">
        <f t="shared" si="10"/>
        <v>0</v>
      </c>
      <c r="BI197" s="135">
        <f t="shared" si="11"/>
        <v>0</v>
      </c>
      <c r="BJ197" s="2" t="s">
        <v>85</v>
      </c>
      <c r="BK197" s="135">
        <f>ROUND(I197*H197,2)</f>
        <v>0</v>
      </c>
      <c r="BL197" s="2" t="s">
        <v>174</v>
      </c>
      <c r="BM197" s="134" t="s">
        <v>2116</v>
      </c>
    </row>
    <row r="198" spans="2:47" s="18" customFormat="1" ht="11.25">
      <c r="B198" s="19"/>
      <c r="D198" s="136" t="s">
        <v>163</v>
      </c>
      <c r="F198" s="137" t="s">
        <v>2117</v>
      </c>
      <c r="L198" s="19"/>
      <c r="M198" s="138"/>
      <c r="T198" s="43"/>
      <c r="AT198" s="2" t="s">
        <v>163</v>
      </c>
      <c r="AU198" s="2" t="s">
        <v>87</v>
      </c>
    </row>
    <row r="199" spans="2:65" s="18" customFormat="1" ht="33" customHeight="1">
      <c r="B199" s="19"/>
      <c r="C199" s="123" t="s">
        <v>548</v>
      </c>
      <c r="D199" s="123" t="s">
        <v>156</v>
      </c>
      <c r="E199" s="124" t="s">
        <v>2118</v>
      </c>
      <c r="F199" s="125" t="s">
        <v>2119</v>
      </c>
      <c r="G199" s="126" t="s">
        <v>254</v>
      </c>
      <c r="H199" s="127">
        <v>1</v>
      </c>
      <c r="I199" s="128"/>
      <c r="J199" s="129">
        <f>ROUND(I199*H199,2)</f>
        <v>0</v>
      </c>
      <c r="K199" s="125" t="s">
        <v>160</v>
      </c>
      <c r="L199" s="19"/>
      <c r="M199" s="130" t="s">
        <v>19</v>
      </c>
      <c r="N199" s="131" t="s">
        <v>49</v>
      </c>
      <c r="P199" s="132">
        <f>O199*H199</f>
        <v>0</v>
      </c>
      <c r="Q199" s="132">
        <v>0</v>
      </c>
      <c r="R199" s="132">
        <f>Q199*H199</f>
        <v>0</v>
      </c>
      <c r="S199" s="132">
        <v>0</v>
      </c>
      <c r="T199" s="133">
        <f>S199*H199</f>
        <v>0</v>
      </c>
      <c r="AR199" s="134" t="s">
        <v>174</v>
      </c>
      <c r="AT199" s="134" t="s">
        <v>156</v>
      </c>
      <c r="AU199" s="134" t="s">
        <v>87</v>
      </c>
      <c r="AY199" s="2" t="s">
        <v>153</v>
      </c>
      <c r="BE199" s="135">
        <f t="shared" si="7"/>
        <v>0</v>
      </c>
      <c r="BF199" s="135">
        <f t="shared" si="8"/>
        <v>0</v>
      </c>
      <c r="BG199" s="135">
        <f t="shared" si="9"/>
        <v>0</v>
      </c>
      <c r="BH199" s="135">
        <f t="shared" si="10"/>
        <v>0</v>
      </c>
      <c r="BI199" s="135">
        <f t="shared" si="11"/>
        <v>0</v>
      </c>
      <c r="BJ199" s="2" t="s">
        <v>85</v>
      </c>
      <c r="BK199" s="135">
        <f>ROUND(I199*H199,2)</f>
        <v>0</v>
      </c>
      <c r="BL199" s="2" t="s">
        <v>174</v>
      </c>
      <c r="BM199" s="134" t="s">
        <v>2120</v>
      </c>
    </row>
    <row r="200" spans="2:47" s="18" customFormat="1" ht="11.25">
      <c r="B200" s="19"/>
      <c r="D200" s="136" t="s">
        <v>163</v>
      </c>
      <c r="F200" s="137" t="s">
        <v>2121</v>
      </c>
      <c r="L200" s="19"/>
      <c r="M200" s="138"/>
      <c r="T200" s="43"/>
      <c r="AT200" s="2" t="s">
        <v>163</v>
      </c>
      <c r="AU200" s="2" t="s">
        <v>87</v>
      </c>
    </row>
    <row r="201" spans="2:65" s="18" customFormat="1" ht="16.5" customHeight="1">
      <c r="B201" s="19"/>
      <c r="C201" s="123" t="s">
        <v>556</v>
      </c>
      <c r="D201" s="123" t="s">
        <v>156</v>
      </c>
      <c r="E201" s="124" t="s">
        <v>2122</v>
      </c>
      <c r="F201" s="125" t="s">
        <v>2123</v>
      </c>
      <c r="G201" s="126" t="s">
        <v>254</v>
      </c>
      <c r="H201" s="127">
        <v>3</v>
      </c>
      <c r="I201" s="128"/>
      <c r="J201" s="129">
        <f>ROUND(I201*H201,2)</f>
        <v>0</v>
      </c>
      <c r="K201" s="125" t="s">
        <v>160</v>
      </c>
      <c r="L201" s="19"/>
      <c r="M201" s="130" t="s">
        <v>19</v>
      </c>
      <c r="N201" s="131" t="s">
        <v>49</v>
      </c>
      <c r="P201" s="132">
        <f>O201*H201</f>
        <v>0</v>
      </c>
      <c r="Q201" s="132">
        <v>0.11241</v>
      </c>
      <c r="R201" s="132">
        <f>Q201*H201</f>
        <v>0.33723</v>
      </c>
      <c r="S201" s="132">
        <v>0</v>
      </c>
      <c r="T201" s="133">
        <f>S201*H201</f>
        <v>0</v>
      </c>
      <c r="AR201" s="134" t="s">
        <v>174</v>
      </c>
      <c r="AT201" s="134" t="s">
        <v>156</v>
      </c>
      <c r="AU201" s="134" t="s">
        <v>87</v>
      </c>
      <c r="AY201" s="2" t="s">
        <v>153</v>
      </c>
      <c r="BE201" s="135">
        <f t="shared" si="7"/>
        <v>0</v>
      </c>
      <c r="BF201" s="135">
        <f t="shared" si="8"/>
        <v>0</v>
      </c>
      <c r="BG201" s="135">
        <f t="shared" si="9"/>
        <v>0</v>
      </c>
      <c r="BH201" s="135">
        <f t="shared" si="10"/>
        <v>0</v>
      </c>
      <c r="BI201" s="135">
        <f t="shared" si="11"/>
        <v>0</v>
      </c>
      <c r="BJ201" s="2" t="s">
        <v>85</v>
      </c>
      <c r="BK201" s="135">
        <f>ROUND(I201*H201,2)</f>
        <v>0</v>
      </c>
      <c r="BL201" s="2" t="s">
        <v>174</v>
      </c>
      <c r="BM201" s="134" t="s">
        <v>2124</v>
      </c>
    </row>
    <row r="202" spans="2:47" s="18" customFormat="1" ht="11.25">
      <c r="B202" s="19"/>
      <c r="D202" s="136" t="s">
        <v>163</v>
      </c>
      <c r="F202" s="137" t="s">
        <v>2125</v>
      </c>
      <c r="L202" s="19"/>
      <c r="M202" s="138"/>
      <c r="T202" s="43"/>
      <c r="AT202" s="2" t="s">
        <v>163</v>
      </c>
      <c r="AU202" s="2" t="s">
        <v>87</v>
      </c>
    </row>
    <row r="203" spans="2:65" s="18" customFormat="1" ht="16.5" customHeight="1">
      <c r="B203" s="19"/>
      <c r="C203" s="171" t="s">
        <v>561</v>
      </c>
      <c r="D203" s="171" t="s">
        <v>664</v>
      </c>
      <c r="E203" s="172" t="s">
        <v>2126</v>
      </c>
      <c r="F203" s="173" t="s">
        <v>2127</v>
      </c>
      <c r="G203" s="174" t="s">
        <v>254</v>
      </c>
      <c r="H203" s="175">
        <v>2</v>
      </c>
      <c r="I203" s="176"/>
      <c r="J203" s="177">
        <f>ROUND(I203*H203,2)</f>
        <v>0</v>
      </c>
      <c r="K203" s="173" t="s">
        <v>160</v>
      </c>
      <c r="L203" s="178"/>
      <c r="M203" s="179" t="s">
        <v>19</v>
      </c>
      <c r="N203" s="180" t="s">
        <v>49</v>
      </c>
      <c r="P203" s="132">
        <f>O203*H203</f>
        <v>0</v>
      </c>
      <c r="Q203" s="132">
        <v>0.0061</v>
      </c>
      <c r="R203" s="132">
        <f>Q203*H203</f>
        <v>0.0122</v>
      </c>
      <c r="S203" s="132">
        <v>0</v>
      </c>
      <c r="T203" s="133">
        <f>S203*H203</f>
        <v>0</v>
      </c>
      <c r="AR203" s="134" t="s">
        <v>192</v>
      </c>
      <c r="AT203" s="134" t="s">
        <v>664</v>
      </c>
      <c r="AU203" s="134" t="s">
        <v>87</v>
      </c>
      <c r="AY203" s="2" t="s">
        <v>153</v>
      </c>
      <c r="BE203" s="135">
        <f t="shared" si="7"/>
        <v>0</v>
      </c>
      <c r="BF203" s="135">
        <f t="shared" si="8"/>
        <v>0</v>
      </c>
      <c r="BG203" s="135">
        <f t="shared" si="9"/>
        <v>0</v>
      </c>
      <c r="BH203" s="135">
        <f t="shared" si="10"/>
        <v>0</v>
      </c>
      <c r="BI203" s="135">
        <f t="shared" si="11"/>
        <v>0</v>
      </c>
      <c r="BJ203" s="2" t="s">
        <v>85</v>
      </c>
      <c r="BK203" s="135">
        <f>ROUND(I203*H203,2)</f>
        <v>0</v>
      </c>
      <c r="BL203" s="2" t="s">
        <v>174</v>
      </c>
      <c r="BM203" s="134" t="s">
        <v>2128</v>
      </c>
    </row>
    <row r="204" spans="2:51" s="142" customFormat="1" ht="11.25">
      <c r="B204" s="143"/>
      <c r="D204" s="144" t="s">
        <v>261</v>
      </c>
      <c r="E204" s="145" t="s">
        <v>19</v>
      </c>
      <c r="F204" s="146" t="s">
        <v>2129</v>
      </c>
      <c r="H204" s="145" t="s">
        <v>19</v>
      </c>
      <c r="L204" s="143"/>
      <c r="M204" s="147"/>
      <c r="T204" s="148"/>
      <c r="AT204" s="145" t="s">
        <v>261</v>
      </c>
      <c r="AU204" s="145" t="s">
        <v>87</v>
      </c>
      <c r="AV204" s="142" t="s">
        <v>85</v>
      </c>
      <c r="AW204" s="142" t="s">
        <v>37</v>
      </c>
      <c r="AX204" s="142" t="s">
        <v>78</v>
      </c>
      <c r="AY204" s="145" t="s">
        <v>153</v>
      </c>
    </row>
    <row r="205" spans="2:51" s="149" customFormat="1" ht="11.25">
      <c r="B205" s="150"/>
      <c r="D205" s="144" t="s">
        <v>261</v>
      </c>
      <c r="E205" s="151" t="s">
        <v>19</v>
      </c>
      <c r="F205" s="152" t="s">
        <v>87</v>
      </c>
      <c r="H205" s="153">
        <v>2</v>
      </c>
      <c r="L205" s="150"/>
      <c r="M205" s="154"/>
      <c r="T205" s="155"/>
      <c r="AT205" s="151" t="s">
        <v>261</v>
      </c>
      <c r="AU205" s="151" t="s">
        <v>87</v>
      </c>
      <c r="AV205" s="149" t="s">
        <v>87</v>
      </c>
      <c r="AW205" s="149" t="s">
        <v>37</v>
      </c>
      <c r="AX205" s="149" t="s">
        <v>85</v>
      </c>
      <c r="AY205" s="151" t="s">
        <v>153</v>
      </c>
    </row>
    <row r="206" spans="2:65" s="18" customFormat="1" ht="16.5" customHeight="1">
      <c r="B206" s="19"/>
      <c r="C206" s="123" t="s">
        <v>566</v>
      </c>
      <c r="D206" s="123" t="s">
        <v>156</v>
      </c>
      <c r="E206" s="124" t="s">
        <v>2130</v>
      </c>
      <c r="F206" s="125" t="s">
        <v>2131</v>
      </c>
      <c r="G206" s="126" t="s">
        <v>254</v>
      </c>
      <c r="H206" s="127">
        <v>6</v>
      </c>
      <c r="I206" s="128"/>
      <c r="J206" s="129">
        <f>ROUND(I206*H206,2)</f>
        <v>0</v>
      </c>
      <c r="K206" s="125" t="s">
        <v>160</v>
      </c>
      <c r="L206" s="19"/>
      <c r="M206" s="130" t="s">
        <v>19</v>
      </c>
      <c r="N206" s="131" t="s">
        <v>49</v>
      </c>
      <c r="P206" s="132">
        <f>O206*H206</f>
        <v>0</v>
      </c>
      <c r="Q206" s="132">
        <v>0.0007</v>
      </c>
      <c r="R206" s="132">
        <f>Q206*H206</f>
        <v>0.0042</v>
      </c>
      <c r="S206" s="132">
        <v>0</v>
      </c>
      <c r="T206" s="133">
        <f>S206*H206</f>
        <v>0</v>
      </c>
      <c r="AR206" s="134" t="s">
        <v>174</v>
      </c>
      <c r="AT206" s="134" t="s">
        <v>156</v>
      </c>
      <c r="AU206" s="134" t="s">
        <v>87</v>
      </c>
      <c r="AY206" s="2" t="s">
        <v>153</v>
      </c>
      <c r="BE206" s="135">
        <f t="shared" si="7"/>
        <v>0</v>
      </c>
      <c r="BF206" s="135">
        <f t="shared" si="8"/>
        <v>0</v>
      </c>
      <c r="BG206" s="135">
        <f t="shared" si="9"/>
        <v>0</v>
      </c>
      <c r="BH206" s="135">
        <f t="shared" si="10"/>
        <v>0</v>
      </c>
      <c r="BI206" s="135">
        <f t="shared" si="11"/>
        <v>0</v>
      </c>
      <c r="BJ206" s="2" t="s">
        <v>85</v>
      </c>
      <c r="BK206" s="135">
        <f>ROUND(I206*H206,2)</f>
        <v>0</v>
      </c>
      <c r="BL206" s="2" t="s">
        <v>174</v>
      </c>
      <c r="BM206" s="134" t="s">
        <v>2132</v>
      </c>
    </row>
    <row r="207" spans="2:47" s="18" customFormat="1" ht="11.25">
      <c r="B207" s="19"/>
      <c r="D207" s="136" t="s">
        <v>163</v>
      </c>
      <c r="F207" s="137" t="s">
        <v>2133</v>
      </c>
      <c r="L207" s="19"/>
      <c r="M207" s="138"/>
      <c r="T207" s="43"/>
      <c r="AT207" s="2" t="s">
        <v>163</v>
      </c>
      <c r="AU207" s="2" t="s">
        <v>87</v>
      </c>
    </row>
    <row r="208" spans="2:51" s="142" customFormat="1" ht="11.25">
      <c r="B208" s="143"/>
      <c r="D208" s="144" t="s">
        <v>261</v>
      </c>
      <c r="E208" s="145" t="s">
        <v>19</v>
      </c>
      <c r="F208" s="146" t="s">
        <v>2134</v>
      </c>
      <c r="H208" s="145" t="s">
        <v>19</v>
      </c>
      <c r="L208" s="143"/>
      <c r="M208" s="147"/>
      <c r="T208" s="148"/>
      <c r="AT208" s="145" t="s">
        <v>261</v>
      </c>
      <c r="AU208" s="145" t="s">
        <v>87</v>
      </c>
      <c r="AV208" s="142" t="s">
        <v>85</v>
      </c>
      <c r="AW208" s="142" t="s">
        <v>37</v>
      </c>
      <c r="AX208" s="142" t="s">
        <v>78</v>
      </c>
      <c r="AY208" s="145" t="s">
        <v>153</v>
      </c>
    </row>
    <row r="209" spans="2:51" s="149" customFormat="1" ht="11.25">
      <c r="B209" s="150"/>
      <c r="D209" s="144" t="s">
        <v>261</v>
      </c>
      <c r="E209" s="151" t="s">
        <v>19</v>
      </c>
      <c r="F209" s="152" t="s">
        <v>183</v>
      </c>
      <c r="H209" s="153">
        <v>6</v>
      </c>
      <c r="L209" s="150"/>
      <c r="M209" s="154"/>
      <c r="T209" s="155"/>
      <c r="AT209" s="151" t="s">
        <v>261</v>
      </c>
      <c r="AU209" s="151" t="s">
        <v>87</v>
      </c>
      <c r="AV209" s="149" t="s">
        <v>87</v>
      </c>
      <c r="AW209" s="149" t="s">
        <v>37</v>
      </c>
      <c r="AX209" s="149" t="s">
        <v>85</v>
      </c>
      <c r="AY209" s="151" t="s">
        <v>153</v>
      </c>
    </row>
    <row r="210" spans="2:65" s="18" customFormat="1" ht="16.5" customHeight="1">
      <c r="B210" s="19"/>
      <c r="C210" s="171" t="s">
        <v>571</v>
      </c>
      <c r="D210" s="171" t="s">
        <v>664</v>
      </c>
      <c r="E210" s="172" t="s">
        <v>2135</v>
      </c>
      <c r="F210" s="173" t="s">
        <v>2136</v>
      </c>
      <c r="G210" s="174" t="s">
        <v>254</v>
      </c>
      <c r="H210" s="175">
        <v>2</v>
      </c>
      <c r="I210" s="176"/>
      <c r="J210" s="177">
        <f aca="true" t="shared" si="18" ref="J210:J242">ROUND(I210*H210,2)</f>
        <v>0</v>
      </c>
      <c r="K210" s="173" t="s">
        <v>160</v>
      </c>
      <c r="L210" s="178"/>
      <c r="M210" s="179" t="s">
        <v>19</v>
      </c>
      <c r="N210" s="180" t="s">
        <v>49</v>
      </c>
      <c r="P210" s="132">
        <f aca="true" t="shared" si="19" ref="P210:P242">O210*H210</f>
        <v>0</v>
      </c>
      <c r="Q210" s="132">
        <v>0.0035</v>
      </c>
      <c r="R210" s="132">
        <f aca="true" t="shared" si="20" ref="R210:R242">Q210*H210</f>
        <v>0.007</v>
      </c>
      <c r="S210" s="132">
        <v>0</v>
      </c>
      <c r="T210" s="133">
        <f aca="true" t="shared" si="21" ref="T210:T242">S210*H210</f>
        <v>0</v>
      </c>
      <c r="AR210" s="134" t="s">
        <v>192</v>
      </c>
      <c r="AT210" s="134" t="s">
        <v>664</v>
      </c>
      <c r="AU210" s="134" t="s">
        <v>87</v>
      </c>
      <c r="AY210" s="2" t="s">
        <v>153</v>
      </c>
      <c r="BE210" s="135">
        <f aca="true" t="shared" si="22" ref="BE210:BE257">IF(N210="základní",J210,0)</f>
        <v>0</v>
      </c>
      <c r="BF210" s="135">
        <f aca="true" t="shared" si="23" ref="BF210:BF257">IF(N210="snížená",J210,0)</f>
        <v>0</v>
      </c>
      <c r="BG210" s="135">
        <f aca="true" t="shared" si="24" ref="BG210:BG257">IF(N210="zákl. přenesená",J210,0)</f>
        <v>0</v>
      </c>
      <c r="BH210" s="135">
        <f aca="true" t="shared" si="25" ref="BH210:BH257">IF(N210="sníž. přenesená",J210,0)</f>
        <v>0</v>
      </c>
      <c r="BI210" s="135">
        <f aca="true" t="shared" si="26" ref="BI210:BI257">IF(N210="nulová",J210,0)</f>
        <v>0</v>
      </c>
      <c r="BJ210" s="2" t="s">
        <v>85</v>
      </c>
      <c r="BK210" s="135">
        <f aca="true" t="shared" si="27" ref="BK210:BK242">ROUND(I210*H210,2)</f>
        <v>0</v>
      </c>
      <c r="BL210" s="2" t="s">
        <v>174</v>
      </c>
      <c r="BM210" s="134" t="s">
        <v>2137</v>
      </c>
    </row>
    <row r="211" spans="2:65" s="18" customFormat="1" ht="16.5" customHeight="1">
      <c r="B211" s="19"/>
      <c r="C211" s="171" t="s">
        <v>577</v>
      </c>
      <c r="D211" s="171" t="s">
        <v>664</v>
      </c>
      <c r="E211" s="172" t="s">
        <v>2138</v>
      </c>
      <c r="F211" s="173" t="s">
        <v>2139</v>
      </c>
      <c r="G211" s="174" t="s">
        <v>254</v>
      </c>
      <c r="H211" s="175">
        <v>3</v>
      </c>
      <c r="I211" s="176"/>
      <c r="J211" s="177">
        <f t="shared" si="18"/>
        <v>0</v>
      </c>
      <c r="K211" s="173" t="s">
        <v>160</v>
      </c>
      <c r="L211" s="178"/>
      <c r="M211" s="179" t="s">
        <v>19</v>
      </c>
      <c r="N211" s="180" t="s">
        <v>49</v>
      </c>
      <c r="P211" s="132">
        <f t="shared" si="19"/>
        <v>0</v>
      </c>
      <c r="Q211" s="132">
        <v>0.0017</v>
      </c>
      <c r="R211" s="132">
        <f t="shared" si="20"/>
        <v>0.0050999999999999995</v>
      </c>
      <c r="S211" s="132">
        <v>0</v>
      </c>
      <c r="T211" s="133">
        <f t="shared" si="21"/>
        <v>0</v>
      </c>
      <c r="AR211" s="134" t="s">
        <v>192</v>
      </c>
      <c r="AT211" s="134" t="s">
        <v>664</v>
      </c>
      <c r="AU211" s="134" t="s">
        <v>87</v>
      </c>
      <c r="AY211" s="2" t="s">
        <v>153</v>
      </c>
      <c r="BE211" s="135">
        <f t="shared" si="22"/>
        <v>0</v>
      </c>
      <c r="BF211" s="135">
        <f t="shared" si="23"/>
        <v>0</v>
      </c>
      <c r="BG211" s="135">
        <f t="shared" si="24"/>
        <v>0</v>
      </c>
      <c r="BH211" s="135">
        <f t="shared" si="25"/>
        <v>0</v>
      </c>
      <c r="BI211" s="135">
        <f t="shared" si="26"/>
        <v>0</v>
      </c>
      <c r="BJ211" s="2" t="s">
        <v>85</v>
      </c>
      <c r="BK211" s="135">
        <f t="shared" si="27"/>
        <v>0</v>
      </c>
      <c r="BL211" s="2" t="s">
        <v>174</v>
      </c>
      <c r="BM211" s="134" t="s">
        <v>2140</v>
      </c>
    </row>
    <row r="212" spans="2:65" s="18" customFormat="1" ht="24.2" customHeight="1">
      <c r="B212" s="19"/>
      <c r="C212" s="123" t="s">
        <v>586</v>
      </c>
      <c r="D212" s="123" t="s">
        <v>156</v>
      </c>
      <c r="E212" s="124" t="s">
        <v>2141</v>
      </c>
      <c r="F212" s="125" t="s">
        <v>2142</v>
      </c>
      <c r="G212" s="126" t="s">
        <v>270</v>
      </c>
      <c r="H212" s="127">
        <v>35</v>
      </c>
      <c r="I212" s="128"/>
      <c r="J212" s="129">
        <f t="shared" si="18"/>
        <v>0</v>
      </c>
      <c r="K212" s="125" t="s">
        <v>160</v>
      </c>
      <c r="L212" s="19"/>
      <c r="M212" s="130" t="s">
        <v>19</v>
      </c>
      <c r="N212" s="131" t="s">
        <v>49</v>
      </c>
      <c r="P212" s="132">
        <f t="shared" si="19"/>
        <v>0</v>
      </c>
      <c r="Q212" s="132">
        <v>0</v>
      </c>
      <c r="R212" s="132">
        <f t="shared" si="20"/>
        <v>0</v>
      </c>
      <c r="S212" s="132">
        <v>0</v>
      </c>
      <c r="T212" s="133">
        <f t="shared" si="21"/>
        <v>0</v>
      </c>
      <c r="AR212" s="134" t="s">
        <v>174</v>
      </c>
      <c r="AT212" s="134" t="s">
        <v>156</v>
      </c>
      <c r="AU212" s="134" t="s">
        <v>87</v>
      </c>
      <c r="AY212" s="2" t="s">
        <v>153</v>
      </c>
      <c r="BE212" s="135">
        <f t="shared" si="22"/>
        <v>0</v>
      </c>
      <c r="BF212" s="135">
        <f t="shared" si="23"/>
        <v>0</v>
      </c>
      <c r="BG212" s="135">
        <f t="shared" si="24"/>
        <v>0</v>
      </c>
      <c r="BH212" s="135">
        <f t="shared" si="25"/>
        <v>0</v>
      </c>
      <c r="BI212" s="135">
        <f t="shared" si="26"/>
        <v>0</v>
      </c>
      <c r="BJ212" s="2" t="s">
        <v>85</v>
      </c>
      <c r="BK212" s="135">
        <f t="shared" si="27"/>
        <v>0</v>
      </c>
      <c r="BL212" s="2" t="s">
        <v>174</v>
      </c>
      <c r="BM212" s="134" t="s">
        <v>2143</v>
      </c>
    </row>
    <row r="213" spans="2:47" s="18" customFormat="1" ht="11.25">
      <c r="B213" s="19"/>
      <c r="D213" s="136" t="s">
        <v>163</v>
      </c>
      <c r="F213" s="137" t="s">
        <v>2144</v>
      </c>
      <c r="L213" s="19"/>
      <c r="M213" s="138"/>
      <c r="T213" s="43"/>
      <c r="AT213" s="2" t="s">
        <v>163</v>
      </c>
      <c r="AU213" s="2" t="s">
        <v>87</v>
      </c>
    </row>
    <row r="214" spans="2:65" s="18" customFormat="1" ht="24.2" customHeight="1">
      <c r="B214" s="19"/>
      <c r="C214" s="123" t="s">
        <v>591</v>
      </c>
      <c r="D214" s="123" t="s">
        <v>156</v>
      </c>
      <c r="E214" s="124" t="s">
        <v>2145</v>
      </c>
      <c r="F214" s="125" t="s">
        <v>2146</v>
      </c>
      <c r="G214" s="126" t="s">
        <v>258</v>
      </c>
      <c r="H214" s="127">
        <v>5</v>
      </c>
      <c r="I214" s="128"/>
      <c r="J214" s="129">
        <f t="shared" si="18"/>
        <v>0</v>
      </c>
      <c r="K214" s="125" t="s">
        <v>160</v>
      </c>
      <c r="L214" s="19"/>
      <c r="M214" s="130" t="s">
        <v>19</v>
      </c>
      <c r="N214" s="131" t="s">
        <v>49</v>
      </c>
      <c r="P214" s="132">
        <f t="shared" si="19"/>
        <v>0</v>
      </c>
      <c r="Q214" s="132">
        <v>1E-05</v>
      </c>
      <c r="R214" s="132">
        <f t="shared" si="20"/>
        <v>5E-05</v>
      </c>
      <c r="S214" s="132">
        <v>0</v>
      </c>
      <c r="T214" s="133">
        <f t="shared" si="21"/>
        <v>0</v>
      </c>
      <c r="AR214" s="134" t="s">
        <v>174</v>
      </c>
      <c r="AT214" s="134" t="s">
        <v>156</v>
      </c>
      <c r="AU214" s="134" t="s">
        <v>87</v>
      </c>
      <c r="AY214" s="2" t="s">
        <v>153</v>
      </c>
      <c r="BE214" s="135">
        <f t="shared" si="22"/>
        <v>0</v>
      </c>
      <c r="BF214" s="135">
        <f t="shared" si="23"/>
        <v>0</v>
      </c>
      <c r="BG214" s="135">
        <f t="shared" si="24"/>
        <v>0</v>
      </c>
      <c r="BH214" s="135">
        <f t="shared" si="25"/>
        <v>0</v>
      </c>
      <c r="BI214" s="135">
        <f t="shared" si="26"/>
        <v>0</v>
      </c>
      <c r="BJ214" s="2" t="s">
        <v>85</v>
      </c>
      <c r="BK214" s="135">
        <f t="shared" si="27"/>
        <v>0</v>
      </c>
      <c r="BL214" s="2" t="s">
        <v>174</v>
      </c>
      <c r="BM214" s="134" t="s">
        <v>2147</v>
      </c>
    </row>
    <row r="215" spans="2:47" s="18" customFormat="1" ht="11.25">
      <c r="B215" s="19"/>
      <c r="D215" s="136" t="s">
        <v>163</v>
      </c>
      <c r="F215" s="137" t="s">
        <v>2148</v>
      </c>
      <c r="L215" s="19"/>
      <c r="M215" s="138"/>
      <c r="T215" s="43"/>
      <c r="AT215" s="2" t="s">
        <v>163</v>
      </c>
      <c r="AU215" s="2" t="s">
        <v>87</v>
      </c>
    </row>
    <row r="216" spans="2:65" s="18" customFormat="1" ht="16.5" customHeight="1">
      <c r="B216" s="19"/>
      <c r="C216" s="123" t="s">
        <v>599</v>
      </c>
      <c r="D216" s="123" t="s">
        <v>156</v>
      </c>
      <c r="E216" s="124" t="s">
        <v>2149</v>
      </c>
      <c r="F216" s="125" t="s">
        <v>2150</v>
      </c>
      <c r="G216" s="126" t="s">
        <v>270</v>
      </c>
      <c r="H216" s="127">
        <v>35</v>
      </c>
      <c r="I216" s="128"/>
      <c r="J216" s="129">
        <f t="shared" si="18"/>
        <v>0</v>
      </c>
      <c r="K216" s="125" t="s">
        <v>19</v>
      </c>
      <c r="L216" s="19"/>
      <c r="M216" s="130" t="s">
        <v>19</v>
      </c>
      <c r="N216" s="131" t="s">
        <v>49</v>
      </c>
      <c r="P216" s="132">
        <f t="shared" si="19"/>
        <v>0</v>
      </c>
      <c r="Q216" s="132">
        <v>0.0002</v>
      </c>
      <c r="R216" s="132">
        <f t="shared" si="20"/>
        <v>0.007</v>
      </c>
      <c r="S216" s="132">
        <v>0</v>
      </c>
      <c r="T216" s="133">
        <f t="shared" si="21"/>
        <v>0</v>
      </c>
      <c r="AR216" s="134" t="s">
        <v>174</v>
      </c>
      <c r="AT216" s="134" t="s">
        <v>156</v>
      </c>
      <c r="AU216" s="134" t="s">
        <v>87</v>
      </c>
      <c r="AY216" s="2" t="s">
        <v>153</v>
      </c>
      <c r="BE216" s="135">
        <f t="shared" si="22"/>
        <v>0</v>
      </c>
      <c r="BF216" s="135">
        <f t="shared" si="23"/>
        <v>0</v>
      </c>
      <c r="BG216" s="135">
        <f t="shared" si="24"/>
        <v>0</v>
      </c>
      <c r="BH216" s="135">
        <f t="shared" si="25"/>
        <v>0</v>
      </c>
      <c r="BI216" s="135">
        <f t="shared" si="26"/>
        <v>0</v>
      </c>
      <c r="BJ216" s="2" t="s">
        <v>85</v>
      </c>
      <c r="BK216" s="135">
        <f t="shared" si="27"/>
        <v>0</v>
      </c>
      <c r="BL216" s="2" t="s">
        <v>174</v>
      </c>
      <c r="BM216" s="134" t="s">
        <v>2151</v>
      </c>
    </row>
    <row r="217" spans="2:65" s="18" customFormat="1" ht="21.75" customHeight="1">
      <c r="B217" s="19"/>
      <c r="C217" s="123" t="s">
        <v>606</v>
      </c>
      <c r="D217" s="123" t="s">
        <v>156</v>
      </c>
      <c r="E217" s="124" t="s">
        <v>2152</v>
      </c>
      <c r="F217" s="125" t="s">
        <v>2153</v>
      </c>
      <c r="G217" s="126" t="s">
        <v>258</v>
      </c>
      <c r="H217" s="127">
        <v>5</v>
      </c>
      <c r="I217" s="128"/>
      <c r="J217" s="129">
        <f t="shared" si="18"/>
        <v>0</v>
      </c>
      <c r="K217" s="125" t="s">
        <v>160</v>
      </c>
      <c r="L217" s="19"/>
      <c r="M217" s="130" t="s">
        <v>19</v>
      </c>
      <c r="N217" s="131" t="s">
        <v>49</v>
      </c>
      <c r="P217" s="132">
        <f t="shared" si="19"/>
        <v>0</v>
      </c>
      <c r="Q217" s="132">
        <v>0.0016</v>
      </c>
      <c r="R217" s="132">
        <f t="shared" si="20"/>
        <v>0.008</v>
      </c>
      <c r="S217" s="132">
        <v>0</v>
      </c>
      <c r="T217" s="133">
        <f t="shared" si="21"/>
        <v>0</v>
      </c>
      <c r="AR217" s="134" t="s">
        <v>174</v>
      </c>
      <c r="AT217" s="134" t="s">
        <v>156</v>
      </c>
      <c r="AU217" s="134" t="s">
        <v>87</v>
      </c>
      <c r="AY217" s="2" t="s">
        <v>153</v>
      </c>
      <c r="BE217" s="135">
        <f t="shared" si="22"/>
        <v>0</v>
      </c>
      <c r="BF217" s="135">
        <f t="shared" si="23"/>
        <v>0</v>
      </c>
      <c r="BG217" s="135">
        <f t="shared" si="24"/>
        <v>0</v>
      </c>
      <c r="BH217" s="135">
        <f t="shared" si="25"/>
        <v>0</v>
      </c>
      <c r="BI217" s="135">
        <f t="shared" si="26"/>
        <v>0</v>
      </c>
      <c r="BJ217" s="2" t="s">
        <v>85</v>
      </c>
      <c r="BK217" s="135">
        <f t="shared" si="27"/>
        <v>0</v>
      </c>
      <c r="BL217" s="2" t="s">
        <v>174</v>
      </c>
      <c r="BM217" s="134" t="s">
        <v>2154</v>
      </c>
    </row>
    <row r="218" spans="2:47" s="18" customFormat="1" ht="11.25">
      <c r="B218" s="19"/>
      <c r="D218" s="136" t="s">
        <v>163</v>
      </c>
      <c r="F218" s="137" t="s">
        <v>2155</v>
      </c>
      <c r="L218" s="19"/>
      <c r="M218" s="138"/>
      <c r="T218" s="43"/>
      <c r="AT218" s="2" t="s">
        <v>163</v>
      </c>
      <c r="AU218" s="2" t="s">
        <v>87</v>
      </c>
    </row>
    <row r="219" spans="2:65" s="18" customFormat="1" ht="37.9" customHeight="1">
      <c r="B219" s="19"/>
      <c r="C219" s="123" t="s">
        <v>439</v>
      </c>
      <c r="D219" s="123" t="s">
        <v>156</v>
      </c>
      <c r="E219" s="124" t="s">
        <v>2156</v>
      </c>
      <c r="F219" s="125" t="s">
        <v>2157</v>
      </c>
      <c r="G219" s="126" t="s">
        <v>270</v>
      </c>
      <c r="H219" s="127">
        <v>21</v>
      </c>
      <c r="I219" s="128"/>
      <c r="J219" s="129">
        <f t="shared" si="18"/>
        <v>0</v>
      </c>
      <c r="K219" s="125" t="s">
        <v>160</v>
      </c>
      <c r="L219" s="19"/>
      <c r="M219" s="130" t="s">
        <v>19</v>
      </c>
      <c r="N219" s="131" t="s">
        <v>49</v>
      </c>
      <c r="P219" s="132">
        <f t="shared" si="19"/>
        <v>0</v>
      </c>
      <c r="Q219" s="132">
        <v>0.10988</v>
      </c>
      <c r="R219" s="132">
        <f t="shared" si="20"/>
        <v>2.30748</v>
      </c>
      <c r="S219" s="132">
        <v>0</v>
      </c>
      <c r="T219" s="133">
        <f t="shared" si="21"/>
        <v>0</v>
      </c>
      <c r="AR219" s="134" t="s">
        <v>174</v>
      </c>
      <c r="AT219" s="134" t="s">
        <v>156</v>
      </c>
      <c r="AU219" s="134" t="s">
        <v>87</v>
      </c>
      <c r="AY219" s="2" t="s">
        <v>153</v>
      </c>
      <c r="BE219" s="135">
        <f t="shared" si="22"/>
        <v>0</v>
      </c>
      <c r="BF219" s="135">
        <f t="shared" si="23"/>
        <v>0</v>
      </c>
      <c r="BG219" s="135">
        <f t="shared" si="24"/>
        <v>0</v>
      </c>
      <c r="BH219" s="135">
        <f t="shared" si="25"/>
        <v>0</v>
      </c>
      <c r="BI219" s="135">
        <f t="shared" si="26"/>
        <v>0</v>
      </c>
      <c r="BJ219" s="2" t="s">
        <v>85</v>
      </c>
      <c r="BK219" s="135">
        <f t="shared" si="27"/>
        <v>0</v>
      </c>
      <c r="BL219" s="2" t="s">
        <v>174</v>
      </c>
      <c r="BM219" s="134" t="s">
        <v>2158</v>
      </c>
    </row>
    <row r="220" spans="2:47" s="18" customFormat="1" ht="11.25">
      <c r="B220" s="19"/>
      <c r="D220" s="136" t="s">
        <v>163</v>
      </c>
      <c r="F220" s="137" t="s">
        <v>2159</v>
      </c>
      <c r="L220" s="19"/>
      <c r="M220" s="138"/>
      <c r="T220" s="43"/>
      <c r="AT220" s="2" t="s">
        <v>163</v>
      </c>
      <c r="AU220" s="2" t="s">
        <v>87</v>
      </c>
    </row>
    <row r="221" spans="2:65" s="18" customFormat="1" ht="16.5" customHeight="1">
      <c r="B221" s="19"/>
      <c r="C221" s="171" t="s">
        <v>623</v>
      </c>
      <c r="D221" s="171" t="s">
        <v>664</v>
      </c>
      <c r="E221" s="172" t="s">
        <v>2160</v>
      </c>
      <c r="F221" s="173" t="s">
        <v>2161</v>
      </c>
      <c r="G221" s="174" t="s">
        <v>258</v>
      </c>
      <c r="H221" s="175">
        <v>3.308</v>
      </c>
      <c r="I221" s="176"/>
      <c r="J221" s="177">
        <f t="shared" si="18"/>
        <v>0</v>
      </c>
      <c r="K221" s="173" t="s">
        <v>160</v>
      </c>
      <c r="L221" s="178"/>
      <c r="M221" s="179" t="s">
        <v>19</v>
      </c>
      <c r="N221" s="180" t="s">
        <v>49</v>
      </c>
      <c r="P221" s="132">
        <f t="shared" si="19"/>
        <v>0</v>
      </c>
      <c r="Q221" s="132">
        <v>0.417</v>
      </c>
      <c r="R221" s="132">
        <f t="shared" si="20"/>
        <v>1.3794359999999999</v>
      </c>
      <c r="S221" s="132">
        <v>0</v>
      </c>
      <c r="T221" s="133">
        <f t="shared" si="21"/>
        <v>0</v>
      </c>
      <c r="AR221" s="134" t="s">
        <v>192</v>
      </c>
      <c r="AT221" s="134" t="s">
        <v>664</v>
      </c>
      <c r="AU221" s="134" t="s">
        <v>87</v>
      </c>
      <c r="AY221" s="2" t="s">
        <v>153</v>
      </c>
      <c r="BE221" s="135">
        <f t="shared" si="22"/>
        <v>0</v>
      </c>
      <c r="BF221" s="135">
        <f t="shared" si="23"/>
        <v>0</v>
      </c>
      <c r="BG221" s="135">
        <f t="shared" si="24"/>
        <v>0</v>
      </c>
      <c r="BH221" s="135">
        <f t="shared" si="25"/>
        <v>0</v>
      </c>
      <c r="BI221" s="135">
        <f t="shared" si="26"/>
        <v>0</v>
      </c>
      <c r="BJ221" s="2" t="s">
        <v>85</v>
      </c>
      <c r="BK221" s="135">
        <f t="shared" si="27"/>
        <v>0</v>
      </c>
      <c r="BL221" s="2" t="s">
        <v>174</v>
      </c>
      <c r="BM221" s="134" t="s">
        <v>2162</v>
      </c>
    </row>
    <row r="222" spans="2:51" s="149" customFormat="1" ht="11.25">
      <c r="B222" s="150"/>
      <c r="D222" s="144" t="s">
        <v>261</v>
      </c>
      <c r="E222" s="151" t="s">
        <v>19</v>
      </c>
      <c r="F222" s="152" t="s">
        <v>2163</v>
      </c>
      <c r="H222" s="153">
        <v>3.15</v>
      </c>
      <c r="L222" s="150"/>
      <c r="M222" s="154"/>
      <c r="T222" s="155"/>
      <c r="AT222" s="151" t="s">
        <v>261</v>
      </c>
      <c r="AU222" s="151" t="s">
        <v>87</v>
      </c>
      <c r="AV222" s="149" t="s">
        <v>87</v>
      </c>
      <c r="AW222" s="149" t="s">
        <v>37</v>
      </c>
      <c r="AX222" s="149" t="s">
        <v>85</v>
      </c>
      <c r="AY222" s="151" t="s">
        <v>153</v>
      </c>
    </row>
    <row r="223" spans="2:51" s="149" customFormat="1" ht="11.25">
      <c r="B223" s="150"/>
      <c r="D223" s="144" t="s">
        <v>261</v>
      </c>
      <c r="F223" s="152" t="s">
        <v>2164</v>
      </c>
      <c r="H223" s="153">
        <v>3.308</v>
      </c>
      <c r="L223" s="150"/>
      <c r="M223" s="154"/>
      <c r="T223" s="155"/>
      <c r="AT223" s="151" t="s">
        <v>261</v>
      </c>
      <c r="AU223" s="151" t="s">
        <v>87</v>
      </c>
      <c r="AV223" s="149" t="s">
        <v>87</v>
      </c>
      <c r="AW223" s="149" t="s">
        <v>4</v>
      </c>
      <c r="AX223" s="149" t="s">
        <v>85</v>
      </c>
      <c r="AY223" s="151" t="s">
        <v>153</v>
      </c>
    </row>
    <row r="224" spans="2:65" s="18" customFormat="1" ht="24.2" customHeight="1">
      <c r="B224" s="19"/>
      <c r="C224" s="123" t="s">
        <v>629</v>
      </c>
      <c r="D224" s="123" t="s">
        <v>156</v>
      </c>
      <c r="E224" s="124" t="s">
        <v>2165</v>
      </c>
      <c r="F224" s="125" t="s">
        <v>2166</v>
      </c>
      <c r="G224" s="126" t="s">
        <v>270</v>
      </c>
      <c r="H224" s="127">
        <v>41</v>
      </c>
      <c r="I224" s="128"/>
      <c r="J224" s="129">
        <f t="shared" si="18"/>
        <v>0</v>
      </c>
      <c r="K224" s="125" t="s">
        <v>160</v>
      </c>
      <c r="L224" s="19"/>
      <c r="M224" s="130" t="s">
        <v>19</v>
      </c>
      <c r="N224" s="131" t="s">
        <v>49</v>
      </c>
      <c r="P224" s="132">
        <f t="shared" si="19"/>
        <v>0</v>
      </c>
      <c r="Q224" s="132">
        <v>0.1554</v>
      </c>
      <c r="R224" s="132">
        <f t="shared" si="20"/>
        <v>6.3714</v>
      </c>
      <c r="S224" s="132">
        <v>0</v>
      </c>
      <c r="T224" s="133">
        <f t="shared" si="21"/>
        <v>0</v>
      </c>
      <c r="AR224" s="134" t="s">
        <v>174</v>
      </c>
      <c r="AT224" s="134" t="s">
        <v>156</v>
      </c>
      <c r="AU224" s="134" t="s">
        <v>87</v>
      </c>
      <c r="AY224" s="2" t="s">
        <v>153</v>
      </c>
      <c r="BE224" s="135">
        <f t="shared" si="22"/>
        <v>0</v>
      </c>
      <c r="BF224" s="135">
        <f t="shared" si="23"/>
        <v>0</v>
      </c>
      <c r="BG224" s="135">
        <f t="shared" si="24"/>
        <v>0</v>
      </c>
      <c r="BH224" s="135">
        <f t="shared" si="25"/>
        <v>0</v>
      </c>
      <c r="BI224" s="135">
        <f t="shared" si="26"/>
        <v>0</v>
      </c>
      <c r="BJ224" s="2" t="s">
        <v>85</v>
      </c>
      <c r="BK224" s="135">
        <f t="shared" si="27"/>
        <v>0</v>
      </c>
      <c r="BL224" s="2" t="s">
        <v>174</v>
      </c>
      <c r="BM224" s="134" t="s">
        <v>2167</v>
      </c>
    </row>
    <row r="225" spans="2:47" s="18" customFormat="1" ht="11.25">
      <c r="B225" s="19"/>
      <c r="D225" s="136" t="s">
        <v>163</v>
      </c>
      <c r="F225" s="137" t="s">
        <v>2168</v>
      </c>
      <c r="L225" s="19"/>
      <c r="M225" s="138"/>
      <c r="T225" s="43"/>
      <c r="AT225" s="2" t="s">
        <v>163</v>
      </c>
      <c r="AU225" s="2" t="s">
        <v>87</v>
      </c>
    </row>
    <row r="226" spans="2:65" s="18" customFormat="1" ht="16.5" customHeight="1">
      <c r="B226" s="19"/>
      <c r="C226" s="171" t="s">
        <v>636</v>
      </c>
      <c r="D226" s="171" t="s">
        <v>664</v>
      </c>
      <c r="E226" s="172" t="s">
        <v>2169</v>
      </c>
      <c r="F226" s="173" t="s">
        <v>2170</v>
      </c>
      <c r="G226" s="174" t="s">
        <v>270</v>
      </c>
      <c r="H226" s="175">
        <v>40.7</v>
      </c>
      <c r="I226" s="176"/>
      <c r="J226" s="177">
        <f t="shared" si="18"/>
        <v>0</v>
      </c>
      <c r="K226" s="173" t="s">
        <v>160</v>
      </c>
      <c r="L226" s="178"/>
      <c r="M226" s="179" t="s">
        <v>19</v>
      </c>
      <c r="N226" s="180" t="s">
        <v>49</v>
      </c>
      <c r="P226" s="132">
        <f t="shared" si="19"/>
        <v>0</v>
      </c>
      <c r="Q226" s="132">
        <v>0.08</v>
      </c>
      <c r="R226" s="132">
        <f t="shared" si="20"/>
        <v>3.2560000000000002</v>
      </c>
      <c r="S226" s="132">
        <v>0</v>
      </c>
      <c r="T226" s="133">
        <f t="shared" si="21"/>
        <v>0</v>
      </c>
      <c r="AR226" s="134" t="s">
        <v>192</v>
      </c>
      <c r="AT226" s="134" t="s">
        <v>664</v>
      </c>
      <c r="AU226" s="134" t="s">
        <v>87</v>
      </c>
      <c r="AY226" s="2" t="s">
        <v>153</v>
      </c>
      <c r="BE226" s="135">
        <f t="shared" si="22"/>
        <v>0</v>
      </c>
      <c r="BF226" s="135">
        <f t="shared" si="23"/>
        <v>0</v>
      </c>
      <c r="BG226" s="135">
        <f t="shared" si="24"/>
        <v>0</v>
      </c>
      <c r="BH226" s="135">
        <f t="shared" si="25"/>
        <v>0</v>
      </c>
      <c r="BI226" s="135">
        <f t="shared" si="26"/>
        <v>0</v>
      </c>
      <c r="BJ226" s="2" t="s">
        <v>85</v>
      </c>
      <c r="BK226" s="135">
        <f t="shared" si="27"/>
        <v>0</v>
      </c>
      <c r="BL226" s="2" t="s">
        <v>174</v>
      </c>
      <c r="BM226" s="134" t="s">
        <v>2171</v>
      </c>
    </row>
    <row r="227" spans="2:51" s="149" customFormat="1" ht="11.25">
      <c r="B227" s="150"/>
      <c r="D227" s="144" t="s">
        <v>261</v>
      </c>
      <c r="F227" s="152" t="s">
        <v>2172</v>
      </c>
      <c r="H227" s="153">
        <v>40.7</v>
      </c>
      <c r="L227" s="150"/>
      <c r="M227" s="154"/>
      <c r="T227" s="155"/>
      <c r="AT227" s="151" t="s">
        <v>261</v>
      </c>
      <c r="AU227" s="151" t="s">
        <v>87</v>
      </c>
      <c r="AV227" s="149" t="s">
        <v>87</v>
      </c>
      <c r="AW227" s="149" t="s">
        <v>4</v>
      </c>
      <c r="AX227" s="149" t="s">
        <v>85</v>
      </c>
      <c r="AY227" s="151" t="s">
        <v>153</v>
      </c>
    </row>
    <row r="228" spans="2:65" s="18" customFormat="1" ht="16.5" customHeight="1">
      <c r="B228" s="19"/>
      <c r="C228" s="171" t="s">
        <v>641</v>
      </c>
      <c r="D228" s="171" t="s">
        <v>664</v>
      </c>
      <c r="E228" s="172" t="s">
        <v>2173</v>
      </c>
      <c r="F228" s="173" t="s">
        <v>2174</v>
      </c>
      <c r="G228" s="174" t="s">
        <v>270</v>
      </c>
      <c r="H228" s="175">
        <v>2.2</v>
      </c>
      <c r="I228" s="176"/>
      <c r="J228" s="177">
        <f t="shared" si="18"/>
        <v>0</v>
      </c>
      <c r="K228" s="173" t="s">
        <v>160</v>
      </c>
      <c r="L228" s="178"/>
      <c r="M228" s="179" t="s">
        <v>19</v>
      </c>
      <c r="N228" s="180" t="s">
        <v>49</v>
      </c>
      <c r="P228" s="132">
        <f t="shared" si="19"/>
        <v>0</v>
      </c>
      <c r="Q228" s="132">
        <v>0.0483</v>
      </c>
      <c r="R228" s="132">
        <f t="shared" si="20"/>
        <v>0.10626000000000002</v>
      </c>
      <c r="S228" s="132">
        <v>0</v>
      </c>
      <c r="T228" s="133">
        <f t="shared" si="21"/>
        <v>0</v>
      </c>
      <c r="AR228" s="134" t="s">
        <v>192</v>
      </c>
      <c r="AT228" s="134" t="s">
        <v>664</v>
      </c>
      <c r="AU228" s="134" t="s">
        <v>87</v>
      </c>
      <c r="AY228" s="2" t="s">
        <v>153</v>
      </c>
      <c r="BE228" s="135">
        <f t="shared" si="22"/>
        <v>0</v>
      </c>
      <c r="BF228" s="135">
        <f t="shared" si="23"/>
        <v>0</v>
      </c>
      <c r="BG228" s="135">
        <f t="shared" si="24"/>
        <v>0</v>
      </c>
      <c r="BH228" s="135">
        <f t="shared" si="25"/>
        <v>0</v>
      </c>
      <c r="BI228" s="135">
        <f t="shared" si="26"/>
        <v>0</v>
      </c>
      <c r="BJ228" s="2" t="s">
        <v>85</v>
      </c>
      <c r="BK228" s="135">
        <f t="shared" si="27"/>
        <v>0</v>
      </c>
      <c r="BL228" s="2" t="s">
        <v>174</v>
      </c>
      <c r="BM228" s="134" t="s">
        <v>2175</v>
      </c>
    </row>
    <row r="229" spans="2:51" s="149" customFormat="1" ht="11.25">
      <c r="B229" s="150"/>
      <c r="D229" s="144" t="s">
        <v>261</v>
      </c>
      <c r="F229" s="152" t="s">
        <v>2176</v>
      </c>
      <c r="H229" s="153">
        <v>2.2</v>
      </c>
      <c r="L229" s="150"/>
      <c r="M229" s="154"/>
      <c r="T229" s="155"/>
      <c r="AT229" s="151" t="s">
        <v>261</v>
      </c>
      <c r="AU229" s="151" t="s">
        <v>87</v>
      </c>
      <c r="AV229" s="149" t="s">
        <v>87</v>
      </c>
      <c r="AW229" s="149" t="s">
        <v>4</v>
      </c>
      <c r="AX229" s="149" t="s">
        <v>85</v>
      </c>
      <c r="AY229" s="151" t="s">
        <v>153</v>
      </c>
    </row>
    <row r="230" spans="2:65" s="18" customFormat="1" ht="16.5" customHeight="1">
      <c r="B230" s="19"/>
      <c r="C230" s="171" t="s">
        <v>646</v>
      </c>
      <c r="D230" s="171" t="s">
        <v>664</v>
      </c>
      <c r="E230" s="172" t="s">
        <v>2177</v>
      </c>
      <c r="F230" s="173" t="s">
        <v>2178</v>
      </c>
      <c r="G230" s="174" t="s">
        <v>270</v>
      </c>
      <c r="H230" s="175">
        <v>2.2</v>
      </c>
      <c r="I230" s="176"/>
      <c r="J230" s="177">
        <f t="shared" si="18"/>
        <v>0</v>
      </c>
      <c r="K230" s="173" t="s">
        <v>160</v>
      </c>
      <c r="L230" s="178"/>
      <c r="M230" s="179" t="s">
        <v>19</v>
      </c>
      <c r="N230" s="180" t="s">
        <v>49</v>
      </c>
      <c r="P230" s="132">
        <f t="shared" si="19"/>
        <v>0</v>
      </c>
      <c r="Q230" s="132">
        <v>0.06567</v>
      </c>
      <c r="R230" s="132">
        <f t="shared" si="20"/>
        <v>0.14447400000000002</v>
      </c>
      <c r="S230" s="132">
        <v>0</v>
      </c>
      <c r="T230" s="133">
        <f t="shared" si="21"/>
        <v>0</v>
      </c>
      <c r="AR230" s="134" t="s">
        <v>192</v>
      </c>
      <c r="AT230" s="134" t="s">
        <v>664</v>
      </c>
      <c r="AU230" s="134" t="s">
        <v>87</v>
      </c>
      <c r="AY230" s="2" t="s">
        <v>153</v>
      </c>
      <c r="BE230" s="135">
        <f t="shared" si="22"/>
        <v>0</v>
      </c>
      <c r="BF230" s="135">
        <f t="shared" si="23"/>
        <v>0</v>
      </c>
      <c r="BG230" s="135">
        <f t="shared" si="24"/>
        <v>0</v>
      </c>
      <c r="BH230" s="135">
        <f t="shared" si="25"/>
        <v>0</v>
      </c>
      <c r="BI230" s="135">
        <f t="shared" si="26"/>
        <v>0</v>
      </c>
      <c r="BJ230" s="2" t="s">
        <v>85</v>
      </c>
      <c r="BK230" s="135">
        <f t="shared" si="27"/>
        <v>0</v>
      </c>
      <c r="BL230" s="2" t="s">
        <v>174</v>
      </c>
      <c r="BM230" s="134" t="s">
        <v>2179</v>
      </c>
    </row>
    <row r="231" spans="2:51" s="149" customFormat="1" ht="11.25">
      <c r="B231" s="150"/>
      <c r="D231" s="144" t="s">
        <v>261</v>
      </c>
      <c r="F231" s="152" t="s">
        <v>2176</v>
      </c>
      <c r="H231" s="153">
        <v>2.2</v>
      </c>
      <c r="L231" s="150"/>
      <c r="M231" s="154"/>
      <c r="T231" s="155"/>
      <c r="AT231" s="151" t="s">
        <v>261</v>
      </c>
      <c r="AU231" s="151" t="s">
        <v>87</v>
      </c>
      <c r="AV231" s="149" t="s">
        <v>87</v>
      </c>
      <c r="AW231" s="149" t="s">
        <v>4</v>
      </c>
      <c r="AX231" s="149" t="s">
        <v>85</v>
      </c>
      <c r="AY231" s="151" t="s">
        <v>153</v>
      </c>
    </row>
    <row r="232" spans="2:65" s="18" customFormat="1" ht="24.2" customHeight="1">
      <c r="B232" s="19"/>
      <c r="C232" s="123" t="s">
        <v>651</v>
      </c>
      <c r="D232" s="123" t="s">
        <v>156</v>
      </c>
      <c r="E232" s="124" t="s">
        <v>896</v>
      </c>
      <c r="F232" s="125" t="s">
        <v>897</v>
      </c>
      <c r="G232" s="126" t="s">
        <v>270</v>
      </c>
      <c r="H232" s="127">
        <v>29</v>
      </c>
      <c r="I232" s="128"/>
      <c r="J232" s="129">
        <f t="shared" si="18"/>
        <v>0</v>
      </c>
      <c r="K232" s="125" t="s">
        <v>160</v>
      </c>
      <c r="L232" s="19"/>
      <c r="M232" s="130" t="s">
        <v>19</v>
      </c>
      <c r="N232" s="131" t="s">
        <v>49</v>
      </c>
      <c r="P232" s="132">
        <f t="shared" si="19"/>
        <v>0</v>
      </c>
      <c r="Q232" s="132">
        <v>0.1295</v>
      </c>
      <c r="R232" s="132">
        <f t="shared" si="20"/>
        <v>3.7555</v>
      </c>
      <c r="S232" s="132">
        <v>0</v>
      </c>
      <c r="T232" s="133">
        <f t="shared" si="21"/>
        <v>0</v>
      </c>
      <c r="AR232" s="134" t="s">
        <v>174</v>
      </c>
      <c r="AT232" s="134" t="s">
        <v>156</v>
      </c>
      <c r="AU232" s="134" t="s">
        <v>87</v>
      </c>
      <c r="AY232" s="2" t="s">
        <v>153</v>
      </c>
      <c r="BE232" s="135">
        <f t="shared" si="22"/>
        <v>0</v>
      </c>
      <c r="BF232" s="135">
        <f t="shared" si="23"/>
        <v>0</v>
      </c>
      <c r="BG232" s="135">
        <f t="shared" si="24"/>
        <v>0</v>
      </c>
      <c r="BH232" s="135">
        <f t="shared" si="25"/>
        <v>0</v>
      </c>
      <c r="BI232" s="135">
        <f t="shared" si="26"/>
        <v>0</v>
      </c>
      <c r="BJ232" s="2" t="s">
        <v>85</v>
      </c>
      <c r="BK232" s="135">
        <f t="shared" si="27"/>
        <v>0</v>
      </c>
      <c r="BL232" s="2" t="s">
        <v>174</v>
      </c>
      <c r="BM232" s="134" t="s">
        <v>2180</v>
      </c>
    </row>
    <row r="233" spans="2:47" s="18" customFormat="1" ht="11.25">
      <c r="B233" s="19"/>
      <c r="D233" s="136" t="s">
        <v>163</v>
      </c>
      <c r="F233" s="137" t="s">
        <v>899</v>
      </c>
      <c r="L233" s="19"/>
      <c r="M233" s="138"/>
      <c r="T233" s="43"/>
      <c r="AT233" s="2" t="s">
        <v>163</v>
      </c>
      <c r="AU233" s="2" t="s">
        <v>87</v>
      </c>
    </row>
    <row r="234" spans="2:65" s="18" customFormat="1" ht="16.5" customHeight="1">
      <c r="B234" s="19"/>
      <c r="C234" s="171" t="s">
        <v>658</v>
      </c>
      <c r="D234" s="171" t="s">
        <v>664</v>
      </c>
      <c r="E234" s="172" t="s">
        <v>903</v>
      </c>
      <c r="F234" s="173" t="s">
        <v>904</v>
      </c>
      <c r="G234" s="174" t="s">
        <v>270</v>
      </c>
      <c r="H234" s="175">
        <v>26.4</v>
      </c>
      <c r="I234" s="176"/>
      <c r="J234" s="177">
        <f t="shared" si="18"/>
        <v>0</v>
      </c>
      <c r="K234" s="173" t="s">
        <v>160</v>
      </c>
      <c r="L234" s="178"/>
      <c r="M234" s="179" t="s">
        <v>19</v>
      </c>
      <c r="N234" s="180" t="s">
        <v>49</v>
      </c>
      <c r="P234" s="132">
        <f t="shared" si="19"/>
        <v>0</v>
      </c>
      <c r="Q234" s="132">
        <v>0.045</v>
      </c>
      <c r="R234" s="132">
        <f t="shared" si="20"/>
        <v>1.188</v>
      </c>
      <c r="S234" s="132">
        <v>0</v>
      </c>
      <c r="T234" s="133">
        <f t="shared" si="21"/>
        <v>0</v>
      </c>
      <c r="AR234" s="134" t="s">
        <v>192</v>
      </c>
      <c r="AT234" s="134" t="s">
        <v>664</v>
      </c>
      <c r="AU234" s="134" t="s">
        <v>87</v>
      </c>
      <c r="AY234" s="2" t="s">
        <v>153</v>
      </c>
      <c r="BE234" s="135">
        <f t="shared" si="22"/>
        <v>0</v>
      </c>
      <c r="BF234" s="135">
        <f t="shared" si="23"/>
        <v>0</v>
      </c>
      <c r="BG234" s="135">
        <f t="shared" si="24"/>
        <v>0</v>
      </c>
      <c r="BH234" s="135">
        <f t="shared" si="25"/>
        <v>0</v>
      </c>
      <c r="BI234" s="135">
        <f t="shared" si="26"/>
        <v>0</v>
      </c>
      <c r="BJ234" s="2" t="s">
        <v>85</v>
      </c>
      <c r="BK234" s="135">
        <f t="shared" si="27"/>
        <v>0</v>
      </c>
      <c r="BL234" s="2" t="s">
        <v>174</v>
      </c>
      <c r="BM234" s="134" t="s">
        <v>2181</v>
      </c>
    </row>
    <row r="235" spans="2:51" s="149" customFormat="1" ht="11.25">
      <c r="B235" s="150"/>
      <c r="D235" s="144" t="s">
        <v>261</v>
      </c>
      <c r="F235" s="152" t="s">
        <v>2182</v>
      </c>
      <c r="H235" s="153">
        <v>26.4</v>
      </c>
      <c r="L235" s="150"/>
      <c r="M235" s="154"/>
      <c r="T235" s="155"/>
      <c r="AT235" s="151" t="s">
        <v>261</v>
      </c>
      <c r="AU235" s="151" t="s">
        <v>87</v>
      </c>
      <c r="AV235" s="149" t="s">
        <v>87</v>
      </c>
      <c r="AW235" s="149" t="s">
        <v>4</v>
      </c>
      <c r="AX235" s="149" t="s">
        <v>85</v>
      </c>
      <c r="AY235" s="151" t="s">
        <v>153</v>
      </c>
    </row>
    <row r="236" spans="2:65" s="18" customFormat="1" ht="16.5" customHeight="1">
      <c r="B236" s="19"/>
      <c r="C236" s="171" t="s">
        <v>663</v>
      </c>
      <c r="D236" s="171" t="s">
        <v>664</v>
      </c>
      <c r="E236" s="172" t="s">
        <v>2183</v>
      </c>
      <c r="F236" s="173" t="s">
        <v>2184</v>
      </c>
      <c r="G236" s="174" t="s">
        <v>270</v>
      </c>
      <c r="H236" s="175">
        <v>5.5</v>
      </c>
      <c r="I236" s="176"/>
      <c r="J236" s="177">
        <f t="shared" si="18"/>
        <v>0</v>
      </c>
      <c r="K236" s="173" t="s">
        <v>1538</v>
      </c>
      <c r="L236" s="178"/>
      <c r="M236" s="179" t="s">
        <v>19</v>
      </c>
      <c r="N236" s="180" t="s">
        <v>49</v>
      </c>
      <c r="P236" s="132">
        <f t="shared" si="19"/>
        <v>0</v>
      </c>
      <c r="Q236" s="132">
        <v>0.045</v>
      </c>
      <c r="R236" s="132">
        <f t="shared" si="20"/>
        <v>0.2475</v>
      </c>
      <c r="S236" s="132">
        <v>0</v>
      </c>
      <c r="T236" s="133">
        <f t="shared" si="21"/>
        <v>0</v>
      </c>
      <c r="AR236" s="134" t="s">
        <v>192</v>
      </c>
      <c r="AT236" s="134" t="s">
        <v>664</v>
      </c>
      <c r="AU236" s="134" t="s">
        <v>87</v>
      </c>
      <c r="AY236" s="2" t="s">
        <v>153</v>
      </c>
      <c r="BE236" s="135">
        <f t="shared" si="22"/>
        <v>0</v>
      </c>
      <c r="BF236" s="135">
        <f t="shared" si="23"/>
        <v>0</v>
      </c>
      <c r="BG236" s="135">
        <f t="shared" si="24"/>
        <v>0</v>
      </c>
      <c r="BH236" s="135">
        <f t="shared" si="25"/>
        <v>0</v>
      </c>
      <c r="BI236" s="135">
        <f t="shared" si="26"/>
        <v>0</v>
      </c>
      <c r="BJ236" s="2" t="s">
        <v>85</v>
      </c>
      <c r="BK236" s="135">
        <f t="shared" si="27"/>
        <v>0</v>
      </c>
      <c r="BL236" s="2" t="s">
        <v>174</v>
      </c>
      <c r="BM236" s="134" t="s">
        <v>2185</v>
      </c>
    </row>
    <row r="237" spans="2:51" s="149" customFormat="1" ht="11.25">
      <c r="B237" s="150"/>
      <c r="D237" s="144" t="s">
        <v>261</v>
      </c>
      <c r="F237" s="152" t="s">
        <v>2186</v>
      </c>
      <c r="H237" s="153">
        <v>5.5</v>
      </c>
      <c r="L237" s="150"/>
      <c r="M237" s="154"/>
      <c r="T237" s="155"/>
      <c r="AT237" s="151" t="s">
        <v>261</v>
      </c>
      <c r="AU237" s="151" t="s">
        <v>87</v>
      </c>
      <c r="AV237" s="149" t="s">
        <v>87</v>
      </c>
      <c r="AW237" s="149" t="s">
        <v>4</v>
      </c>
      <c r="AX237" s="149" t="s">
        <v>85</v>
      </c>
      <c r="AY237" s="151" t="s">
        <v>153</v>
      </c>
    </row>
    <row r="238" spans="2:65" s="18" customFormat="1" ht="21.75" customHeight="1">
      <c r="B238" s="19"/>
      <c r="C238" s="123" t="s">
        <v>669</v>
      </c>
      <c r="D238" s="123" t="s">
        <v>156</v>
      </c>
      <c r="E238" s="124" t="s">
        <v>2187</v>
      </c>
      <c r="F238" s="125" t="s">
        <v>2188</v>
      </c>
      <c r="G238" s="126" t="s">
        <v>270</v>
      </c>
      <c r="H238" s="127">
        <v>43</v>
      </c>
      <c r="I238" s="128"/>
      <c r="J238" s="129">
        <f t="shared" si="18"/>
        <v>0</v>
      </c>
      <c r="K238" s="125" t="s">
        <v>160</v>
      </c>
      <c r="L238" s="19"/>
      <c r="M238" s="130" t="s">
        <v>19</v>
      </c>
      <c r="N238" s="131" t="s">
        <v>49</v>
      </c>
      <c r="P238" s="132">
        <f t="shared" si="19"/>
        <v>0</v>
      </c>
      <c r="Q238" s="132">
        <v>0</v>
      </c>
      <c r="R238" s="132">
        <f t="shared" si="20"/>
        <v>0</v>
      </c>
      <c r="S238" s="132">
        <v>0</v>
      </c>
      <c r="T238" s="133">
        <f t="shared" si="21"/>
        <v>0</v>
      </c>
      <c r="AR238" s="134" t="s">
        <v>174</v>
      </c>
      <c r="AT238" s="134" t="s">
        <v>156</v>
      </c>
      <c r="AU238" s="134" t="s">
        <v>87</v>
      </c>
      <c r="AY238" s="2" t="s">
        <v>153</v>
      </c>
      <c r="BE238" s="135">
        <f t="shared" si="22"/>
        <v>0</v>
      </c>
      <c r="BF238" s="135">
        <f t="shared" si="23"/>
        <v>0</v>
      </c>
      <c r="BG238" s="135">
        <f t="shared" si="24"/>
        <v>0</v>
      </c>
      <c r="BH238" s="135">
        <f t="shared" si="25"/>
        <v>0</v>
      </c>
      <c r="BI238" s="135">
        <f t="shared" si="26"/>
        <v>0</v>
      </c>
      <c r="BJ238" s="2" t="s">
        <v>85</v>
      </c>
      <c r="BK238" s="135">
        <f t="shared" si="27"/>
        <v>0</v>
      </c>
      <c r="BL238" s="2" t="s">
        <v>174</v>
      </c>
      <c r="BM238" s="134" t="s">
        <v>2189</v>
      </c>
    </row>
    <row r="239" spans="2:47" s="18" customFormat="1" ht="11.25">
      <c r="B239" s="19"/>
      <c r="D239" s="136" t="s">
        <v>163</v>
      </c>
      <c r="F239" s="137" t="s">
        <v>2190</v>
      </c>
      <c r="L239" s="19"/>
      <c r="M239" s="138"/>
      <c r="T239" s="43"/>
      <c r="AT239" s="2" t="s">
        <v>163</v>
      </c>
      <c r="AU239" s="2" t="s">
        <v>87</v>
      </c>
    </row>
    <row r="240" spans="2:65" s="18" customFormat="1" ht="24.2" customHeight="1">
      <c r="B240" s="19"/>
      <c r="C240" s="123" t="s">
        <v>674</v>
      </c>
      <c r="D240" s="123" t="s">
        <v>156</v>
      </c>
      <c r="E240" s="124" t="s">
        <v>2191</v>
      </c>
      <c r="F240" s="125" t="s">
        <v>2192</v>
      </c>
      <c r="G240" s="126" t="s">
        <v>270</v>
      </c>
      <c r="H240" s="127">
        <v>43</v>
      </c>
      <c r="I240" s="128"/>
      <c r="J240" s="129">
        <f t="shared" si="18"/>
        <v>0</v>
      </c>
      <c r="K240" s="125" t="s">
        <v>160</v>
      </c>
      <c r="L240" s="19"/>
      <c r="M240" s="130" t="s">
        <v>19</v>
      </c>
      <c r="N240" s="131" t="s">
        <v>49</v>
      </c>
      <c r="P240" s="132">
        <f t="shared" si="19"/>
        <v>0</v>
      </c>
      <c r="Q240" s="132">
        <v>9E-05</v>
      </c>
      <c r="R240" s="132">
        <f t="shared" si="20"/>
        <v>0.00387</v>
      </c>
      <c r="S240" s="132">
        <v>0</v>
      </c>
      <c r="T240" s="133">
        <f t="shared" si="21"/>
        <v>0</v>
      </c>
      <c r="AR240" s="134" t="s">
        <v>174</v>
      </c>
      <c r="AT240" s="134" t="s">
        <v>156</v>
      </c>
      <c r="AU240" s="134" t="s">
        <v>87</v>
      </c>
      <c r="AY240" s="2" t="s">
        <v>153</v>
      </c>
      <c r="BE240" s="135">
        <f t="shared" si="22"/>
        <v>0</v>
      </c>
      <c r="BF240" s="135">
        <f t="shared" si="23"/>
        <v>0</v>
      </c>
      <c r="BG240" s="135">
        <f t="shared" si="24"/>
        <v>0</v>
      </c>
      <c r="BH240" s="135">
        <f t="shared" si="25"/>
        <v>0</v>
      </c>
      <c r="BI240" s="135">
        <f t="shared" si="26"/>
        <v>0</v>
      </c>
      <c r="BJ240" s="2" t="s">
        <v>85</v>
      </c>
      <c r="BK240" s="135">
        <f t="shared" si="27"/>
        <v>0</v>
      </c>
      <c r="BL240" s="2" t="s">
        <v>174</v>
      </c>
      <c r="BM240" s="134" t="s">
        <v>2193</v>
      </c>
    </row>
    <row r="241" spans="2:47" s="18" customFormat="1" ht="11.25">
      <c r="B241" s="19"/>
      <c r="D241" s="136" t="s">
        <v>163</v>
      </c>
      <c r="F241" s="137" t="s">
        <v>2194</v>
      </c>
      <c r="L241" s="19"/>
      <c r="M241" s="138"/>
      <c r="T241" s="43"/>
      <c r="AT241" s="2" t="s">
        <v>163</v>
      </c>
      <c r="AU241" s="2" t="s">
        <v>87</v>
      </c>
    </row>
    <row r="242" spans="2:65" s="18" customFormat="1" ht="16.5" customHeight="1">
      <c r="B242" s="19"/>
      <c r="C242" s="123" t="s">
        <v>680</v>
      </c>
      <c r="D242" s="123" t="s">
        <v>156</v>
      </c>
      <c r="E242" s="124" t="s">
        <v>2195</v>
      </c>
      <c r="F242" s="125" t="s">
        <v>2196</v>
      </c>
      <c r="G242" s="126" t="s">
        <v>258</v>
      </c>
      <c r="H242" s="127">
        <v>120</v>
      </c>
      <c r="I242" s="128"/>
      <c r="J242" s="129">
        <f t="shared" si="18"/>
        <v>0</v>
      </c>
      <c r="K242" s="125" t="s">
        <v>160</v>
      </c>
      <c r="L242" s="19"/>
      <c r="M242" s="130" t="s">
        <v>19</v>
      </c>
      <c r="N242" s="131" t="s">
        <v>49</v>
      </c>
      <c r="P242" s="132">
        <f t="shared" si="19"/>
        <v>0</v>
      </c>
      <c r="Q242" s="132">
        <v>0.00069</v>
      </c>
      <c r="R242" s="132">
        <f t="shared" si="20"/>
        <v>0.0828</v>
      </c>
      <c r="S242" s="132">
        <v>0</v>
      </c>
      <c r="T242" s="133">
        <f t="shared" si="21"/>
        <v>0</v>
      </c>
      <c r="AR242" s="134" t="s">
        <v>174</v>
      </c>
      <c r="AT242" s="134" t="s">
        <v>156</v>
      </c>
      <c r="AU242" s="134" t="s">
        <v>87</v>
      </c>
      <c r="AY242" s="2" t="s">
        <v>153</v>
      </c>
      <c r="BE242" s="135">
        <f t="shared" si="22"/>
        <v>0</v>
      </c>
      <c r="BF242" s="135">
        <f t="shared" si="23"/>
        <v>0</v>
      </c>
      <c r="BG242" s="135">
        <f t="shared" si="24"/>
        <v>0</v>
      </c>
      <c r="BH242" s="135">
        <f t="shared" si="25"/>
        <v>0</v>
      </c>
      <c r="BI242" s="135">
        <f t="shared" si="26"/>
        <v>0</v>
      </c>
      <c r="BJ242" s="2" t="s">
        <v>85</v>
      </c>
      <c r="BK242" s="135">
        <f t="shared" si="27"/>
        <v>0</v>
      </c>
      <c r="BL242" s="2" t="s">
        <v>174</v>
      </c>
      <c r="BM242" s="134" t="s">
        <v>2197</v>
      </c>
    </row>
    <row r="243" spans="2:47" s="18" customFormat="1" ht="11.25">
      <c r="B243" s="19"/>
      <c r="D243" s="136" t="s">
        <v>163</v>
      </c>
      <c r="F243" s="137" t="s">
        <v>2198</v>
      </c>
      <c r="L243" s="19"/>
      <c r="M243" s="138"/>
      <c r="T243" s="43"/>
      <c r="AT243" s="2" t="s">
        <v>163</v>
      </c>
      <c r="AU243" s="2" t="s">
        <v>87</v>
      </c>
    </row>
    <row r="244" spans="2:63" s="111" customFormat="1" ht="22.9" customHeight="1">
      <c r="B244" s="112"/>
      <c r="D244" s="113" t="s">
        <v>77</v>
      </c>
      <c r="E244" s="121" t="s">
        <v>994</v>
      </c>
      <c r="F244" s="121" t="s">
        <v>995</v>
      </c>
      <c r="J244" s="122">
        <f>BK244</f>
        <v>0</v>
      </c>
      <c r="L244" s="112"/>
      <c r="M244" s="116"/>
      <c r="P244" s="117">
        <f>SUM(P245:P255)</f>
        <v>0</v>
      </c>
      <c r="R244" s="117">
        <f>SUM(R245:R255)</f>
        <v>0</v>
      </c>
      <c r="T244" s="118">
        <f>SUM(T245:T255)</f>
        <v>0</v>
      </c>
      <c r="AR244" s="113" t="s">
        <v>85</v>
      </c>
      <c r="AT244" s="119" t="s">
        <v>77</v>
      </c>
      <c r="AU244" s="119" t="s">
        <v>85</v>
      </c>
      <c r="AY244" s="113" t="s">
        <v>153</v>
      </c>
      <c r="BK244" s="120">
        <f>SUM(BK245:BK255)</f>
        <v>0</v>
      </c>
    </row>
    <row r="245" spans="2:65" s="18" customFormat="1" ht="24.2" customHeight="1">
      <c r="B245" s="19"/>
      <c r="C245" s="123" t="s">
        <v>691</v>
      </c>
      <c r="D245" s="123" t="s">
        <v>156</v>
      </c>
      <c r="E245" s="124" t="s">
        <v>997</v>
      </c>
      <c r="F245" s="125" t="s">
        <v>998</v>
      </c>
      <c r="G245" s="126" t="s">
        <v>322</v>
      </c>
      <c r="H245" s="127">
        <v>131.995</v>
      </c>
      <c r="I245" s="128"/>
      <c r="J245" s="129">
        <f>ROUND(I245*H245,2)</f>
        <v>0</v>
      </c>
      <c r="K245" s="125" t="s">
        <v>160</v>
      </c>
      <c r="L245" s="19"/>
      <c r="M245" s="130" t="s">
        <v>19</v>
      </c>
      <c r="N245" s="131" t="s">
        <v>49</v>
      </c>
      <c r="P245" s="132">
        <f>O245*H245</f>
        <v>0</v>
      </c>
      <c r="Q245" s="132">
        <v>0</v>
      </c>
      <c r="R245" s="132">
        <f>Q245*H245</f>
        <v>0</v>
      </c>
      <c r="S245" s="132">
        <v>0</v>
      </c>
      <c r="T245" s="133">
        <f>S245*H245</f>
        <v>0</v>
      </c>
      <c r="AR245" s="134" t="s">
        <v>174</v>
      </c>
      <c r="AT245" s="134" t="s">
        <v>156</v>
      </c>
      <c r="AU245" s="134" t="s">
        <v>87</v>
      </c>
      <c r="AY245" s="2" t="s">
        <v>153</v>
      </c>
      <c r="BE245" s="135">
        <f t="shared" si="22"/>
        <v>0</v>
      </c>
      <c r="BF245" s="135">
        <f t="shared" si="23"/>
        <v>0</v>
      </c>
      <c r="BG245" s="135">
        <f t="shared" si="24"/>
        <v>0</v>
      </c>
      <c r="BH245" s="135">
        <f t="shared" si="25"/>
        <v>0</v>
      </c>
      <c r="BI245" s="135">
        <f t="shared" si="26"/>
        <v>0</v>
      </c>
      <c r="BJ245" s="2" t="s">
        <v>85</v>
      </c>
      <c r="BK245" s="135">
        <f>ROUND(I245*H245,2)</f>
        <v>0</v>
      </c>
      <c r="BL245" s="2" t="s">
        <v>174</v>
      </c>
      <c r="BM245" s="134" t="s">
        <v>2199</v>
      </c>
    </row>
    <row r="246" spans="2:47" s="18" customFormat="1" ht="11.25">
      <c r="B246" s="19"/>
      <c r="D246" s="136" t="s">
        <v>163</v>
      </c>
      <c r="F246" s="137" t="s">
        <v>1000</v>
      </c>
      <c r="L246" s="19"/>
      <c r="M246" s="138"/>
      <c r="T246" s="43"/>
      <c r="AT246" s="2" t="s">
        <v>163</v>
      </c>
      <c r="AU246" s="2" t="s">
        <v>87</v>
      </c>
    </row>
    <row r="247" spans="2:65" s="18" customFormat="1" ht="24.2" customHeight="1">
      <c r="B247" s="19"/>
      <c r="C247" s="123" t="s">
        <v>703</v>
      </c>
      <c r="D247" s="123" t="s">
        <v>156</v>
      </c>
      <c r="E247" s="124" t="s">
        <v>1002</v>
      </c>
      <c r="F247" s="125" t="s">
        <v>1003</v>
      </c>
      <c r="G247" s="126" t="s">
        <v>322</v>
      </c>
      <c r="H247" s="127">
        <v>1188.099</v>
      </c>
      <c r="I247" s="128"/>
      <c r="J247" s="129">
        <f>ROUND(I247*H247,2)</f>
        <v>0</v>
      </c>
      <c r="K247" s="125" t="s">
        <v>160</v>
      </c>
      <c r="L247" s="19"/>
      <c r="M247" s="130" t="s">
        <v>19</v>
      </c>
      <c r="N247" s="131" t="s">
        <v>49</v>
      </c>
      <c r="P247" s="132">
        <f>O247*H247</f>
        <v>0</v>
      </c>
      <c r="Q247" s="132">
        <v>0</v>
      </c>
      <c r="R247" s="132">
        <f>Q247*H247</f>
        <v>0</v>
      </c>
      <c r="S247" s="132">
        <v>0</v>
      </c>
      <c r="T247" s="133">
        <f>S247*H247</f>
        <v>0</v>
      </c>
      <c r="AR247" s="134" t="s">
        <v>174</v>
      </c>
      <c r="AT247" s="134" t="s">
        <v>156</v>
      </c>
      <c r="AU247" s="134" t="s">
        <v>87</v>
      </c>
      <c r="AY247" s="2" t="s">
        <v>153</v>
      </c>
      <c r="BE247" s="135">
        <f t="shared" si="22"/>
        <v>0</v>
      </c>
      <c r="BF247" s="135">
        <f t="shared" si="23"/>
        <v>0</v>
      </c>
      <c r="BG247" s="135">
        <f t="shared" si="24"/>
        <v>0</v>
      </c>
      <c r="BH247" s="135">
        <f t="shared" si="25"/>
        <v>0</v>
      </c>
      <c r="BI247" s="135">
        <f t="shared" si="26"/>
        <v>0</v>
      </c>
      <c r="BJ247" s="2" t="s">
        <v>85</v>
      </c>
      <c r="BK247" s="135">
        <f>ROUND(I247*H247,2)</f>
        <v>0</v>
      </c>
      <c r="BL247" s="2" t="s">
        <v>174</v>
      </c>
      <c r="BM247" s="134" t="s">
        <v>2200</v>
      </c>
    </row>
    <row r="248" spans="2:47" s="18" customFormat="1" ht="11.25">
      <c r="B248" s="19"/>
      <c r="D248" s="136" t="s">
        <v>163</v>
      </c>
      <c r="F248" s="137" t="s">
        <v>1005</v>
      </c>
      <c r="L248" s="19"/>
      <c r="M248" s="138"/>
      <c r="T248" s="43"/>
      <c r="AT248" s="2" t="s">
        <v>163</v>
      </c>
      <c r="AU248" s="2" t="s">
        <v>87</v>
      </c>
    </row>
    <row r="249" spans="2:51" s="149" customFormat="1" ht="11.25">
      <c r="B249" s="150"/>
      <c r="D249" s="144" t="s">
        <v>261</v>
      </c>
      <c r="E249" s="151" t="s">
        <v>19</v>
      </c>
      <c r="F249" s="152" t="s">
        <v>2201</v>
      </c>
      <c r="H249" s="153">
        <v>1188.099</v>
      </c>
      <c r="L249" s="150"/>
      <c r="M249" s="154"/>
      <c r="T249" s="155"/>
      <c r="AT249" s="151" t="s">
        <v>261</v>
      </c>
      <c r="AU249" s="151" t="s">
        <v>87</v>
      </c>
      <c r="AV249" s="149" t="s">
        <v>87</v>
      </c>
      <c r="AW249" s="149" t="s">
        <v>37</v>
      </c>
      <c r="AX249" s="149" t="s">
        <v>85</v>
      </c>
      <c r="AY249" s="151" t="s">
        <v>153</v>
      </c>
    </row>
    <row r="250" spans="2:65" s="18" customFormat="1" ht="24.2" customHeight="1">
      <c r="B250" s="19"/>
      <c r="C250" s="123" t="s">
        <v>708</v>
      </c>
      <c r="D250" s="123" t="s">
        <v>156</v>
      </c>
      <c r="E250" s="124" t="s">
        <v>1008</v>
      </c>
      <c r="F250" s="125" t="s">
        <v>1009</v>
      </c>
      <c r="G250" s="126" t="s">
        <v>322</v>
      </c>
      <c r="H250" s="127">
        <v>20.291</v>
      </c>
      <c r="I250" s="128"/>
      <c r="J250" s="129">
        <f>ROUND(I250*H250,2)</f>
        <v>0</v>
      </c>
      <c r="K250" s="125" t="s">
        <v>160</v>
      </c>
      <c r="L250" s="19"/>
      <c r="M250" s="130" t="s">
        <v>19</v>
      </c>
      <c r="N250" s="131" t="s">
        <v>49</v>
      </c>
      <c r="P250" s="132">
        <f>O250*H250</f>
        <v>0</v>
      </c>
      <c r="Q250" s="132">
        <v>0</v>
      </c>
      <c r="R250" s="132">
        <f>Q250*H250</f>
        <v>0</v>
      </c>
      <c r="S250" s="132">
        <v>0</v>
      </c>
      <c r="T250" s="133">
        <f>S250*H250</f>
        <v>0</v>
      </c>
      <c r="AR250" s="134" t="s">
        <v>174</v>
      </c>
      <c r="AT250" s="134" t="s">
        <v>156</v>
      </c>
      <c r="AU250" s="134" t="s">
        <v>87</v>
      </c>
      <c r="AY250" s="2" t="s">
        <v>153</v>
      </c>
      <c r="BE250" s="135">
        <f t="shared" si="22"/>
        <v>0</v>
      </c>
      <c r="BF250" s="135">
        <f t="shared" si="23"/>
        <v>0</v>
      </c>
      <c r="BG250" s="135">
        <f t="shared" si="24"/>
        <v>0</v>
      </c>
      <c r="BH250" s="135">
        <f t="shared" si="25"/>
        <v>0</v>
      </c>
      <c r="BI250" s="135">
        <f t="shared" si="26"/>
        <v>0</v>
      </c>
      <c r="BJ250" s="2" t="s">
        <v>85</v>
      </c>
      <c r="BK250" s="135">
        <f>ROUND(I250*H250,2)</f>
        <v>0</v>
      </c>
      <c r="BL250" s="2" t="s">
        <v>174</v>
      </c>
      <c r="BM250" s="134" t="s">
        <v>2202</v>
      </c>
    </row>
    <row r="251" spans="2:47" s="18" customFormat="1" ht="11.25">
      <c r="B251" s="19"/>
      <c r="D251" s="136" t="s">
        <v>163</v>
      </c>
      <c r="F251" s="137" t="s">
        <v>1011</v>
      </c>
      <c r="L251" s="19"/>
      <c r="M251" s="138"/>
      <c r="T251" s="43"/>
      <c r="AT251" s="2" t="s">
        <v>163</v>
      </c>
      <c r="AU251" s="2" t="s">
        <v>87</v>
      </c>
    </row>
    <row r="252" spans="2:65" s="18" customFormat="1" ht="24.2" customHeight="1">
      <c r="B252" s="19"/>
      <c r="C252" s="123" t="s">
        <v>715</v>
      </c>
      <c r="D252" s="123" t="s">
        <v>156</v>
      </c>
      <c r="E252" s="124" t="s">
        <v>1018</v>
      </c>
      <c r="F252" s="125" t="s">
        <v>321</v>
      </c>
      <c r="G252" s="126" t="s">
        <v>322</v>
      </c>
      <c r="H252" s="127">
        <v>61.882</v>
      </c>
      <c r="I252" s="128"/>
      <c r="J252" s="129">
        <f>ROUND(I252*H252,2)</f>
        <v>0</v>
      </c>
      <c r="K252" s="125" t="s">
        <v>160</v>
      </c>
      <c r="L252" s="19"/>
      <c r="M252" s="130" t="s">
        <v>19</v>
      </c>
      <c r="N252" s="131" t="s">
        <v>49</v>
      </c>
      <c r="P252" s="132">
        <f>O252*H252</f>
        <v>0</v>
      </c>
      <c r="Q252" s="132">
        <v>0</v>
      </c>
      <c r="R252" s="132">
        <f>Q252*H252</f>
        <v>0</v>
      </c>
      <c r="S252" s="132">
        <v>0</v>
      </c>
      <c r="T252" s="133">
        <f>S252*H252</f>
        <v>0</v>
      </c>
      <c r="AR252" s="134" t="s">
        <v>174</v>
      </c>
      <c r="AT252" s="134" t="s">
        <v>156</v>
      </c>
      <c r="AU252" s="134" t="s">
        <v>87</v>
      </c>
      <c r="AY252" s="2" t="s">
        <v>153</v>
      </c>
      <c r="BE252" s="135">
        <f t="shared" si="22"/>
        <v>0</v>
      </c>
      <c r="BF252" s="135">
        <f t="shared" si="23"/>
        <v>0</v>
      </c>
      <c r="BG252" s="135">
        <f t="shared" si="24"/>
        <v>0</v>
      </c>
      <c r="BH252" s="135">
        <f t="shared" si="25"/>
        <v>0</v>
      </c>
      <c r="BI252" s="135">
        <f t="shared" si="26"/>
        <v>0</v>
      </c>
      <c r="BJ252" s="2" t="s">
        <v>85</v>
      </c>
      <c r="BK252" s="135">
        <f>ROUND(I252*H252,2)</f>
        <v>0</v>
      </c>
      <c r="BL252" s="2" t="s">
        <v>174</v>
      </c>
      <c r="BM252" s="134" t="s">
        <v>2203</v>
      </c>
    </row>
    <row r="253" spans="2:47" s="18" customFormat="1" ht="11.25">
      <c r="B253" s="19"/>
      <c r="D253" s="136" t="s">
        <v>163</v>
      </c>
      <c r="F253" s="137" t="s">
        <v>1020</v>
      </c>
      <c r="L253" s="19"/>
      <c r="M253" s="138"/>
      <c r="T253" s="43"/>
      <c r="AT253" s="2" t="s">
        <v>163</v>
      </c>
      <c r="AU253" s="2" t="s">
        <v>87</v>
      </c>
    </row>
    <row r="254" spans="2:65" s="18" customFormat="1" ht="24.2" customHeight="1">
      <c r="B254" s="19"/>
      <c r="C254" s="123" t="s">
        <v>720</v>
      </c>
      <c r="D254" s="123" t="s">
        <v>156</v>
      </c>
      <c r="E254" s="124" t="s">
        <v>2204</v>
      </c>
      <c r="F254" s="125" t="s">
        <v>2205</v>
      </c>
      <c r="G254" s="126" t="s">
        <v>322</v>
      </c>
      <c r="H254" s="127">
        <v>49.822</v>
      </c>
      <c r="I254" s="128"/>
      <c r="J254" s="129">
        <f>ROUND(I254*H254,2)</f>
        <v>0</v>
      </c>
      <c r="K254" s="125" t="s">
        <v>160</v>
      </c>
      <c r="L254" s="19"/>
      <c r="M254" s="130" t="s">
        <v>19</v>
      </c>
      <c r="N254" s="131" t="s">
        <v>49</v>
      </c>
      <c r="P254" s="132">
        <f>O254*H254</f>
        <v>0</v>
      </c>
      <c r="Q254" s="132">
        <v>0</v>
      </c>
      <c r="R254" s="132">
        <f>Q254*H254</f>
        <v>0</v>
      </c>
      <c r="S254" s="132">
        <v>0</v>
      </c>
      <c r="T254" s="133">
        <f>S254*H254</f>
        <v>0</v>
      </c>
      <c r="AR254" s="134" t="s">
        <v>174</v>
      </c>
      <c r="AT254" s="134" t="s">
        <v>156</v>
      </c>
      <c r="AU254" s="134" t="s">
        <v>87</v>
      </c>
      <c r="AY254" s="2" t="s">
        <v>153</v>
      </c>
      <c r="BE254" s="135">
        <f t="shared" si="22"/>
        <v>0</v>
      </c>
      <c r="BF254" s="135">
        <f t="shared" si="23"/>
        <v>0</v>
      </c>
      <c r="BG254" s="135">
        <f t="shared" si="24"/>
        <v>0</v>
      </c>
      <c r="BH254" s="135">
        <f t="shared" si="25"/>
        <v>0</v>
      </c>
      <c r="BI254" s="135">
        <f t="shared" si="26"/>
        <v>0</v>
      </c>
      <c r="BJ254" s="2" t="s">
        <v>85</v>
      </c>
      <c r="BK254" s="135">
        <f>ROUND(I254*H254,2)</f>
        <v>0</v>
      </c>
      <c r="BL254" s="2" t="s">
        <v>174</v>
      </c>
      <c r="BM254" s="134" t="s">
        <v>2206</v>
      </c>
    </row>
    <row r="255" spans="2:47" s="18" customFormat="1" ht="11.25">
      <c r="B255" s="19"/>
      <c r="D255" s="136" t="s">
        <v>163</v>
      </c>
      <c r="F255" s="137" t="s">
        <v>2207</v>
      </c>
      <c r="L255" s="19"/>
      <c r="M255" s="138"/>
      <c r="T255" s="43"/>
      <c r="AT255" s="2" t="s">
        <v>163</v>
      </c>
      <c r="AU255" s="2" t="s">
        <v>87</v>
      </c>
    </row>
    <row r="256" spans="2:63" s="111" customFormat="1" ht="22.9" customHeight="1">
      <c r="B256" s="112"/>
      <c r="D256" s="113" t="s">
        <v>77</v>
      </c>
      <c r="E256" s="121" t="s">
        <v>1021</v>
      </c>
      <c r="F256" s="121" t="s">
        <v>1022</v>
      </c>
      <c r="J256" s="122">
        <f>BK256</f>
        <v>0</v>
      </c>
      <c r="L256" s="112"/>
      <c r="M256" s="116"/>
      <c r="P256" s="117">
        <f>SUM(P257:P258)</f>
        <v>0</v>
      </c>
      <c r="R256" s="117">
        <f>SUM(R257:R258)</f>
        <v>0</v>
      </c>
      <c r="T256" s="118">
        <f>SUM(T257:T258)</f>
        <v>0</v>
      </c>
      <c r="AR256" s="113" t="s">
        <v>85</v>
      </c>
      <c r="AT256" s="119" t="s">
        <v>77</v>
      </c>
      <c r="AU256" s="119" t="s">
        <v>85</v>
      </c>
      <c r="AY256" s="113" t="s">
        <v>153</v>
      </c>
      <c r="BK256" s="120">
        <f>SUM(BK257:BK258)</f>
        <v>0</v>
      </c>
    </row>
    <row r="257" spans="2:65" s="18" customFormat="1" ht="24.2" customHeight="1">
      <c r="B257" s="19"/>
      <c r="C257" s="123" t="s">
        <v>743</v>
      </c>
      <c r="D257" s="123" t="s">
        <v>156</v>
      </c>
      <c r="E257" s="124" t="s">
        <v>2208</v>
      </c>
      <c r="F257" s="125" t="s">
        <v>2209</v>
      </c>
      <c r="G257" s="126" t="s">
        <v>322</v>
      </c>
      <c r="H257" s="127">
        <v>39.782</v>
      </c>
      <c r="I257" s="128"/>
      <c r="J257" s="129">
        <f>ROUND(I257*H257,2)</f>
        <v>0</v>
      </c>
      <c r="K257" s="125" t="s">
        <v>160</v>
      </c>
      <c r="L257" s="19"/>
      <c r="M257" s="130" t="s">
        <v>19</v>
      </c>
      <c r="N257" s="131" t="s">
        <v>49</v>
      </c>
      <c r="P257" s="132">
        <f>O257*H257</f>
        <v>0</v>
      </c>
      <c r="Q257" s="132">
        <v>0</v>
      </c>
      <c r="R257" s="132">
        <f>Q257*H257</f>
        <v>0</v>
      </c>
      <c r="S257" s="132">
        <v>0</v>
      </c>
      <c r="T257" s="133">
        <f>S257*H257</f>
        <v>0</v>
      </c>
      <c r="AR257" s="134" t="s">
        <v>174</v>
      </c>
      <c r="AT257" s="134" t="s">
        <v>156</v>
      </c>
      <c r="AU257" s="134" t="s">
        <v>87</v>
      </c>
      <c r="AY257" s="2" t="s">
        <v>153</v>
      </c>
      <c r="BE257" s="135">
        <f t="shared" si="22"/>
        <v>0</v>
      </c>
      <c r="BF257" s="135">
        <f t="shared" si="23"/>
        <v>0</v>
      </c>
      <c r="BG257" s="135">
        <f t="shared" si="24"/>
        <v>0</v>
      </c>
      <c r="BH257" s="135">
        <f t="shared" si="25"/>
        <v>0</v>
      </c>
      <c r="BI257" s="135">
        <f t="shared" si="26"/>
        <v>0</v>
      </c>
      <c r="BJ257" s="2" t="s">
        <v>85</v>
      </c>
      <c r="BK257" s="135">
        <f>ROUND(I257*H257,2)</f>
        <v>0</v>
      </c>
      <c r="BL257" s="2" t="s">
        <v>174</v>
      </c>
      <c r="BM257" s="134" t="s">
        <v>2210</v>
      </c>
    </row>
    <row r="258" spans="2:47" s="18" customFormat="1" ht="11.25">
      <c r="B258" s="19"/>
      <c r="D258" s="136" t="s">
        <v>163</v>
      </c>
      <c r="F258" s="137" t="s">
        <v>2211</v>
      </c>
      <c r="L258" s="19"/>
      <c r="M258" s="139"/>
      <c r="N258" s="140"/>
      <c r="O258" s="140"/>
      <c r="P258" s="140"/>
      <c r="Q258" s="140"/>
      <c r="R258" s="140"/>
      <c r="S258" s="140"/>
      <c r="T258" s="141"/>
      <c r="AT258" s="2" t="s">
        <v>163</v>
      </c>
      <c r="AU258" s="2" t="s">
        <v>87</v>
      </c>
    </row>
    <row r="259" spans="2:12" s="18" customFormat="1" ht="6.95" customHeight="1">
      <c r="B259" s="29"/>
      <c r="C259" s="30"/>
      <c r="D259" s="30"/>
      <c r="E259" s="30"/>
      <c r="F259" s="30"/>
      <c r="G259" s="30"/>
      <c r="H259" s="30"/>
      <c r="I259" s="30"/>
      <c r="J259" s="30"/>
      <c r="K259" s="30"/>
      <c r="L259" s="19"/>
    </row>
  </sheetData>
  <autoFilter ref="C86:K258"/>
  <mergeCells count="9">
    <mergeCell ref="E48:H48"/>
    <mergeCell ref="E50:H50"/>
    <mergeCell ref="E77:H77"/>
    <mergeCell ref="E79:H79"/>
    <mergeCell ref="L2:V2"/>
    <mergeCell ref="E7:H7"/>
    <mergeCell ref="E9:H9"/>
    <mergeCell ref="E18:H18"/>
    <mergeCell ref="E27:H27"/>
  </mergeCells>
  <hyperlinks>
    <hyperlink ref="F91" r:id="rId1" display="https://podminky.urs.cz/item/CS_URS_2023_01/113106123"/>
    <hyperlink ref="F93" r:id="rId2" display="https://podminky.urs.cz/item/CS_URS_2023_01/113107161"/>
    <hyperlink ref="F102" r:id="rId3" display="https://podminky.urs.cz/item/CS_URS_2023_01/113107182"/>
    <hyperlink ref="F104" r:id="rId4" display="https://podminky.urs.cz/item/CS_URS_2023_01/113107162"/>
    <hyperlink ref="F106" r:id="rId5" display="https://podminky.urs.cz/item/CS_URS_2023_01/113107331"/>
    <hyperlink ref="F110" r:id="rId6" display="https://podminky.urs.cz/item/CS_URS_2023_01/113107343"/>
    <hyperlink ref="F114" r:id="rId7" display="https://podminky.urs.cz/item/CS_URS_2023_01/113202111"/>
    <hyperlink ref="F117" r:id="rId8" display="https://podminky.urs.cz/item/CS_URS_2023_01/122151103"/>
    <hyperlink ref="F126" r:id="rId9" display="https://podminky.urs.cz/item/CS_URS_2023_01/162751117"/>
    <hyperlink ref="F128" r:id="rId10" display="https://podminky.urs.cz/item/CS_URS_2023_01/171251201"/>
    <hyperlink ref="F130" r:id="rId11" display="https://podminky.urs.cz/item/CS_URS_2023_01/171201231"/>
    <hyperlink ref="F133" r:id="rId12" display="https://podminky.urs.cz/item/CS_URS_2023_01/181951111"/>
    <hyperlink ref="F135" r:id="rId13" display="https://podminky.urs.cz/item/CS_URS_2023_01/181951112"/>
    <hyperlink ref="F137" r:id="rId14" display="https://podminky.urs.cz/item/CS_URS_2023_01/181351003"/>
    <hyperlink ref="F141" r:id="rId15" display="https://podminky.urs.cz/item/CS_URS_2023_01/181411131"/>
    <hyperlink ref="F147" r:id="rId16" display="https://podminky.urs.cz/item/CS_URS_2023_01/212572111"/>
    <hyperlink ref="F149" r:id="rId17" display="https://podminky.urs.cz/item/CS_URS_2023_01/211971110"/>
    <hyperlink ref="F153" r:id="rId18" display="https://podminky.urs.cz/item/CS_URS_2023_01/212755214"/>
    <hyperlink ref="F155" r:id="rId19" display="https://podminky.urs.cz/item/CS_URS_2023_01/211561111"/>
    <hyperlink ref="F158" r:id="rId20" display="https://podminky.urs.cz/item/CS_URS_2023_01/564851111"/>
    <hyperlink ref="F165" r:id="rId21" display="https://podminky.urs.cz/item/CS_URS_2023_01/564861111"/>
    <hyperlink ref="F167" r:id="rId22" display="https://podminky.urs.cz/item/CS_URS_2023_01/564871116"/>
    <hyperlink ref="F174" r:id="rId23" display="https://podminky.urs.cz/item/CS_URS_2023_01/567122112"/>
    <hyperlink ref="F176" r:id="rId24" display="https://podminky.urs.cz/item/CS_URS_2023_01/573191111"/>
    <hyperlink ref="F178" r:id="rId25" display="https://podminky.urs.cz/item/CS_URS_2023_01/565155111"/>
    <hyperlink ref="F180" r:id="rId26" display="https://podminky.urs.cz/item/CS_URS_2023_01/573231107"/>
    <hyperlink ref="F182" r:id="rId27" display="https://podminky.urs.cz/item/CS_URS_2023_01/577134111"/>
    <hyperlink ref="F184" r:id="rId28" display="https://podminky.urs.cz/item/CS_URS_2023_01/596211111"/>
    <hyperlink ref="F195" r:id="rId29" display="https://podminky.urs.cz/item/CS_URS_2023_01/919735112"/>
    <hyperlink ref="F198" r:id="rId30" display="https://podminky.urs.cz/item/CS_URS_2023_01/966006132"/>
    <hyperlink ref="F200" r:id="rId31" display="https://podminky.urs.cz/item/CS_URS_2023_01/966006211"/>
    <hyperlink ref="F202" r:id="rId32" display="https://podminky.urs.cz/item/CS_URS_2023_01/914511112"/>
    <hyperlink ref="F207" r:id="rId33" display="https://podminky.urs.cz/item/CS_URS_2023_01/914111111"/>
    <hyperlink ref="F213" r:id="rId34" display="https://podminky.urs.cz/item/CS_URS_2023_01/915611111"/>
    <hyperlink ref="F215" r:id="rId35" display="https://podminky.urs.cz/item/CS_URS_2023_01/915621111"/>
    <hyperlink ref="F218" r:id="rId36" display="https://podminky.urs.cz/item/CS_URS_2023_01/915231111"/>
    <hyperlink ref="F220" r:id="rId37" display="https://podminky.urs.cz/item/CS_URS_2023_01/916111113"/>
    <hyperlink ref="F225" r:id="rId38" display="https://podminky.urs.cz/item/CS_URS_2023_01/916131213"/>
    <hyperlink ref="F233" r:id="rId39" display="https://podminky.urs.cz/item/CS_URS_2023_01/916231213"/>
    <hyperlink ref="F239" r:id="rId40" display="https://podminky.urs.cz/item/CS_URS_2023_01/919112221"/>
    <hyperlink ref="F241" r:id="rId41" display="https://podminky.urs.cz/item/CS_URS_2023_01/919122121"/>
    <hyperlink ref="F243" r:id="rId42" display="https://podminky.urs.cz/item/CS_URS_2023_01/919726123"/>
    <hyperlink ref="F246" r:id="rId43" display="https://podminky.urs.cz/item/CS_URS_2023_01/997221551"/>
    <hyperlink ref="F248" r:id="rId44" display="https://podminky.urs.cz/item/CS_URS_2023_01/997221559"/>
    <hyperlink ref="F251" r:id="rId45" display="https://podminky.urs.cz/item/CS_URS_2023_01/997221861"/>
    <hyperlink ref="F253" r:id="rId46" display="https://podminky.urs.cz/item/CS_URS_2023_01/997221873"/>
    <hyperlink ref="F255" r:id="rId47" display="https://podminky.urs.cz/item/CS_URS_2023_01/997221875"/>
    <hyperlink ref="F258" r:id="rId48" display="https://podminky.urs.cz/item/CS_URS_2023_01/99822511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4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290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96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2212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22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">
        <v>19</v>
      </c>
      <c r="L14" s="19"/>
    </row>
    <row r="15" spans="2:12" s="18" customFormat="1" ht="18" customHeight="1">
      <c r="B15" s="19"/>
      <c r="E15" s="10" t="s">
        <v>28</v>
      </c>
      <c r="I15" s="12" t="s">
        <v>29</v>
      </c>
      <c r="J15" s="10" t="s">
        <v>19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">
        <v>19</v>
      </c>
      <c r="L20" s="19"/>
    </row>
    <row r="21" spans="2:12" s="18" customFormat="1" ht="18" customHeight="1">
      <c r="B21" s="19"/>
      <c r="E21" s="10" t="s">
        <v>35</v>
      </c>
      <c r="I21" s="12" t="s">
        <v>29</v>
      </c>
      <c r="J21" s="10" t="s">
        <v>19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">
        <v>19</v>
      </c>
      <c r="L23" s="19"/>
    </row>
    <row r="24" spans="2:12" s="18" customFormat="1" ht="18" customHeight="1">
      <c r="B24" s="19"/>
      <c r="E24" s="10" t="s">
        <v>127</v>
      </c>
      <c r="I24" s="12" t="s">
        <v>29</v>
      </c>
      <c r="J24" s="10" t="s">
        <v>19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ROUND(J82,2)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ROUND((SUM(BE82:BE289)),2)</f>
        <v>0</v>
      </c>
      <c r="I33" s="82">
        <v>0.21</v>
      </c>
      <c r="J33" s="81">
        <f>ROUND(((SUM(BE82:BE289))*I33),2)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ROUND((SUM(BF82:BF289)),2)</f>
        <v>0</v>
      </c>
      <c r="I34" s="82">
        <v>0.15</v>
      </c>
      <c r="J34" s="81">
        <f>ROUND(((SUM(BF82:BF289))*I34),2)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ROUND((SUM(BG82:BG289)),2)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ROUND((SUM(BH82:BH289)),2)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ROUND((SUM(BI82:BI289)),2)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03 - Sadové úpravy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Chrudim, ul. Topolská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Michal Kubelka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J82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225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226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7" customFormat="1" ht="19.9" customHeight="1">
      <c r="B62" s="98"/>
      <c r="D62" s="99" t="s">
        <v>234</v>
      </c>
      <c r="E62" s="100"/>
      <c r="F62" s="100"/>
      <c r="G62" s="100"/>
      <c r="H62" s="100"/>
      <c r="I62" s="100"/>
      <c r="J62" s="101">
        <f>J287</f>
        <v>0</v>
      </c>
      <c r="L62" s="98"/>
    </row>
    <row r="63" spans="2:12" s="18" customFormat="1" ht="21.75" customHeight="1">
      <c r="B63" s="19"/>
      <c r="L63" s="19"/>
    </row>
    <row r="64" spans="2:12" s="18" customFormat="1" ht="6.95" customHeight="1">
      <c r="B64" s="29"/>
      <c r="C64" s="30"/>
      <c r="D64" s="30"/>
      <c r="E64" s="30"/>
      <c r="F64" s="30"/>
      <c r="G64" s="30"/>
      <c r="H64" s="30"/>
      <c r="I64" s="30"/>
      <c r="J64" s="30"/>
      <c r="K64" s="30"/>
      <c r="L64" s="19"/>
    </row>
    <row r="68" spans="2:12" s="18" customFormat="1" ht="6.95" customHeight="1">
      <c r="B68" s="31"/>
      <c r="C68" s="32"/>
      <c r="D68" s="32"/>
      <c r="E68" s="32"/>
      <c r="F68" s="32"/>
      <c r="G68" s="32"/>
      <c r="H68" s="32"/>
      <c r="I68" s="32"/>
      <c r="J68" s="32"/>
      <c r="K68" s="32"/>
      <c r="L68" s="19"/>
    </row>
    <row r="69" spans="2:12" s="18" customFormat="1" ht="24.95" customHeight="1">
      <c r="B69" s="19"/>
      <c r="C69" s="6" t="s">
        <v>138</v>
      </c>
      <c r="L69" s="19"/>
    </row>
    <row r="70" spans="2:12" s="18" customFormat="1" ht="6.95" customHeight="1">
      <c r="B70" s="19"/>
      <c r="L70" s="19"/>
    </row>
    <row r="71" spans="2:12" s="18" customFormat="1" ht="12" customHeight="1">
      <c r="B71" s="19"/>
      <c r="C71" s="12" t="s">
        <v>16</v>
      </c>
      <c r="L71" s="19"/>
    </row>
    <row r="72" spans="2:12" s="18" customFormat="1" ht="16.5" customHeight="1">
      <c r="B72" s="19"/>
      <c r="E72" s="295" t="str">
        <f>E7</f>
        <v>Knihovna v Topolské ulici, Chrudim</v>
      </c>
      <c r="F72" s="296"/>
      <c r="G72" s="296"/>
      <c r="H72" s="296"/>
      <c r="L72" s="19"/>
    </row>
    <row r="73" spans="2:12" s="18" customFormat="1" ht="12" customHeight="1">
      <c r="B73" s="19"/>
      <c r="C73" s="12" t="s">
        <v>125</v>
      </c>
      <c r="L73" s="19"/>
    </row>
    <row r="74" spans="2:12" s="18" customFormat="1" ht="16.5" customHeight="1">
      <c r="B74" s="19"/>
      <c r="E74" s="276" t="str">
        <f>E9</f>
        <v>03 - Sadové úpravy</v>
      </c>
      <c r="F74" s="297"/>
      <c r="G74" s="297"/>
      <c r="H74" s="297"/>
      <c r="L74" s="19"/>
    </row>
    <row r="75" spans="2:12" s="18" customFormat="1" ht="6.95" customHeight="1">
      <c r="B75" s="19"/>
      <c r="L75" s="19"/>
    </row>
    <row r="76" spans="2:12" s="18" customFormat="1" ht="12" customHeight="1">
      <c r="B76" s="19"/>
      <c r="C76" s="12" t="s">
        <v>21</v>
      </c>
      <c r="F76" s="10" t="str">
        <f>F12</f>
        <v xml:space="preserve">Chrudim, ul. Topolská </v>
      </c>
      <c r="I76" s="12" t="s">
        <v>23</v>
      </c>
      <c r="J76" s="39" t="str">
        <f>IF(J12="","",J12)</f>
        <v>12. 1. 2023</v>
      </c>
      <c r="L76" s="19"/>
    </row>
    <row r="77" spans="2:12" s="18" customFormat="1" ht="6.95" customHeight="1">
      <c r="B77" s="19"/>
      <c r="L77" s="19"/>
    </row>
    <row r="78" spans="2:12" s="18" customFormat="1" ht="15.2" customHeight="1">
      <c r="B78" s="19"/>
      <c r="C78" s="12" t="s">
        <v>25</v>
      </c>
      <c r="F78" s="10" t="str">
        <f>E15</f>
        <v>Město Chrudim</v>
      </c>
      <c r="I78" s="12" t="s">
        <v>33</v>
      </c>
      <c r="J78" s="16" t="str">
        <f>E21</f>
        <v>KLIKS atelier s.r.o.</v>
      </c>
      <c r="L78" s="19"/>
    </row>
    <row r="79" spans="2:12" s="18" customFormat="1" ht="15.2" customHeight="1">
      <c r="B79" s="19"/>
      <c r="C79" s="12" t="s">
        <v>31</v>
      </c>
      <c r="F79" s="10" t="str">
        <f>IF(E18="","",E18)</f>
        <v>Vyplň údaj</v>
      </c>
      <c r="I79" s="12" t="s">
        <v>38</v>
      </c>
      <c r="J79" s="16" t="str">
        <f>E24</f>
        <v>Michal Kubelka</v>
      </c>
      <c r="L79" s="19"/>
    </row>
    <row r="80" spans="2:12" s="18" customFormat="1" ht="10.35" customHeight="1">
      <c r="B80" s="19"/>
      <c r="L80" s="19"/>
    </row>
    <row r="81" spans="2:20" s="102" customFormat="1" ht="29.25" customHeight="1">
      <c r="B81" s="103"/>
      <c r="C81" s="104" t="s">
        <v>139</v>
      </c>
      <c r="D81" s="105" t="s">
        <v>63</v>
      </c>
      <c r="E81" s="105" t="s">
        <v>59</v>
      </c>
      <c r="F81" s="105" t="s">
        <v>60</v>
      </c>
      <c r="G81" s="105" t="s">
        <v>140</v>
      </c>
      <c r="H81" s="105" t="s">
        <v>141</v>
      </c>
      <c r="I81" s="105" t="s">
        <v>142</v>
      </c>
      <c r="J81" s="105" t="s">
        <v>130</v>
      </c>
      <c r="K81" s="106" t="s">
        <v>143</v>
      </c>
      <c r="L81" s="103"/>
      <c r="M81" s="46" t="s">
        <v>19</v>
      </c>
      <c r="N81" s="47" t="s">
        <v>48</v>
      </c>
      <c r="O81" s="47" t="s">
        <v>144</v>
      </c>
      <c r="P81" s="47" t="s">
        <v>145</v>
      </c>
      <c r="Q81" s="47" t="s">
        <v>146</v>
      </c>
      <c r="R81" s="47" t="s">
        <v>147</v>
      </c>
      <c r="S81" s="47" t="s">
        <v>148</v>
      </c>
      <c r="T81" s="48" t="s">
        <v>149</v>
      </c>
    </row>
    <row r="82" spans="2:63" s="18" customFormat="1" ht="22.9" customHeight="1">
      <c r="B82" s="19"/>
      <c r="C82" s="52" t="s">
        <v>150</v>
      </c>
      <c r="J82" s="107">
        <f aca="true" t="shared" si="2" ref="J82:J84">BK82</f>
        <v>0</v>
      </c>
      <c r="L82" s="19"/>
      <c r="M82" s="49"/>
      <c r="N82" s="40"/>
      <c r="O82" s="40"/>
      <c r="P82" s="108">
        <f>P83</f>
        <v>0</v>
      </c>
      <c r="Q82" s="40"/>
      <c r="R82" s="108">
        <f>R83</f>
        <v>87.699</v>
      </c>
      <c r="S82" s="40"/>
      <c r="T82" s="109">
        <f>T83</f>
        <v>0</v>
      </c>
      <c r="AT82" s="2" t="s">
        <v>77</v>
      </c>
      <c r="AU82" s="2" t="s">
        <v>131</v>
      </c>
      <c r="BK82" s="110">
        <f>BK83</f>
        <v>0</v>
      </c>
    </row>
    <row r="83" spans="2:63" s="111" customFormat="1" ht="25.9" customHeight="1">
      <c r="B83" s="112"/>
      <c r="D83" s="113" t="s">
        <v>77</v>
      </c>
      <c r="E83" s="114" t="s">
        <v>249</v>
      </c>
      <c r="F83" s="114" t="s">
        <v>250</v>
      </c>
      <c r="J83" s="115">
        <f t="shared" si="2"/>
        <v>0</v>
      </c>
      <c r="L83" s="112"/>
      <c r="M83" s="116"/>
      <c r="P83" s="117">
        <f>P84+P287</f>
        <v>0</v>
      </c>
      <c r="R83" s="117">
        <f>R84+R287</f>
        <v>87.699</v>
      </c>
      <c r="T83" s="118">
        <f>T84+T287</f>
        <v>0</v>
      </c>
      <c r="AR83" s="113" t="s">
        <v>85</v>
      </c>
      <c r="AT83" s="119" t="s">
        <v>77</v>
      </c>
      <c r="AU83" s="119" t="s">
        <v>78</v>
      </c>
      <c r="AY83" s="113" t="s">
        <v>153</v>
      </c>
      <c r="BK83" s="120">
        <f>BK84+BK287</f>
        <v>0</v>
      </c>
    </row>
    <row r="84" spans="2:63" s="111" customFormat="1" ht="22.9" customHeight="1">
      <c r="B84" s="112"/>
      <c r="D84" s="113" t="s">
        <v>77</v>
      </c>
      <c r="E84" s="121" t="s">
        <v>85</v>
      </c>
      <c r="F84" s="121" t="s">
        <v>251</v>
      </c>
      <c r="J84" s="122">
        <f t="shared" si="2"/>
        <v>0</v>
      </c>
      <c r="L84" s="112"/>
      <c r="M84" s="116"/>
      <c r="P84" s="117">
        <f>SUM(P85:P286)</f>
        <v>0</v>
      </c>
      <c r="R84" s="117">
        <f>SUM(R85:R286)</f>
        <v>87.699</v>
      </c>
      <c r="T84" s="118">
        <f>SUM(T85:T286)</f>
        <v>0</v>
      </c>
      <c r="AR84" s="113" t="s">
        <v>85</v>
      </c>
      <c r="AT84" s="119" t="s">
        <v>77</v>
      </c>
      <c r="AU84" s="119" t="s">
        <v>85</v>
      </c>
      <c r="AY84" s="113" t="s">
        <v>153</v>
      </c>
      <c r="BK84" s="120">
        <f>SUM(BK85:BK286)</f>
        <v>0</v>
      </c>
    </row>
    <row r="85" spans="2:65" s="18" customFormat="1" ht="24.2" customHeight="1">
      <c r="B85" s="19"/>
      <c r="C85" s="123" t="s">
        <v>85</v>
      </c>
      <c r="D85" s="123" t="s">
        <v>156</v>
      </c>
      <c r="E85" s="124" t="s">
        <v>2213</v>
      </c>
      <c r="F85" s="125" t="s">
        <v>2214</v>
      </c>
      <c r="G85" s="126" t="s">
        <v>258</v>
      </c>
      <c r="H85" s="127">
        <v>180.25</v>
      </c>
      <c r="I85" s="128"/>
      <c r="J85" s="129">
        <f>ROUND(I85*H85,2)</f>
        <v>0</v>
      </c>
      <c r="K85" s="125" t="s">
        <v>160</v>
      </c>
      <c r="L85" s="19"/>
      <c r="M85" s="130" t="s">
        <v>19</v>
      </c>
      <c r="N85" s="131" t="s">
        <v>49</v>
      </c>
      <c r="P85" s="132">
        <f>O85*H85</f>
        <v>0</v>
      </c>
      <c r="Q85" s="132">
        <v>0</v>
      </c>
      <c r="R85" s="132">
        <f>Q85*H85</f>
        <v>0</v>
      </c>
      <c r="S85" s="132">
        <v>0</v>
      </c>
      <c r="T85" s="133">
        <f>S85*H85</f>
        <v>0</v>
      </c>
      <c r="AR85" s="134" t="s">
        <v>174</v>
      </c>
      <c r="AT85" s="134" t="s">
        <v>156</v>
      </c>
      <c r="AU85" s="134" t="s">
        <v>87</v>
      </c>
      <c r="AY85" s="2" t="s">
        <v>153</v>
      </c>
      <c r="BE85" s="135">
        <f>IF(N85="základní",J85,0)</f>
        <v>0</v>
      </c>
      <c r="BF85" s="135">
        <f>IF(N85="snížená",J85,0)</f>
        <v>0</v>
      </c>
      <c r="BG85" s="135">
        <f>IF(N85="zákl. přenesená",J85,0)</f>
        <v>0</v>
      </c>
      <c r="BH85" s="135">
        <f>IF(N85="sníž. přenesená",J85,0)</f>
        <v>0</v>
      </c>
      <c r="BI85" s="135">
        <f>IF(N85="nulová",J85,0)</f>
        <v>0</v>
      </c>
      <c r="BJ85" s="2" t="s">
        <v>85</v>
      </c>
      <c r="BK85" s="135">
        <f>ROUND(I85*H85,2)</f>
        <v>0</v>
      </c>
      <c r="BL85" s="2" t="s">
        <v>174</v>
      </c>
      <c r="BM85" s="134" t="s">
        <v>2215</v>
      </c>
    </row>
    <row r="86" spans="2:47" s="18" customFormat="1" ht="11.25">
      <c r="B86" s="19"/>
      <c r="D86" s="136" t="s">
        <v>163</v>
      </c>
      <c r="F86" s="137" t="s">
        <v>2216</v>
      </c>
      <c r="L86" s="19"/>
      <c r="M86" s="138"/>
      <c r="T86" s="43"/>
      <c r="AT86" s="2" t="s">
        <v>163</v>
      </c>
      <c r="AU86" s="2" t="s">
        <v>87</v>
      </c>
    </row>
    <row r="87" spans="2:51" s="142" customFormat="1" ht="11.25">
      <c r="B87" s="143"/>
      <c r="D87" s="144" t="s">
        <v>261</v>
      </c>
      <c r="E87" s="145" t="s">
        <v>19</v>
      </c>
      <c r="F87" s="146" t="s">
        <v>262</v>
      </c>
      <c r="H87" s="145" t="s">
        <v>19</v>
      </c>
      <c r="L87" s="143"/>
      <c r="M87" s="147"/>
      <c r="T87" s="148"/>
      <c r="AT87" s="145" t="s">
        <v>261</v>
      </c>
      <c r="AU87" s="145" t="s">
        <v>87</v>
      </c>
      <c r="AV87" s="142" t="s">
        <v>85</v>
      </c>
      <c r="AW87" s="142" t="s">
        <v>37</v>
      </c>
      <c r="AX87" s="142" t="s">
        <v>78</v>
      </c>
      <c r="AY87" s="145" t="s">
        <v>153</v>
      </c>
    </row>
    <row r="88" spans="2:51" s="149" customFormat="1" ht="11.25">
      <c r="B88" s="150"/>
      <c r="D88" s="144" t="s">
        <v>261</v>
      </c>
      <c r="E88" s="151" t="s">
        <v>19</v>
      </c>
      <c r="F88" s="152" t="s">
        <v>2217</v>
      </c>
      <c r="H88" s="153">
        <v>180.25</v>
      </c>
      <c r="L88" s="150"/>
      <c r="M88" s="154"/>
      <c r="T88" s="155"/>
      <c r="AT88" s="151" t="s">
        <v>261</v>
      </c>
      <c r="AU88" s="151" t="s">
        <v>87</v>
      </c>
      <c r="AV88" s="149" t="s">
        <v>87</v>
      </c>
      <c r="AW88" s="149" t="s">
        <v>37</v>
      </c>
      <c r="AX88" s="149" t="s">
        <v>85</v>
      </c>
      <c r="AY88" s="151" t="s">
        <v>153</v>
      </c>
    </row>
    <row r="89" spans="2:65" s="18" customFormat="1" ht="16.5" customHeight="1">
      <c r="B89" s="19"/>
      <c r="C89" s="171" t="s">
        <v>87</v>
      </c>
      <c r="D89" s="171" t="s">
        <v>664</v>
      </c>
      <c r="E89" s="172" t="s">
        <v>2023</v>
      </c>
      <c r="F89" s="173" t="s">
        <v>2024</v>
      </c>
      <c r="G89" s="174" t="s">
        <v>322</v>
      </c>
      <c r="H89" s="175">
        <v>86.52</v>
      </c>
      <c r="I89" s="176"/>
      <c r="J89" s="177">
        <f>ROUND(I89*H89,2)</f>
        <v>0</v>
      </c>
      <c r="K89" s="173" t="s">
        <v>160</v>
      </c>
      <c r="L89" s="178"/>
      <c r="M89" s="179" t="s">
        <v>19</v>
      </c>
      <c r="N89" s="180" t="s">
        <v>49</v>
      </c>
      <c r="P89" s="132">
        <f>O89*H89</f>
        <v>0</v>
      </c>
      <c r="Q89" s="132">
        <v>1</v>
      </c>
      <c r="R89" s="132">
        <f>Q89*H89</f>
        <v>86.52</v>
      </c>
      <c r="S89" s="132">
        <v>0</v>
      </c>
      <c r="T89" s="133">
        <f>S89*H89</f>
        <v>0</v>
      </c>
      <c r="AR89" s="134" t="s">
        <v>192</v>
      </c>
      <c r="AT89" s="134" t="s">
        <v>664</v>
      </c>
      <c r="AU89" s="134" t="s">
        <v>87</v>
      </c>
      <c r="AY89" s="2" t="s">
        <v>153</v>
      </c>
      <c r="BE89" s="135">
        <f>IF(N89="základní",J89,0)</f>
        <v>0</v>
      </c>
      <c r="BF89" s="135">
        <f>IF(N89="snížená",J89,0)</f>
        <v>0</v>
      </c>
      <c r="BG89" s="135">
        <f>IF(N89="zákl. přenesená",J89,0)</f>
        <v>0</v>
      </c>
      <c r="BH89" s="135">
        <f>IF(N89="sníž. přenesená",J89,0)</f>
        <v>0</v>
      </c>
      <c r="BI89" s="135">
        <f>IF(N89="nulová",J89,0)</f>
        <v>0</v>
      </c>
      <c r="BJ89" s="2" t="s">
        <v>85</v>
      </c>
      <c r="BK89" s="135">
        <f>ROUND(I89*H89,2)</f>
        <v>0</v>
      </c>
      <c r="BL89" s="2" t="s">
        <v>174</v>
      </c>
      <c r="BM89" s="134" t="s">
        <v>2218</v>
      </c>
    </row>
    <row r="90" spans="2:51" s="149" customFormat="1" ht="11.25">
      <c r="B90" s="150"/>
      <c r="D90" s="144" t="s">
        <v>261</v>
      </c>
      <c r="E90" s="151" t="s">
        <v>19</v>
      </c>
      <c r="F90" s="152" t="s">
        <v>2219</v>
      </c>
      <c r="H90" s="153">
        <v>86.52</v>
      </c>
      <c r="L90" s="150"/>
      <c r="M90" s="154"/>
      <c r="T90" s="155"/>
      <c r="AT90" s="151" t="s">
        <v>261</v>
      </c>
      <c r="AU90" s="151" t="s">
        <v>87</v>
      </c>
      <c r="AV90" s="149" t="s">
        <v>87</v>
      </c>
      <c r="AW90" s="149" t="s">
        <v>37</v>
      </c>
      <c r="AX90" s="149" t="s">
        <v>85</v>
      </c>
      <c r="AY90" s="151" t="s">
        <v>153</v>
      </c>
    </row>
    <row r="91" spans="2:65" s="18" customFormat="1" ht="16.5" customHeight="1">
      <c r="B91" s="19"/>
      <c r="C91" s="123" t="s">
        <v>169</v>
      </c>
      <c r="D91" s="123" t="s">
        <v>156</v>
      </c>
      <c r="E91" s="124" t="s">
        <v>2220</v>
      </c>
      <c r="F91" s="125" t="s">
        <v>2221</v>
      </c>
      <c r="G91" s="126" t="s">
        <v>258</v>
      </c>
      <c r="H91" s="127">
        <v>180.25</v>
      </c>
      <c r="I91" s="128"/>
      <c r="J91" s="129">
        <f>ROUND(I91*H91,2)</f>
        <v>0</v>
      </c>
      <c r="K91" s="125" t="s">
        <v>160</v>
      </c>
      <c r="L91" s="19"/>
      <c r="M91" s="130" t="s">
        <v>19</v>
      </c>
      <c r="N91" s="131" t="s">
        <v>49</v>
      </c>
      <c r="P91" s="132">
        <f>O91*H91</f>
        <v>0</v>
      </c>
      <c r="Q91" s="132">
        <v>0</v>
      </c>
      <c r="R91" s="132">
        <f>Q91*H91</f>
        <v>0</v>
      </c>
      <c r="S91" s="132">
        <v>0</v>
      </c>
      <c r="T91" s="133">
        <f>S91*H91</f>
        <v>0</v>
      </c>
      <c r="AR91" s="134" t="s">
        <v>174</v>
      </c>
      <c r="AT91" s="134" t="s">
        <v>156</v>
      </c>
      <c r="AU91" s="134" t="s">
        <v>87</v>
      </c>
      <c r="AY91" s="2" t="s">
        <v>153</v>
      </c>
      <c r="BE91" s="135">
        <f>IF(N91="základní",J91,0)</f>
        <v>0</v>
      </c>
      <c r="BF91" s="135">
        <f>IF(N91="snížená",J91,0)</f>
        <v>0</v>
      </c>
      <c r="BG91" s="135">
        <f>IF(N91="zákl. přenesená",J91,0)</f>
        <v>0</v>
      </c>
      <c r="BH91" s="135">
        <f>IF(N91="sníž. přenesená",J91,0)</f>
        <v>0</v>
      </c>
      <c r="BI91" s="135">
        <f>IF(N91="nulová",J91,0)</f>
        <v>0</v>
      </c>
      <c r="BJ91" s="2" t="s">
        <v>85</v>
      </c>
      <c r="BK91" s="135">
        <f>ROUND(I91*H91,2)</f>
        <v>0</v>
      </c>
      <c r="BL91" s="2" t="s">
        <v>174</v>
      </c>
      <c r="BM91" s="134" t="s">
        <v>2222</v>
      </c>
    </row>
    <row r="92" spans="2:47" s="18" customFormat="1" ht="11.25">
      <c r="B92" s="19"/>
      <c r="D92" s="136" t="s">
        <v>163</v>
      </c>
      <c r="F92" s="137" t="s">
        <v>2223</v>
      </c>
      <c r="L92" s="19"/>
      <c r="M92" s="138"/>
      <c r="T92" s="43"/>
      <c r="AT92" s="2" t="s">
        <v>163</v>
      </c>
      <c r="AU92" s="2" t="s">
        <v>87</v>
      </c>
    </row>
    <row r="93" spans="2:51" s="142" customFormat="1" ht="11.25">
      <c r="B93" s="143"/>
      <c r="D93" s="144" t="s">
        <v>261</v>
      </c>
      <c r="E93" s="145" t="s">
        <v>19</v>
      </c>
      <c r="F93" s="146" t="s">
        <v>262</v>
      </c>
      <c r="H93" s="145" t="s">
        <v>19</v>
      </c>
      <c r="L93" s="143"/>
      <c r="M93" s="147"/>
      <c r="T93" s="148"/>
      <c r="AT93" s="145" t="s">
        <v>261</v>
      </c>
      <c r="AU93" s="145" t="s">
        <v>87</v>
      </c>
      <c r="AV93" s="142" t="s">
        <v>85</v>
      </c>
      <c r="AW93" s="142" t="s">
        <v>37</v>
      </c>
      <c r="AX93" s="142" t="s">
        <v>78</v>
      </c>
      <c r="AY93" s="145" t="s">
        <v>153</v>
      </c>
    </row>
    <row r="94" spans="2:51" s="149" customFormat="1" ht="11.25">
      <c r="B94" s="150"/>
      <c r="D94" s="144" t="s">
        <v>261</v>
      </c>
      <c r="E94" s="151" t="s">
        <v>19</v>
      </c>
      <c r="F94" s="152" t="s">
        <v>2217</v>
      </c>
      <c r="H94" s="153">
        <v>180.25</v>
      </c>
      <c r="L94" s="150"/>
      <c r="M94" s="154"/>
      <c r="T94" s="155"/>
      <c r="AT94" s="151" t="s">
        <v>261</v>
      </c>
      <c r="AU94" s="151" t="s">
        <v>87</v>
      </c>
      <c r="AV94" s="149" t="s">
        <v>87</v>
      </c>
      <c r="AW94" s="149" t="s">
        <v>37</v>
      </c>
      <c r="AX94" s="149" t="s">
        <v>85</v>
      </c>
      <c r="AY94" s="151" t="s">
        <v>153</v>
      </c>
    </row>
    <row r="95" spans="2:65" s="18" customFormat="1" ht="24.2" customHeight="1">
      <c r="B95" s="19"/>
      <c r="C95" s="123" t="s">
        <v>174</v>
      </c>
      <c r="D95" s="123" t="s">
        <v>156</v>
      </c>
      <c r="E95" s="124" t="s">
        <v>2224</v>
      </c>
      <c r="F95" s="125" t="s">
        <v>2225</v>
      </c>
      <c r="G95" s="126" t="s">
        <v>254</v>
      </c>
      <c r="H95" s="127">
        <v>1049</v>
      </c>
      <c r="I95" s="128"/>
      <c r="J95" s="129">
        <f>ROUND(I95*H95,2)</f>
        <v>0</v>
      </c>
      <c r="K95" s="125" t="s">
        <v>160</v>
      </c>
      <c r="L95" s="19"/>
      <c r="M95" s="130" t="s">
        <v>19</v>
      </c>
      <c r="N95" s="131" t="s">
        <v>49</v>
      </c>
      <c r="P95" s="132">
        <f>O95*H95</f>
        <v>0</v>
      </c>
      <c r="Q95" s="132">
        <v>0</v>
      </c>
      <c r="R95" s="132">
        <f>Q95*H95</f>
        <v>0</v>
      </c>
      <c r="S95" s="132">
        <v>0</v>
      </c>
      <c r="T95" s="133">
        <f>S95*H95</f>
        <v>0</v>
      </c>
      <c r="AR95" s="134" t="s">
        <v>174</v>
      </c>
      <c r="AT95" s="134" t="s">
        <v>156</v>
      </c>
      <c r="AU95" s="134" t="s">
        <v>87</v>
      </c>
      <c r="AY95" s="2" t="s">
        <v>153</v>
      </c>
      <c r="BE95" s="135">
        <f>IF(N95="základní",J95,0)</f>
        <v>0</v>
      </c>
      <c r="BF95" s="135">
        <f>IF(N95="snížená",J95,0)</f>
        <v>0</v>
      </c>
      <c r="BG95" s="135">
        <f>IF(N95="zákl. přenesená",J95,0)</f>
        <v>0</v>
      </c>
      <c r="BH95" s="135">
        <f>IF(N95="sníž. přenesená",J95,0)</f>
        <v>0</v>
      </c>
      <c r="BI95" s="135">
        <f>IF(N95="nulová",J95,0)</f>
        <v>0</v>
      </c>
      <c r="BJ95" s="2" t="s">
        <v>85</v>
      </c>
      <c r="BK95" s="135">
        <f>ROUND(I95*H95,2)</f>
        <v>0</v>
      </c>
      <c r="BL95" s="2" t="s">
        <v>174</v>
      </c>
      <c r="BM95" s="134" t="s">
        <v>2226</v>
      </c>
    </row>
    <row r="96" spans="2:47" s="18" customFormat="1" ht="11.25">
      <c r="B96" s="19"/>
      <c r="D96" s="136" t="s">
        <v>163</v>
      </c>
      <c r="F96" s="137" t="s">
        <v>2227</v>
      </c>
      <c r="L96" s="19"/>
      <c r="M96" s="138"/>
      <c r="T96" s="43"/>
      <c r="AT96" s="2" t="s">
        <v>163</v>
      </c>
      <c r="AU96" s="2" t="s">
        <v>87</v>
      </c>
    </row>
    <row r="97" spans="2:51" s="142" customFormat="1" ht="11.25">
      <c r="B97" s="143"/>
      <c r="D97" s="144" t="s">
        <v>261</v>
      </c>
      <c r="E97" s="145" t="s">
        <v>19</v>
      </c>
      <c r="F97" s="146" t="s">
        <v>2228</v>
      </c>
      <c r="H97" s="145" t="s">
        <v>19</v>
      </c>
      <c r="L97" s="143"/>
      <c r="M97" s="147"/>
      <c r="T97" s="148"/>
      <c r="AT97" s="145" t="s">
        <v>261</v>
      </c>
      <c r="AU97" s="145" t="s">
        <v>87</v>
      </c>
      <c r="AV97" s="142" t="s">
        <v>85</v>
      </c>
      <c r="AW97" s="142" t="s">
        <v>37</v>
      </c>
      <c r="AX97" s="142" t="s">
        <v>78</v>
      </c>
      <c r="AY97" s="145" t="s">
        <v>153</v>
      </c>
    </row>
    <row r="98" spans="2:51" s="149" customFormat="1" ht="11.25">
      <c r="B98" s="150"/>
      <c r="D98" s="144" t="s">
        <v>261</v>
      </c>
      <c r="E98" s="151" t="s">
        <v>19</v>
      </c>
      <c r="F98" s="152" t="s">
        <v>440</v>
      </c>
      <c r="H98" s="153">
        <v>25</v>
      </c>
      <c r="L98" s="150"/>
      <c r="M98" s="154"/>
      <c r="T98" s="155"/>
      <c r="AT98" s="151" t="s">
        <v>261</v>
      </c>
      <c r="AU98" s="151" t="s">
        <v>87</v>
      </c>
      <c r="AV98" s="149" t="s">
        <v>87</v>
      </c>
      <c r="AW98" s="149" t="s">
        <v>37</v>
      </c>
      <c r="AX98" s="149" t="s">
        <v>78</v>
      </c>
      <c r="AY98" s="151" t="s">
        <v>153</v>
      </c>
    </row>
    <row r="99" spans="2:51" s="142" customFormat="1" ht="11.25">
      <c r="B99" s="143"/>
      <c r="D99" s="144" t="s">
        <v>261</v>
      </c>
      <c r="E99" s="145" t="s">
        <v>19</v>
      </c>
      <c r="F99" s="146" t="s">
        <v>2229</v>
      </c>
      <c r="H99" s="145" t="s">
        <v>19</v>
      </c>
      <c r="L99" s="143"/>
      <c r="M99" s="147"/>
      <c r="T99" s="148"/>
      <c r="AT99" s="145" t="s">
        <v>261</v>
      </c>
      <c r="AU99" s="145" t="s">
        <v>87</v>
      </c>
      <c r="AV99" s="142" t="s">
        <v>85</v>
      </c>
      <c r="AW99" s="142" t="s">
        <v>37</v>
      </c>
      <c r="AX99" s="142" t="s">
        <v>78</v>
      </c>
      <c r="AY99" s="145" t="s">
        <v>153</v>
      </c>
    </row>
    <row r="100" spans="2:51" s="149" customFormat="1" ht="11.25">
      <c r="B100" s="150"/>
      <c r="D100" s="144" t="s">
        <v>261</v>
      </c>
      <c r="E100" s="151" t="s">
        <v>19</v>
      </c>
      <c r="F100" s="152" t="s">
        <v>513</v>
      </c>
      <c r="H100" s="153">
        <v>34</v>
      </c>
      <c r="L100" s="150"/>
      <c r="M100" s="154"/>
      <c r="T100" s="155"/>
      <c r="AT100" s="151" t="s">
        <v>261</v>
      </c>
      <c r="AU100" s="151" t="s">
        <v>87</v>
      </c>
      <c r="AV100" s="149" t="s">
        <v>87</v>
      </c>
      <c r="AW100" s="149" t="s">
        <v>37</v>
      </c>
      <c r="AX100" s="149" t="s">
        <v>78</v>
      </c>
      <c r="AY100" s="151" t="s">
        <v>153</v>
      </c>
    </row>
    <row r="101" spans="2:51" s="142" customFormat="1" ht="11.25">
      <c r="B101" s="143"/>
      <c r="D101" s="144" t="s">
        <v>261</v>
      </c>
      <c r="E101" s="145" t="s">
        <v>19</v>
      </c>
      <c r="F101" s="146" t="s">
        <v>2230</v>
      </c>
      <c r="H101" s="145" t="s">
        <v>19</v>
      </c>
      <c r="L101" s="143"/>
      <c r="M101" s="147"/>
      <c r="T101" s="148"/>
      <c r="AT101" s="145" t="s">
        <v>261</v>
      </c>
      <c r="AU101" s="145" t="s">
        <v>87</v>
      </c>
      <c r="AV101" s="142" t="s">
        <v>85</v>
      </c>
      <c r="AW101" s="142" t="s">
        <v>37</v>
      </c>
      <c r="AX101" s="142" t="s">
        <v>78</v>
      </c>
      <c r="AY101" s="145" t="s">
        <v>153</v>
      </c>
    </row>
    <row r="102" spans="2:51" s="149" customFormat="1" ht="11.25">
      <c r="B102" s="150"/>
      <c r="D102" s="144" t="s">
        <v>261</v>
      </c>
      <c r="E102" s="151" t="s">
        <v>19</v>
      </c>
      <c r="F102" s="152" t="s">
        <v>523</v>
      </c>
      <c r="H102" s="153">
        <v>36</v>
      </c>
      <c r="L102" s="150"/>
      <c r="M102" s="154"/>
      <c r="T102" s="155"/>
      <c r="AT102" s="151" t="s">
        <v>261</v>
      </c>
      <c r="AU102" s="151" t="s">
        <v>87</v>
      </c>
      <c r="AV102" s="149" t="s">
        <v>87</v>
      </c>
      <c r="AW102" s="149" t="s">
        <v>37</v>
      </c>
      <c r="AX102" s="149" t="s">
        <v>78</v>
      </c>
      <c r="AY102" s="151" t="s">
        <v>153</v>
      </c>
    </row>
    <row r="103" spans="2:51" s="142" customFormat="1" ht="11.25">
      <c r="B103" s="143"/>
      <c r="D103" s="144" t="s">
        <v>261</v>
      </c>
      <c r="E103" s="145" t="s">
        <v>19</v>
      </c>
      <c r="F103" s="146" t="s">
        <v>2231</v>
      </c>
      <c r="H103" s="145" t="s">
        <v>19</v>
      </c>
      <c r="L103" s="143"/>
      <c r="M103" s="147"/>
      <c r="T103" s="148"/>
      <c r="AT103" s="145" t="s">
        <v>261</v>
      </c>
      <c r="AU103" s="145" t="s">
        <v>87</v>
      </c>
      <c r="AV103" s="142" t="s">
        <v>85</v>
      </c>
      <c r="AW103" s="142" t="s">
        <v>37</v>
      </c>
      <c r="AX103" s="142" t="s">
        <v>78</v>
      </c>
      <c r="AY103" s="145" t="s">
        <v>153</v>
      </c>
    </row>
    <row r="104" spans="2:51" s="149" customFormat="1" ht="11.25">
      <c r="B104" s="150"/>
      <c r="D104" s="144" t="s">
        <v>261</v>
      </c>
      <c r="E104" s="151" t="s">
        <v>19</v>
      </c>
      <c r="F104" s="152" t="s">
        <v>451</v>
      </c>
      <c r="H104" s="153">
        <v>27</v>
      </c>
      <c r="L104" s="150"/>
      <c r="M104" s="154"/>
      <c r="T104" s="155"/>
      <c r="AT104" s="151" t="s">
        <v>261</v>
      </c>
      <c r="AU104" s="151" t="s">
        <v>87</v>
      </c>
      <c r="AV104" s="149" t="s">
        <v>87</v>
      </c>
      <c r="AW104" s="149" t="s">
        <v>37</v>
      </c>
      <c r="AX104" s="149" t="s">
        <v>78</v>
      </c>
      <c r="AY104" s="151" t="s">
        <v>153</v>
      </c>
    </row>
    <row r="105" spans="2:51" s="142" customFormat="1" ht="11.25">
      <c r="B105" s="143"/>
      <c r="D105" s="144" t="s">
        <v>261</v>
      </c>
      <c r="E105" s="145" t="s">
        <v>19</v>
      </c>
      <c r="F105" s="146" t="s">
        <v>2232</v>
      </c>
      <c r="H105" s="145" t="s">
        <v>19</v>
      </c>
      <c r="L105" s="143"/>
      <c r="M105" s="147"/>
      <c r="T105" s="148"/>
      <c r="AT105" s="145" t="s">
        <v>261</v>
      </c>
      <c r="AU105" s="145" t="s">
        <v>87</v>
      </c>
      <c r="AV105" s="142" t="s">
        <v>85</v>
      </c>
      <c r="AW105" s="142" t="s">
        <v>37</v>
      </c>
      <c r="AX105" s="142" t="s">
        <v>78</v>
      </c>
      <c r="AY105" s="145" t="s">
        <v>153</v>
      </c>
    </row>
    <row r="106" spans="2:51" s="149" customFormat="1" ht="11.25">
      <c r="B106" s="150"/>
      <c r="D106" s="144" t="s">
        <v>261</v>
      </c>
      <c r="E106" s="151" t="s">
        <v>19</v>
      </c>
      <c r="F106" s="152" t="s">
        <v>451</v>
      </c>
      <c r="H106" s="153">
        <v>27</v>
      </c>
      <c r="L106" s="150"/>
      <c r="M106" s="154"/>
      <c r="T106" s="155"/>
      <c r="AT106" s="151" t="s">
        <v>261</v>
      </c>
      <c r="AU106" s="151" t="s">
        <v>87</v>
      </c>
      <c r="AV106" s="149" t="s">
        <v>87</v>
      </c>
      <c r="AW106" s="149" t="s">
        <v>37</v>
      </c>
      <c r="AX106" s="149" t="s">
        <v>78</v>
      </c>
      <c r="AY106" s="151" t="s">
        <v>153</v>
      </c>
    </row>
    <row r="107" spans="2:51" s="142" customFormat="1" ht="11.25">
      <c r="B107" s="143"/>
      <c r="D107" s="144" t="s">
        <v>261</v>
      </c>
      <c r="E107" s="145" t="s">
        <v>19</v>
      </c>
      <c r="F107" s="146" t="s">
        <v>2233</v>
      </c>
      <c r="H107" s="145" t="s">
        <v>19</v>
      </c>
      <c r="L107" s="143"/>
      <c r="M107" s="147"/>
      <c r="T107" s="148"/>
      <c r="AT107" s="145" t="s">
        <v>261</v>
      </c>
      <c r="AU107" s="145" t="s">
        <v>87</v>
      </c>
      <c r="AV107" s="142" t="s">
        <v>85</v>
      </c>
      <c r="AW107" s="142" t="s">
        <v>37</v>
      </c>
      <c r="AX107" s="142" t="s">
        <v>78</v>
      </c>
      <c r="AY107" s="145" t="s">
        <v>153</v>
      </c>
    </row>
    <row r="108" spans="2:51" s="149" customFormat="1" ht="11.25">
      <c r="B108" s="150"/>
      <c r="D108" s="144" t="s">
        <v>261</v>
      </c>
      <c r="E108" s="151" t="s">
        <v>19</v>
      </c>
      <c r="F108" s="152" t="s">
        <v>798</v>
      </c>
      <c r="H108" s="153">
        <v>74</v>
      </c>
      <c r="L108" s="150"/>
      <c r="M108" s="154"/>
      <c r="T108" s="155"/>
      <c r="AT108" s="151" t="s">
        <v>261</v>
      </c>
      <c r="AU108" s="151" t="s">
        <v>87</v>
      </c>
      <c r="AV108" s="149" t="s">
        <v>87</v>
      </c>
      <c r="AW108" s="149" t="s">
        <v>37</v>
      </c>
      <c r="AX108" s="149" t="s">
        <v>78</v>
      </c>
      <c r="AY108" s="151" t="s">
        <v>153</v>
      </c>
    </row>
    <row r="109" spans="2:51" s="142" customFormat="1" ht="11.25">
      <c r="B109" s="143"/>
      <c r="D109" s="144" t="s">
        <v>261</v>
      </c>
      <c r="E109" s="145" t="s">
        <v>19</v>
      </c>
      <c r="F109" s="146" t="s">
        <v>2234</v>
      </c>
      <c r="H109" s="145" t="s">
        <v>19</v>
      </c>
      <c r="L109" s="143"/>
      <c r="M109" s="147"/>
      <c r="T109" s="148"/>
      <c r="AT109" s="145" t="s">
        <v>261</v>
      </c>
      <c r="AU109" s="145" t="s">
        <v>87</v>
      </c>
      <c r="AV109" s="142" t="s">
        <v>85</v>
      </c>
      <c r="AW109" s="142" t="s">
        <v>37</v>
      </c>
      <c r="AX109" s="142" t="s">
        <v>78</v>
      </c>
      <c r="AY109" s="145" t="s">
        <v>153</v>
      </c>
    </row>
    <row r="110" spans="2:51" s="149" customFormat="1" ht="11.25">
      <c r="B110" s="150"/>
      <c r="D110" s="144" t="s">
        <v>261</v>
      </c>
      <c r="E110" s="151" t="s">
        <v>19</v>
      </c>
      <c r="F110" s="152" t="s">
        <v>1120</v>
      </c>
      <c r="H110" s="153">
        <v>128</v>
      </c>
      <c r="L110" s="150"/>
      <c r="M110" s="154"/>
      <c r="T110" s="155"/>
      <c r="AT110" s="151" t="s">
        <v>261</v>
      </c>
      <c r="AU110" s="151" t="s">
        <v>87</v>
      </c>
      <c r="AV110" s="149" t="s">
        <v>87</v>
      </c>
      <c r="AW110" s="149" t="s">
        <v>37</v>
      </c>
      <c r="AX110" s="149" t="s">
        <v>78</v>
      </c>
      <c r="AY110" s="151" t="s">
        <v>153</v>
      </c>
    </row>
    <row r="111" spans="2:51" s="142" customFormat="1" ht="11.25">
      <c r="B111" s="143"/>
      <c r="D111" s="144" t="s">
        <v>261</v>
      </c>
      <c r="E111" s="145" t="s">
        <v>19</v>
      </c>
      <c r="F111" s="146" t="s">
        <v>2235</v>
      </c>
      <c r="H111" s="145" t="s">
        <v>19</v>
      </c>
      <c r="L111" s="143"/>
      <c r="M111" s="147"/>
      <c r="T111" s="148"/>
      <c r="AT111" s="145" t="s">
        <v>261</v>
      </c>
      <c r="AU111" s="145" t="s">
        <v>87</v>
      </c>
      <c r="AV111" s="142" t="s">
        <v>85</v>
      </c>
      <c r="AW111" s="142" t="s">
        <v>37</v>
      </c>
      <c r="AX111" s="142" t="s">
        <v>78</v>
      </c>
      <c r="AY111" s="145" t="s">
        <v>153</v>
      </c>
    </row>
    <row r="112" spans="2:51" s="149" customFormat="1" ht="11.25">
      <c r="B112" s="150"/>
      <c r="D112" s="144" t="s">
        <v>261</v>
      </c>
      <c r="E112" s="151" t="s">
        <v>19</v>
      </c>
      <c r="F112" s="152" t="s">
        <v>691</v>
      </c>
      <c r="H112" s="153">
        <v>62</v>
      </c>
      <c r="L112" s="150"/>
      <c r="M112" s="154"/>
      <c r="T112" s="155"/>
      <c r="AT112" s="151" t="s">
        <v>261</v>
      </c>
      <c r="AU112" s="151" t="s">
        <v>87</v>
      </c>
      <c r="AV112" s="149" t="s">
        <v>87</v>
      </c>
      <c r="AW112" s="149" t="s">
        <v>37</v>
      </c>
      <c r="AX112" s="149" t="s">
        <v>78</v>
      </c>
      <c r="AY112" s="151" t="s">
        <v>153</v>
      </c>
    </row>
    <row r="113" spans="2:51" s="142" customFormat="1" ht="11.25">
      <c r="B113" s="143"/>
      <c r="D113" s="144" t="s">
        <v>261</v>
      </c>
      <c r="E113" s="145" t="s">
        <v>19</v>
      </c>
      <c r="F113" s="146" t="s">
        <v>2236</v>
      </c>
      <c r="H113" s="145" t="s">
        <v>19</v>
      </c>
      <c r="L113" s="143"/>
      <c r="M113" s="147"/>
      <c r="T113" s="148"/>
      <c r="AT113" s="145" t="s">
        <v>261</v>
      </c>
      <c r="AU113" s="145" t="s">
        <v>87</v>
      </c>
      <c r="AV113" s="142" t="s">
        <v>85</v>
      </c>
      <c r="AW113" s="142" t="s">
        <v>37</v>
      </c>
      <c r="AX113" s="142" t="s">
        <v>78</v>
      </c>
      <c r="AY113" s="145" t="s">
        <v>153</v>
      </c>
    </row>
    <row r="114" spans="2:51" s="149" customFormat="1" ht="11.25">
      <c r="B114" s="150"/>
      <c r="D114" s="144" t="s">
        <v>261</v>
      </c>
      <c r="E114" s="151" t="s">
        <v>19</v>
      </c>
      <c r="F114" s="152" t="s">
        <v>636</v>
      </c>
      <c r="H114" s="153">
        <v>53</v>
      </c>
      <c r="L114" s="150"/>
      <c r="M114" s="154"/>
      <c r="T114" s="155"/>
      <c r="AT114" s="151" t="s">
        <v>261</v>
      </c>
      <c r="AU114" s="151" t="s">
        <v>87</v>
      </c>
      <c r="AV114" s="149" t="s">
        <v>87</v>
      </c>
      <c r="AW114" s="149" t="s">
        <v>37</v>
      </c>
      <c r="AX114" s="149" t="s">
        <v>78</v>
      </c>
      <c r="AY114" s="151" t="s">
        <v>153</v>
      </c>
    </row>
    <row r="115" spans="2:51" s="142" customFormat="1" ht="11.25">
      <c r="B115" s="143"/>
      <c r="D115" s="144" t="s">
        <v>261</v>
      </c>
      <c r="E115" s="145" t="s">
        <v>19</v>
      </c>
      <c r="F115" s="146" t="s">
        <v>2237</v>
      </c>
      <c r="H115" s="145" t="s">
        <v>19</v>
      </c>
      <c r="L115" s="143"/>
      <c r="M115" s="147"/>
      <c r="T115" s="148"/>
      <c r="AT115" s="145" t="s">
        <v>261</v>
      </c>
      <c r="AU115" s="145" t="s">
        <v>87</v>
      </c>
      <c r="AV115" s="142" t="s">
        <v>85</v>
      </c>
      <c r="AW115" s="142" t="s">
        <v>37</v>
      </c>
      <c r="AX115" s="142" t="s">
        <v>78</v>
      </c>
      <c r="AY115" s="145" t="s">
        <v>153</v>
      </c>
    </row>
    <row r="116" spans="2:51" s="149" customFormat="1" ht="11.25">
      <c r="B116" s="150"/>
      <c r="D116" s="144" t="s">
        <v>261</v>
      </c>
      <c r="E116" s="151" t="s">
        <v>19</v>
      </c>
      <c r="F116" s="152" t="s">
        <v>778</v>
      </c>
      <c r="H116" s="153">
        <v>70</v>
      </c>
      <c r="L116" s="150"/>
      <c r="M116" s="154"/>
      <c r="T116" s="155"/>
      <c r="AT116" s="151" t="s">
        <v>261</v>
      </c>
      <c r="AU116" s="151" t="s">
        <v>87</v>
      </c>
      <c r="AV116" s="149" t="s">
        <v>87</v>
      </c>
      <c r="AW116" s="149" t="s">
        <v>37</v>
      </c>
      <c r="AX116" s="149" t="s">
        <v>78</v>
      </c>
      <c r="AY116" s="151" t="s">
        <v>153</v>
      </c>
    </row>
    <row r="117" spans="2:51" s="142" customFormat="1" ht="11.25">
      <c r="B117" s="143"/>
      <c r="D117" s="144" t="s">
        <v>261</v>
      </c>
      <c r="E117" s="145" t="s">
        <v>19</v>
      </c>
      <c r="F117" s="146" t="s">
        <v>2238</v>
      </c>
      <c r="H117" s="145" t="s">
        <v>19</v>
      </c>
      <c r="L117" s="143"/>
      <c r="M117" s="147"/>
      <c r="T117" s="148"/>
      <c r="AT117" s="145" t="s">
        <v>261</v>
      </c>
      <c r="AU117" s="145" t="s">
        <v>87</v>
      </c>
      <c r="AV117" s="142" t="s">
        <v>85</v>
      </c>
      <c r="AW117" s="142" t="s">
        <v>37</v>
      </c>
      <c r="AX117" s="142" t="s">
        <v>78</v>
      </c>
      <c r="AY117" s="145" t="s">
        <v>153</v>
      </c>
    </row>
    <row r="118" spans="2:51" s="149" customFormat="1" ht="11.25">
      <c r="B118" s="150"/>
      <c r="D118" s="144" t="s">
        <v>261</v>
      </c>
      <c r="E118" s="151" t="s">
        <v>19</v>
      </c>
      <c r="F118" s="152" t="s">
        <v>793</v>
      </c>
      <c r="H118" s="153">
        <v>73</v>
      </c>
      <c r="L118" s="150"/>
      <c r="M118" s="154"/>
      <c r="T118" s="155"/>
      <c r="AT118" s="151" t="s">
        <v>261</v>
      </c>
      <c r="AU118" s="151" t="s">
        <v>87</v>
      </c>
      <c r="AV118" s="149" t="s">
        <v>87</v>
      </c>
      <c r="AW118" s="149" t="s">
        <v>37</v>
      </c>
      <c r="AX118" s="149" t="s">
        <v>78</v>
      </c>
      <c r="AY118" s="151" t="s">
        <v>153</v>
      </c>
    </row>
    <row r="119" spans="2:51" s="142" customFormat="1" ht="11.25">
      <c r="B119" s="143"/>
      <c r="D119" s="144" t="s">
        <v>261</v>
      </c>
      <c r="E119" s="145" t="s">
        <v>19</v>
      </c>
      <c r="F119" s="146" t="s">
        <v>2239</v>
      </c>
      <c r="H119" s="145" t="s">
        <v>19</v>
      </c>
      <c r="L119" s="143"/>
      <c r="M119" s="147"/>
      <c r="T119" s="148"/>
      <c r="AT119" s="145" t="s">
        <v>261</v>
      </c>
      <c r="AU119" s="145" t="s">
        <v>87</v>
      </c>
      <c r="AV119" s="142" t="s">
        <v>85</v>
      </c>
      <c r="AW119" s="142" t="s">
        <v>37</v>
      </c>
      <c r="AX119" s="142" t="s">
        <v>78</v>
      </c>
      <c r="AY119" s="145" t="s">
        <v>153</v>
      </c>
    </row>
    <row r="120" spans="2:51" s="149" customFormat="1" ht="11.25">
      <c r="B120" s="150"/>
      <c r="D120" s="144" t="s">
        <v>261</v>
      </c>
      <c r="E120" s="151" t="s">
        <v>19</v>
      </c>
      <c r="F120" s="152" t="s">
        <v>541</v>
      </c>
      <c r="H120" s="153">
        <v>39</v>
      </c>
      <c r="L120" s="150"/>
      <c r="M120" s="154"/>
      <c r="T120" s="155"/>
      <c r="AT120" s="151" t="s">
        <v>261</v>
      </c>
      <c r="AU120" s="151" t="s">
        <v>87</v>
      </c>
      <c r="AV120" s="149" t="s">
        <v>87</v>
      </c>
      <c r="AW120" s="149" t="s">
        <v>37</v>
      </c>
      <c r="AX120" s="149" t="s">
        <v>78</v>
      </c>
      <c r="AY120" s="151" t="s">
        <v>153</v>
      </c>
    </row>
    <row r="121" spans="2:51" s="142" customFormat="1" ht="11.25">
      <c r="B121" s="143"/>
      <c r="D121" s="144" t="s">
        <v>261</v>
      </c>
      <c r="E121" s="145" t="s">
        <v>19</v>
      </c>
      <c r="F121" s="146" t="s">
        <v>2240</v>
      </c>
      <c r="H121" s="145" t="s">
        <v>19</v>
      </c>
      <c r="L121" s="143"/>
      <c r="M121" s="147"/>
      <c r="T121" s="148"/>
      <c r="AT121" s="145" t="s">
        <v>261</v>
      </c>
      <c r="AU121" s="145" t="s">
        <v>87</v>
      </c>
      <c r="AV121" s="142" t="s">
        <v>85</v>
      </c>
      <c r="AW121" s="142" t="s">
        <v>37</v>
      </c>
      <c r="AX121" s="142" t="s">
        <v>78</v>
      </c>
      <c r="AY121" s="145" t="s">
        <v>153</v>
      </c>
    </row>
    <row r="122" spans="2:51" s="149" customFormat="1" ht="11.25">
      <c r="B122" s="150"/>
      <c r="D122" s="144" t="s">
        <v>261</v>
      </c>
      <c r="E122" s="151" t="s">
        <v>19</v>
      </c>
      <c r="F122" s="152" t="s">
        <v>599</v>
      </c>
      <c r="H122" s="153">
        <v>48</v>
      </c>
      <c r="L122" s="150"/>
      <c r="M122" s="154"/>
      <c r="T122" s="155"/>
      <c r="AT122" s="151" t="s">
        <v>261</v>
      </c>
      <c r="AU122" s="151" t="s">
        <v>87</v>
      </c>
      <c r="AV122" s="149" t="s">
        <v>87</v>
      </c>
      <c r="AW122" s="149" t="s">
        <v>37</v>
      </c>
      <c r="AX122" s="149" t="s">
        <v>78</v>
      </c>
      <c r="AY122" s="151" t="s">
        <v>153</v>
      </c>
    </row>
    <row r="123" spans="2:51" s="142" customFormat="1" ht="11.25">
      <c r="B123" s="143"/>
      <c r="D123" s="144" t="s">
        <v>261</v>
      </c>
      <c r="E123" s="145" t="s">
        <v>19</v>
      </c>
      <c r="F123" s="146" t="s">
        <v>2241</v>
      </c>
      <c r="H123" s="145" t="s">
        <v>19</v>
      </c>
      <c r="L123" s="143"/>
      <c r="M123" s="147"/>
      <c r="T123" s="148"/>
      <c r="AT123" s="145" t="s">
        <v>261</v>
      </c>
      <c r="AU123" s="145" t="s">
        <v>87</v>
      </c>
      <c r="AV123" s="142" t="s">
        <v>85</v>
      </c>
      <c r="AW123" s="142" t="s">
        <v>37</v>
      </c>
      <c r="AX123" s="142" t="s">
        <v>78</v>
      </c>
      <c r="AY123" s="145" t="s">
        <v>153</v>
      </c>
    </row>
    <row r="124" spans="2:51" s="149" customFormat="1" ht="11.25">
      <c r="B124" s="150"/>
      <c r="D124" s="144" t="s">
        <v>261</v>
      </c>
      <c r="E124" s="151" t="s">
        <v>19</v>
      </c>
      <c r="F124" s="152" t="s">
        <v>720</v>
      </c>
      <c r="H124" s="153">
        <v>66</v>
      </c>
      <c r="L124" s="150"/>
      <c r="M124" s="154"/>
      <c r="T124" s="155"/>
      <c r="AT124" s="151" t="s">
        <v>261</v>
      </c>
      <c r="AU124" s="151" t="s">
        <v>87</v>
      </c>
      <c r="AV124" s="149" t="s">
        <v>87</v>
      </c>
      <c r="AW124" s="149" t="s">
        <v>37</v>
      </c>
      <c r="AX124" s="149" t="s">
        <v>78</v>
      </c>
      <c r="AY124" s="151" t="s">
        <v>153</v>
      </c>
    </row>
    <row r="125" spans="2:51" s="142" customFormat="1" ht="11.25">
      <c r="B125" s="143"/>
      <c r="D125" s="144" t="s">
        <v>261</v>
      </c>
      <c r="E125" s="145" t="s">
        <v>19</v>
      </c>
      <c r="F125" s="146" t="s">
        <v>2242</v>
      </c>
      <c r="H125" s="145" t="s">
        <v>19</v>
      </c>
      <c r="L125" s="143"/>
      <c r="M125" s="147"/>
      <c r="T125" s="148"/>
      <c r="AT125" s="145" t="s">
        <v>261</v>
      </c>
      <c r="AU125" s="145" t="s">
        <v>87</v>
      </c>
      <c r="AV125" s="142" t="s">
        <v>85</v>
      </c>
      <c r="AW125" s="142" t="s">
        <v>37</v>
      </c>
      <c r="AX125" s="142" t="s">
        <v>78</v>
      </c>
      <c r="AY125" s="145" t="s">
        <v>153</v>
      </c>
    </row>
    <row r="126" spans="2:51" s="149" customFormat="1" ht="11.25">
      <c r="B126" s="150"/>
      <c r="D126" s="144" t="s">
        <v>261</v>
      </c>
      <c r="E126" s="151" t="s">
        <v>19</v>
      </c>
      <c r="F126" s="152" t="s">
        <v>708</v>
      </c>
      <c r="H126" s="153">
        <v>64</v>
      </c>
      <c r="L126" s="150"/>
      <c r="M126" s="154"/>
      <c r="T126" s="155"/>
      <c r="AT126" s="151" t="s">
        <v>261</v>
      </c>
      <c r="AU126" s="151" t="s">
        <v>87</v>
      </c>
      <c r="AV126" s="149" t="s">
        <v>87</v>
      </c>
      <c r="AW126" s="149" t="s">
        <v>37</v>
      </c>
      <c r="AX126" s="149" t="s">
        <v>78</v>
      </c>
      <c r="AY126" s="151" t="s">
        <v>153</v>
      </c>
    </row>
    <row r="127" spans="2:51" s="142" customFormat="1" ht="11.25">
      <c r="B127" s="143"/>
      <c r="D127" s="144" t="s">
        <v>261</v>
      </c>
      <c r="E127" s="145" t="s">
        <v>19</v>
      </c>
      <c r="F127" s="146" t="s">
        <v>2243</v>
      </c>
      <c r="H127" s="145" t="s">
        <v>19</v>
      </c>
      <c r="L127" s="143"/>
      <c r="M127" s="147"/>
      <c r="T127" s="148"/>
      <c r="AT127" s="145" t="s">
        <v>261</v>
      </c>
      <c r="AU127" s="145" t="s">
        <v>87</v>
      </c>
      <c r="AV127" s="142" t="s">
        <v>85</v>
      </c>
      <c r="AW127" s="142" t="s">
        <v>37</v>
      </c>
      <c r="AX127" s="142" t="s">
        <v>78</v>
      </c>
      <c r="AY127" s="145" t="s">
        <v>153</v>
      </c>
    </row>
    <row r="128" spans="2:51" s="149" customFormat="1" ht="11.25">
      <c r="B128" s="150"/>
      <c r="D128" s="144" t="s">
        <v>261</v>
      </c>
      <c r="E128" s="151" t="s">
        <v>19</v>
      </c>
      <c r="F128" s="152" t="s">
        <v>446</v>
      </c>
      <c r="H128" s="153">
        <v>26</v>
      </c>
      <c r="L128" s="150"/>
      <c r="M128" s="154"/>
      <c r="T128" s="155"/>
      <c r="AT128" s="151" t="s">
        <v>261</v>
      </c>
      <c r="AU128" s="151" t="s">
        <v>87</v>
      </c>
      <c r="AV128" s="149" t="s">
        <v>87</v>
      </c>
      <c r="AW128" s="149" t="s">
        <v>37</v>
      </c>
      <c r="AX128" s="149" t="s">
        <v>78</v>
      </c>
      <c r="AY128" s="151" t="s">
        <v>153</v>
      </c>
    </row>
    <row r="129" spans="2:51" s="142" customFormat="1" ht="11.25">
      <c r="B129" s="143"/>
      <c r="D129" s="144" t="s">
        <v>261</v>
      </c>
      <c r="E129" s="145" t="s">
        <v>19</v>
      </c>
      <c r="F129" s="146" t="s">
        <v>2244</v>
      </c>
      <c r="H129" s="145" t="s">
        <v>19</v>
      </c>
      <c r="L129" s="143"/>
      <c r="M129" s="147"/>
      <c r="T129" s="148"/>
      <c r="AT129" s="145" t="s">
        <v>261</v>
      </c>
      <c r="AU129" s="145" t="s">
        <v>87</v>
      </c>
      <c r="AV129" s="142" t="s">
        <v>85</v>
      </c>
      <c r="AW129" s="142" t="s">
        <v>37</v>
      </c>
      <c r="AX129" s="142" t="s">
        <v>78</v>
      </c>
      <c r="AY129" s="145" t="s">
        <v>153</v>
      </c>
    </row>
    <row r="130" spans="2:51" s="149" customFormat="1" ht="11.25">
      <c r="B130" s="150"/>
      <c r="D130" s="144" t="s">
        <v>261</v>
      </c>
      <c r="E130" s="151" t="s">
        <v>19</v>
      </c>
      <c r="F130" s="152" t="s">
        <v>658</v>
      </c>
      <c r="H130" s="153">
        <v>57</v>
      </c>
      <c r="L130" s="150"/>
      <c r="M130" s="154"/>
      <c r="T130" s="155"/>
      <c r="AT130" s="151" t="s">
        <v>261</v>
      </c>
      <c r="AU130" s="151" t="s">
        <v>87</v>
      </c>
      <c r="AV130" s="149" t="s">
        <v>87</v>
      </c>
      <c r="AW130" s="149" t="s">
        <v>37</v>
      </c>
      <c r="AX130" s="149" t="s">
        <v>78</v>
      </c>
      <c r="AY130" s="151" t="s">
        <v>153</v>
      </c>
    </row>
    <row r="131" spans="2:51" s="142" customFormat="1" ht="11.25">
      <c r="B131" s="143"/>
      <c r="D131" s="144" t="s">
        <v>261</v>
      </c>
      <c r="E131" s="145" t="s">
        <v>19</v>
      </c>
      <c r="F131" s="146" t="s">
        <v>2245</v>
      </c>
      <c r="H131" s="145" t="s">
        <v>19</v>
      </c>
      <c r="L131" s="143"/>
      <c r="M131" s="147"/>
      <c r="T131" s="148"/>
      <c r="AT131" s="145" t="s">
        <v>261</v>
      </c>
      <c r="AU131" s="145" t="s">
        <v>87</v>
      </c>
      <c r="AV131" s="142" t="s">
        <v>85</v>
      </c>
      <c r="AW131" s="142" t="s">
        <v>37</v>
      </c>
      <c r="AX131" s="142" t="s">
        <v>78</v>
      </c>
      <c r="AY131" s="145" t="s">
        <v>153</v>
      </c>
    </row>
    <row r="132" spans="2:51" s="149" customFormat="1" ht="11.25">
      <c r="B132" s="150"/>
      <c r="D132" s="144" t="s">
        <v>261</v>
      </c>
      <c r="E132" s="151" t="s">
        <v>19</v>
      </c>
      <c r="F132" s="152" t="s">
        <v>533</v>
      </c>
      <c r="H132" s="153">
        <v>38</v>
      </c>
      <c r="L132" s="150"/>
      <c r="M132" s="154"/>
      <c r="T132" s="155"/>
      <c r="AT132" s="151" t="s">
        <v>261</v>
      </c>
      <c r="AU132" s="151" t="s">
        <v>87</v>
      </c>
      <c r="AV132" s="149" t="s">
        <v>87</v>
      </c>
      <c r="AW132" s="149" t="s">
        <v>37</v>
      </c>
      <c r="AX132" s="149" t="s">
        <v>78</v>
      </c>
      <c r="AY132" s="151" t="s">
        <v>153</v>
      </c>
    </row>
    <row r="133" spans="2:51" s="142" customFormat="1" ht="11.25">
      <c r="B133" s="143"/>
      <c r="D133" s="144" t="s">
        <v>261</v>
      </c>
      <c r="E133" s="145" t="s">
        <v>19</v>
      </c>
      <c r="F133" s="146" t="s">
        <v>2246</v>
      </c>
      <c r="H133" s="145" t="s">
        <v>19</v>
      </c>
      <c r="L133" s="143"/>
      <c r="M133" s="147"/>
      <c r="T133" s="148"/>
      <c r="AT133" s="145" t="s">
        <v>261</v>
      </c>
      <c r="AU133" s="145" t="s">
        <v>87</v>
      </c>
      <c r="AV133" s="142" t="s">
        <v>85</v>
      </c>
      <c r="AW133" s="142" t="s">
        <v>37</v>
      </c>
      <c r="AX133" s="142" t="s">
        <v>78</v>
      </c>
      <c r="AY133" s="145" t="s">
        <v>153</v>
      </c>
    </row>
    <row r="134" spans="2:51" s="149" customFormat="1" ht="11.25">
      <c r="B134" s="150"/>
      <c r="D134" s="144" t="s">
        <v>261</v>
      </c>
      <c r="E134" s="151" t="s">
        <v>19</v>
      </c>
      <c r="F134" s="152" t="s">
        <v>606</v>
      </c>
      <c r="H134" s="153">
        <v>49</v>
      </c>
      <c r="L134" s="150"/>
      <c r="M134" s="154"/>
      <c r="T134" s="155"/>
      <c r="AT134" s="151" t="s">
        <v>261</v>
      </c>
      <c r="AU134" s="151" t="s">
        <v>87</v>
      </c>
      <c r="AV134" s="149" t="s">
        <v>87</v>
      </c>
      <c r="AW134" s="149" t="s">
        <v>37</v>
      </c>
      <c r="AX134" s="149" t="s">
        <v>78</v>
      </c>
      <c r="AY134" s="151" t="s">
        <v>153</v>
      </c>
    </row>
    <row r="135" spans="2:51" s="142" customFormat="1" ht="11.25">
      <c r="B135" s="143"/>
      <c r="D135" s="144" t="s">
        <v>261</v>
      </c>
      <c r="E135" s="145" t="s">
        <v>19</v>
      </c>
      <c r="F135" s="146" t="s">
        <v>2247</v>
      </c>
      <c r="H135" s="145" t="s">
        <v>19</v>
      </c>
      <c r="L135" s="143"/>
      <c r="M135" s="147"/>
      <c r="T135" s="148"/>
      <c r="AT135" s="145" t="s">
        <v>261</v>
      </c>
      <c r="AU135" s="145" t="s">
        <v>87</v>
      </c>
      <c r="AV135" s="142" t="s">
        <v>85</v>
      </c>
      <c r="AW135" s="142" t="s">
        <v>37</v>
      </c>
      <c r="AX135" s="142" t="s">
        <v>78</v>
      </c>
      <c r="AY135" s="145" t="s">
        <v>153</v>
      </c>
    </row>
    <row r="136" spans="2:51" s="149" customFormat="1" ht="11.25">
      <c r="B136" s="150"/>
      <c r="D136" s="144" t="s">
        <v>261</v>
      </c>
      <c r="E136" s="151" t="s">
        <v>19</v>
      </c>
      <c r="F136" s="152" t="s">
        <v>373</v>
      </c>
      <c r="H136" s="153">
        <v>16</v>
      </c>
      <c r="L136" s="150"/>
      <c r="M136" s="154"/>
      <c r="T136" s="155"/>
      <c r="AT136" s="151" t="s">
        <v>261</v>
      </c>
      <c r="AU136" s="151" t="s">
        <v>87</v>
      </c>
      <c r="AV136" s="149" t="s">
        <v>87</v>
      </c>
      <c r="AW136" s="149" t="s">
        <v>37</v>
      </c>
      <c r="AX136" s="149" t="s">
        <v>78</v>
      </c>
      <c r="AY136" s="151" t="s">
        <v>153</v>
      </c>
    </row>
    <row r="137" spans="2:51" s="142" customFormat="1" ht="11.25">
      <c r="B137" s="143"/>
      <c r="D137" s="144" t="s">
        <v>261</v>
      </c>
      <c r="E137" s="145" t="s">
        <v>19</v>
      </c>
      <c r="F137" s="146" t="s">
        <v>2248</v>
      </c>
      <c r="H137" s="145" t="s">
        <v>19</v>
      </c>
      <c r="L137" s="143"/>
      <c r="M137" s="147"/>
      <c r="T137" s="148"/>
      <c r="AT137" s="145" t="s">
        <v>261</v>
      </c>
      <c r="AU137" s="145" t="s">
        <v>87</v>
      </c>
      <c r="AV137" s="142" t="s">
        <v>85</v>
      </c>
      <c r="AW137" s="142" t="s">
        <v>37</v>
      </c>
      <c r="AX137" s="142" t="s">
        <v>78</v>
      </c>
      <c r="AY137" s="145" t="s">
        <v>153</v>
      </c>
    </row>
    <row r="138" spans="2:51" s="149" customFormat="1" ht="11.25">
      <c r="B138" s="150"/>
      <c r="D138" s="144" t="s">
        <v>261</v>
      </c>
      <c r="E138" s="151" t="s">
        <v>19</v>
      </c>
      <c r="F138" s="152" t="s">
        <v>169</v>
      </c>
      <c r="H138" s="153">
        <v>3</v>
      </c>
      <c r="L138" s="150"/>
      <c r="M138" s="154"/>
      <c r="T138" s="155"/>
      <c r="AT138" s="151" t="s">
        <v>261</v>
      </c>
      <c r="AU138" s="151" t="s">
        <v>87</v>
      </c>
      <c r="AV138" s="149" t="s">
        <v>87</v>
      </c>
      <c r="AW138" s="149" t="s">
        <v>37</v>
      </c>
      <c r="AX138" s="149" t="s">
        <v>78</v>
      </c>
      <c r="AY138" s="151" t="s">
        <v>153</v>
      </c>
    </row>
    <row r="139" spans="2:51" s="142" customFormat="1" ht="11.25">
      <c r="B139" s="143"/>
      <c r="D139" s="144" t="s">
        <v>261</v>
      </c>
      <c r="E139" s="145" t="s">
        <v>19</v>
      </c>
      <c r="F139" s="146" t="s">
        <v>2249</v>
      </c>
      <c r="H139" s="145" t="s">
        <v>19</v>
      </c>
      <c r="L139" s="143"/>
      <c r="M139" s="147"/>
      <c r="T139" s="148"/>
      <c r="AT139" s="145" t="s">
        <v>261</v>
      </c>
      <c r="AU139" s="145" t="s">
        <v>87</v>
      </c>
      <c r="AV139" s="142" t="s">
        <v>85</v>
      </c>
      <c r="AW139" s="142" t="s">
        <v>37</v>
      </c>
      <c r="AX139" s="142" t="s">
        <v>78</v>
      </c>
      <c r="AY139" s="145" t="s">
        <v>153</v>
      </c>
    </row>
    <row r="140" spans="2:51" s="149" customFormat="1" ht="11.25">
      <c r="B140" s="150"/>
      <c r="D140" s="144" t="s">
        <v>261</v>
      </c>
      <c r="E140" s="151" t="s">
        <v>19</v>
      </c>
      <c r="F140" s="152" t="s">
        <v>85</v>
      </c>
      <c r="H140" s="153">
        <v>1</v>
      </c>
      <c r="L140" s="150"/>
      <c r="M140" s="154"/>
      <c r="T140" s="155"/>
      <c r="AT140" s="151" t="s">
        <v>261</v>
      </c>
      <c r="AU140" s="151" t="s">
        <v>87</v>
      </c>
      <c r="AV140" s="149" t="s">
        <v>87</v>
      </c>
      <c r="AW140" s="149" t="s">
        <v>37</v>
      </c>
      <c r="AX140" s="149" t="s">
        <v>78</v>
      </c>
      <c r="AY140" s="151" t="s">
        <v>153</v>
      </c>
    </row>
    <row r="141" spans="2:51" s="142" customFormat="1" ht="11.25">
      <c r="B141" s="143"/>
      <c r="D141" s="144" t="s">
        <v>261</v>
      </c>
      <c r="E141" s="145" t="s">
        <v>19</v>
      </c>
      <c r="F141" s="146" t="s">
        <v>2250</v>
      </c>
      <c r="H141" s="145" t="s">
        <v>19</v>
      </c>
      <c r="L141" s="143"/>
      <c r="M141" s="147"/>
      <c r="T141" s="148"/>
      <c r="AT141" s="145" t="s">
        <v>261</v>
      </c>
      <c r="AU141" s="145" t="s">
        <v>87</v>
      </c>
      <c r="AV141" s="142" t="s">
        <v>85</v>
      </c>
      <c r="AW141" s="142" t="s">
        <v>37</v>
      </c>
      <c r="AX141" s="142" t="s">
        <v>78</v>
      </c>
      <c r="AY141" s="145" t="s">
        <v>153</v>
      </c>
    </row>
    <row r="142" spans="2:51" s="149" customFormat="1" ht="11.25">
      <c r="B142" s="150"/>
      <c r="D142" s="144" t="s">
        <v>261</v>
      </c>
      <c r="E142" s="151" t="s">
        <v>19</v>
      </c>
      <c r="F142" s="152" t="s">
        <v>183</v>
      </c>
      <c r="H142" s="153">
        <v>6</v>
      </c>
      <c r="L142" s="150"/>
      <c r="M142" s="154"/>
      <c r="T142" s="155"/>
      <c r="AT142" s="151" t="s">
        <v>261</v>
      </c>
      <c r="AU142" s="151" t="s">
        <v>87</v>
      </c>
      <c r="AV142" s="149" t="s">
        <v>87</v>
      </c>
      <c r="AW142" s="149" t="s">
        <v>37</v>
      </c>
      <c r="AX142" s="149" t="s">
        <v>78</v>
      </c>
      <c r="AY142" s="151" t="s">
        <v>153</v>
      </c>
    </row>
    <row r="143" spans="2:51" s="142" customFormat="1" ht="11.25">
      <c r="B143" s="143"/>
      <c r="D143" s="144" t="s">
        <v>261</v>
      </c>
      <c r="E143" s="145" t="s">
        <v>19</v>
      </c>
      <c r="F143" s="146" t="s">
        <v>2251</v>
      </c>
      <c r="H143" s="145" t="s">
        <v>19</v>
      </c>
      <c r="L143" s="143"/>
      <c r="M143" s="147"/>
      <c r="T143" s="148"/>
      <c r="AT143" s="145" t="s">
        <v>261</v>
      </c>
      <c r="AU143" s="145" t="s">
        <v>87</v>
      </c>
      <c r="AV143" s="142" t="s">
        <v>85</v>
      </c>
      <c r="AW143" s="142" t="s">
        <v>37</v>
      </c>
      <c r="AX143" s="142" t="s">
        <v>78</v>
      </c>
      <c r="AY143" s="145" t="s">
        <v>153</v>
      </c>
    </row>
    <row r="144" spans="2:51" s="149" customFormat="1" ht="11.25">
      <c r="B144" s="150"/>
      <c r="D144" s="144" t="s">
        <v>261</v>
      </c>
      <c r="E144" s="151" t="s">
        <v>19</v>
      </c>
      <c r="F144" s="152" t="s">
        <v>197</v>
      </c>
      <c r="H144" s="153">
        <v>9</v>
      </c>
      <c r="L144" s="150"/>
      <c r="M144" s="154"/>
      <c r="T144" s="155"/>
      <c r="AT144" s="151" t="s">
        <v>261</v>
      </c>
      <c r="AU144" s="151" t="s">
        <v>87</v>
      </c>
      <c r="AV144" s="149" t="s">
        <v>87</v>
      </c>
      <c r="AW144" s="149" t="s">
        <v>37</v>
      </c>
      <c r="AX144" s="149" t="s">
        <v>78</v>
      </c>
      <c r="AY144" s="151" t="s">
        <v>153</v>
      </c>
    </row>
    <row r="145" spans="2:51" s="142" customFormat="1" ht="11.25">
      <c r="B145" s="143"/>
      <c r="D145" s="144" t="s">
        <v>261</v>
      </c>
      <c r="E145" s="145" t="s">
        <v>19</v>
      </c>
      <c r="F145" s="146" t="s">
        <v>2252</v>
      </c>
      <c r="H145" s="145" t="s">
        <v>19</v>
      </c>
      <c r="L145" s="143"/>
      <c r="M145" s="147"/>
      <c r="T145" s="148"/>
      <c r="AT145" s="145" t="s">
        <v>261</v>
      </c>
      <c r="AU145" s="145" t="s">
        <v>87</v>
      </c>
      <c r="AV145" s="142" t="s">
        <v>85</v>
      </c>
      <c r="AW145" s="142" t="s">
        <v>37</v>
      </c>
      <c r="AX145" s="142" t="s">
        <v>78</v>
      </c>
      <c r="AY145" s="145" t="s">
        <v>153</v>
      </c>
    </row>
    <row r="146" spans="2:51" s="149" customFormat="1" ht="11.25">
      <c r="B146" s="150"/>
      <c r="D146" s="144" t="s">
        <v>261</v>
      </c>
      <c r="E146" s="151" t="s">
        <v>19</v>
      </c>
      <c r="F146" s="152" t="s">
        <v>183</v>
      </c>
      <c r="H146" s="153">
        <v>6</v>
      </c>
      <c r="L146" s="150"/>
      <c r="M146" s="154"/>
      <c r="T146" s="155"/>
      <c r="AT146" s="151" t="s">
        <v>261</v>
      </c>
      <c r="AU146" s="151" t="s">
        <v>87</v>
      </c>
      <c r="AV146" s="149" t="s">
        <v>87</v>
      </c>
      <c r="AW146" s="149" t="s">
        <v>37</v>
      </c>
      <c r="AX146" s="149" t="s">
        <v>78</v>
      </c>
      <c r="AY146" s="151" t="s">
        <v>153</v>
      </c>
    </row>
    <row r="147" spans="2:51" s="142" customFormat="1" ht="11.25">
      <c r="B147" s="143"/>
      <c r="D147" s="144" t="s">
        <v>261</v>
      </c>
      <c r="E147" s="145" t="s">
        <v>19</v>
      </c>
      <c r="F147" s="146" t="s">
        <v>2253</v>
      </c>
      <c r="H147" s="145" t="s">
        <v>19</v>
      </c>
      <c r="L147" s="143"/>
      <c r="M147" s="147"/>
      <c r="T147" s="148"/>
      <c r="AT147" s="145" t="s">
        <v>261</v>
      </c>
      <c r="AU147" s="145" t="s">
        <v>87</v>
      </c>
      <c r="AV147" s="142" t="s">
        <v>85</v>
      </c>
      <c r="AW147" s="142" t="s">
        <v>37</v>
      </c>
      <c r="AX147" s="142" t="s">
        <v>78</v>
      </c>
      <c r="AY147" s="145" t="s">
        <v>153</v>
      </c>
    </row>
    <row r="148" spans="2:51" s="149" customFormat="1" ht="11.25">
      <c r="B148" s="150"/>
      <c r="D148" s="144" t="s">
        <v>261</v>
      </c>
      <c r="E148" s="151" t="s">
        <v>19</v>
      </c>
      <c r="F148" s="152" t="s">
        <v>121</v>
      </c>
      <c r="H148" s="153">
        <v>12</v>
      </c>
      <c r="L148" s="150"/>
      <c r="M148" s="154"/>
      <c r="T148" s="155"/>
      <c r="AT148" s="151" t="s">
        <v>261</v>
      </c>
      <c r="AU148" s="151" t="s">
        <v>87</v>
      </c>
      <c r="AV148" s="149" t="s">
        <v>87</v>
      </c>
      <c r="AW148" s="149" t="s">
        <v>37</v>
      </c>
      <c r="AX148" s="149" t="s">
        <v>78</v>
      </c>
      <c r="AY148" s="151" t="s">
        <v>153</v>
      </c>
    </row>
    <row r="149" spans="2:51" s="156" customFormat="1" ht="11.25">
      <c r="B149" s="157"/>
      <c r="D149" s="144" t="s">
        <v>261</v>
      </c>
      <c r="E149" s="158" t="s">
        <v>19</v>
      </c>
      <c r="F149" s="159" t="s">
        <v>295</v>
      </c>
      <c r="H149" s="160">
        <v>1049</v>
      </c>
      <c r="L149" s="157"/>
      <c r="M149" s="161"/>
      <c r="T149" s="162"/>
      <c r="AT149" s="158" t="s">
        <v>261</v>
      </c>
      <c r="AU149" s="158" t="s">
        <v>87</v>
      </c>
      <c r="AV149" s="156" t="s">
        <v>174</v>
      </c>
      <c r="AW149" s="156" t="s">
        <v>37</v>
      </c>
      <c r="AX149" s="156" t="s">
        <v>85</v>
      </c>
      <c r="AY149" s="158" t="s">
        <v>153</v>
      </c>
    </row>
    <row r="150" spans="2:65" s="18" customFormat="1" ht="24.2" customHeight="1">
      <c r="B150" s="19"/>
      <c r="C150" s="123" t="s">
        <v>152</v>
      </c>
      <c r="D150" s="123" t="s">
        <v>156</v>
      </c>
      <c r="E150" s="124" t="s">
        <v>2254</v>
      </c>
      <c r="F150" s="125" t="s">
        <v>2255</v>
      </c>
      <c r="G150" s="126" t="s">
        <v>254</v>
      </c>
      <c r="H150" s="127">
        <v>1049</v>
      </c>
      <c r="I150" s="128"/>
      <c r="J150" s="129">
        <f>ROUND(I150*H150,2)</f>
        <v>0</v>
      </c>
      <c r="K150" s="125" t="s">
        <v>160</v>
      </c>
      <c r="L150" s="19"/>
      <c r="M150" s="130" t="s">
        <v>19</v>
      </c>
      <c r="N150" s="131" t="s">
        <v>49</v>
      </c>
      <c r="P150" s="132">
        <f>O150*H150</f>
        <v>0</v>
      </c>
      <c r="Q150" s="132">
        <v>0</v>
      </c>
      <c r="R150" s="132">
        <f>Q150*H150</f>
        <v>0</v>
      </c>
      <c r="S150" s="132">
        <v>0</v>
      </c>
      <c r="T150" s="133">
        <f>S150*H150</f>
        <v>0</v>
      </c>
      <c r="AR150" s="134" t="s">
        <v>174</v>
      </c>
      <c r="AT150" s="134" t="s">
        <v>156</v>
      </c>
      <c r="AU150" s="134" t="s">
        <v>87</v>
      </c>
      <c r="AY150" s="2" t="s">
        <v>153</v>
      </c>
      <c r="BE150" s="135">
        <f>IF(N150="základní",J150,0)</f>
        <v>0</v>
      </c>
      <c r="BF150" s="135">
        <f>IF(N150="snížená",J150,0)</f>
        <v>0</v>
      </c>
      <c r="BG150" s="135">
        <f>IF(N150="zákl. přenesená",J150,0)</f>
        <v>0</v>
      </c>
      <c r="BH150" s="135">
        <f>IF(N150="sníž. přenesená",J150,0)</f>
        <v>0</v>
      </c>
      <c r="BI150" s="135">
        <f>IF(N150="nulová",J150,0)</f>
        <v>0</v>
      </c>
      <c r="BJ150" s="2" t="s">
        <v>85</v>
      </c>
      <c r="BK150" s="135">
        <f>ROUND(I150*H150,2)</f>
        <v>0</v>
      </c>
      <c r="BL150" s="2" t="s">
        <v>174</v>
      </c>
      <c r="BM150" s="134" t="s">
        <v>2256</v>
      </c>
    </row>
    <row r="151" spans="2:47" s="18" customFormat="1" ht="11.25">
      <c r="B151" s="19"/>
      <c r="D151" s="136" t="s">
        <v>163</v>
      </c>
      <c r="F151" s="137" t="s">
        <v>2257</v>
      </c>
      <c r="L151" s="19"/>
      <c r="M151" s="138"/>
      <c r="T151" s="43"/>
      <c r="AT151" s="2" t="s">
        <v>163</v>
      </c>
      <c r="AU151" s="2" t="s">
        <v>87</v>
      </c>
    </row>
    <row r="152" spans="2:51" s="142" customFormat="1" ht="11.25">
      <c r="B152" s="143"/>
      <c r="D152" s="144" t="s">
        <v>261</v>
      </c>
      <c r="E152" s="145" t="s">
        <v>19</v>
      </c>
      <c r="F152" s="146" t="s">
        <v>2228</v>
      </c>
      <c r="H152" s="145" t="s">
        <v>19</v>
      </c>
      <c r="L152" s="143"/>
      <c r="M152" s="147"/>
      <c r="T152" s="148"/>
      <c r="AT152" s="145" t="s">
        <v>261</v>
      </c>
      <c r="AU152" s="145" t="s">
        <v>87</v>
      </c>
      <c r="AV152" s="142" t="s">
        <v>85</v>
      </c>
      <c r="AW152" s="142" t="s">
        <v>37</v>
      </c>
      <c r="AX152" s="142" t="s">
        <v>78</v>
      </c>
      <c r="AY152" s="145" t="s">
        <v>153</v>
      </c>
    </row>
    <row r="153" spans="2:51" s="149" customFormat="1" ht="11.25">
      <c r="B153" s="150"/>
      <c r="D153" s="144" t="s">
        <v>261</v>
      </c>
      <c r="E153" s="151" t="s">
        <v>19</v>
      </c>
      <c r="F153" s="152" t="s">
        <v>440</v>
      </c>
      <c r="H153" s="153">
        <v>25</v>
      </c>
      <c r="L153" s="150"/>
      <c r="M153" s="154"/>
      <c r="T153" s="155"/>
      <c r="AT153" s="151" t="s">
        <v>261</v>
      </c>
      <c r="AU153" s="151" t="s">
        <v>87</v>
      </c>
      <c r="AV153" s="149" t="s">
        <v>87</v>
      </c>
      <c r="AW153" s="149" t="s">
        <v>37</v>
      </c>
      <c r="AX153" s="149" t="s">
        <v>78</v>
      </c>
      <c r="AY153" s="151" t="s">
        <v>153</v>
      </c>
    </row>
    <row r="154" spans="2:51" s="142" customFormat="1" ht="11.25">
      <c r="B154" s="143"/>
      <c r="D154" s="144" t="s">
        <v>261</v>
      </c>
      <c r="E154" s="145" t="s">
        <v>19</v>
      </c>
      <c r="F154" s="146" t="s">
        <v>2229</v>
      </c>
      <c r="H154" s="145" t="s">
        <v>19</v>
      </c>
      <c r="L154" s="143"/>
      <c r="M154" s="147"/>
      <c r="T154" s="148"/>
      <c r="AT154" s="145" t="s">
        <v>261</v>
      </c>
      <c r="AU154" s="145" t="s">
        <v>87</v>
      </c>
      <c r="AV154" s="142" t="s">
        <v>85</v>
      </c>
      <c r="AW154" s="142" t="s">
        <v>37</v>
      </c>
      <c r="AX154" s="142" t="s">
        <v>78</v>
      </c>
      <c r="AY154" s="145" t="s">
        <v>153</v>
      </c>
    </row>
    <row r="155" spans="2:51" s="149" customFormat="1" ht="11.25">
      <c r="B155" s="150"/>
      <c r="D155" s="144" t="s">
        <v>261</v>
      </c>
      <c r="E155" s="151" t="s">
        <v>19</v>
      </c>
      <c r="F155" s="152" t="s">
        <v>513</v>
      </c>
      <c r="H155" s="153">
        <v>34</v>
      </c>
      <c r="L155" s="150"/>
      <c r="M155" s="154"/>
      <c r="T155" s="155"/>
      <c r="AT155" s="151" t="s">
        <v>261</v>
      </c>
      <c r="AU155" s="151" t="s">
        <v>87</v>
      </c>
      <c r="AV155" s="149" t="s">
        <v>87</v>
      </c>
      <c r="AW155" s="149" t="s">
        <v>37</v>
      </c>
      <c r="AX155" s="149" t="s">
        <v>78</v>
      </c>
      <c r="AY155" s="151" t="s">
        <v>153</v>
      </c>
    </row>
    <row r="156" spans="2:51" s="142" customFormat="1" ht="11.25">
      <c r="B156" s="143"/>
      <c r="D156" s="144" t="s">
        <v>261</v>
      </c>
      <c r="E156" s="145" t="s">
        <v>19</v>
      </c>
      <c r="F156" s="146" t="s">
        <v>2230</v>
      </c>
      <c r="H156" s="145" t="s">
        <v>19</v>
      </c>
      <c r="L156" s="143"/>
      <c r="M156" s="147"/>
      <c r="T156" s="148"/>
      <c r="AT156" s="145" t="s">
        <v>261</v>
      </c>
      <c r="AU156" s="145" t="s">
        <v>87</v>
      </c>
      <c r="AV156" s="142" t="s">
        <v>85</v>
      </c>
      <c r="AW156" s="142" t="s">
        <v>37</v>
      </c>
      <c r="AX156" s="142" t="s">
        <v>78</v>
      </c>
      <c r="AY156" s="145" t="s">
        <v>153</v>
      </c>
    </row>
    <row r="157" spans="2:51" s="149" customFormat="1" ht="11.25">
      <c r="B157" s="150"/>
      <c r="D157" s="144" t="s">
        <v>261</v>
      </c>
      <c r="E157" s="151" t="s">
        <v>19</v>
      </c>
      <c r="F157" s="152" t="s">
        <v>523</v>
      </c>
      <c r="H157" s="153">
        <v>36</v>
      </c>
      <c r="L157" s="150"/>
      <c r="M157" s="154"/>
      <c r="T157" s="155"/>
      <c r="AT157" s="151" t="s">
        <v>261</v>
      </c>
      <c r="AU157" s="151" t="s">
        <v>87</v>
      </c>
      <c r="AV157" s="149" t="s">
        <v>87</v>
      </c>
      <c r="AW157" s="149" t="s">
        <v>37</v>
      </c>
      <c r="AX157" s="149" t="s">
        <v>78</v>
      </c>
      <c r="AY157" s="151" t="s">
        <v>153</v>
      </c>
    </row>
    <row r="158" spans="2:51" s="142" customFormat="1" ht="11.25">
      <c r="B158" s="143"/>
      <c r="D158" s="144" t="s">
        <v>261</v>
      </c>
      <c r="E158" s="145" t="s">
        <v>19</v>
      </c>
      <c r="F158" s="146" t="s">
        <v>2231</v>
      </c>
      <c r="H158" s="145" t="s">
        <v>19</v>
      </c>
      <c r="L158" s="143"/>
      <c r="M158" s="147"/>
      <c r="T158" s="148"/>
      <c r="AT158" s="145" t="s">
        <v>261</v>
      </c>
      <c r="AU158" s="145" t="s">
        <v>87</v>
      </c>
      <c r="AV158" s="142" t="s">
        <v>85</v>
      </c>
      <c r="AW158" s="142" t="s">
        <v>37</v>
      </c>
      <c r="AX158" s="142" t="s">
        <v>78</v>
      </c>
      <c r="AY158" s="145" t="s">
        <v>153</v>
      </c>
    </row>
    <row r="159" spans="2:51" s="149" customFormat="1" ht="11.25">
      <c r="B159" s="150"/>
      <c r="D159" s="144" t="s">
        <v>261</v>
      </c>
      <c r="E159" s="151" t="s">
        <v>19</v>
      </c>
      <c r="F159" s="152" t="s">
        <v>451</v>
      </c>
      <c r="H159" s="153">
        <v>27</v>
      </c>
      <c r="L159" s="150"/>
      <c r="M159" s="154"/>
      <c r="T159" s="155"/>
      <c r="AT159" s="151" t="s">
        <v>261</v>
      </c>
      <c r="AU159" s="151" t="s">
        <v>87</v>
      </c>
      <c r="AV159" s="149" t="s">
        <v>87</v>
      </c>
      <c r="AW159" s="149" t="s">
        <v>37</v>
      </c>
      <c r="AX159" s="149" t="s">
        <v>78</v>
      </c>
      <c r="AY159" s="151" t="s">
        <v>153</v>
      </c>
    </row>
    <row r="160" spans="2:51" s="142" customFormat="1" ht="11.25">
      <c r="B160" s="143"/>
      <c r="D160" s="144" t="s">
        <v>261</v>
      </c>
      <c r="E160" s="145" t="s">
        <v>19</v>
      </c>
      <c r="F160" s="146" t="s">
        <v>2232</v>
      </c>
      <c r="H160" s="145" t="s">
        <v>19</v>
      </c>
      <c r="L160" s="143"/>
      <c r="M160" s="147"/>
      <c r="T160" s="148"/>
      <c r="AT160" s="145" t="s">
        <v>261</v>
      </c>
      <c r="AU160" s="145" t="s">
        <v>87</v>
      </c>
      <c r="AV160" s="142" t="s">
        <v>85</v>
      </c>
      <c r="AW160" s="142" t="s">
        <v>37</v>
      </c>
      <c r="AX160" s="142" t="s">
        <v>78</v>
      </c>
      <c r="AY160" s="145" t="s">
        <v>153</v>
      </c>
    </row>
    <row r="161" spans="2:51" s="149" customFormat="1" ht="11.25">
      <c r="B161" s="150"/>
      <c r="D161" s="144" t="s">
        <v>261</v>
      </c>
      <c r="E161" s="151" t="s">
        <v>19</v>
      </c>
      <c r="F161" s="152" t="s">
        <v>451</v>
      </c>
      <c r="H161" s="153">
        <v>27</v>
      </c>
      <c r="L161" s="150"/>
      <c r="M161" s="154"/>
      <c r="T161" s="155"/>
      <c r="AT161" s="151" t="s">
        <v>261</v>
      </c>
      <c r="AU161" s="151" t="s">
        <v>87</v>
      </c>
      <c r="AV161" s="149" t="s">
        <v>87</v>
      </c>
      <c r="AW161" s="149" t="s">
        <v>37</v>
      </c>
      <c r="AX161" s="149" t="s">
        <v>78</v>
      </c>
      <c r="AY161" s="151" t="s">
        <v>153</v>
      </c>
    </row>
    <row r="162" spans="2:51" s="142" customFormat="1" ht="11.25">
      <c r="B162" s="143"/>
      <c r="D162" s="144" t="s">
        <v>261</v>
      </c>
      <c r="E162" s="145" t="s">
        <v>19</v>
      </c>
      <c r="F162" s="146" t="s">
        <v>2233</v>
      </c>
      <c r="H162" s="145" t="s">
        <v>19</v>
      </c>
      <c r="L162" s="143"/>
      <c r="M162" s="147"/>
      <c r="T162" s="148"/>
      <c r="AT162" s="145" t="s">
        <v>261</v>
      </c>
      <c r="AU162" s="145" t="s">
        <v>87</v>
      </c>
      <c r="AV162" s="142" t="s">
        <v>85</v>
      </c>
      <c r="AW162" s="142" t="s">
        <v>37</v>
      </c>
      <c r="AX162" s="142" t="s">
        <v>78</v>
      </c>
      <c r="AY162" s="145" t="s">
        <v>153</v>
      </c>
    </row>
    <row r="163" spans="2:51" s="149" customFormat="1" ht="11.25">
      <c r="B163" s="150"/>
      <c r="D163" s="144" t="s">
        <v>261</v>
      </c>
      <c r="E163" s="151" t="s">
        <v>19</v>
      </c>
      <c r="F163" s="152" t="s">
        <v>798</v>
      </c>
      <c r="H163" s="153">
        <v>74</v>
      </c>
      <c r="L163" s="150"/>
      <c r="M163" s="154"/>
      <c r="T163" s="155"/>
      <c r="AT163" s="151" t="s">
        <v>261</v>
      </c>
      <c r="AU163" s="151" t="s">
        <v>87</v>
      </c>
      <c r="AV163" s="149" t="s">
        <v>87</v>
      </c>
      <c r="AW163" s="149" t="s">
        <v>37</v>
      </c>
      <c r="AX163" s="149" t="s">
        <v>78</v>
      </c>
      <c r="AY163" s="151" t="s">
        <v>153</v>
      </c>
    </row>
    <row r="164" spans="2:51" s="142" customFormat="1" ht="11.25">
      <c r="B164" s="143"/>
      <c r="D164" s="144" t="s">
        <v>261</v>
      </c>
      <c r="E164" s="145" t="s">
        <v>19</v>
      </c>
      <c r="F164" s="146" t="s">
        <v>2234</v>
      </c>
      <c r="H164" s="145" t="s">
        <v>19</v>
      </c>
      <c r="L164" s="143"/>
      <c r="M164" s="147"/>
      <c r="T164" s="148"/>
      <c r="AT164" s="145" t="s">
        <v>261</v>
      </c>
      <c r="AU164" s="145" t="s">
        <v>87</v>
      </c>
      <c r="AV164" s="142" t="s">
        <v>85</v>
      </c>
      <c r="AW164" s="142" t="s">
        <v>37</v>
      </c>
      <c r="AX164" s="142" t="s">
        <v>78</v>
      </c>
      <c r="AY164" s="145" t="s">
        <v>153</v>
      </c>
    </row>
    <row r="165" spans="2:51" s="149" customFormat="1" ht="11.25">
      <c r="B165" s="150"/>
      <c r="D165" s="144" t="s">
        <v>261</v>
      </c>
      <c r="E165" s="151" t="s">
        <v>19</v>
      </c>
      <c r="F165" s="152" t="s">
        <v>1120</v>
      </c>
      <c r="H165" s="153">
        <v>128</v>
      </c>
      <c r="L165" s="150"/>
      <c r="M165" s="154"/>
      <c r="T165" s="155"/>
      <c r="AT165" s="151" t="s">
        <v>261</v>
      </c>
      <c r="AU165" s="151" t="s">
        <v>87</v>
      </c>
      <c r="AV165" s="149" t="s">
        <v>87</v>
      </c>
      <c r="AW165" s="149" t="s">
        <v>37</v>
      </c>
      <c r="AX165" s="149" t="s">
        <v>78</v>
      </c>
      <c r="AY165" s="151" t="s">
        <v>153</v>
      </c>
    </row>
    <row r="166" spans="2:51" s="142" customFormat="1" ht="11.25">
      <c r="B166" s="143"/>
      <c r="D166" s="144" t="s">
        <v>261</v>
      </c>
      <c r="E166" s="145" t="s">
        <v>19</v>
      </c>
      <c r="F166" s="146" t="s">
        <v>2235</v>
      </c>
      <c r="H166" s="145" t="s">
        <v>19</v>
      </c>
      <c r="L166" s="143"/>
      <c r="M166" s="147"/>
      <c r="T166" s="148"/>
      <c r="AT166" s="145" t="s">
        <v>261</v>
      </c>
      <c r="AU166" s="145" t="s">
        <v>87</v>
      </c>
      <c r="AV166" s="142" t="s">
        <v>85</v>
      </c>
      <c r="AW166" s="142" t="s">
        <v>37</v>
      </c>
      <c r="AX166" s="142" t="s">
        <v>78</v>
      </c>
      <c r="AY166" s="145" t="s">
        <v>153</v>
      </c>
    </row>
    <row r="167" spans="2:51" s="149" customFormat="1" ht="11.25">
      <c r="B167" s="150"/>
      <c r="D167" s="144" t="s">
        <v>261</v>
      </c>
      <c r="E167" s="151" t="s">
        <v>19</v>
      </c>
      <c r="F167" s="152" t="s">
        <v>691</v>
      </c>
      <c r="H167" s="153">
        <v>62</v>
      </c>
      <c r="L167" s="150"/>
      <c r="M167" s="154"/>
      <c r="T167" s="155"/>
      <c r="AT167" s="151" t="s">
        <v>261</v>
      </c>
      <c r="AU167" s="151" t="s">
        <v>87</v>
      </c>
      <c r="AV167" s="149" t="s">
        <v>87</v>
      </c>
      <c r="AW167" s="149" t="s">
        <v>37</v>
      </c>
      <c r="AX167" s="149" t="s">
        <v>78</v>
      </c>
      <c r="AY167" s="151" t="s">
        <v>153</v>
      </c>
    </row>
    <row r="168" spans="2:51" s="142" customFormat="1" ht="11.25">
      <c r="B168" s="143"/>
      <c r="D168" s="144" t="s">
        <v>261</v>
      </c>
      <c r="E168" s="145" t="s">
        <v>19</v>
      </c>
      <c r="F168" s="146" t="s">
        <v>2236</v>
      </c>
      <c r="H168" s="145" t="s">
        <v>19</v>
      </c>
      <c r="L168" s="143"/>
      <c r="M168" s="147"/>
      <c r="T168" s="148"/>
      <c r="AT168" s="145" t="s">
        <v>261</v>
      </c>
      <c r="AU168" s="145" t="s">
        <v>87</v>
      </c>
      <c r="AV168" s="142" t="s">
        <v>85</v>
      </c>
      <c r="AW168" s="142" t="s">
        <v>37</v>
      </c>
      <c r="AX168" s="142" t="s">
        <v>78</v>
      </c>
      <c r="AY168" s="145" t="s">
        <v>153</v>
      </c>
    </row>
    <row r="169" spans="2:51" s="149" customFormat="1" ht="11.25">
      <c r="B169" s="150"/>
      <c r="D169" s="144" t="s">
        <v>261</v>
      </c>
      <c r="E169" s="151" t="s">
        <v>19</v>
      </c>
      <c r="F169" s="152" t="s">
        <v>636</v>
      </c>
      <c r="H169" s="153">
        <v>53</v>
      </c>
      <c r="L169" s="150"/>
      <c r="M169" s="154"/>
      <c r="T169" s="155"/>
      <c r="AT169" s="151" t="s">
        <v>261</v>
      </c>
      <c r="AU169" s="151" t="s">
        <v>87</v>
      </c>
      <c r="AV169" s="149" t="s">
        <v>87</v>
      </c>
      <c r="AW169" s="149" t="s">
        <v>37</v>
      </c>
      <c r="AX169" s="149" t="s">
        <v>78</v>
      </c>
      <c r="AY169" s="151" t="s">
        <v>153</v>
      </c>
    </row>
    <row r="170" spans="2:51" s="142" customFormat="1" ht="11.25">
      <c r="B170" s="143"/>
      <c r="D170" s="144" t="s">
        <v>261</v>
      </c>
      <c r="E170" s="145" t="s">
        <v>19</v>
      </c>
      <c r="F170" s="146" t="s">
        <v>2237</v>
      </c>
      <c r="H170" s="145" t="s">
        <v>19</v>
      </c>
      <c r="L170" s="143"/>
      <c r="M170" s="147"/>
      <c r="T170" s="148"/>
      <c r="AT170" s="145" t="s">
        <v>261</v>
      </c>
      <c r="AU170" s="145" t="s">
        <v>87</v>
      </c>
      <c r="AV170" s="142" t="s">
        <v>85</v>
      </c>
      <c r="AW170" s="142" t="s">
        <v>37</v>
      </c>
      <c r="AX170" s="142" t="s">
        <v>78</v>
      </c>
      <c r="AY170" s="145" t="s">
        <v>153</v>
      </c>
    </row>
    <row r="171" spans="2:51" s="149" customFormat="1" ht="11.25">
      <c r="B171" s="150"/>
      <c r="D171" s="144" t="s">
        <v>261</v>
      </c>
      <c r="E171" s="151" t="s">
        <v>19</v>
      </c>
      <c r="F171" s="152" t="s">
        <v>778</v>
      </c>
      <c r="H171" s="153">
        <v>70</v>
      </c>
      <c r="L171" s="150"/>
      <c r="M171" s="154"/>
      <c r="T171" s="155"/>
      <c r="AT171" s="151" t="s">
        <v>261</v>
      </c>
      <c r="AU171" s="151" t="s">
        <v>87</v>
      </c>
      <c r="AV171" s="149" t="s">
        <v>87</v>
      </c>
      <c r="AW171" s="149" t="s">
        <v>37</v>
      </c>
      <c r="AX171" s="149" t="s">
        <v>78</v>
      </c>
      <c r="AY171" s="151" t="s">
        <v>153</v>
      </c>
    </row>
    <row r="172" spans="2:51" s="142" customFormat="1" ht="11.25">
      <c r="B172" s="143"/>
      <c r="D172" s="144" t="s">
        <v>261</v>
      </c>
      <c r="E172" s="145" t="s">
        <v>19</v>
      </c>
      <c r="F172" s="146" t="s">
        <v>2238</v>
      </c>
      <c r="H172" s="145" t="s">
        <v>19</v>
      </c>
      <c r="L172" s="143"/>
      <c r="M172" s="147"/>
      <c r="T172" s="148"/>
      <c r="AT172" s="145" t="s">
        <v>261</v>
      </c>
      <c r="AU172" s="145" t="s">
        <v>87</v>
      </c>
      <c r="AV172" s="142" t="s">
        <v>85</v>
      </c>
      <c r="AW172" s="142" t="s">
        <v>37</v>
      </c>
      <c r="AX172" s="142" t="s">
        <v>78</v>
      </c>
      <c r="AY172" s="145" t="s">
        <v>153</v>
      </c>
    </row>
    <row r="173" spans="2:51" s="149" customFormat="1" ht="11.25">
      <c r="B173" s="150"/>
      <c r="D173" s="144" t="s">
        <v>261</v>
      </c>
      <c r="E173" s="151" t="s">
        <v>19</v>
      </c>
      <c r="F173" s="152" t="s">
        <v>793</v>
      </c>
      <c r="H173" s="153">
        <v>73</v>
      </c>
      <c r="L173" s="150"/>
      <c r="M173" s="154"/>
      <c r="T173" s="155"/>
      <c r="AT173" s="151" t="s">
        <v>261</v>
      </c>
      <c r="AU173" s="151" t="s">
        <v>87</v>
      </c>
      <c r="AV173" s="149" t="s">
        <v>87</v>
      </c>
      <c r="AW173" s="149" t="s">
        <v>37</v>
      </c>
      <c r="AX173" s="149" t="s">
        <v>78</v>
      </c>
      <c r="AY173" s="151" t="s">
        <v>153</v>
      </c>
    </row>
    <row r="174" spans="2:51" s="142" customFormat="1" ht="11.25">
      <c r="B174" s="143"/>
      <c r="D174" s="144" t="s">
        <v>261</v>
      </c>
      <c r="E174" s="145" t="s">
        <v>19</v>
      </c>
      <c r="F174" s="146" t="s">
        <v>2239</v>
      </c>
      <c r="H174" s="145" t="s">
        <v>19</v>
      </c>
      <c r="L174" s="143"/>
      <c r="M174" s="147"/>
      <c r="T174" s="148"/>
      <c r="AT174" s="145" t="s">
        <v>261</v>
      </c>
      <c r="AU174" s="145" t="s">
        <v>87</v>
      </c>
      <c r="AV174" s="142" t="s">
        <v>85</v>
      </c>
      <c r="AW174" s="142" t="s">
        <v>37</v>
      </c>
      <c r="AX174" s="142" t="s">
        <v>78</v>
      </c>
      <c r="AY174" s="145" t="s">
        <v>153</v>
      </c>
    </row>
    <row r="175" spans="2:51" s="149" customFormat="1" ht="11.25">
      <c r="B175" s="150"/>
      <c r="D175" s="144" t="s">
        <v>261</v>
      </c>
      <c r="E175" s="151" t="s">
        <v>19</v>
      </c>
      <c r="F175" s="152" t="s">
        <v>541</v>
      </c>
      <c r="H175" s="153">
        <v>39</v>
      </c>
      <c r="L175" s="150"/>
      <c r="M175" s="154"/>
      <c r="T175" s="155"/>
      <c r="AT175" s="151" t="s">
        <v>261</v>
      </c>
      <c r="AU175" s="151" t="s">
        <v>87</v>
      </c>
      <c r="AV175" s="149" t="s">
        <v>87</v>
      </c>
      <c r="AW175" s="149" t="s">
        <v>37</v>
      </c>
      <c r="AX175" s="149" t="s">
        <v>78</v>
      </c>
      <c r="AY175" s="151" t="s">
        <v>153</v>
      </c>
    </row>
    <row r="176" spans="2:51" s="142" customFormat="1" ht="11.25">
      <c r="B176" s="143"/>
      <c r="D176" s="144" t="s">
        <v>261</v>
      </c>
      <c r="E176" s="145" t="s">
        <v>19</v>
      </c>
      <c r="F176" s="146" t="s">
        <v>2240</v>
      </c>
      <c r="H176" s="145" t="s">
        <v>19</v>
      </c>
      <c r="L176" s="143"/>
      <c r="M176" s="147"/>
      <c r="T176" s="148"/>
      <c r="AT176" s="145" t="s">
        <v>261</v>
      </c>
      <c r="AU176" s="145" t="s">
        <v>87</v>
      </c>
      <c r="AV176" s="142" t="s">
        <v>85</v>
      </c>
      <c r="AW176" s="142" t="s">
        <v>37</v>
      </c>
      <c r="AX176" s="142" t="s">
        <v>78</v>
      </c>
      <c r="AY176" s="145" t="s">
        <v>153</v>
      </c>
    </row>
    <row r="177" spans="2:51" s="149" customFormat="1" ht="11.25">
      <c r="B177" s="150"/>
      <c r="D177" s="144" t="s">
        <v>261</v>
      </c>
      <c r="E177" s="151" t="s">
        <v>19</v>
      </c>
      <c r="F177" s="152" t="s">
        <v>599</v>
      </c>
      <c r="H177" s="153">
        <v>48</v>
      </c>
      <c r="L177" s="150"/>
      <c r="M177" s="154"/>
      <c r="T177" s="155"/>
      <c r="AT177" s="151" t="s">
        <v>261</v>
      </c>
      <c r="AU177" s="151" t="s">
        <v>87</v>
      </c>
      <c r="AV177" s="149" t="s">
        <v>87</v>
      </c>
      <c r="AW177" s="149" t="s">
        <v>37</v>
      </c>
      <c r="AX177" s="149" t="s">
        <v>78</v>
      </c>
      <c r="AY177" s="151" t="s">
        <v>153</v>
      </c>
    </row>
    <row r="178" spans="2:51" s="142" customFormat="1" ht="11.25">
      <c r="B178" s="143"/>
      <c r="D178" s="144" t="s">
        <v>261</v>
      </c>
      <c r="E178" s="145" t="s">
        <v>19</v>
      </c>
      <c r="F178" s="146" t="s">
        <v>2241</v>
      </c>
      <c r="H178" s="145" t="s">
        <v>19</v>
      </c>
      <c r="L178" s="143"/>
      <c r="M178" s="147"/>
      <c r="T178" s="148"/>
      <c r="AT178" s="145" t="s">
        <v>261</v>
      </c>
      <c r="AU178" s="145" t="s">
        <v>87</v>
      </c>
      <c r="AV178" s="142" t="s">
        <v>85</v>
      </c>
      <c r="AW178" s="142" t="s">
        <v>37</v>
      </c>
      <c r="AX178" s="142" t="s">
        <v>78</v>
      </c>
      <c r="AY178" s="145" t="s">
        <v>153</v>
      </c>
    </row>
    <row r="179" spans="2:51" s="149" customFormat="1" ht="11.25">
      <c r="B179" s="150"/>
      <c r="D179" s="144" t="s">
        <v>261</v>
      </c>
      <c r="E179" s="151" t="s">
        <v>19</v>
      </c>
      <c r="F179" s="152" t="s">
        <v>720</v>
      </c>
      <c r="H179" s="153">
        <v>66</v>
      </c>
      <c r="L179" s="150"/>
      <c r="M179" s="154"/>
      <c r="T179" s="155"/>
      <c r="AT179" s="151" t="s">
        <v>261</v>
      </c>
      <c r="AU179" s="151" t="s">
        <v>87</v>
      </c>
      <c r="AV179" s="149" t="s">
        <v>87</v>
      </c>
      <c r="AW179" s="149" t="s">
        <v>37</v>
      </c>
      <c r="AX179" s="149" t="s">
        <v>78</v>
      </c>
      <c r="AY179" s="151" t="s">
        <v>153</v>
      </c>
    </row>
    <row r="180" spans="2:51" s="142" customFormat="1" ht="11.25">
      <c r="B180" s="143"/>
      <c r="D180" s="144" t="s">
        <v>261</v>
      </c>
      <c r="E180" s="145" t="s">
        <v>19</v>
      </c>
      <c r="F180" s="146" t="s">
        <v>2242</v>
      </c>
      <c r="H180" s="145" t="s">
        <v>19</v>
      </c>
      <c r="L180" s="143"/>
      <c r="M180" s="147"/>
      <c r="T180" s="148"/>
      <c r="AT180" s="145" t="s">
        <v>261</v>
      </c>
      <c r="AU180" s="145" t="s">
        <v>87</v>
      </c>
      <c r="AV180" s="142" t="s">
        <v>85</v>
      </c>
      <c r="AW180" s="142" t="s">
        <v>37</v>
      </c>
      <c r="AX180" s="142" t="s">
        <v>78</v>
      </c>
      <c r="AY180" s="145" t="s">
        <v>153</v>
      </c>
    </row>
    <row r="181" spans="2:51" s="149" customFormat="1" ht="11.25">
      <c r="B181" s="150"/>
      <c r="D181" s="144" t="s">
        <v>261</v>
      </c>
      <c r="E181" s="151" t="s">
        <v>19</v>
      </c>
      <c r="F181" s="152" t="s">
        <v>708</v>
      </c>
      <c r="H181" s="153">
        <v>64</v>
      </c>
      <c r="L181" s="150"/>
      <c r="M181" s="154"/>
      <c r="T181" s="155"/>
      <c r="AT181" s="151" t="s">
        <v>261</v>
      </c>
      <c r="AU181" s="151" t="s">
        <v>87</v>
      </c>
      <c r="AV181" s="149" t="s">
        <v>87</v>
      </c>
      <c r="AW181" s="149" t="s">
        <v>37</v>
      </c>
      <c r="AX181" s="149" t="s">
        <v>78</v>
      </c>
      <c r="AY181" s="151" t="s">
        <v>153</v>
      </c>
    </row>
    <row r="182" spans="2:51" s="142" customFormat="1" ht="11.25">
      <c r="B182" s="143"/>
      <c r="D182" s="144" t="s">
        <v>261</v>
      </c>
      <c r="E182" s="145" t="s">
        <v>19</v>
      </c>
      <c r="F182" s="146" t="s">
        <v>2243</v>
      </c>
      <c r="H182" s="145" t="s">
        <v>19</v>
      </c>
      <c r="L182" s="143"/>
      <c r="M182" s="147"/>
      <c r="T182" s="148"/>
      <c r="AT182" s="145" t="s">
        <v>261</v>
      </c>
      <c r="AU182" s="145" t="s">
        <v>87</v>
      </c>
      <c r="AV182" s="142" t="s">
        <v>85</v>
      </c>
      <c r="AW182" s="142" t="s">
        <v>37</v>
      </c>
      <c r="AX182" s="142" t="s">
        <v>78</v>
      </c>
      <c r="AY182" s="145" t="s">
        <v>153</v>
      </c>
    </row>
    <row r="183" spans="2:51" s="149" customFormat="1" ht="11.25">
      <c r="B183" s="150"/>
      <c r="D183" s="144" t="s">
        <v>261</v>
      </c>
      <c r="E183" s="151" t="s">
        <v>19</v>
      </c>
      <c r="F183" s="152" t="s">
        <v>446</v>
      </c>
      <c r="H183" s="153">
        <v>26</v>
      </c>
      <c r="L183" s="150"/>
      <c r="M183" s="154"/>
      <c r="T183" s="155"/>
      <c r="AT183" s="151" t="s">
        <v>261</v>
      </c>
      <c r="AU183" s="151" t="s">
        <v>87</v>
      </c>
      <c r="AV183" s="149" t="s">
        <v>87</v>
      </c>
      <c r="AW183" s="149" t="s">
        <v>37</v>
      </c>
      <c r="AX183" s="149" t="s">
        <v>78</v>
      </c>
      <c r="AY183" s="151" t="s">
        <v>153</v>
      </c>
    </row>
    <row r="184" spans="2:51" s="142" customFormat="1" ht="11.25">
      <c r="B184" s="143"/>
      <c r="D184" s="144" t="s">
        <v>261</v>
      </c>
      <c r="E184" s="145" t="s">
        <v>19</v>
      </c>
      <c r="F184" s="146" t="s">
        <v>2244</v>
      </c>
      <c r="H184" s="145" t="s">
        <v>19</v>
      </c>
      <c r="L184" s="143"/>
      <c r="M184" s="147"/>
      <c r="T184" s="148"/>
      <c r="AT184" s="145" t="s">
        <v>261</v>
      </c>
      <c r="AU184" s="145" t="s">
        <v>87</v>
      </c>
      <c r="AV184" s="142" t="s">
        <v>85</v>
      </c>
      <c r="AW184" s="142" t="s">
        <v>37</v>
      </c>
      <c r="AX184" s="142" t="s">
        <v>78</v>
      </c>
      <c r="AY184" s="145" t="s">
        <v>153</v>
      </c>
    </row>
    <row r="185" spans="2:51" s="149" customFormat="1" ht="11.25">
      <c r="B185" s="150"/>
      <c r="D185" s="144" t="s">
        <v>261</v>
      </c>
      <c r="E185" s="151" t="s">
        <v>19</v>
      </c>
      <c r="F185" s="152" t="s">
        <v>658</v>
      </c>
      <c r="H185" s="153">
        <v>57</v>
      </c>
      <c r="L185" s="150"/>
      <c r="M185" s="154"/>
      <c r="T185" s="155"/>
      <c r="AT185" s="151" t="s">
        <v>261</v>
      </c>
      <c r="AU185" s="151" t="s">
        <v>87</v>
      </c>
      <c r="AV185" s="149" t="s">
        <v>87</v>
      </c>
      <c r="AW185" s="149" t="s">
        <v>37</v>
      </c>
      <c r="AX185" s="149" t="s">
        <v>78</v>
      </c>
      <c r="AY185" s="151" t="s">
        <v>153</v>
      </c>
    </row>
    <row r="186" spans="2:51" s="142" customFormat="1" ht="11.25">
      <c r="B186" s="143"/>
      <c r="D186" s="144" t="s">
        <v>261</v>
      </c>
      <c r="E186" s="145" t="s">
        <v>19</v>
      </c>
      <c r="F186" s="146" t="s">
        <v>2245</v>
      </c>
      <c r="H186" s="145" t="s">
        <v>19</v>
      </c>
      <c r="L186" s="143"/>
      <c r="M186" s="147"/>
      <c r="T186" s="148"/>
      <c r="AT186" s="145" t="s">
        <v>261</v>
      </c>
      <c r="AU186" s="145" t="s">
        <v>87</v>
      </c>
      <c r="AV186" s="142" t="s">
        <v>85</v>
      </c>
      <c r="AW186" s="142" t="s">
        <v>37</v>
      </c>
      <c r="AX186" s="142" t="s">
        <v>78</v>
      </c>
      <c r="AY186" s="145" t="s">
        <v>153</v>
      </c>
    </row>
    <row r="187" spans="2:51" s="149" customFormat="1" ht="11.25">
      <c r="B187" s="150"/>
      <c r="D187" s="144" t="s">
        <v>261</v>
      </c>
      <c r="E187" s="151" t="s">
        <v>19</v>
      </c>
      <c r="F187" s="152" t="s">
        <v>533</v>
      </c>
      <c r="H187" s="153">
        <v>38</v>
      </c>
      <c r="L187" s="150"/>
      <c r="M187" s="154"/>
      <c r="T187" s="155"/>
      <c r="AT187" s="151" t="s">
        <v>261</v>
      </c>
      <c r="AU187" s="151" t="s">
        <v>87</v>
      </c>
      <c r="AV187" s="149" t="s">
        <v>87</v>
      </c>
      <c r="AW187" s="149" t="s">
        <v>37</v>
      </c>
      <c r="AX187" s="149" t="s">
        <v>78</v>
      </c>
      <c r="AY187" s="151" t="s">
        <v>153</v>
      </c>
    </row>
    <row r="188" spans="2:51" s="142" customFormat="1" ht="11.25">
      <c r="B188" s="143"/>
      <c r="D188" s="144" t="s">
        <v>261</v>
      </c>
      <c r="E188" s="145" t="s">
        <v>19</v>
      </c>
      <c r="F188" s="146" t="s">
        <v>2246</v>
      </c>
      <c r="H188" s="145" t="s">
        <v>19</v>
      </c>
      <c r="L188" s="143"/>
      <c r="M188" s="147"/>
      <c r="T188" s="148"/>
      <c r="AT188" s="145" t="s">
        <v>261</v>
      </c>
      <c r="AU188" s="145" t="s">
        <v>87</v>
      </c>
      <c r="AV188" s="142" t="s">
        <v>85</v>
      </c>
      <c r="AW188" s="142" t="s">
        <v>37</v>
      </c>
      <c r="AX188" s="142" t="s">
        <v>78</v>
      </c>
      <c r="AY188" s="145" t="s">
        <v>153</v>
      </c>
    </row>
    <row r="189" spans="2:51" s="149" customFormat="1" ht="11.25">
      <c r="B189" s="150"/>
      <c r="D189" s="144" t="s">
        <v>261</v>
      </c>
      <c r="E189" s="151" t="s">
        <v>19</v>
      </c>
      <c r="F189" s="152" t="s">
        <v>606</v>
      </c>
      <c r="H189" s="153">
        <v>49</v>
      </c>
      <c r="L189" s="150"/>
      <c r="M189" s="154"/>
      <c r="T189" s="155"/>
      <c r="AT189" s="151" t="s">
        <v>261</v>
      </c>
      <c r="AU189" s="151" t="s">
        <v>87</v>
      </c>
      <c r="AV189" s="149" t="s">
        <v>87</v>
      </c>
      <c r="AW189" s="149" t="s">
        <v>37</v>
      </c>
      <c r="AX189" s="149" t="s">
        <v>78</v>
      </c>
      <c r="AY189" s="151" t="s">
        <v>153</v>
      </c>
    </row>
    <row r="190" spans="2:51" s="142" customFormat="1" ht="11.25">
      <c r="B190" s="143"/>
      <c r="D190" s="144" t="s">
        <v>261</v>
      </c>
      <c r="E190" s="145" t="s">
        <v>19</v>
      </c>
      <c r="F190" s="146" t="s">
        <v>2247</v>
      </c>
      <c r="H190" s="145" t="s">
        <v>19</v>
      </c>
      <c r="L190" s="143"/>
      <c r="M190" s="147"/>
      <c r="T190" s="148"/>
      <c r="AT190" s="145" t="s">
        <v>261</v>
      </c>
      <c r="AU190" s="145" t="s">
        <v>87</v>
      </c>
      <c r="AV190" s="142" t="s">
        <v>85</v>
      </c>
      <c r="AW190" s="142" t="s">
        <v>37</v>
      </c>
      <c r="AX190" s="142" t="s">
        <v>78</v>
      </c>
      <c r="AY190" s="145" t="s">
        <v>153</v>
      </c>
    </row>
    <row r="191" spans="2:51" s="149" customFormat="1" ht="11.25">
      <c r="B191" s="150"/>
      <c r="D191" s="144" t="s">
        <v>261</v>
      </c>
      <c r="E191" s="151" t="s">
        <v>19</v>
      </c>
      <c r="F191" s="152" t="s">
        <v>373</v>
      </c>
      <c r="H191" s="153">
        <v>16</v>
      </c>
      <c r="L191" s="150"/>
      <c r="M191" s="154"/>
      <c r="T191" s="155"/>
      <c r="AT191" s="151" t="s">
        <v>261</v>
      </c>
      <c r="AU191" s="151" t="s">
        <v>87</v>
      </c>
      <c r="AV191" s="149" t="s">
        <v>87</v>
      </c>
      <c r="AW191" s="149" t="s">
        <v>37</v>
      </c>
      <c r="AX191" s="149" t="s">
        <v>78</v>
      </c>
      <c r="AY191" s="151" t="s">
        <v>153</v>
      </c>
    </row>
    <row r="192" spans="2:51" s="142" customFormat="1" ht="11.25">
      <c r="B192" s="143"/>
      <c r="D192" s="144" t="s">
        <v>261</v>
      </c>
      <c r="E192" s="145" t="s">
        <v>19</v>
      </c>
      <c r="F192" s="146" t="s">
        <v>2248</v>
      </c>
      <c r="H192" s="145" t="s">
        <v>19</v>
      </c>
      <c r="L192" s="143"/>
      <c r="M192" s="147"/>
      <c r="T192" s="148"/>
      <c r="AT192" s="145" t="s">
        <v>261</v>
      </c>
      <c r="AU192" s="145" t="s">
        <v>87</v>
      </c>
      <c r="AV192" s="142" t="s">
        <v>85</v>
      </c>
      <c r="AW192" s="142" t="s">
        <v>37</v>
      </c>
      <c r="AX192" s="142" t="s">
        <v>78</v>
      </c>
      <c r="AY192" s="145" t="s">
        <v>153</v>
      </c>
    </row>
    <row r="193" spans="2:51" s="149" customFormat="1" ht="11.25">
      <c r="B193" s="150"/>
      <c r="D193" s="144" t="s">
        <v>261</v>
      </c>
      <c r="E193" s="151" t="s">
        <v>19</v>
      </c>
      <c r="F193" s="152" t="s">
        <v>169</v>
      </c>
      <c r="H193" s="153">
        <v>3</v>
      </c>
      <c r="L193" s="150"/>
      <c r="M193" s="154"/>
      <c r="T193" s="155"/>
      <c r="AT193" s="151" t="s">
        <v>261</v>
      </c>
      <c r="AU193" s="151" t="s">
        <v>87</v>
      </c>
      <c r="AV193" s="149" t="s">
        <v>87</v>
      </c>
      <c r="AW193" s="149" t="s">
        <v>37</v>
      </c>
      <c r="AX193" s="149" t="s">
        <v>78</v>
      </c>
      <c r="AY193" s="151" t="s">
        <v>153</v>
      </c>
    </row>
    <row r="194" spans="2:51" s="142" customFormat="1" ht="11.25">
      <c r="B194" s="143"/>
      <c r="D194" s="144" t="s">
        <v>261</v>
      </c>
      <c r="E194" s="145" t="s">
        <v>19</v>
      </c>
      <c r="F194" s="146" t="s">
        <v>2249</v>
      </c>
      <c r="H194" s="145" t="s">
        <v>19</v>
      </c>
      <c r="L194" s="143"/>
      <c r="M194" s="147"/>
      <c r="T194" s="148"/>
      <c r="AT194" s="145" t="s">
        <v>261</v>
      </c>
      <c r="AU194" s="145" t="s">
        <v>87</v>
      </c>
      <c r="AV194" s="142" t="s">
        <v>85</v>
      </c>
      <c r="AW194" s="142" t="s">
        <v>37</v>
      </c>
      <c r="AX194" s="142" t="s">
        <v>78</v>
      </c>
      <c r="AY194" s="145" t="s">
        <v>153</v>
      </c>
    </row>
    <row r="195" spans="2:51" s="149" customFormat="1" ht="11.25">
      <c r="B195" s="150"/>
      <c r="D195" s="144" t="s">
        <v>261</v>
      </c>
      <c r="E195" s="151" t="s">
        <v>19</v>
      </c>
      <c r="F195" s="152" t="s">
        <v>85</v>
      </c>
      <c r="H195" s="153">
        <v>1</v>
      </c>
      <c r="L195" s="150"/>
      <c r="M195" s="154"/>
      <c r="T195" s="155"/>
      <c r="AT195" s="151" t="s">
        <v>261</v>
      </c>
      <c r="AU195" s="151" t="s">
        <v>87</v>
      </c>
      <c r="AV195" s="149" t="s">
        <v>87</v>
      </c>
      <c r="AW195" s="149" t="s">
        <v>37</v>
      </c>
      <c r="AX195" s="149" t="s">
        <v>78</v>
      </c>
      <c r="AY195" s="151" t="s">
        <v>153</v>
      </c>
    </row>
    <row r="196" spans="2:51" s="142" customFormat="1" ht="11.25">
      <c r="B196" s="143"/>
      <c r="D196" s="144" t="s">
        <v>261</v>
      </c>
      <c r="E196" s="145" t="s">
        <v>19</v>
      </c>
      <c r="F196" s="146" t="s">
        <v>2250</v>
      </c>
      <c r="H196" s="145" t="s">
        <v>19</v>
      </c>
      <c r="L196" s="143"/>
      <c r="M196" s="147"/>
      <c r="T196" s="148"/>
      <c r="AT196" s="145" t="s">
        <v>261</v>
      </c>
      <c r="AU196" s="145" t="s">
        <v>87</v>
      </c>
      <c r="AV196" s="142" t="s">
        <v>85</v>
      </c>
      <c r="AW196" s="142" t="s">
        <v>37</v>
      </c>
      <c r="AX196" s="142" t="s">
        <v>78</v>
      </c>
      <c r="AY196" s="145" t="s">
        <v>153</v>
      </c>
    </row>
    <row r="197" spans="2:51" s="149" customFormat="1" ht="11.25">
      <c r="B197" s="150"/>
      <c r="D197" s="144" t="s">
        <v>261</v>
      </c>
      <c r="E197" s="151" t="s">
        <v>19</v>
      </c>
      <c r="F197" s="152" t="s">
        <v>183</v>
      </c>
      <c r="H197" s="153">
        <v>6</v>
      </c>
      <c r="L197" s="150"/>
      <c r="M197" s="154"/>
      <c r="T197" s="155"/>
      <c r="AT197" s="151" t="s">
        <v>261</v>
      </c>
      <c r="AU197" s="151" t="s">
        <v>87</v>
      </c>
      <c r="AV197" s="149" t="s">
        <v>87</v>
      </c>
      <c r="AW197" s="149" t="s">
        <v>37</v>
      </c>
      <c r="AX197" s="149" t="s">
        <v>78</v>
      </c>
      <c r="AY197" s="151" t="s">
        <v>153</v>
      </c>
    </row>
    <row r="198" spans="2:51" s="142" customFormat="1" ht="11.25">
      <c r="B198" s="143"/>
      <c r="D198" s="144" t="s">
        <v>261</v>
      </c>
      <c r="E198" s="145" t="s">
        <v>19</v>
      </c>
      <c r="F198" s="146" t="s">
        <v>2251</v>
      </c>
      <c r="H198" s="145" t="s">
        <v>19</v>
      </c>
      <c r="L198" s="143"/>
      <c r="M198" s="147"/>
      <c r="T198" s="148"/>
      <c r="AT198" s="145" t="s">
        <v>261</v>
      </c>
      <c r="AU198" s="145" t="s">
        <v>87</v>
      </c>
      <c r="AV198" s="142" t="s">
        <v>85</v>
      </c>
      <c r="AW198" s="142" t="s">
        <v>37</v>
      </c>
      <c r="AX198" s="142" t="s">
        <v>78</v>
      </c>
      <c r="AY198" s="145" t="s">
        <v>153</v>
      </c>
    </row>
    <row r="199" spans="2:51" s="149" customFormat="1" ht="11.25">
      <c r="B199" s="150"/>
      <c r="D199" s="144" t="s">
        <v>261</v>
      </c>
      <c r="E199" s="151" t="s">
        <v>19</v>
      </c>
      <c r="F199" s="152" t="s">
        <v>197</v>
      </c>
      <c r="H199" s="153">
        <v>9</v>
      </c>
      <c r="L199" s="150"/>
      <c r="M199" s="154"/>
      <c r="T199" s="155"/>
      <c r="AT199" s="151" t="s">
        <v>261</v>
      </c>
      <c r="AU199" s="151" t="s">
        <v>87</v>
      </c>
      <c r="AV199" s="149" t="s">
        <v>87</v>
      </c>
      <c r="AW199" s="149" t="s">
        <v>37</v>
      </c>
      <c r="AX199" s="149" t="s">
        <v>78</v>
      </c>
      <c r="AY199" s="151" t="s">
        <v>153</v>
      </c>
    </row>
    <row r="200" spans="2:51" s="142" customFormat="1" ht="11.25">
      <c r="B200" s="143"/>
      <c r="D200" s="144" t="s">
        <v>261</v>
      </c>
      <c r="E200" s="145" t="s">
        <v>19</v>
      </c>
      <c r="F200" s="146" t="s">
        <v>2252</v>
      </c>
      <c r="H200" s="145" t="s">
        <v>19</v>
      </c>
      <c r="L200" s="143"/>
      <c r="M200" s="147"/>
      <c r="T200" s="148"/>
      <c r="AT200" s="145" t="s">
        <v>261</v>
      </c>
      <c r="AU200" s="145" t="s">
        <v>87</v>
      </c>
      <c r="AV200" s="142" t="s">
        <v>85</v>
      </c>
      <c r="AW200" s="142" t="s">
        <v>37</v>
      </c>
      <c r="AX200" s="142" t="s">
        <v>78</v>
      </c>
      <c r="AY200" s="145" t="s">
        <v>153</v>
      </c>
    </row>
    <row r="201" spans="2:51" s="149" customFormat="1" ht="11.25">
      <c r="B201" s="150"/>
      <c r="D201" s="144" t="s">
        <v>261</v>
      </c>
      <c r="E201" s="151" t="s">
        <v>19</v>
      </c>
      <c r="F201" s="152" t="s">
        <v>183</v>
      </c>
      <c r="H201" s="153">
        <v>6</v>
      </c>
      <c r="L201" s="150"/>
      <c r="M201" s="154"/>
      <c r="T201" s="155"/>
      <c r="AT201" s="151" t="s">
        <v>261</v>
      </c>
      <c r="AU201" s="151" t="s">
        <v>87</v>
      </c>
      <c r="AV201" s="149" t="s">
        <v>87</v>
      </c>
      <c r="AW201" s="149" t="s">
        <v>37</v>
      </c>
      <c r="AX201" s="149" t="s">
        <v>78</v>
      </c>
      <c r="AY201" s="151" t="s">
        <v>153</v>
      </c>
    </row>
    <row r="202" spans="2:51" s="142" customFormat="1" ht="11.25">
      <c r="B202" s="143"/>
      <c r="D202" s="144" t="s">
        <v>261</v>
      </c>
      <c r="E202" s="145" t="s">
        <v>19</v>
      </c>
      <c r="F202" s="146" t="s">
        <v>2253</v>
      </c>
      <c r="H202" s="145" t="s">
        <v>19</v>
      </c>
      <c r="L202" s="143"/>
      <c r="M202" s="147"/>
      <c r="T202" s="148"/>
      <c r="AT202" s="145" t="s">
        <v>261</v>
      </c>
      <c r="AU202" s="145" t="s">
        <v>87</v>
      </c>
      <c r="AV202" s="142" t="s">
        <v>85</v>
      </c>
      <c r="AW202" s="142" t="s">
        <v>37</v>
      </c>
      <c r="AX202" s="142" t="s">
        <v>78</v>
      </c>
      <c r="AY202" s="145" t="s">
        <v>153</v>
      </c>
    </row>
    <row r="203" spans="2:51" s="149" customFormat="1" ht="11.25">
      <c r="B203" s="150"/>
      <c r="D203" s="144" t="s">
        <v>261</v>
      </c>
      <c r="E203" s="151" t="s">
        <v>19</v>
      </c>
      <c r="F203" s="152" t="s">
        <v>121</v>
      </c>
      <c r="H203" s="153">
        <v>12</v>
      </c>
      <c r="L203" s="150"/>
      <c r="M203" s="154"/>
      <c r="T203" s="155"/>
      <c r="AT203" s="151" t="s">
        <v>261</v>
      </c>
      <c r="AU203" s="151" t="s">
        <v>87</v>
      </c>
      <c r="AV203" s="149" t="s">
        <v>87</v>
      </c>
      <c r="AW203" s="149" t="s">
        <v>37</v>
      </c>
      <c r="AX203" s="149" t="s">
        <v>78</v>
      </c>
      <c r="AY203" s="151" t="s">
        <v>153</v>
      </c>
    </row>
    <row r="204" spans="2:51" s="156" customFormat="1" ht="11.25">
      <c r="B204" s="157"/>
      <c r="D204" s="144" t="s">
        <v>261</v>
      </c>
      <c r="E204" s="158" t="s">
        <v>19</v>
      </c>
      <c r="F204" s="159" t="s">
        <v>295</v>
      </c>
      <c r="H204" s="160">
        <v>1049</v>
      </c>
      <c r="L204" s="157"/>
      <c r="M204" s="161"/>
      <c r="T204" s="162"/>
      <c r="AT204" s="158" t="s">
        <v>261</v>
      </c>
      <c r="AU204" s="158" t="s">
        <v>87</v>
      </c>
      <c r="AV204" s="156" t="s">
        <v>174</v>
      </c>
      <c r="AW204" s="156" t="s">
        <v>37</v>
      </c>
      <c r="AX204" s="156" t="s">
        <v>85</v>
      </c>
      <c r="AY204" s="158" t="s">
        <v>153</v>
      </c>
    </row>
    <row r="205" spans="2:65" s="18" customFormat="1" ht="16.5" customHeight="1">
      <c r="B205" s="19"/>
      <c r="C205" s="171" t="s">
        <v>183</v>
      </c>
      <c r="D205" s="171" t="s">
        <v>664</v>
      </c>
      <c r="E205" s="172" t="s">
        <v>252</v>
      </c>
      <c r="F205" s="173" t="s">
        <v>2258</v>
      </c>
      <c r="G205" s="174" t="s">
        <v>254</v>
      </c>
      <c r="H205" s="175">
        <v>25</v>
      </c>
      <c r="I205" s="176"/>
      <c r="J205" s="177">
        <f aca="true" t="shared" si="3" ref="J205:J266">ROUND(I205*H205,2)</f>
        <v>0</v>
      </c>
      <c r="K205" s="173" t="s">
        <v>19</v>
      </c>
      <c r="L205" s="178"/>
      <c r="M205" s="179" t="s">
        <v>19</v>
      </c>
      <c r="N205" s="180" t="s">
        <v>49</v>
      </c>
      <c r="P205" s="132">
        <f aca="true" t="shared" si="4" ref="P205:P266">O205*H205</f>
        <v>0</v>
      </c>
      <c r="Q205" s="132">
        <v>0</v>
      </c>
      <c r="R205" s="132">
        <f aca="true" t="shared" si="5" ref="R205:R266">Q205*H205</f>
        <v>0</v>
      </c>
      <c r="S205" s="132">
        <v>0</v>
      </c>
      <c r="T205" s="133">
        <f aca="true" t="shared" si="6" ref="T205:T266">S205*H205</f>
        <v>0</v>
      </c>
      <c r="AR205" s="134" t="s">
        <v>192</v>
      </c>
      <c r="AT205" s="134" t="s">
        <v>664</v>
      </c>
      <c r="AU205" s="134" t="s">
        <v>87</v>
      </c>
      <c r="AY205" s="2" t="s">
        <v>153</v>
      </c>
      <c r="BE205" s="135">
        <f aca="true" t="shared" si="7" ref="BE205:BE266">IF(N205="základní",J205,0)</f>
        <v>0</v>
      </c>
      <c r="BF205" s="135">
        <f aca="true" t="shared" si="8" ref="BF205:BF266">IF(N205="snížená",J205,0)</f>
        <v>0</v>
      </c>
      <c r="BG205" s="135">
        <f aca="true" t="shared" si="9" ref="BG205:BG266">IF(N205="zákl. přenesená",J205,0)</f>
        <v>0</v>
      </c>
      <c r="BH205" s="135">
        <f aca="true" t="shared" si="10" ref="BH205:BH266">IF(N205="sníž. přenesená",J205,0)</f>
        <v>0</v>
      </c>
      <c r="BI205" s="135">
        <f aca="true" t="shared" si="11" ref="BI205:BI266">IF(N205="nulová",J205,0)</f>
        <v>0</v>
      </c>
      <c r="BJ205" s="2" t="s">
        <v>85</v>
      </c>
      <c r="BK205" s="135">
        <f aca="true" t="shared" si="12" ref="BK205:BK266">ROUND(I205*H205,2)</f>
        <v>0</v>
      </c>
      <c r="BL205" s="2" t="s">
        <v>174</v>
      </c>
      <c r="BM205" s="134" t="s">
        <v>2259</v>
      </c>
    </row>
    <row r="206" spans="2:65" s="18" customFormat="1" ht="16.5" customHeight="1">
      <c r="B206" s="19"/>
      <c r="C206" s="171" t="s">
        <v>187</v>
      </c>
      <c r="D206" s="171" t="s">
        <v>664</v>
      </c>
      <c r="E206" s="172" t="s">
        <v>2260</v>
      </c>
      <c r="F206" s="173" t="s">
        <v>2261</v>
      </c>
      <c r="G206" s="174" t="s">
        <v>254</v>
      </c>
      <c r="H206" s="175">
        <v>34</v>
      </c>
      <c r="I206" s="176"/>
      <c r="J206" s="177">
        <f t="shared" si="3"/>
        <v>0</v>
      </c>
      <c r="K206" s="173" t="s">
        <v>19</v>
      </c>
      <c r="L206" s="178"/>
      <c r="M206" s="179" t="s">
        <v>19</v>
      </c>
      <c r="N206" s="180" t="s">
        <v>49</v>
      </c>
      <c r="P206" s="132">
        <f t="shared" si="4"/>
        <v>0</v>
      </c>
      <c r="Q206" s="132">
        <v>0</v>
      </c>
      <c r="R206" s="132">
        <f t="shared" si="5"/>
        <v>0</v>
      </c>
      <c r="S206" s="132">
        <v>0</v>
      </c>
      <c r="T206" s="133">
        <f t="shared" si="6"/>
        <v>0</v>
      </c>
      <c r="AR206" s="134" t="s">
        <v>192</v>
      </c>
      <c r="AT206" s="134" t="s">
        <v>664</v>
      </c>
      <c r="AU206" s="134" t="s">
        <v>87</v>
      </c>
      <c r="AY206" s="2" t="s">
        <v>153</v>
      </c>
      <c r="BE206" s="135">
        <f t="shared" si="7"/>
        <v>0</v>
      </c>
      <c r="BF206" s="135">
        <f t="shared" si="8"/>
        <v>0</v>
      </c>
      <c r="BG206" s="135">
        <f t="shared" si="9"/>
        <v>0</v>
      </c>
      <c r="BH206" s="135">
        <f t="shared" si="10"/>
        <v>0</v>
      </c>
      <c r="BI206" s="135">
        <f t="shared" si="11"/>
        <v>0</v>
      </c>
      <c r="BJ206" s="2" t="s">
        <v>85</v>
      </c>
      <c r="BK206" s="135">
        <f t="shared" si="12"/>
        <v>0</v>
      </c>
      <c r="BL206" s="2" t="s">
        <v>174</v>
      </c>
      <c r="BM206" s="134" t="s">
        <v>2262</v>
      </c>
    </row>
    <row r="207" spans="2:65" s="18" customFormat="1" ht="16.5" customHeight="1">
      <c r="B207" s="19"/>
      <c r="C207" s="171" t="s">
        <v>192</v>
      </c>
      <c r="D207" s="171" t="s">
        <v>664</v>
      </c>
      <c r="E207" s="172" t="s">
        <v>2263</v>
      </c>
      <c r="F207" s="173" t="s">
        <v>2264</v>
      </c>
      <c r="G207" s="174" t="s">
        <v>254</v>
      </c>
      <c r="H207" s="175">
        <v>36</v>
      </c>
      <c r="I207" s="176"/>
      <c r="J207" s="177">
        <f t="shared" si="3"/>
        <v>0</v>
      </c>
      <c r="K207" s="173" t="s">
        <v>19</v>
      </c>
      <c r="L207" s="178"/>
      <c r="M207" s="179" t="s">
        <v>19</v>
      </c>
      <c r="N207" s="180" t="s">
        <v>49</v>
      </c>
      <c r="P207" s="132">
        <f t="shared" si="4"/>
        <v>0</v>
      </c>
      <c r="Q207" s="132">
        <v>0</v>
      </c>
      <c r="R207" s="132">
        <f t="shared" si="5"/>
        <v>0</v>
      </c>
      <c r="S207" s="132">
        <v>0</v>
      </c>
      <c r="T207" s="133">
        <f t="shared" si="6"/>
        <v>0</v>
      </c>
      <c r="AR207" s="134" t="s">
        <v>192</v>
      </c>
      <c r="AT207" s="134" t="s">
        <v>664</v>
      </c>
      <c r="AU207" s="134" t="s">
        <v>87</v>
      </c>
      <c r="AY207" s="2" t="s">
        <v>153</v>
      </c>
      <c r="BE207" s="135">
        <f t="shared" si="7"/>
        <v>0</v>
      </c>
      <c r="BF207" s="135">
        <f t="shared" si="8"/>
        <v>0</v>
      </c>
      <c r="BG207" s="135">
        <f t="shared" si="9"/>
        <v>0</v>
      </c>
      <c r="BH207" s="135">
        <f t="shared" si="10"/>
        <v>0</v>
      </c>
      <c r="BI207" s="135">
        <f t="shared" si="11"/>
        <v>0</v>
      </c>
      <c r="BJ207" s="2" t="s">
        <v>85</v>
      </c>
      <c r="BK207" s="135">
        <f t="shared" si="12"/>
        <v>0</v>
      </c>
      <c r="BL207" s="2" t="s">
        <v>174</v>
      </c>
      <c r="BM207" s="134" t="s">
        <v>2265</v>
      </c>
    </row>
    <row r="208" spans="2:65" s="18" customFormat="1" ht="16.5" customHeight="1">
      <c r="B208" s="19"/>
      <c r="C208" s="171" t="s">
        <v>197</v>
      </c>
      <c r="D208" s="171" t="s">
        <v>664</v>
      </c>
      <c r="E208" s="172" t="s">
        <v>2266</v>
      </c>
      <c r="F208" s="173" t="s">
        <v>2267</v>
      </c>
      <c r="G208" s="174" t="s">
        <v>254</v>
      </c>
      <c r="H208" s="175">
        <v>27</v>
      </c>
      <c r="I208" s="176"/>
      <c r="J208" s="177">
        <f t="shared" si="3"/>
        <v>0</v>
      </c>
      <c r="K208" s="173" t="s">
        <v>19</v>
      </c>
      <c r="L208" s="178"/>
      <c r="M208" s="179" t="s">
        <v>19</v>
      </c>
      <c r="N208" s="180" t="s">
        <v>49</v>
      </c>
      <c r="P208" s="132">
        <f t="shared" si="4"/>
        <v>0</v>
      </c>
      <c r="Q208" s="132">
        <v>0</v>
      </c>
      <c r="R208" s="132">
        <f t="shared" si="5"/>
        <v>0</v>
      </c>
      <c r="S208" s="132">
        <v>0</v>
      </c>
      <c r="T208" s="133">
        <f t="shared" si="6"/>
        <v>0</v>
      </c>
      <c r="AR208" s="134" t="s">
        <v>192</v>
      </c>
      <c r="AT208" s="134" t="s">
        <v>664</v>
      </c>
      <c r="AU208" s="134" t="s">
        <v>87</v>
      </c>
      <c r="AY208" s="2" t="s">
        <v>153</v>
      </c>
      <c r="BE208" s="135">
        <f t="shared" si="7"/>
        <v>0</v>
      </c>
      <c r="BF208" s="135">
        <f t="shared" si="8"/>
        <v>0</v>
      </c>
      <c r="BG208" s="135">
        <f t="shared" si="9"/>
        <v>0</v>
      </c>
      <c r="BH208" s="135">
        <f t="shared" si="10"/>
        <v>0</v>
      </c>
      <c r="BI208" s="135">
        <f t="shared" si="11"/>
        <v>0</v>
      </c>
      <c r="BJ208" s="2" t="s">
        <v>85</v>
      </c>
      <c r="BK208" s="135">
        <f t="shared" si="12"/>
        <v>0</v>
      </c>
      <c r="BL208" s="2" t="s">
        <v>174</v>
      </c>
      <c r="BM208" s="134" t="s">
        <v>2268</v>
      </c>
    </row>
    <row r="209" spans="2:65" s="18" customFormat="1" ht="16.5" customHeight="1">
      <c r="B209" s="19"/>
      <c r="C209" s="171" t="s">
        <v>115</v>
      </c>
      <c r="D209" s="171" t="s">
        <v>664</v>
      </c>
      <c r="E209" s="172" t="s">
        <v>2269</v>
      </c>
      <c r="F209" s="173" t="s">
        <v>2270</v>
      </c>
      <c r="G209" s="174" t="s">
        <v>254</v>
      </c>
      <c r="H209" s="175">
        <v>27</v>
      </c>
      <c r="I209" s="176"/>
      <c r="J209" s="177">
        <f t="shared" si="3"/>
        <v>0</v>
      </c>
      <c r="K209" s="173" t="s">
        <v>19</v>
      </c>
      <c r="L209" s="178"/>
      <c r="M209" s="179" t="s">
        <v>19</v>
      </c>
      <c r="N209" s="180" t="s">
        <v>49</v>
      </c>
      <c r="P209" s="132">
        <f t="shared" si="4"/>
        <v>0</v>
      </c>
      <c r="Q209" s="132">
        <v>0</v>
      </c>
      <c r="R209" s="132">
        <f t="shared" si="5"/>
        <v>0</v>
      </c>
      <c r="S209" s="132">
        <v>0</v>
      </c>
      <c r="T209" s="133">
        <f t="shared" si="6"/>
        <v>0</v>
      </c>
      <c r="AR209" s="134" t="s">
        <v>192</v>
      </c>
      <c r="AT209" s="134" t="s">
        <v>664</v>
      </c>
      <c r="AU209" s="134" t="s">
        <v>87</v>
      </c>
      <c r="AY209" s="2" t="s">
        <v>153</v>
      </c>
      <c r="BE209" s="135">
        <f t="shared" si="7"/>
        <v>0</v>
      </c>
      <c r="BF209" s="135">
        <f t="shared" si="8"/>
        <v>0</v>
      </c>
      <c r="BG209" s="135">
        <f t="shared" si="9"/>
        <v>0</v>
      </c>
      <c r="BH209" s="135">
        <f t="shared" si="10"/>
        <v>0</v>
      </c>
      <c r="BI209" s="135">
        <f t="shared" si="11"/>
        <v>0</v>
      </c>
      <c r="BJ209" s="2" t="s">
        <v>85</v>
      </c>
      <c r="BK209" s="135">
        <f t="shared" si="12"/>
        <v>0</v>
      </c>
      <c r="BL209" s="2" t="s">
        <v>174</v>
      </c>
      <c r="BM209" s="134" t="s">
        <v>2271</v>
      </c>
    </row>
    <row r="210" spans="2:65" s="18" customFormat="1" ht="16.5" customHeight="1">
      <c r="B210" s="19"/>
      <c r="C210" s="171" t="s">
        <v>118</v>
      </c>
      <c r="D210" s="171" t="s">
        <v>664</v>
      </c>
      <c r="E210" s="172" t="s">
        <v>2272</v>
      </c>
      <c r="F210" s="173" t="s">
        <v>2273</v>
      </c>
      <c r="G210" s="174" t="s">
        <v>254</v>
      </c>
      <c r="H210" s="175">
        <v>74</v>
      </c>
      <c r="I210" s="176"/>
      <c r="J210" s="177">
        <f t="shared" si="3"/>
        <v>0</v>
      </c>
      <c r="K210" s="173" t="s">
        <v>19</v>
      </c>
      <c r="L210" s="178"/>
      <c r="M210" s="179" t="s">
        <v>19</v>
      </c>
      <c r="N210" s="180" t="s">
        <v>49</v>
      </c>
      <c r="P210" s="132">
        <f t="shared" si="4"/>
        <v>0</v>
      </c>
      <c r="Q210" s="132">
        <v>0</v>
      </c>
      <c r="R210" s="132">
        <f t="shared" si="5"/>
        <v>0</v>
      </c>
      <c r="S210" s="132">
        <v>0</v>
      </c>
      <c r="T210" s="133">
        <f t="shared" si="6"/>
        <v>0</v>
      </c>
      <c r="AR210" s="134" t="s">
        <v>192</v>
      </c>
      <c r="AT210" s="134" t="s">
        <v>664</v>
      </c>
      <c r="AU210" s="134" t="s">
        <v>87</v>
      </c>
      <c r="AY210" s="2" t="s">
        <v>153</v>
      </c>
      <c r="BE210" s="135">
        <f t="shared" si="7"/>
        <v>0</v>
      </c>
      <c r="BF210" s="135">
        <f t="shared" si="8"/>
        <v>0</v>
      </c>
      <c r="BG210" s="135">
        <f t="shared" si="9"/>
        <v>0</v>
      </c>
      <c r="BH210" s="135">
        <f t="shared" si="10"/>
        <v>0</v>
      </c>
      <c r="BI210" s="135">
        <f t="shared" si="11"/>
        <v>0</v>
      </c>
      <c r="BJ210" s="2" t="s">
        <v>85</v>
      </c>
      <c r="BK210" s="135">
        <f t="shared" si="12"/>
        <v>0</v>
      </c>
      <c r="BL210" s="2" t="s">
        <v>174</v>
      </c>
      <c r="BM210" s="134" t="s">
        <v>2274</v>
      </c>
    </row>
    <row r="211" spans="2:65" s="18" customFormat="1" ht="16.5" customHeight="1">
      <c r="B211" s="19"/>
      <c r="C211" s="171" t="s">
        <v>121</v>
      </c>
      <c r="D211" s="171" t="s">
        <v>664</v>
      </c>
      <c r="E211" s="172" t="s">
        <v>2275</v>
      </c>
      <c r="F211" s="173" t="s">
        <v>2276</v>
      </c>
      <c r="G211" s="174" t="s">
        <v>254</v>
      </c>
      <c r="H211" s="175">
        <v>128</v>
      </c>
      <c r="I211" s="176"/>
      <c r="J211" s="177">
        <f t="shared" si="3"/>
        <v>0</v>
      </c>
      <c r="K211" s="173" t="s">
        <v>19</v>
      </c>
      <c r="L211" s="178"/>
      <c r="M211" s="179" t="s">
        <v>19</v>
      </c>
      <c r="N211" s="180" t="s">
        <v>49</v>
      </c>
      <c r="P211" s="132">
        <f t="shared" si="4"/>
        <v>0</v>
      </c>
      <c r="Q211" s="132">
        <v>0</v>
      </c>
      <c r="R211" s="132">
        <f t="shared" si="5"/>
        <v>0</v>
      </c>
      <c r="S211" s="132">
        <v>0</v>
      </c>
      <c r="T211" s="133">
        <f t="shared" si="6"/>
        <v>0</v>
      </c>
      <c r="AR211" s="134" t="s">
        <v>192</v>
      </c>
      <c r="AT211" s="134" t="s">
        <v>664</v>
      </c>
      <c r="AU211" s="134" t="s">
        <v>87</v>
      </c>
      <c r="AY211" s="2" t="s">
        <v>153</v>
      </c>
      <c r="BE211" s="135">
        <f t="shared" si="7"/>
        <v>0</v>
      </c>
      <c r="BF211" s="135">
        <f t="shared" si="8"/>
        <v>0</v>
      </c>
      <c r="BG211" s="135">
        <f t="shared" si="9"/>
        <v>0</v>
      </c>
      <c r="BH211" s="135">
        <f t="shared" si="10"/>
        <v>0</v>
      </c>
      <c r="BI211" s="135">
        <f t="shared" si="11"/>
        <v>0</v>
      </c>
      <c r="BJ211" s="2" t="s">
        <v>85</v>
      </c>
      <c r="BK211" s="135">
        <f t="shared" si="12"/>
        <v>0</v>
      </c>
      <c r="BL211" s="2" t="s">
        <v>174</v>
      </c>
      <c r="BM211" s="134" t="s">
        <v>2277</v>
      </c>
    </row>
    <row r="212" spans="2:65" s="18" customFormat="1" ht="16.5" customHeight="1">
      <c r="B212" s="19"/>
      <c r="C212" s="171" t="s">
        <v>219</v>
      </c>
      <c r="D212" s="171" t="s">
        <v>664</v>
      </c>
      <c r="E212" s="172" t="s">
        <v>2278</v>
      </c>
      <c r="F212" s="173" t="s">
        <v>2279</v>
      </c>
      <c r="G212" s="174" t="s">
        <v>254</v>
      </c>
      <c r="H212" s="175">
        <v>62</v>
      </c>
      <c r="I212" s="176"/>
      <c r="J212" s="177">
        <f t="shared" si="3"/>
        <v>0</v>
      </c>
      <c r="K212" s="173" t="s">
        <v>19</v>
      </c>
      <c r="L212" s="178"/>
      <c r="M212" s="179" t="s">
        <v>19</v>
      </c>
      <c r="N212" s="180" t="s">
        <v>49</v>
      </c>
      <c r="P212" s="132">
        <f t="shared" si="4"/>
        <v>0</v>
      </c>
      <c r="Q212" s="132">
        <v>0</v>
      </c>
      <c r="R212" s="132">
        <f t="shared" si="5"/>
        <v>0</v>
      </c>
      <c r="S212" s="132">
        <v>0</v>
      </c>
      <c r="T212" s="133">
        <f t="shared" si="6"/>
        <v>0</v>
      </c>
      <c r="AR212" s="134" t="s">
        <v>192</v>
      </c>
      <c r="AT212" s="134" t="s">
        <v>664</v>
      </c>
      <c r="AU212" s="134" t="s">
        <v>87</v>
      </c>
      <c r="AY212" s="2" t="s">
        <v>153</v>
      </c>
      <c r="BE212" s="135">
        <f t="shared" si="7"/>
        <v>0</v>
      </c>
      <c r="BF212" s="135">
        <f t="shared" si="8"/>
        <v>0</v>
      </c>
      <c r="BG212" s="135">
        <f t="shared" si="9"/>
        <v>0</v>
      </c>
      <c r="BH212" s="135">
        <f t="shared" si="10"/>
        <v>0</v>
      </c>
      <c r="BI212" s="135">
        <f t="shared" si="11"/>
        <v>0</v>
      </c>
      <c r="BJ212" s="2" t="s">
        <v>85</v>
      </c>
      <c r="BK212" s="135">
        <f t="shared" si="12"/>
        <v>0</v>
      </c>
      <c r="BL212" s="2" t="s">
        <v>174</v>
      </c>
      <c r="BM212" s="134" t="s">
        <v>2280</v>
      </c>
    </row>
    <row r="213" spans="2:65" s="18" customFormat="1" ht="16.5" customHeight="1">
      <c r="B213" s="19"/>
      <c r="C213" s="171" t="s">
        <v>363</v>
      </c>
      <c r="D213" s="171" t="s">
        <v>664</v>
      </c>
      <c r="E213" s="172" t="s">
        <v>2281</v>
      </c>
      <c r="F213" s="173" t="s">
        <v>2282</v>
      </c>
      <c r="G213" s="174" t="s">
        <v>254</v>
      </c>
      <c r="H213" s="175">
        <v>53</v>
      </c>
      <c r="I213" s="176"/>
      <c r="J213" s="177">
        <f t="shared" si="3"/>
        <v>0</v>
      </c>
      <c r="K213" s="173" t="s">
        <v>19</v>
      </c>
      <c r="L213" s="178"/>
      <c r="M213" s="179" t="s">
        <v>19</v>
      </c>
      <c r="N213" s="180" t="s">
        <v>49</v>
      </c>
      <c r="P213" s="132">
        <f t="shared" si="4"/>
        <v>0</v>
      </c>
      <c r="Q213" s="132">
        <v>0</v>
      </c>
      <c r="R213" s="132">
        <f t="shared" si="5"/>
        <v>0</v>
      </c>
      <c r="S213" s="132">
        <v>0</v>
      </c>
      <c r="T213" s="133">
        <f t="shared" si="6"/>
        <v>0</v>
      </c>
      <c r="AR213" s="134" t="s">
        <v>192</v>
      </c>
      <c r="AT213" s="134" t="s">
        <v>664</v>
      </c>
      <c r="AU213" s="134" t="s">
        <v>87</v>
      </c>
      <c r="AY213" s="2" t="s">
        <v>153</v>
      </c>
      <c r="BE213" s="135">
        <f t="shared" si="7"/>
        <v>0</v>
      </c>
      <c r="BF213" s="135">
        <f t="shared" si="8"/>
        <v>0</v>
      </c>
      <c r="BG213" s="135">
        <f t="shared" si="9"/>
        <v>0</v>
      </c>
      <c r="BH213" s="135">
        <f t="shared" si="10"/>
        <v>0</v>
      </c>
      <c r="BI213" s="135">
        <f t="shared" si="11"/>
        <v>0</v>
      </c>
      <c r="BJ213" s="2" t="s">
        <v>85</v>
      </c>
      <c r="BK213" s="135">
        <f t="shared" si="12"/>
        <v>0</v>
      </c>
      <c r="BL213" s="2" t="s">
        <v>174</v>
      </c>
      <c r="BM213" s="134" t="s">
        <v>2283</v>
      </c>
    </row>
    <row r="214" spans="2:65" s="18" customFormat="1" ht="16.5" customHeight="1">
      <c r="B214" s="19"/>
      <c r="C214" s="171" t="s">
        <v>8</v>
      </c>
      <c r="D214" s="171" t="s">
        <v>664</v>
      </c>
      <c r="E214" s="172" t="s">
        <v>2284</v>
      </c>
      <c r="F214" s="173" t="s">
        <v>2285</v>
      </c>
      <c r="G214" s="174" t="s">
        <v>254</v>
      </c>
      <c r="H214" s="175">
        <v>70</v>
      </c>
      <c r="I214" s="176"/>
      <c r="J214" s="177">
        <f t="shared" si="3"/>
        <v>0</v>
      </c>
      <c r="K214" s="173" t="s">
        <v>19</v>
      </c>
      <c r="L214" s="178"/>
      <c r="M214" s="179" t="s">
        <v>19</v>
      </c>
      <c r="N214" s="180" t="s">
        <v>49</v>
      </c>
      <c r="P214" s="132">
        <f t="shared" si="4"/>
        <v>0</v>
      </c>
      <c r="Q214" s="132">
        <v>0</v>
      </c>
      <c r="R214" s="132">
        <f t="shared" si="5"/>
        <v>0</v>
      </c>
      <c r="S214" s="132">
        <v>0</v>
      </c>
      <c r="T214" s="133">
        <f t="shared" si="6"/>
        <v>0</v>
      </c>
      <c r="AR214" s="134" t="s">
        <v>192</v>
      </c>
      <c r="AT214" s="134" t="s">
        <v>664</v>
      </c>
      <c r="AU214" s="134" t="s">
        <v>87</v>
      </c>
      <c r="AY214" s="2" t="s">
        <v>153</v>
      </c>
      <c r="BE214" s="135">
        <f t="shared" si="7"/>
        <v>0</v>
      </c>
      <c r="BF214" s="135">
        <f t="shared" si="8"/>
        <v>0</v>
      </c>
      <c r="BG214" s="135">
        <f t="shared" si="9"/>
        <v>0</v>
      </c>
      <c r="BH214" s="135">
        <f t="shared" si="10"/>
        <v>0</v>
      </c>
      <c r="BI214" s="135">
        <f t="shared" si="11"/>
        <v>0</v>
      </c>
      <c r="BJ214" s="2" t="s">
        <v>85</v>
      </c>
      <c r="BK214" s="135">
        <f t="shared" si="12"/>
        <v>0</v>
      </c>
      <c r="BL214" s="2" t="s">
        <v>174</v>
      </c>
      <c r="BM214" s="134" t="s">
        <v>2286</v>
      </c>
    </row>
    <row r="215" spans="2:65" s="18" customFormat="1" ht="16.5" customHeight="1">
      <c r="B215" s="19"/>
      <c r="C215" s="171" t="s">
        <v>373</v>
      </c>
      <c r="D215" s="171" t="s">
        <v>664</v>
      </c>
      <c r="E215" s="172" t="s">
        <v>2287</v>
      </c>
      <c r="F215" s="173" t="s">
        <v>2288</v>
      </c>
      <c r="G215" s="174" t="s">
        <v>254</v>
      </c>
      <c r="H215" s="175">
        <v>73</v>
      </c>
      <c r="I215" s="176"/>
      <c r="J215" s="177">
        <f t="shared" si="3"/>
        <v>0</v>
      </c>
      <c r="K215" s="173" t="s">
        <v>19</v>
      </c>
      <c r="L215" s="178"/>
      <c r="M215" s="179" t="s">
        <v>19</v>
      </c>
      <c r="N215" s="180" t="s">
        <v>49</v>
      </c>
      <c r="P215" s="132">
        <f t="shared" si="4"/>
        <v>0</v>
      </c>
      <c r="Q215" s="132">
        <v>0</v>
      </c>
      <c r="R215" s="132">
        <f t="shared" si="5"/>
        <v>0</v>
      </c>
      <c r="S215" s="132">
        <v>0</v>
      </c>
      <c r="T215" s="133">
        <f t="shared" si="6"/>
        <v>0</v>
      </c>
      <c r="AR215" s="134" t="s">
        <v>192</v>
      </c>
      <c r="AT215" s="134" t="s">
        <v>664</v>
      </c>
      <c r="AU215" s="134" t="s">
        <v>87</v>
      </c>
      <c r="AY215" s="2" t="s">
        <v>153</v>
      </c>
      <c r="BE215" s="135">
        <f t="shared" si="7"/>
        <v>0</v>
      </c>
      <c r="BF215" s="135">
        <f t="shared" si="8"/>
        <v>0</v>
      </c>
      <c r="BG215" s="135">
        <f t="shared" si="9"/>
        <v>0</v>
      </c>
      <c r="BH215" s="135">
        <f t="shared" si="10"/>
        <v>0</v>
      </c>
      <c r="BI215" s="135">
        <f t="shared" si="11"/>
        <v>0</v>
      </c>
      <c r="BJ215" s="2" t="s">
        <v>85</v>
      </c>
      <c r="BK215" s="135">
        <f t="shared" si="12"/>
        <v>0</v>
      </c>
      <c r="BL215" s="2" t="s">
        <v>174</v>
      </c>
      <c r="BM215" s="134" t="s">
        <v>2289</v>
      </c>
    </row>
    <row r="216" spans="2:65" s="18" customFormat="1" ht="16.5" customHeight="1">
      <c r="B216" s="19"/>
      <c r="C216" s="171" t="s">
        <v>380</v>
      </c>
      <c r="D216" s="171" t="s">
        <v>664</v>
      </c>
      <c r="E216" s="172" t="s">
        <v>2290</v>
      </c>
      <c r="F216" s="173" t="s">
        <v>2291</v>
      </c>
      <c r="G216" s="174" t="s">
        <v>254</v>
      </c>
      <c r="H216" s="175">
        <v>39</v>
      </c>
      <c r="I216" s="176"/>
      <c r="J216" s="177">
        <f t="shared" si="3"/>
        <v>0</v>
      </c>
      <c r="K216" s="173" t="s">
        <v>19</v>
      </c>
      <c r="L216" s="178"/>
      <c r="M216" s="179" t="s">
        <v>19</v>
      </c>
      <c r="N216" s="180" t="s">
        <v>49</v>
      </c>
      <c r="P216" s="132">
        <f t="shared" si="4"/>
        <v>0</v>
      </c>
      <c r="Q216" s="132">
        <v>0</v>
      </c>
      <c r="R216" s="132">
        <f t="shared" si="5"/>
        <v>0</v>
      </c>
      <c r="S216" s="132">
        <v>0</v>
      </c>
      <c r="T216" s="133">
        <f t="shared" si="6"/>
        <v>0</v>
      </c>
      <c r="AR216" s="134" t="s">
        <v>192</v>
      </c>
      <c r="AT216" s="134" t="s">
        <v>664</v>
      </c>
      <c r="AU216" s="134" t="s">
        <v>87</v>
      </c>
      <c r="AY216" s="2" t="s">
        <v>153</v>
      </c>
      <c r="BE216" s="135">
        <f t="shared" si="7"/>
        <v>0</v>
      </c>
      <c r="BF216" s="135">
        <f t="shared" si="8"/>
        <v>0</v>
      </c>
      <c r="BG216" s="135">
        <f t="shared" si="9"/>
        <v>0</v>
      </c>
      <c r="BH216" s="135">
        <f t="shared" si="10"/>
        <v>0</v>
      </c>
      <c r="BI216" s="135">
        <f t="shared" si="11"/>
        <v>0</v>
      </c>
      <c r="BJ216" s="2" t="s">
        <v>85</v>
      </c>
      <c r="BK216" s="135">
        <f t="shared" si="12"/>
        <v>0</v>
      </c>
      <c r="BL216" s="2" t="s">
        <v>174</v>
      </c>
      <c r="BM216" s="134" t="s">
        <v>2292</v>
      </c>
    </row>
    <row r="217" spans="2:65" s="18" customFormat="1" ht="16.5" customHeight="1">
      <c r="B217" s="19"/>
      <c r="C217" s="171" t="s">
        <v>361</v>
      </c>
      <c r="D217" s="171" t="s">
        <v>664</v>
      </c>
      <c r="E217" s="172" t="s">
        <v>2293</v>
      </c>
      <c r="F217" s="173" t="s">
        <v>2294</v>
      </c>
      <c r="G217" s="174" t="s">
        <v>254</v>
      </c>
      <c r="H217" s="175">
        <v>48</v>
      </c>
      <c r="I217" s="176"/>
      <c r="J217" s="177">
        <f t="shared" si="3"/>
        <v>0</v>
      </c>
      <c r="K217" s="173" t="s">
        <v>19</v>
      </c>
      <c r="L217" s="178"/>
      <c r="M217" s="179" t="s">
        <v>19</v>
      </c>
      <c r="N217" s="180" t="s">
        <v>49</v>
      </c>
      <c r="P217" s="132">
        <f t="shared" si="4"/>
        <v>0</v>
      </c>
      <c r="Q217" s="132">
        <v>0</v>
      </c>
      <c r="R217" s="132">
        <f t="shared" si="5"/>
        <v>0</v>
      </c>
      <c r="S217" s="132">
        <v>0</v>
      </c>
      <c r="T217" s="133">
        <f t="shared" si="6"/>
        <v>0</v>
      </c>
      <c r="AR217" s="134" t="s">
        <v>192</v>
      </c>
      <c r="AT217" s="134" t="s">
        <v>664</v>
      </c>
      <c r="AU217" s="134" t="s">
        <v>87</v>
      </c>
      <c r="AY217" s="2" t="s">
        <v>153</v>
      </c>
      <c r="BE217" s="135">
        <f t="shared" si="7"/>
        <v>0</v>
      </c>
      <c r="BF217" s="135">
        <f t="shared" si="8"/>
        <v>0</v>
      </c>
      <c r="BG217" s="135">
        <f t="shared" si="9"/>
        <v>0</v>
      </c>
      <c r="BH217" s="135">
        <f t="shared" si="10"/>
        <v>0</v>
      </c>
      <c r="BI217" s="135">
        <f t="shared" si="11"/>
        <v>0</v>
      </c>
      <c r="BJ217" s="2" t="s">
        <v>85</v>
      </c>
      <c r="BK217" s="135">
        <f t="shared" si="12"/>
        <v>0</v>
      </c>
      <c r="BL217" s="2" t="s">
        <v>174</v>
      </c>
      <c r="BM217" s="134" t="s">
        <v>2295</v>
      </c>
    </row>
    <row r="218" spans="2:65" s="18" customFormat="1" ht="16.5" customHeight="1">
      <c r="B218" s="19"/>
      <c r="C218" s="171" t="s">
        <v>390</v>
      </c>
      <c r="D218" s="171" t="s">
        <v>664</v>
      </c>
      <c r="E218" s="172" t="s">
        <v>2296</v>
      </c>
      <c r="F218" s="173" t="s">
        <v>2297</v>
      </c>
      <c r="G218" s="174" t="s">
        <v>254</v>
      </c>
      <c r="H218" s="175">
        <v>66</v>
      </c>
      <c r="I218" s="176"/>
      <c r="J218" s="177">
        <f t="shared" si="3"/>
        <v>0</v>
      </c>
      <c r="K218" s="173" t="s">
        <v>19</v>
      </c>
      <c r="L218" s="178"/>
      <c r="M218" s="179" t="s">
        <v>19</v>
      </c>
      <c r="N218" s="180" t="s">
        <v>49</v>
      </c>
      <c r="P218" s="132">
        <f t="shared" si="4"/>
        <v>0</v>
      </c>
      <c r="Q218" s="132">
        <v>0</v>
      </c>
      <c r="R218" s="132">
        <f t="shared" si="5"/>
        <v>0</v>
      </c>
      <c r="S218" s="132">
        <v>0</v>
      </c>
      <c r="T218" s="133">
        <f t="shared" si="6"/>
        <v>0</v>
      </c>
      <c r="AR218" s="134" t="s">
        <v>192</v>
      </c>
      <c r="AT218" s="134" t="s">
        <v>664</v>
      </c>
      <c r="AU218" s="134" t="s">
        <v>87</v>
      </c>
      <c r="AY218" s="2" t="s">
        <v>153</v>
      </c>
      <c r="BE218" s="135">
        <f t="shared" si="7"/>
        <v>0</v>
      </c>
      <c r="BF218" s="135">
        <f t="shared" si="8"/>
        <v>0</v>
      </c>
      <c r="BG218" s="135">
        <f t="shared" si="9"/>
        <v>0</v>
      </c>
      <c r="BH218" s="135">
        <f t="shared" si="10"/>
        <v>0</v>
      </c>
      <c r="BI218" s="135">
        <f t="shared" si="11"/>
        <v>0</v>
      </c>
      <c r="BJ218" s="2" t="s">
        <v>85</v>
      </c>
      <c r="BK218" s="135">
        <f t="shared" si="12"/>
        <v>0</v>
      </c>
      <c r="BL218" s="2" t="s">
        <v>174</v>
      </c>
      <c r="BM218" s="134" t="s">
        <v>2298</v>
      </c>
    </row>
    <row r="219" spans="2:65" s="18" customFormat="1" ht="16.5" customHeight="1">
      <c r="B219" s="19"/>
      <c r="C219" s="171" t="s">
        <v>396</v>
      </c>
      <c r="D219" s="171" t="s">
        <v>664</v>
      </c>
      <c r="E219" s="172" t="s">
        <v>2299</v>
      </c>
      <c r="F219" s="173" t="s">
        <v>2300</v>
      </c>
      <c r="G219" s="174" t="s">
        <v>254</v>
      </c>
      <c r="H219" s="175">
        <v>64</v>
      </c>
      <c r="I219" s="176"/>
      <c r="J219" s="177">
        <f t="shared" si="3"/>
        <v>0</v>
      </c>
      <c r="K219" s="173" t="s">
        <v>19</v>
      </c>
      <c r="L219" s="178"/>
      <c r="M219" s="179" t="s">
        <v>19</v>
      </c>
      <c r="N219" s="180" t="s">
        <v>49</v>
      </c>
      <c r="P219" s="132">
        <f t="shared" si="4"/>
        <v>0</v>
      </c>
      <c r="Q219" s="132">
        <v>0</v>
      </c>
      <c r="R219" s="132">
        <f t="shared" si="5"/>
        <v>0</v>
      </c>
      <c r="S219" s="132">
        <v>0</v>
      </c>
      <c r="T219" s="133">
        <f t="shared" si="6"/>
        <v>0</v>
      </c>
      <c r="AR219" s="134" t="s">
        <v>192</v>
      </c>
      <c r="AT219" s="134" t="s">
        <v>664</v>
      </c>
      <c r="AU219" s="134" t="s">
        <v>87</v>
      </c>
      <c r="AY219" s="2" t="s">
        <v>153</v>
      </c>
      <c r="BE219" s="135">
        <f t="shared" si="7"/>
        <v>0</v>
      </c>
      <c r="BF219" s="135">
        <f t="shared" si="8"/>
        <v>0</v>
      </c>
      <c r="BG219" s="135">
        <f t="shared" si="9"/>
        <v>0</v>
      </c>
      <c r="BH219" s="135">
        <f t="shared" si="10"/>
        <v>0</v>
      </c>
      <c r="BI219" s="135">
        <f t="shared" si="11"/>
        <v>0</v>
      </c>
      <c r="BJ219" s="2" t="s">
        <v>85</v>
      </c>
      <c r="BK219" s="135">
        <f t="shared" si="12"/>
        <v>0</v>
      </c>
      <c r="BL219" s="2" t="s">
        <v>174</v>
      </c>
      <c r="BM219" s="134" t="s">
        <v>2301</v>
      </c>
    </row>
    <row r="220" spans="2:65" s="18" customFormat="1" ht="16.5" customHeight="1">
      <c r="B220" s="19"/>
      <c r="C220" s="171" t="s">
        <v>7</v>
      </c>
      <c r="D220" s="171" t="s">
        <v>664</v>
      </c>
      <c r="E220" s="172" t="s">
        <v>2302</v>
      </c>
      <c r="F220" s="173" t="s">
        <v>2303</v>
      </c>
      <c r="G220" s="174" t="s">
        <v>254</v>
      </c>
      <c r="H220" s="175">
        <v>26</v>
      </c>
      <c r="I220" s="176"/>
      <c r="J220" s="177">
        <f t="shared" si="3"/>
        <v>0</v>
      </c>
      <c r="K220" s="173" t="s">
        <v>19</v>
      </c>
      <c r="L220" s="178"/>
      <c r="M220" s="179" t="s">
        <v>19</v>
      </c>
      <c r="N220" s="180" t="s">
        <v>49</v>
      </c>
      <c r="P220" s="132">
        <f t="shared" si="4"/>
        <v>0</v>
      </c>
      <c r="Q220" s="132">
        <v>0</v>
      </c>
      <c r="R220" s="132">
        <f t="shared" si="5"/>
        <v>0</v>
      </c>
      <c r="S220" s="132">
        <v>0</v>
      </c>
      <c r="T220" s="133">
        <f t="shared" si="6"/>
        <v>0</v>
      </c>
      <c r="AR220" s="134" t="s">
        <v>192</v>
      </c>
      <c r="AT220" s="134" t="s">
        <v>664</v>
      </c>
      <c r="AU220" s="134" t="s">
        <v>87</v>
      </c>
      <c r="AY220" s="2" t="s">
        <v>153</v>
      </c>
      <c r="BE220" s="135">
        <f t="shared" si="7"/>
        <v>0</v>
      </c>
      <c r="BF220" s="135">
        <f t="shared" si="8"/>
        <v>0</v>
      </c>
      <c r="BG220" s="135">
        <f t="shared" si="9"/>
        <v>0</v>
      </c>
      <c r="BH220" s="135">
        <f t="shared" si="10"/>
        <v>0</v>
      </c>
      <c r="BI220" s="135">
        <f t="shared" si="11"/>
        <v>0</v>
      </c>
      <c r="BJ220" s="2" t="s">
        <v>85</v>
      </c>
      <c r="BK220" s="135">
        <f t="shared" si="12"/>
        <v>0</v>
      </c>
      <c r="BL220" s="2" t="s">
        <v>174</v>
      </c>
      <c r="BM220" s="134" t="s">
        <v>2304</v>
      </c>
    </row>
    <row r="221" spans="2:65" s="18" customFormat="1" ht="16.5" customHeight="1">
      <c r="B221" s="19"/>
      <c r="C221" s="171" t="s">
        <v>411</v>
      </c>
      <c r="D221" s="171" t="s">
        <v>664</v>
      </c>
      <c r="E221" s="172" t="s">
        <v>2305</v>
      </c>
      <c r="F221" s="173" t="s">
        <v>2306</v>
      </c>
      <c r="G221" s="174" t="s">
        <v>254</v>
      </c>
      <c r="H221" s="175">
        <v>57</v>
      </c>
      <c r="I221" s="176"/>
      <c r="J221" s="177">
        <f t="shared" si="3"/>
        <v>0</v>
      </c>
      <c r="K221" s="173" t="s">
        <v>19</v>
      </c>
      <c r="L221" s="178"/>
      <c r="M221" s="179" t="s">
        <v>19</v>
      </c>
      <c r="N221" s="180" t="s">
        <v>49</v>
      </c>
      <c r="P221" s="132">
        <f t="shared" si="4"/>
        <v>0</v>
      </c>
      <c r="Q221" s="132">
        <v>0</v>
      </c>
      <c r="R221" s="132">
        <f t="shared" si="5"/>
        <v>0</v>
      </c>
      <c r="S221" s="132">
        <v>0</v>
      </c>
      <c r="T221" s="133">
        <f t="shared" si="6"/>
        <v>0</v>
      </c>
      <c r="AR221" s="134" t="s">
        <v>192</v>
      </c>
      <c r="AT221" s="134" t="s">
        <v>664</v>
      </c>
      <c r="AU221" s="134" t="s">
        <v>87</v>
      </c>
      <c r="AY221" s="2" t="s">
        <v>153</v>
      </c>
      <c r="BE221" s="135">
        <f t="shared" si="7"/>
        <v>0</v>
      </c>
      <c r="BF221" s="135">
        <f t="shared" si="8"/>
        <v>0</v>
      </c>
      <c r="BG221" s="135">
        <f t="shared" si="9"/>
        <v>0</v>
      </c>
      <c r="BH221" s="135">
        <f t="shared" si="10"/>
        <v>0</v>
      </c>
      <c r="BI221" s="135">
        <f t="shared" si="11"/>
        <v>0</v>
      </c>
      <c r="BJ221" s="2" t="s">
        <v>85</v>
      </c>
      <c r="BK221" s="135">
        <f t="shared" si="12"/>
        <v>0</v>
      </c>
      <c r="BL221" s="2" t="s">
        <v>174</v>
      </c>
      <c r="BM221" s="134" t="s">
        <v>2307</v>
      </c>
    </row>
    <row r="222" spans="2:65" s="18" customFormat="1" ht="16.5" customHeight="1">
      <c r="B222" s="19"/>
      <c r="C222" s="171" t="s">
        <v>420</v>
      </c>
      <c r="D222" s="171" t="s">
        <v>664</v>
      </c>
      <c r="E222" s="172" t="s">
        <v>2308</v>
      </c>
      <c r="F222" s="173" t="s">
        <v>2309</v>
      </c>
      <c r="G222" s="174" t="s">
        <v>254</v>
      </c>
      <c r="H222" s="175">
        <v>38</v>
      </c>
      <c r="I222" s="176"/>
      <c r="J222" s="177">
        <f t="shared" si="3"/>
        <v>0</v>
      </c>
      <c r="K222" s="173" t="s">
        <v>19</v>
      </c>
      <c r="L222" s="178"/>
      <c r="M222" s="179" t="s">
        <v>19</v>
      </c>
      <c r="N222" s="180" t="s">
        <v>49</v>
      </c>
      <c r="P222" s="132">
        <f t="shared" si="4"/>
        <v>0</v>
      </c>
      <c r="Q222" s="132">
        <v>0</v>
      </c>
      <c r="R222" s="132">
        <f t="shared" si="5"/>
        <v>0</v>
      </c>
      <c r="S222" s="132">
        <v>0</v>
      </c>
      <c r="T222" s="133">
        <f t="shared" si="6"/>
        <v>0</v>
      </c>
      <c r="AR222" s="134" t="s">
        <v>192</v>
      </c>
      <c r="AT222" s="134" t="s">
        <v>664</v>
      </c>
      <c r="AU222" s="134" t="s">
        <v>87</v>
      </c>
      <c r="AY222" s="2" t="s">
        <v>153</v>
      </c>
      <c r="BE222" s="135">
        <f t="shared" si="7"/>
        <v>0</v>
      </c>
      <c r="BF222" s="135">
        <f t="shared" si="8"/>
        <v>0</v>
      </c>
      <c r="BG222" s="135">
        <f t="shared" si="9"/>
        <v>0</v>
      </c>
      <c r="BH222" s="135">
        <f t="shared" si="10"/>
        <v>0</v>
      </c>
      <c r="BI222" s="135">
        <f t="shared" si="11"/>
        <v>0</v>
      </c>
      <c r="BJ222" s="2" t="s">
        <v>85</v>
      </c>
      <c r="BK222" s="135">
        <f t="shared" si="12"/>
        <v>0</v>
      </c>
      <c r="BL222" s="2" t="s">
        <v>174</v>
      </c>
      <c r="BM222" s="134" t="s">
        <v>2310</v>
      </c>
    </row>
    <row r="223" spans="2:65" s="18" customFormat="1" ht="16.5" customHeight="1">
      <c r="B223" s="19"/>
      <c r="C223" s="171" t="s">
        <v>428</v>
      </c>
      <c r="D223" s="171" t="s">
        <v>664</v>
      </c>
      <c r="E223" s="172" t="s">
        <v>2311</v>
      </c>
      <c r="F223" s="173" t="s">
        <v>2312</v>
      </c>
      <c r="G223" s="174" t="s">
        <v>254</v>
      </c>
      <c r="H223" s="175">
        <v>49</v>
      </c>
      <c r="I223" s="176"/>
      <c r="J223" s="177">
        <f t="shared" si="3"/>
        <v>0</v>
      </c>
      <c r="K223" s="173" t="s">
        <v>19</v>
      </c>
      <c r="L223" s="178"/>
      <c r="M223" s="179" t="s">
        <v>19</v>
      </c>
      <c r="N223" s="180" t="s">
        <v>49</v>
      </c>
      <c r="P223" s="132">
        <f t="shared" si="4"/>
        <v>0</v>
      </c>
      <c r="Q223" s="132">
        <v>0</v>
      </c>
      <c r="R223" s="132">
        <f t="shared" si="5"/>
        <v>0</v>
      </c>
      <c r="S223" s="132">
        <v>0</v>
      </c>
      <c r="T223" s="133">
        <f t="shared" si="6"/>
        <v>0</v>
      </c>
      <c r="AR223" s="134" t="s">
        <v>192</v>
      </c>
      <c r="AT223" s="134" t="s">
        <v>664</v>
      </c>
      <c r="AU223" s="134" t="s">
        <v>87</v>
      </c>
      <c r="AY223" s="2" t="s">
        <v>153</v>
      </c>
      <c r="BE223" s="135">
        <f t="shared" si="7"/>
        <v>0</v>
      </c>
      <c r="BF223" s="135">
        <f t="shared" si="8"/>
        <v>0</v>
      </c>
      <c r="BG223" s="135">
        <f t="shared" si="9"/>
        <v>0</v>
      </c>
      <c r="BH223" s="135">
        <f t="shared" si="10"/>
        <v>0</v>
      </c>
      <c r="BI223" s="135">
        <f t="shared" si="11"/>
        <v>0</v>
      </c>
      <c r="BJ223" s="2" t="s">
        <v>85</v>
      </c>
      <c r="BK223" s="135">
        <f t="shared" si="12"/>
        <v>0</v>
      </c>
      <c r="BL223" s="2" t="s">
        <v>174</v>
      </c>
      <c r="BM223" s="134" t="s">
        <v>2313</v>
      </c>
    </row>
    <row r="224" spans="2:65" s="18" customFormat="1" ht="16.5" customHeight="1">
      <c r="B224" s="19"/>
      <c r="C224" s="171" t="s">
        <v>440</v>
      </c>
      <c r="D224" s="171" t="s">
        <v>664</v>
      </c>
      <c r="E224" s="172" t="s">
        <v>2314</v>
      </c>
      <c r="F224" s="173" t="s">
        <v>2315</v>
      </c>
      <c r="G224" s="174" t="s">
        <v>254</v>
      </c>
      <c r="H224" s="175">
        <v>16</v>
      </c>
      <c r="I224" s="176"/>
      <c r="J224" s="177">
        <f t="shared" si="3"/>
        <v>0</v>
      </c>
      <c r="K224" s="173" t="s">
        <v>19</v>
      </c>
      <c r="L224" s="178"/>
      <c r="M224" s="179" t="s">
        <v>19</v>
      </c>
      <c r="N224" s="180" t="s">
        <v>49</v>
      </c>
      <c r="P224" s="132">
        <f t="shared" si="4"/>
        <v>0</v>
      </c>
      <c r="Q224" s="132">
        <v>0</v>
      </c>
      <c r="R224" s="132">
        <f t="shared" si="5"/>
        <v>0</v>
      </c>
      <c r="S224" s="132">
        <v>0</v>
      </c>
      <c r="T224" s="133">
        <f t="shared" si="6"/>
        <v>0</v>
      </c>
      <c r="AR224" s="134" t="s">
        <v>192</v>
      </c>
      <c r="AT224" s="134" t="s">
        <v>664</v>
      </c>
      <c r="AU224" s="134" t="s">
        <v>87</v>
      </c>
      <c r="AY224" s="2" t="s">
        <v>153</v>
      </c>
      <c r="BE224" s="135">
        <f t="shared" si="7"/>
        <v>0</v>
      </c>
      <c r="BF224" s="135">
        <f t="shared" si="8"/>
        <v>0</v>
      </c>
      <c r="BG224" s="135">
        <f t="shared" si="9"/>
        <v>0</v>
      </c>
      <c r="BH224" s="135">
        <f t="shared" si="10"/>
        <v>0</v>
      </c>
      <c r="BI224" s="135">
        <f t="shared" si="11"/>
        <v>0</v>
      </c>
      <c r="BJ224" s="2" t="s">
        <v>85</v>
      </c>
      <c r="BK224" s="135">
        <f t="shared" si="12"/>
        <v>0</v>
      </c>
      <c r="BL224" s="2" t="s">
        <v>174</v>
      </c>
      <c r="BM224" s="134" t="s">
        <v>2316</v>
      </c>
    </row>
    <row r="225" spans="2:65" s="18" customFormat="1" ht="16.5" customHeight="1">
      <c r="B225" s="19"/>
      <c r="C225" s="171" t="s">
        <v>446</v>
      </c>
      <c r="D225" s="171" t="s">
        <v>664</v>
      </c>
      <c r="E225" s="172" t="s">
        <v>2317</v>
      </c>
      <c r="F225" s="173" t="s">
        <v>2318</v>
      </c>
      <c r="G225" s="174" t="s">
        <v>254</v>
      </c>
      <c r="H225" s="175">
        <v>3</v>
      </c>
      <c r="I225" s="176"/>
      <c r="J225" s="177">
        <f t="shared" si="3"/>
        <v>0</v>
      </c>
      <c r="K225" s="173" t="s">
        <v>19</v>
      </c>
      <c r="L225" s="178"/>
      <c r="M225" s="179" t="s">
        <v>19</v>
      </c>
      <c r="N225" s="180" t="s">
        <v>49</v>
      </c>
      <c r="P225" s="132">
        <f t="shared" si="4"/>
        <v>0</v>
      </c>
      <c r="Q225" s="132">
        <v>0</v>
      </c>
      <c r="R225" s="132">
        <f t="shared" si="5"/>
        <v>0</v>
      </c>
      <c r="S225" s="132">
        <v>0</v>
      </c>
      <c r="T225" s="133">
        <f t="shared" si="6"/>
        <v>0</v>
      </c>
      <c r="AR225" s="134" t="s">
        <v>192</v>
      </c>
      <c r="AT225" s="134" t="s">
        <v>664</v>
      </c>
      <c r="AU225" s="134" t="s">
        <v>87</v>
      </c>
      <c r="AY225" s="2" t="s">
        <v>153</v>
      </c>
      <c r="BE225" s="135">
        <f t="shared" si="7"/>
        <v>0</v>
      </c>
      <c r="BF225" s="135">
        <f t="shared" si="8"/>
        <v>0</v>
      </c>
      <c r="BG225" s="135">
        <f t="shared" si="9"/>
        <v>0</v>
      </c>
      <c r="BH225" s="135">
        <f t="shared" si="10"/>
        <v>0</v>
      </c>
      <c r="BI225" s="135">
        <f t="shared" si="11"/>
        <v>0</v>
      </c>
      <c r="BJ225" s="2" t="s">
        <v>85</v>
      </c>
      <c r="BK225" s="135">
        <f t="shared" si="12"/>
        <v>0</v>
      </c>
      <c r="BL225" s="2" t="s">
        <v>174</v>
      </c>
      <c r="BM225" s="134" t="s">
        <v>2319</v>
      </c>
    </row>
    <row r="226" spans="2:65" s="18" customFormat="1" ht="16.5" customHeight="1">
      <c r="B226" s="19"/>
      <c r="C226" s="171" t="s">
        <v>451</v>
      </c>
      <c r="D226" s="171" t="s">
        <v>664</v>
      </c>
      <c r="E226" s="172" t="s">
        <v>2320</v>
      </c>
      <c r="F226" s="173" t="s">
        <v>2321</v>
      </c>
      <c r="G226" s="174" t="s">
        <v>254</v>
      </c>
      <c r="H226" s="175">
        <v>1</v>
      </c>
      <c r="I226" s="176"/>
      <c r="J226" s="177">
        <f t="shared" si="3"/>
        <v>0</v>
      </c>
      <c r="K226" s="173" t="s">
        <v>19</v>
      </c>
      <c r="L226" s="178"/>
      <c r="M226" s="179" t="s">
        <v>19</v>
      </c>
      <c r="N226" s="180" t="s">
        <v>49</v>
      </c>
      <c r="P226" s="132">
        <f t="shared" si="4"/>
        <v>0</v>
      </c>
      <c r="Q226" s="132">
        <v>0</v>
      </c>
      <c r="R226" s="132">
        <f t="shared" si="5"/>
        <v>0</v>
      </c>
      <c r="S226" s="132">
        <v>0</v>
      </c>
      <c r="T226" s="133">
        <f t="shared" si="6"/>
        <v>0</v>
      </c>
      <c r="AR226" s="134" t="s">
        <v>192</v>
      </c>
      <c r="AT226" s="134" t="s">
        <v>664</v>
      </c>
      <c r="AU226" s="134" t="s">
        <v>87</v>
      </c>
      <c r="AY226" s="2" t="s">
        <v>153</v>
      </c>
      <c r="BE226" s="135">
        <f t="shared" si="7"/>
        <v>0</v>
      </c>
      <c r="BF226" s="135">
        <f t="shared" si="8"/>
        <v>0</v>
      </c>
      <c r="BG226" s="135">
        <f t="shared" si="9"/>
        <v>0</v>
      </c>
      <c r="BH226" s="135">
        <f t="shared" si="10"/>
        <v>0</v>
      </c>
      <c r="BI226" s="135">
        <f t="shared" si="11"/>
        <v>0</v>
      </c>
      <c r="BJ226" s="2" t="s">
        <v>85</v>
      </c>
      <c r="BK226" s="135">
        <f t="shared" si="12"/>
        <v>0</v>
      </c>
      <c r="BL226" s="2" t="s">
        <v>174</v>
      </c>
      <c r="BM226" s="134" t="s">
        <v>2322</v>
      </c>
    </row>
    <row r="227" spans="2:65" s="18" customFormat="1" ht="16.5" customHeight="1">
      <c r="B227" s="19"/>
      <c r="C227" s="171" t="s">
        <v>458</v>
      </c>
      <c r="D227" s="171" t="s">
        <v>664</v>
      </c>
      <c r="E227" s="172" t="s">
        <v>2323</v>
      </c>
      <c r="F227" s="173" t="s">
        <v>2324</v>
      </c>
      <c r="G227" s="174" t="s">
        <v>254</v>
      </c>
      <c r="H227" s="175">
        <v>6</v>
      </c>
      <c r="I227" s="176"/>
      <c r="J227" s="177">
        <f t="shared" si="3"/>
        <v>0</v>
      </c>
      <c r="K227" s="173" t="s">
        <v>19</v>
      </c>
      <c r="L227" s="178"/>
      <c r="M227" s="179" t="s">
        <v>19</v>
      </c>
      <c r="N227" s="180" t="s">
        <v>49</v>
      </c>
      <c r="P227" s="132">
        <f t="shared" si="4"/>
        <v>0</v>
      </c>
      <c r="Q227" s="132">
        <v>0</v>
      </c>
      <c r="R227" s="132">
        <f t="shared" si="5"/>
        <v>0</v>
      </c>
      <c r="S227" s="132">
        <v>0</v>
      </c>
      <c r="T227" s="133">
        <f t="shared" si="6"/>
        <v>0</v>
      </c>
      <c r="AR227" s="134" t="s">
        <v>192</v>
      </c>
      <c r="AT227" s="134" t="s">
        <v>664</v>
      </c>
      <c r="AU227" s="134" t="s">
        <v>87</v>
      </c>
      <c r="AY227" s="2" t="s">
        <v>153</v>
      </c>
      <c r="BE227" s="135">
        <f t="shared" si="7"/>
        <v>0</v>
      </c>
      <c r="BF227" s="135">
        <f t="shared" si="8"/>
        <v>0</v>
      </c>
      <c r="BG227" s="135">
        <f t="shared" si="9"/>
        <v>0</v>
      </c>
      <c r="BH227" s="135">
        <f t="shared" si="10"/>
        <v>0</v>
      </c>
      <c r="BI227" s="135">
        <f t="shared" si="11"/>
        <v>0</v>
      </c>
      <c r="BJ227" s="2" t="s">
        <v>85</v>
      </c>
      <c r="BK227" s="135">
        <f t="shared" si="12"/>
        <v>0</v>
      </c>
      <c r="BL227" s="2" t="s">
        <v>174</v>
      </c>
      <c r="BM227" s="134" t="s">
        <v>2325</v>
      </c>
    </row>
    <row r="228" spans="2:65" s="18" customFormat="1" ht="16.5" customHeight="1">
      <c r="B228" s="19"/>
      <c r="C228" s="171" t="s">
        <v>464</v>
      </c>
      <c r="D228" s="171" t="s">
        <v>664</v>
      </c>
      <c r="E228" s="172" t="s">
        <v>2326</v>
      </c>
      <c r="F228" s="173" t="s">
        <v>2327</v>
      </c>
      <c r="G228" s="174" t="s">
        <v>254</v>
      </c>
      <c r="H228" s="175">
        <v>9</v>
      </c>
      <c r="I228" s="176"/>
      <c r="J228" s="177">
        <f t="shared" si="3"/>
        <v>0</v>
      </c>
      <c r="K228" s="173" t="s">
        <v>19</v>
      </c>
      <c r="L228" s="178"/>
      <c r="M228" s="179" t="s">
        <v>19</v>
      </c>
      <c r="N228" s="180" t="s">
        <v>49</v>
      </c>
      <c r="P228" s="132">
        <f t="shared" si="4"/>
        <v>0</v>
      </c>
      <c r="Q228" s="132">
        <v>0</v>
      </c>
      <c r="R228" s="132">
        <f t="shared" si="5"/>
        <v>0</v>
      </c>
      <c r="S228" s="132">
        <v>0</v>
      </c>
      <c r="T228" s="133">
        <f t="shared" si="6"/>
        <v>0</v>
      </c>
      <c r="AR228" s="134" t="s">
        <v>192</v>
      </c>
      <c r="AT228" s="134" t="s">
        <v>664</v>
      </c>
      <c r="AU228" s="134" t="s">
        <v>87</v>
      </c>
      <c r="AY228" s="2" t="s">
        <v>153</v>
      </c>
      <c r="BE228" s="135">
        <f t="shared" si="7"/>
        <v>0</v>
      </c>
      <c r="BF228" s="135">
        <f t="shared" si="8"/>
        <v>0</v>
      </c>
      <c r="BG228" s="135">
        <f t="shared" si="9"/>
        <v>0</v>
      </c>
      <c r="BH228" s="135">
        <f t="shared" si="10"/>
        <v>0</v>
      </c>
      <c r="BI228" s="135">
        <f t="shared" si="11"/>
        <v>0</v>
      </c>
      <c r="BJ228" s="2" t="s">
        <v>85</v>
      </c>
      <c r="BK228" s="135">
        <f t="shared" si="12"/>
        <v>0</v>
      </c>
      <c r="BL228" s="2" t="s">
        <v>174</v>
      </c>
      <c r="BM228" s="134" t="s">
        <v>2328</v>
      </c>
    </row>
    <row r="229" spans="2:65" s="18" customFormat="1" ht="16.5" customHeight="1">
      <c r="B229" s="19"/>
      <c r="C229" s="171" t="s">
        <v>469</v>
      </c>
      <c r="D229" s="171" t="s">
        <v>664</v>
      </c>
      <c r="E229" s="172" t="s">
        <v>2329</v>
      </c>
      <c r="F229" s="173" t="s">
        <v>2330</v>
      </c>
      <c r="G229" s="174" t="s">
        <v>254</v>
      </c>
      <c r="H229" s="175">
        <v>6</v>
      </c>
      <c r="I229" s="176"/>
      <c r="J229" s="177">
        <f t="shared" si="3"/>
        <v>0</v>
      </c>
      <c r="K229" s="173" t="s">
        <v>19</v>
      </c>
      <c r="L229" s="178"/>
      <c r="M229" s="179" t="s">
        <v>19</v>
      </c>
      <c r="N229" s="180" t="s">
        <v>49</v>
      </c>
      <c r="P229" s="132">
        <f t="shared" si="4"/>
        <v>0</v>
      </c>
      <c r="Q229" s="132">
        <v>0</v>
      </c>
      <c r="R229" s="132">
        <f t="shared" si="5"/>
        <v>0</v>
      </c>
      <c r="S229" s="132">
        <v>0</v>
      </c>
      <c r="T229" s="133">
        <f t="shared" si="6"/>
        <v>0</v>
      </c>
      <c r="AR229" s="134" t="s">
        <v>192</v>
      </c>
      <c r="AT229" s="134" t="s">
        <v>664</v>
      </c>
      <c r="AU229" s="134" t="s">
        <v>87</v>
      </c>
      <c r="AY229" s="2" t="s">
        <v>153</v>
      </c>
      <c r="BE229" s="135">
        <f t="shared" si="7"/>
        <v>0</v>
      </c>
      <c r="BF229" s="135">
        <f t="shared" si="8"/>
        <v>0</v>
      </c>
      <c r="BG229" s="135">
        <f t="shared" si="9"/>
        <v>0</v>
      </c>
      <c r="BH229" s="135">
        <f t="shared" si="10"/>
        <v>0</v>
      </c>
      <c r="BI229" s="135">
        <f t="shared" si="11"/>
        <v>0</v>
      </c>
      <c r="BJ229" s="2" t="s">
        <v>85</v>
      </c>
      <c r="BK229" s="135">
        <f t="shared" si="12"/>
        <v>0</v>
      </c>
      <c r="BL229" s="2" t="s">
        <v>174</v>
      </c>
      <c r="BM229" s="134" t="s">
        <v>2331</v>
      </c>
    </row>
    <row r="230" spans="2:65" s="18" customFormat="1" ht="16.5" customHeight="1">
      <c r="B230" s="19"/>
      <c r="C230" s="171" t="s">
        <v>477</v>
      </c>
      <c r="D230" s="171" t="s">
        <v>664</v>
      </c>
      <c r="E230" s="172" t="s">
        <v>2332</v>
      </c>
      <c r="F230" s="173" t="s">
        <v>2333</v>
      </c>
      <c r="G230" s="174" t="s">
        <v>254</v>
      </c>
      <c r="H230" s="175">
        <v>12</v>
      </c>
      <c r="I230" s="176"/>
      <c r="J230" s="177">
        <f t="shared" si="3"/>
        <v>0</v>
      </c>
      <c r="K230" s="173" t="s">
        <v>19</v>
      </c>
      <c r="L230" s="178"/>
      <c r="M230" s="179" t="s">
        <v>19</v>
      </c>
      <c r="N230" s="180" t="s">
        <v>49</v>
      </c>
      <c r="P230" s="132">
        <f t="shared" si="4"/>
        <v>0</v>
      </c>
      <c r="Q230" s="132">
        <v>0</v>
      </c>
      <c r="R230" s="132">
        <f t="shared" si="5"/>
        <v>0</v>
      </c>
      <c r="S230" s="132">
        <v>0</v>
      </c>
      <c r="T230" s="133">
        <f t="shared" si="6"/>
        <v>0</v>
      </c>
      <c r="AR230" s="134" t="s">
        <v>192</v>
      </c>
      <c r="AT230" s="134" t="s">
        <v>664</v>
      </c>
      <c r="AU230" s="134" t="s">
        <v>87</v>
      </c>
      <c r="AY230" s="2" t="s">
        <v>153</v>
      </c>
      <c r="BE230" s="135">
        <f t="shared" si="7"/>
        <v>0</v>
      </c>
      <c r="BF230" s="135">
        <f t="shared" si="8"/>
        <v>0</v>
      </c>
      <c r="BG230" s="135">
        <f t="shared" si="9"/>
        <v>0</v>
      </c>
      <c r="BH230" s="135">
        <f t="shared" si="10"/>
        <v>0</v>
      </c>
      <c r="BI230" s="135">
        <f t="shared" si="11"/>
        <v>0</v>
      </c>
      <c r="BJ230" s="2" t="s">
        <v>85</v>
      </c>
      <c r="BK230" s="135">
        <f t="shared" si="12"/>
        <v>0</v>
      </c>
      <c r="BL230" s="2" t="s">
        <v>174</v>
      </c>
      <c r="BM230" s="134" t="s">
        <v>2334</v>
      </c>
    </row>
    <row r="231" spans="2:65" s="18" customFormat="1" ht="24.2" customHeight="1">
      <c r="B231" s="19"/>
      <c r="C231" s="123" t="s">
        <v>494</v>
      </c>
      <c r="D231" s="123" t="s">
        <v>156</v>
      </c>
      <c r="E231" s="124" t="s">
        <v>2335</v>
      </c>
      <c r="F231" s="125" t="s">
        <v>2336</v>
      </c>
      <c r="G231" s="126" t="s">
        <v>254</v>
      </c>
      <c r="H231" s="127">
        <v>5</v>
      </c>
      <c r="I231" s="128"/>
      <c r="J231" s="129">
        <f t="shared" si="3"/>
        <v>0</v>
      </c>
      <c r="K231" s="125" t="s">
        <v>160</v>
      </c>
      <c r="L231" s="19"/>
      <c r="M231" s="130" t="s">
        <v>19</v>
      </c>
      <c r="N231" s="131" t="s">
        <v>49</v>
      </c>
      <c r="P231" s="132">
        <f t="shared" si="4"/>
        <v>0</v>
      </c>
      <c r="Q231" s="132">
        <v>0</v>
      </c>
      <c r="R231" s="132">
        <f t="shared" si="5"/>
        <v>0</v>
      </c>
      <c r="S231" s="132">
        <v>0</v>
      </c>
      <c r="T231" s="133">
        <f t="shared" si="6"/>
        <v>0</v>
      </c>
      <c r="AR231" s="134" t="s">
        <v>174</v>
      </c>
      <c r="AT231" s="134" t="s">
        <v>156</v>
      </c>
      <c r="AU231" s="134" t="s">
        <v>87</v>
      </c>
      <c r="AY231" s="2" t="s">
        <v>153</v>
      </c>
      <c r="BE231" s="135">
        <f t="shared" si="7"/>
        <v>0</v>
      </c>
      <c r="BF231" s="135">
        <f t="shared" si="8"/>
        <v>0</v>
      </c>
      <c r="BG231" s="135">
        <f t="shared" si="9"/>
        <v>0</v>
      </c>
      <c r="BH231" s="135">
        <f t="shared" si="10"/>
        <v>0</v>
      </c>
      <c r="BI231" s="135">
        <f t="shared" si="11"/>
        <v>0</v>
      </c>
      <c r="BJ231" s="2" t="s">
        <v>85</v>
      </c>
      <c r="BK231" s="135">
        <f t="shared" si="12"/>
        <v>0</v>
      </c>
      <c r="BL231" s="2" t="s">
        <v>174</v>
      </c>
      <c r="BM231" s="134" t="s">
        <v>2337</v>
      </c>
    </row>
    <row r="232" spans="2:47" s="18" customFormat="1" ht="11.25">
      <c r="B232" s="19"/>
      <c r="D232" s="136" t="s">
        <v>163</v>
      </c>
      <c r="F232" s="137" t="s">
        <v>2338</v>
      </c>
      <c r="L232" s="19"/>
      <c r="M232" s="138"/>
      <c r="T232" s="43"/>
      <c r="AT232" s="2" t="s">
        <v>163</v>
      </c>
      <c r="AU232" s="2" t="s">
        <v>87</v>
      </c>
    </row>
    <row r="233" spans="2:51" s="142" customFormat="1" ht="11.25">
      <c r="B233" s="143"/>
      <c r="D233" s="144" t="s">
        <v>261</v>
      </c>
      <c r="E233" s="145" t="s">
        <v>19</v>
      </c>
      <c r="F233" s="146" t="s">
        <v>2339</v>
      </c>
      <c r="H233" s="145" t="s">
        <v>19</v>
      </c>
      <c r="L233" s="143"/>
      <c r="M233" s="147"/>
      <c r="T233" s="148"/>
      <c r="AT233" s="145" t="s">
        <v>261</v>
      </c>
      <c r="AU233" s="145" t="s">
        <v>87</v>
      </c>
      <c r="AV233" s="142" t="s">
        <v>85</v>
      </c>
      <c r="AW233" s="142" t="s">
        <v>37</v>
      </c>
      <c r="AX233" s="142" t="s">
        <v>78</v>
      </c>
      <c r="AY233" s="145" t="s">
        <v>153</v>
      </c>
    </row>
    <row r="234" spans="2:51" s="149" customFormat="1" ht="11.25">
      <c r="B234" s="150"/>
      <c r="D234" s="144" t="s">
        <v>261</v>
      </c>
      <c r="E234" s="151" t="s">
        <v>19</v>
      </c>
      <c r="F234" s="152" t="s">
        <v>169</v>
      </c>
      <c r="H234" s="153">
        <v>3</v>
      </c>
      <c r="L234" s="150"/>
      <c r="M234" s="154"/>
      <c r="T234" s="155"/>
      <c r="AT234" s="151" t="s">
        <v>261</v>
      </c>
      <c r="AU234" s="151" t="s">
        <v>87</v>
      </c>
      <c r="AV234" s="149" t="s">
        <v>87</v>
      </c>
      <c r="AW234" s="149" t="s">
        <v>37</v>
      </c>
      <c r="AX234" s="149" t="s">
        <v>78</v>
      </c>
      <c r="AY234" s="151" t="s">
        <v>153</v>
      </c>
    </row>
    <row r="235" spans="2:51" s="142" customFormat="1" ht="11.25">
      <c r="B235" s="143"/>
      <c r="D235" s="144" t="s">
        <v>261</v>
      </c>
      <c r="E235" s="145" t="s">
        <v>19</v>
      </c>
      <c r="F235" s="146" t="s">
        <v>2340</v>
      </c>
      <c r="H235" s="145" t="s">
        <v>19</v>
      </c>
      <c r="L235" s="143"/>
      <c r="M235" s="147"/>
      <c r="T235" s="148"/>
      <c r="AT235" s="145" t="s">
        <v>261</v>
      </c>
      <c r="AU235" s="145" t="s">
        <v>87</v>
      </c>
      <c r="AV235" s="142" t="s">
        <v>85</v>
      </c>
      <c r="AW235" s="142" t="s">
        <v>37</v>
      </c>
      <c r="AX235" s="142" t="s">
        <v>78</v>
      </c>
      <c r="AY235" s="145" t="s">
        <v>153</v>
      </c>
    </row>
    <row r="236" spans="2:51" s="149" customFormat="1" ht="11.25">
      <c r="B236" s="150"/>
      <c r="D236" s="144" t="s">
        <v>261</v>
      </c>
      <c r="E236" s="151" t="s">
        <v>19</v>
      </c>
      <c r="F236" s="152" t="s">
        <v>87</v>
      </c>
      <c r="H236" s="153">
        <v>2</v>
      </c>
      <c r="L236" s="150"/>
      <c r="M236" s="154"/>
      <c r="T236" s="155"/>
      <c r="AT236" s="151" t="s">
        <v>261</v>
      </c>
      <c r="AU236" s="151" t="s">
        <v>87</v>
      </c>
      <c r="AV236" s="149" t="s">
        <v>87</v>
      </c>
      <c r="AW236" s="149" t="s">
        <v>37</v>
      </c>
      <c r="AX236" s="149" t="s">
        <v>78</v>
      </c>
      <c r="AY236" s="151" t="s">
        <v>153</v>
      </c>
    </row>
    <row r="237" spans="2:51" s="156" customFormat="1" ht="11.25">
      <c r="B237" s="157"/>
      <c r="D237" s="144" t="s">
        <v>261</v>
      </c>
      <c r="E237" s="158" t="s">
        <v>19</v>
      </c>
      <c r="F237" s="159" t="s">
        <v>295</v>
      </c>
      <c r="H237" s="160">
        <v>5</v>
      </c>
      <c r="L237" s="157"/>
      <c r="M237" s="161"/>
      <c r="T237" s="162"/>
      <c r="AT237" s="158" t="s">
        <v>261</v>
      </c>
      <c r="AU237" s="158" t="s">
        <v>87</v>
      </c>
      <c r="AV237" s="156" t="s">
        <v>174</v>
      </c>
      <c r="AW237" s="156" t="s">
        <v>37</v>
      </c>
      <c r="AX237" s="156" t="s">
        <v>85</v>
      </c>
      <c r="AY237" s="158" t="s">
        <v>153</v>
      </c>
    </row>
    <row r="238" spans="2:65" s="18" customFormat="1" ht="16.5" customHeight="1">
      <c r="B238" s="19"/>
      <c r="C238" s="171" t="s">
        <v>501</v>
      </c>
      <c r="D238" s="171" t="s">
        <v>664</v>
      </c>
      <c r="E238" s="172" t="s">
        <v>2341</v>
      </c>
      <c r="F238" s="173" t="s">
        <v>2342</v>
      </c>
      <c r="G238" s="174" t="s">
        <v>276</v>
      </c>
      <c r="H238" s="175">
        <v>5</v>
      </c>
      <c r="I238" s="176"/>
      <c r="J238" s="177">
        <f t="shared" si="3"/>
        <v>0</v>
      </c>
      <c r="K238" s="173" t="s">
        <v>160</v>
      </c>
      <c r="L238" s="178"/>
      <c r="M238" s="179" t="s">
        <v>19</v>
      </c>
      <c r="N238" s="180" t="s">
        <v>49</v>
      </c>
      <c r="P238" s="132">
        <f t="shared" si="4"/>
        <v>0</v>
      </c>
      <c r="Q238" s="132">
        <v>0.22</v>
      </c>
      <c r="R238" s="132">
        <f t="shared" si="5"/>
        <v>1.1</v>
      </c>
      <c r="S238" s="132">
        <v>0</v>
      </c>
      <c r="T238" s="133">
        <f t="shared" si="6"/>
        <v>0</v>
      </c>
      <c r="AR238" s="134" t="s">
        <v>192</v>
      </c>
      <c r="AT238" s="134" t="s">
        <v>664</v>
      </c>
      <c r="AU238" s="134" t="s">
        <v>87</v>
      </c>
      <c r="AY238" s="2" t="s">
        <v>153</v>
      </c>
      <c r="BE238" s="135">
        <f t="shared" si="7"/>
        <v>0</v>
      </c>
      <c r="BF238" s="135">
        <f t="shared" si="8"/>
        <v>0</v>
      </c>
      <c r="BG238" s="135">
        <f t="shared" si="9"/>
        <v>0</v>
      </c>
      <c r="BH238" s="135">
        <f t="shared" si="10"/>
        <v>0</v>
      </c>
      <c r="BI238" s="135">
        <f t="shared" si="11"/>
        <v>0</v>
      </c>
      <c r="BJ238" s="2" t="s">
        <v>85</v>
      </c>
      <c r="BK238" s="135">
        <f t="shared" si="12"/>
        <v>0</v>
      </c>
      <c r="BL238" s="2" t="s">
        <v>174</v>
      </c>
      <c r="BM238" s="134" t="s">
        <v>2343</v>
      </c>
    </row>
    <row r="239" spans="2:65" s="18" customFormat="1" ht="24.2" customHeight="1">
      <c r="B239" s="19"/>
      <c r="C239" s="123" t="s">
        <v>513</v>
      </c>
      <c r="D239" s="123" t="s">
        <v>156</v>
      </c>
      <c r="E239" s="124" t="s">
        <v>2344</v>
      </c>
      <c r="F239" s="125" t="s">
        <v>2345</v>
      </c>
      <c r="G239" s="126" t="s">
        <v>254</v>
      </c>
      <c r="H239" s="127">
        <v>5</v>
      </c>
      <c r="I239" s="128"/>
      <c r="J239" s="129">
        <f t="shared" si="3"/>
        <v>0</v>
      </c>
      <c r="K239" s="125" t="s">
        <v>160</v>
      </c>
      <c r="L239" s="19"/>
      <c r="M239" s="130" t="s">
        <v>19</v>
      </c>
      <c r="N239" s="131" t="s">
        <v>49</v>
      </c>
      <c r="P239" s="132">
        <f t="shared" si="4"/>
        <v>0</v>
      </c>
      <c r="Q239" s="132">
        <v>0</v>
      </c>
      <c r="R239" s="132">
        <f t="shared" si="5"/>
        <v>0</v>
      </c>
      <c r="S239" s="132">
        <v>0</v>
      </c>
      <c r="T239" s="133">
        <f t="shared" si="6"/>
        <v>0</v>
      </c>
      <c r="AR239" s="134" t="s">
        <v>174</v>
      </c>
      <c r="AT239" s="134" t="s">
        <v>156</v>
      </c>
      <c r="AU239" s="134" t="s">
        <v>87</v>
      </c>
      <c r="AY239" s="2" t="s">
        <v>153</v>
      </c>
      <c r="BE239" s="135">
        <f t="shared" si="7"/>
        <v>0</v>
      </c>
      <c r="BF239" s="135">
        <f t="shared" si="8"/>
        <v>0</v>
      </c>
      <c r="BG239" s="135">
        <f t="shared" si="9"/>
        <v>0</v>
      </c>
      <c r="BH239" s="135">
        <f t="shared" si="10"/>
        <v>0</v>
      </c>
      <c r="BI239" s="135">
        <f t="shared" si="11"/>
        <v>0</v>
      </c>
      <c r="BJ239" s="2" t="s">
        <v>85</v>
      </c>
      <c r="BK239" s="135">
        <f t="shared" si="12"/>
        <v>0</v>
      </c>
      <c r="BL239" s="2" t="s">
        <v>174</v>
      </c>
      <c r="BM239" s="134" t="s">
        <v>2346</v>
      </c>
    </row>
    <row r="240" spans="2:47" s="18" customFormat="1" ht="11.25">
      <c r="B240" s="19"/>
      <c r="D240" s="136" t="s">
        <v>163</v>
      </c>
      <c r="F240" s="137" t="s">
        <v>2347</v>
      </c>
      <c r="L240" s="19"/>
      <c r="M240" s="138"/>
      <c r="T240" s="43"/>
      <c r="AT240" s="2" t="s">
        <v>163</v>
      </c>
      <c r="AU240" s="2" t="s">
        <v>87</v>
      </c>
    </row>
    <row r="241" spans="2:65" s="18" customFormat="1" ht="16.5" customHeight="1">
      <c r="B241" s="19"/>
      <c r="C241" s="171" t="s">
        <v>518</v>
      </c>
      <c r="D241" s="171" t="s">
        <v>664</v>
      </c>
      <c r="E241" s="172" t="s">
        <v>2348</v>
      </c>
      <c r="F241" s="173" t="s">
        <v>2349</v>
      </c>
      <c r="G241" s="174" t="s">
        <v>254</v>
      </c>
      <c r="H241" s="175">
        <v>3</v>
      </c>
      <c r="I241" s="176"/>
      <c r="J241" s="177">
        <f t="shared" si="3"/>
        <v>0</v>
      </c>
      <c r="K241" s="173" t="s">
        <v>19</v>
      </c>
      <c r="L241" s="178"/>
      <c r="M241" s="179" t="s">
        <v>19</v>
      </c>
      <c r="N241" s="180" t="s">
        <v>49</v>
      </c>
      <c r="P241" s="132">
        <f t="shared" si="4"/>
        <v>0</v>
      </c>
      <c r="Q241" s="132">
        <v>0.0023</v>
      </c>
      <c r="R241" s="132">
        <f t="shared" si="5"/>
        <v>0.0069</v>
      </c>
      <c r="S241" s="132">
        <v>0</v>
      </c>
      <c r="T241" s="133">
        <f t="shared" si="6"/>
        <v>0</v>
      </c>
      <c r="AR241" s="134" t="s">
        <v>192</v>
      </c>
      <c r="AT241" s="134" t="s">
        <v>664</v>
      </c>
      <c r="AU241" s="134" t="s">
        <v>87</v>
      </c>
      <c r="AY241" s="2" t="s">
        <v>153</v>
      </c>
      <c r="BE241" s="135">
        <f t="shared" si="7"/>
        <v>0</v>
      </c>
      <c r="BF241" s="135">
        <f t="shared" si="8"/>
        <v>0</v>
      </c>
      <c r="BG241" s="135">
        <f t="shared" si="9"/>
        <v>0</v>
      </c>
      <c r="BH241" s="135">
        <f t="shared" si="10"/>
        <v>0</v>
      </c>
      <c r="BI241" s="135">
        <f t="shared" si="11"/>
        <v>0</v>
      </c>
      <c r="BJ241" s="2" t="s">
        <v>85</v>
      </c>
      <c r="BK241" s="135">
        <f t="shared" si="12"/>
        <v>0</v>
      </c>
      <c r="BL241" s="2" t="s">
        <v>174</v>
      </c>
      <c r="BM241" s="134" t="s">
        <v>2350</v>
      </c>
    </row>
    <row r="242" spans="2:65" s="18" customFormat="1" ht="16.5" customHeight="1">
      <c r="B242" s="19"/>
      <c r="C242" s="171" t="s">
        <v>523</v>
      </c>
      <c r="D242" s="171" t="s">
        <v>664</v>
      </c>
      <c r="E242" s="172" t="s">
        <v>2351</v>
      </c>
      <c r="F242" s="173" t="s">
        <v>2352</v>
      </c>
      <c r="G242" s="174" t="s">
        <v>254</v>
      </c>
      <c r="H242" s="175">
        <v>2</v>
      </c>
      <c r="I242" s="176"/>
      <c r="J242" s="177">
        <f t="shared" si="3"/>
        <v>0</v>
      </c>
      <c r="K242" s="173" t="s">
        <v>19</v>
      </c>
      <c r="L242" s="178"/>
      <c r="M242" s="179" t="s">
        <v>19</v>
      </c>
      <c r="N242" s="180" t="s">
        <v>49</v>
      </c>
      <c r="P242" s="132">
        <f t="shared" si="4"/>
        <v>0</v>
      </c>
      <c r="Q242" s="132">
        <v>0</v>
      </c>
      <c r="R242" s="132">
        <f t="shared" si="5"/>
        <v>0</v>
      </c>
      <c r="S242" s="132">
        <v>0</v>
      </c>
      <c r="T242" s="133">
        <f t="shared" si="6"/>
        <v>0</v>
      </c>
      <c r="AR242" s="134" t="s">
        <v>192</v>
      </c>
      <c r="AT242" s="134" t="s">
        <v>664</v>
      </c>
      <c r="AU242" s="134" t="s">
        <v>87</v>
      </c>
      <c r="AY242" s="2" t="s">
        <v>153</v>
      </c>
      <c r="BE242" s="135">
        <f t="shared" si="7"/>
        <v>0</v>
      </c>
      <c r="BF242" s="135">
        <f t="shared" si="8"/>
        <v>0</v>
      </c>
      <c r="BG242" s="135">
        <f t="shared" si="9"/>
        <v>0</v>
      </c>
      <c r="BH242" s="135">
        <f t="shared" si="10"/>
        <v>0</v>
      </c>
      <c r="BI242" s="135">
        <f t="shared" si="11"/>
        <v>0</v>
      </c>
      <c r="BJ242" s="2" t="s">
        <v>85</v>
      </c>
      <c r="BK242" s="135">
        <f t="shared" si="12"/>
        <v>0</v>
      </c>
      <c r="BL242" s="2" t="s">
        <v>174</v>
      </c>
      <c r="BM242" s="134" t="s">
        <v>2353</v>
      </c>
    </row>
    <row r="243" spans="2:65" s="18" customFormat="1" ht="16.5" customHeight="1">
      <c r="B243" s="19"/>
      <c r="C243" s="123" t="s">
        <v>528</v>
      </c>
      <c r="D243" s="123" t="s">
        <v>156</v>
      </c>
      <c r="E243" s="124" t="s">
        <v>2354</v>
      </c>
      <c r="F243" s="125" t="s">
        <v>2355</v>
      </c>
      <c r="G243" s="126" t="s">
        <v>254</v>
      </c>
      <c r="H243" s="127">
        <v>5</v>
      </c>
      <c r="I243" s="128"/>
      <c r="J243" s="129">
        <f t="shared" si="3"/>
        <v>0</v>
      </c>
      <c r="K243" s="125" t="s">
        <v>160</v>
      </c>
      <c r="L243" s="19"/>
      <c r="M243" s="130" t="s">
        <v>19</v>
      </c>
      <c r="N243" s="131" t="s">
        <v>49</v>
      </c>
      <c r="P243" s="132">
        <f t="shared" si="4"/>
        <v>0</v>
      </c>
      <c r="Q243" s="132">
        <v>5E-05</v>
      </c>
      <c r="R243" s="132">
        <f t="shared" si="5"/>
        <v>0.00025</v>
      </c>
      <c r="S243" s="132">
        <v>0</v>
      </c>
      <c r="T243" s="133">
        <f t="shared" si="6"/>
        <v>0</v>
      </c>
      <c r="AR243" s="134" t="s">
        <v>174</v>
      </c>
      <c r="AT243" s="134" t="s">
        <v>156</v>
      </c>
      <c r="AU243" s="134" t="s">
        <v>87</v>
      </c>
      <c r="AY243" s="2" t="s">
        <v>153</v>
      </c>
      <c r="BE243" s="135">
        <f t="shared" si="7"/>
        <v>0</v>
      </c>
      <c r="BF243" s="135">
        <f t="shared" si="8"/>
        <v>0</v>
      </c>
      <c r="BG243" s="135">
        <f t="shared" si="9"/>
        <v>0</v>
      </c>
      <c r="BH243" s="135">
        <f t="shared" si="10"/>
        <v>0</v>
      </c>
      <c r="BI243" s="135">
        <f t="shared" si="11"/>
        <v>0</v>
      </c>
      <c r="BJ243" s="2" t="s">
        <v>85</v>
      </c>
      <c r="BK243" s="135">
        <f t="shared" si="12"/>
        <v>0</v>
      </c>
      <c r="BL243" s="2" t="s">
        <v>174</v>
      </c>
      <c r="BM243" s="134" t="s">
        <v>2356</v>
      </c>
    </row>
    <row r="244" spans="2:47" s="18" customFormat="1" ht="11.25">
      <c r="B244" s="19"/>
      <c r="D244" s="136" t="s">
        <v>163</v>
      </c>
      <c r="F244" s="137" t="s">
        <v>2357</v>
      </c>
      <c r="L244" s="19"/>
      <c r="M244" s="138"/>
      <c r="T244" s="43"/>
      <c r="AT244" s="2" t="s">
        <v>163</v>
      </c>
      <c r="AU244" s="2" t="s">
        <v>87</v>
      </c>
    </row>
    <row r="245" spans="2:51" s="142" customFormat="1" ht="11.25">
      <c r="B245" s="143"/>
      <c r="D245" s="144" t="s">
        <v>261</v>
      </c>
      <c r="E245" s="145" t="s">
        <v>19</v>
      </c>
      <c r="F245" s="146" t="s">
        <v>2339</v>
      </c>
      <c r="H245" s="145" t="s">
        <v>19</v>
      </c>
      <c r="L245" s="143"/>
      <c r="M245" s="147"/>
      <c r="T245" s="148"/>
      <c r="AT245" s="145" t="s">
        <v>261</v>
      </c>
      <c r="AU245" s="145" t="s">
        <v>87</v>
      </c>
      <c r="AV245" s="142" t="s">
        <v>85</v>
      </c>
      <c r="AW245" s="142" t="s">
        <v>37</v>
      </c>
      <c r="AX245" s="142" t="s">
        <v>78</v>
      </c>
      <c r="AY245" s="145" t="s">
        <v>153</v>
      </c>
    </row>
    <row r="246" spans="2:51" s="149" customFormat="1" ht="11.25">
      <c r="B246" s="150"/>
      <c r="D246" s="144" t="s">
        <v>261</v>
      </c>
      <c r="E246" s="151" t="s">
        <v>19</v>
      </c>
      <c r="F246" s="152" t="s">
        <v>169</v>
      </c>
      <c r="H246" s="153">
        <v>3</v>
      </c>
      <c r="L246" s="150"/>
      <c r="M246" s="154"/>
      <c r="T246" s="155"/>
      <c r="AT246" s="151" t="s">
        <v>261</v>
      </c>
      <c r="AU246" s="151" t="s">
        <v>87</v>
      </c>
      <c r="AV246" s="149" t="s">
        <v>87</v>
      </c>
      <c r="AW246" s="149" t="s">
        <v>37</v>
      </c>
      <c r="AX246" s="149" t="s">
        <v>78</v>
      </c>
      <c r="AY246" s="151" t="s">
        <v>153</v>
      </c>
    </row>
    <row r="247" spans="2:51" s="142" customFormat="1" ht="11.25">
      <c r="B247" s="143"/>
      <c r="D247" s="144" t="s">
        <v>261</v>
      </c>
      <c r="E247" s="145" t="s">
        <v>19</v>
      </c>
      <c r="F247" s="146" t="s">
        <v>2340</v>
      </c>
      <c r="H247" s="145" t="s">
        <v>19</v>
      </c>
      <c r="L247" s="143"/>
      <c r="M247" s="147"/>
      <c r="T247" s="148"/>
      <c r="AT247" s="145" t="s">
        <v>261</v>
      </c>
      <c r="AU247" s="145" t="s">
        <v>87</v>
      </c>
      <c r="AV247" s="142" t="s">
        <v>85</v>
      </c>
      <c r="AW247" s="142" t="s">
        <v>37</v>
      </c>
      <c r="AX247" s="142" t="s">
        <v>78</v>
      </c>
      <c r="AY247" s="145" t="s">
        <v>153</v>
      </c>
    </row>
    <row r="248" spans="2:51" s="149" customFormat="1" ht="11.25">
      <c r="B248" s="150"/>
      <c r="D248" s="144" t="s">
        <v>261</v>
      </c>
      <c r="E248" s="151" t="s">
        <v>19</v>
      </c>
      <c r="F248" s="152" t="s">
        <v>87</v>
      </c>
      <c r="H248" s="153">
        <v>2</v>
      </c>
      <c r="L248" s="150"/>
      <c r="M248" s="154"/>
      <c r="T248" s="155"/>
      <c r="AT248" s="151" t="s">
        <v>261</v>
      </c>
      <c r="AU248" s="151" t="s">
        <v>87</v>
      </c>
      <c r="AV248" s="149" t="s">
        <v>87</v>
      </c>
      <c r="AW248" s="149" t="s">
        <v>37</v>
      </c>
      <c r="AX248" s="149" t="s">
        <v>78</v>
      </c>
      <c r="AY248" s="151" t="s">
        <v>153</v>
      </c>
    </row>
    <row r="249" spans="2:51" s="156" customFormat="1" ht="11.25">
      <c r="B249" s="157"/>
      <c r="D249" s="144" t="s">
        <v>261</v>
      </c>
      <c r="E249" s="158" t="s">
        <v>19</v>
      </c>
      <c r="F249" s="159" t="s">
        <v>295</v>
      </c>
      <c r="H249" s="160">
        <v>5</v>
      </c>
      <c r="L249" s="157"/>
      <c r="M249" s="161"/>
      <c r="T249" s="162"/>
      <c r="AT249" s="158" t="s">
        <v>261</v>
      </c>
      <c r="AU249" s="158" t="s">
        <v>87</v>
      </c>
      <c r="AV249" s="156" t="s">
        <v>174</v>
      </c>
      <c r="AW249" s="156" t="s">
        <v>37</v>
      </c>
      <c r="AX249" s="156" t="s">
        <v>85</v>
      </c>
      <c r="AY249" s="158" t="s">
        <v>153</v>
      </c>
    </row>
    <row r="250" spans="2:65" s="18" customFormat="1" ht="16.5" customHeight="1">
      <c r="B250" s="19"/>
      <c r="C250" s="171" t="s">
        <v>533</v>
      </c>
      <c r="D250" s="171" t="s">
        <v>664</v>
      </c>
      <c r="E250" s="172" t="s">
        <v>2358</v>
      </c>
      <c r="F250" s="173" t="s">
        <v>2359</v>
      </c>
      <c r="G250" s="174" t="s">
        <v>254</v>
      </c>
      <c r="H250" s="175">
        <v>15</v>
      </c>
      <c r="I250" s="176"/>
      <c r="J250" s="177">
        <f t="shared" si="3"/>
        <v>0</v>
      </c>
      <c r="K250" s="173" t="s">
        <v>160</v>
      </c>
      <c r="L250" s="178"/>
      <c r="M250" s="179" t="s">
        <v>19</v>
      </c>
      <c r="N250" s="180" t="s">
        <v>49</v>
      </c>
      <c r="P250" s="132">
        <f t="shared" si="4"/>
        <v>0</v>
      </c>
      <c r="Q250" s="132">
        <v>0.00472</v>
      </c>
      <c r="R250" s="132">
        <f t="shared" si="5"/>
        <v>0.0708</v>
      </c>
      <c r="S250" s="132">
        <v>0</v>
      </c>
      <c r="T250" s="133">
        <f t="shared" si="6"/>
        <v>0</v>
      </c>
      <c r="AR250" s="134" t="s">
        <v>192</v>
      </c>
      <c r="AT250" s="134" t="s">
        <v>664</v>
      </c>
      <c r="AU250" s="134" t="s">
        <v>87</v>
      </c>
      <c r="AY250" s="2" t="s">
        <v>153</v>
      </c>
      <c r="BE250" s="135">
        <f t="shared" si="7"/>
        <v>0</v>
      </c>
      <c r="BF250" s="135">
        <f t="shared" si="8"/>
        <v>0</v>
      </c>
      <c r="BG250" s="135">
        <f t="shared" si="9"/>
        <v>0</v>
      </c>
      <c r="BH250" s="135">
        <f t="shared" si="10"/>
        <v>0</v>
      </c>
      <c r="BI250" s="135">
        <f t="shared" si="11"/>
        <v>0</v>
      </c>
      <c r="BJ250" s="2" t="s">
        <v>85</v>
      </c>
      <c r="BK250" s="135">
        <f t="shared" si="12"/>
        <v>0</v>
      </c>
      <c r="BL250" s="2" t="s">
        <v>174</v>
      </c>
      <c r="BM250" s="134" t="s">
        <v>2360</v>
      </c>
    </row>
    <row r="251" spans="2:51" s="149" customFormat="1" ht="11.25">
      <c r="B251" s="150"/>
      <c r="D251" s="144" t="s">
        <v>261</v>
      </c>
      <c r="E251" s="151" t="s">
        <v>19</v>
      </c>
      <c r="F251" s="152" t="s">
        <v>2361</v>
      </c>
      <c r="H251" s="153">
        <v>15</v>
      </c>
      <c r="L251" s="150"/>
      <c r="M251" s="154"/>
      <c r="T251" s="155"/>
      <c r="AT251" s="151" t="s">
        <v>261</v>
      </c>
      <c r="AU251" s="151" t="s">
        <v>87</v>
      </c>
      <c r="AV251" s="149" t="s">
        <v>87</v>
      </c>
      <c r="AW251" s="149" t="s">
        <v>37</v>
      </c>
      <c r="AX251" s="149" t="s">
        <v>85</v>
      </c>
      <c r="AY251" s="151" t="s">
        <v>153</v>
      </c>
    </row>
    <row r="252" spans="2:65" s="18" customFormat="1" ht="24.2" customHeight="1">
      <c r="B252" s="19"/>
      <c r="C252" s="123" t="s">
        <v>541</v>
      </c>
      <c r="D252" s="123" t="s">
        <v>156</v>
      </c>
      <c r="E252" s="124" t="s">
        <v>2362</v>
      </c>
      <c r="F252" s="125" t="s">
        <v>2363</v>
      </c>
      <c r="G252" s="126" t="s">
        <v>258</v>
      </c>
      <c r="H252" s="127">
        <v>3</v>
      </c>
      <c r="I252" s="128"/>
      <c r="J252" s="129">
        <f t="shared" si="3"/>
        <v>0</v>
      </c>
      <c r="K252" s="125" t="s">
        <v>160</v>
      </c>
      <c r="L252" s="19"/>
      <c r="M252" s="130" t="s">
        <v>19</v>
      </c>
      <c r="N252" s="131" t="s">
        <v>49</v>
      </c>
      <c r="P252" s="132">
        <f t="shared" si="4"/>
        <v>0</v>
      </c>
      <c r="Q252" s="132">
        <v>0.00035</v>
      </c>
      <c r="R252" s="132">
        <f t="shared" si="5"/>
        <v>0.00105</v>
      </c>
      <c r="S252" s="132">
        <v>0</v>
      </c>
      <c r="T252" s="133">
        <f t="shared" si="6"/>
        <v>0</v>
      </c>
      <c r="AR252" s="134" t="s">
        <v>174</v>
      </c>
      <c r="AT252" s="134" t="s">
        <v>156</v>
      </c>
      <c r="AU252" s="134" t="s">
        <v>87</v>
      </c>
      <c r="AY252" s="2" t="s">
        <v>153</v>
      </c>
      <c r="BE252" s="135">
        <f t="shared" si="7"/>
        <v>0</v>
      </c>
      <c r="BF252" s="135">
        <f t="shared" si="8"/>
        <v>0</v>
      </c>
      <c r="BG252" s="135">
        <f t="shared" si="9"/>
        <v>0</v>
      </c>
      <c r="BH252" s="135">
        <f t="shared" si="10"/>
        <v>0</v>
      </c>
      <c r="BI252" s="135">
        <f t="shared" si="11"/>
        <v>0</v>
      </c>
      <c r="BJ252" s="2" t="s">
        <v>85</v>
      </c>
      <c r="BK252" s="135">
        <f t="shared" si="12"/>
        <v>0</v>
      </c>
      <c r="BL252" s="2" t="s">
        <v>174</v>
      </c>
      <c r="BM252" s="134" t="s">
        <v>2364</v>
      </c>
    </row>
    <row r="253" spans="2:47" s="18" customFormat="1" ht="11.25">
      <c r="B253" s="19"/>
      <c r="D253" s="136" t="s">
        <v>163</v>
      </c>
      <c r="F253" s="137" t="s">
        <v>2365</v>
      </c>
      <c r="L253" s="19"/>
      <c r="M253" s="138"/>
      <c r="T253" s="43"/>
      <c r="AT253" s="2" t="s">
        <v>163</v>
      </c>
      <c r="AU253" s="2" t="s">
        <v>87</v>
      </c>
    </row>
    <row r="254" spans="2:51" s="142" customFormat="1" ht="11.25">
      <c r="B254" s="143"/>
      <c r="D254" s="144" t="s">
        <v>261</v>
      </c>
      <c r="E254" s="145" t="s">
        <v>19</v>
      </c>
      <c r="F254" s="146" t="s">
        <v>2366</v>
      </c>
      <c r="H254" s="145" t="s">
        <v>19</v>
      </c>
      <c r="L254" s="143"/>
      <c r="M254" s="147"/>
      <c r="T254" s="148"/>
      <c r="AT254" s="145" t="s">
        <v>261</v>
      </c>
      <c r="AU254" s="145" t="s">
        <v>87</v>
      </c>
      <c r="AV254" s="142" t="s">
        <v>85</v>
      </c>
      <c r="AW254" s="142" t="s">
        <v>37</v>
      </c>
      <c r="AX254" s="142" t="s">
        <v>78</v>
      </c>
      <c r="AY254" s="145" t="s">
        <v>153</v>
      </c>
    </row>
    <row r="255" spans="2:51" s="149" customFormat="1" ht="11.25">
      <c r="B255" s="150"/>
      <c r="D255" s="144" t="s">
        <v>261</v>
      </c>
      <c r="E255" s="151" t="s">
        <v>19</v>
      </c>
      <c r="F255" s="152" t="s">
        <v>169</v>
      </c>
      <c r="H255" s="153">
        <v>3</v>
      </c>
      <c r="L255" s="150"/>
      <c r="M255" s="154"/>
      <c r="T255" s="155"/>
      <c r="AT255" s="151" t="s">
        <v>261</v>
      </c>
      <c r="AU255" s="151" t="s">
        <v>87</v>
      </c>
      <c r="AV255" s="149" t="s">
        <v>87</v>
      </c>
      <c r="AW255" s="149" t="s">
        <v>37</v>
      </c>
      <c r="AX255" s="149" t="s">
        <v>85</v>
      </c>
      <c r="AY255" s="151" t="s">
        <v>153</v>
      </c>
    </row>
    <row r="256" spans="2:65" s="18" customFormat="1" ht="16.5" customHeight="1">
      <c r="B256" s="19"/>
      <c r="C256" s="171" t="s">
        <v>548</v>
      </c>
      <c r="D256" s="171" t="s">
        <v>664</v>
      </c>
      <c r="E256" s="172" t="s">
        <v>2367</v>
      </c>
      <c r="F256" s="173" t="s">
        <v>2368</v>
      </c>
      <c r="G256" s="174" t="s">
        <v>254</v>
      </c>
      <c r="H256" s="175">
        <v>3</v>
      </c>
      <c r="I256" s="176"/>
      <c r="J256" s="177">
        <f t="shared" si="3"/>
        <v>0</v>
      </c>
      <c r="K256" s="173" t="s">
        <v>19</v>
      </c>
      <c r="L256" s="178"/>
      <c r="M256" s="179" t="s">
        <v>19</v>
      </c>
      <c r="N256" s="180" t="s">
        <v>49</v>
      </c>
      <c r="P256" s="132">
        <f t="shared" si="4"/>
        <v>0</v>
      </c>
      <c r="Q256" s="132">
        <v>0</v>
      </c>
      <c r="R256" s="132">
        <f t="shared" si="5"/>
        <v>0</v>
      </c>
      <c r="S256" s="132">
        <v>0</v>
      </c>
      <c r="T256" s="133">
        <f t="shared" si="6"/>
        <v>0</v>
      </c>
      <c r="AR256" s="134" t="s">
        <v>192</v>
      </c>
      <c r="AT256" s="134" t="s">
        <v>664</v>
      </c>
      <c r="AU256" s="134" t="s">
        <v>87</v>
      </c>
      <c r="AY256" s="2" t="s">
        <v>153</v>
      </c>
      <c r="BE256" s="135">
        <f t="shared" si="7"/>
        <v>0</v>
      </c>
      <c r="BF256" s="135">
        <f t="shared" si="8"/>
        <v>0</v>
      </c>
      <c r="BG256" s="135">
        <f t="shared" si="9"/>
        <v>0</v>
      </c>
      <c r="BH256" s="135">
        <f t="shared" si="10"/>
        <v>0</v>
      </c>
      <c r="BI256" s="135">
        <f t="shared" si="11"/>
        <v>0</v>
      </c>
      <c r="BJ256" s="2" t="s">
        <v>85</v>
      </c>
      <c r="BK256" s="135">
        <f t="shared" si="12"/>
        <v>0</v>
      </c>
      <c r="BL256" s="2" t="s">
        <v>174</v>
      </c>
      <c r="BM256" s="134" t="s">
        <v>2369</v>
      </c>
    </row>
    <row r="257" spans="2:65" s="18" customFormat="1" ht="16.5" customHeight="1">
      <c r="B257" s="19"/>
      <c r="C257" s="123" t="s">
        <v>556</v>
      </c>
      <c r="D257" s="123" t="s">
        <v>156</v>
      </c>
      <c r="E257" s="124" t="s">
        <v>2370</v>
      </c>
      <c r="F257" s="125" t="s">
        <v>2371</v>
      </c>
      <c r="G257" s="126" t="s">
        <v>254</v>
      </c>
      <c r="H257" s="127">
        <v>8</v>
      </c>
      <c r="I257" s="128"/>
      <c r="J257" s="129">
        <f t="shared" si="3"/>
        <v>0</v>
      </c>
      <c r="K257" s="125" t="s">
        <v>160</v>
      </c>
      <c r="L257" s="19"/>
      <c r="M257" s="130" t="s">
        <v>19</v>
      </c>
      <c r="N257" s="131" t="s">
        <v>49</v>
      </c>
      <c r="P257" s="132">
        <f t="shared" si="4"/>
        <v>0</v>
      </c>
      <c r="Q257" s="132">
        <v>0</v>
      </c>
      <c r="R257" s="132">
        <f t="shared" si="5"/>
        <v>0</v>
      </c>
      <c r="S257" s="132">
        <v>0</v>
      </c>
      <c r="T257" s="133">
        <f t="shared" si="6"/>
        <v>0</v>
      </c>
      <c r="AR257" s="134" t="s">
        <v>174</v>
      </c>
      <c r="AT257" s="134" t="s">
        <v>156</v>
      </c>
      <c r="AU257" s="134" t="s">
        <v>87</v>
      </c>
      <c r="AY257" s="2" t="s">
        <v>153</v>
      </c>
      <c r="BE257" s="135">
        <f t="shared" si="7"/>
        <v>0</v>
      </c>
      <c r="BF257" s="135">
        <f t="shared" si="8"/>
        <v>0</v>
      </c>
      <c r="BG257" s="135">
        <f t="shared" si="9"/>
        <v>0</v>
      </c>
      <c r="BH257" s="135">
        <f t="shared" si="10"/>
        <v>0</v>
      </c>
      <c r="BI257" s="135">
        <f t="shared" si="11"/>
        <v>0</v>
      </c>
      <c r="BJ257" s="2" t="s">
        <v>85</v>
      </c>
      <c r="BK257" s="135">
        <f t="shared" si="12"/>
        <v>0</v>
      </c>
      <c r="BL257" s="2" t="s">
        <v>174</v>
      </c>
      <c r="BM257" s="134" t="s">
        <v>2372</v>
      </c>
    </row>
    <row r="258" spans="2:47" s="18" customFormat="1" ht="11.25">
      <c r="B258" s="19"/>
      <c r="D258" s="136" t="s">
        <v>163</v>
      </c>
      <c r="F258" s="137" t="s">
        <v>2373</v>
      </c>
      <c r="L258" s="19"/>
      <c r="M258" s="138"/>
      <c r="T258" s="43"/>
      <c r="AT258" s="2" t="s">
        <v>163</v>
      </c>
      <c r="AU258" s="2" t="s">
        <v>87</v>
      </c>
    </row>
    <row r="259" spans="2:51" s="142" customFormat="1" ht="11.25">
      <c r="B259" s="143"/>
      <c r="D259" s="144" t="s">
        <v>261</v>
      </c>
      <c r="E259" s="145" t="s">
        <v>19</v>
      </c>
      <c r="F259" s="146" t="s">
        <v>2339</v>
      </c>
      <c r="H259" s="145" t="s">
        <v>19</v>
      </c>
      <c r="L259" s="143"/>
      <c r="M259" s="147"/>
      <c r="T259" s="148"/>
      <c r="AT259" s="145" t="s">
        <v>261</v>
      </c>
      <c r="AU259" s="145" t="s">
        <v>87</v>
      </c>
      <c r="AV259" s="142" t="s">
        <v>85</v>
      </c>
      <c r="AW259" s="142" t="s">
        <v>37</v>
      </c>
      <c r="AX259" s="142" t="s">
        <v>78</v>
      </c>
      <c r="AY259" s="145" t="s">
        <v>153</v>
      </c>
    </row>
    <row r="260" spans="2:51" s="149" customFormat="1" ht="11.25">
      <c r="B260" s="150"/>
      <c r="D260" s="144" t="s">
        <v>261</v>
      </c>
      <c r="E260" s="151" t="s">
        <v>19</v>
      </c>
      <c r="F260" s="152" t="s">
        <v>169</v>
      </c>
      <c r="H260" s="153">
        <v>3</v>
      </c>
      <c r="L260" s="150"/>
      <c r="M260" s="154"/>
      <c r="T260" s="155"/>
      <c r="AT260" s="151" t="s">
        <v>261</v>
      </c>
      <c r="AU260" s="151" t="s">
        <v>87</v>
      </c>
      <c r="AV260" s="149" t="s">
        <v>87</v>
      </c>
      <c r="AW260" s="149" t="s">
        <v>37</v>
      </c>
      <c r="AX260" s="149" t="s">
        <v>78</v>
      </c>
      <c r="AY260" s="151" t="s">
        <v>153</v>
      </c>
    </row>
    <row r="261" spans="2:51" s="142" customFormat="1" ht="11.25">
      <c r="B261" s="143"/>
      <c r="D261" s="144" t="s">
        <v>261</v>
      </c>
      <c r="E261" s="145" t="s">
        <v>19</v>
      </c>
      <c r="F261" s="146" t="s">
        <v>2340</v>
      </c>
      <c r="H261" s="145" t="s">
        <v>19</v>
      </c>
      <c r="L261" s="143"/>
      <c r="M261" s="147"/>
      <c r="T261" s="148"/>
      <c r="AT261" s="145" t="s">
        <v>261</v>
      </c>
      <c r="AU261" s="145" t="s">
        <v>87</v>
      </c>
      <c r="AV261" s="142" t="s">
        <v>85</v>
      </c>
      <c r="AW261" s="142" t="s">
        <v>37</v>
      </c>
      <c r="AX261" s="142" t="s">
        <v>78</v>
      </c>
      <c r="AY261" s="145" t="s">
        <v>153</v>
      </c>
    </row>
    <row r="262" spans="2:51" s="149" customFormat="1" ht="11.25">
      <c r="B262" s="150"/>
      <c r="D262" s="144" t="s">
        <v>261</v>
      </c>
      <c r="E262" s="151" t="s">
        <v>19</v>
      </c>
      <c r="F262" s="152" t="s">
        <v>87</v>
      </c>
      <c r="H262" s="153">
        <v>2</v>
      </c>
      <c r="L262" s="150"/>
      <c r="M262" s="154"/>
      <c r="T262" s="155"/>
      <c r="AT262" s="151" t="s">
        <v>261</v>
      </c>
      <c r="AU262" s="151" t="s">
        <v>87</v>
      </c>
      <c r="AV262" s="149" t="s">
        <v>87</v>
      </c>
      <c r="AW262" s="149" t="s">
        <v>37</v>
      </c>
      <c r="AX262" s="149" t="s">
        <v>78</v>
      </c>
      <c r="AY262" s="151" t="s">
        <v>153</v>
      </c>
    </row>
    <row r="263" spans="2:51" s="142" customFormat="1" ht="11.25">
      <c r="B263" s="143"/>
      <c r="D263" s="144" t="s">
        <v>261</v>
      </c>
      <c r="E263" s="145" t="s">
        <v>19</v>
      </c>
      <c r="F263" s="146" t="s">
        <v>2374</v>
      </c>
      <c r="H263" s="145" t="s">
        <v>19</v>
      </c>
      <c r="L263" s="143"/>
      <c r="M263" s="147"/>
      <c r="T263" s="148"/>
      <c r="AT263" s="145" t="s">
        <v>261</v>
      </c>
      <c r="AU263" s="145" t="s">
        <v>87</v>
      </c>
      <c r="AV263" s="142" t="s">
        <v>85</v>
      </c>
      <c r="AW263" s="142" t="s">
        <v>37</v>
      </c>
      <c r="AX263" s="142" t="s">
        <v>78</v>
      </c>
      <c r="AY263" s="145" t="s">
        <v>153</v>
      </c>
    </row>
    <row r="264" spans="2:51" s="149" customFormat="1" ht="11.25">
      <c r="B264" s="150"/>
      <c r="D264" s="144" t="s">
        <v>261</v>
      </c>
      <c r="E264" s="151" t="s">
        <v>19</v>
      </c>
      <c r="F264" s="152" t="s">
        <v>169</v>
      </c>
      <c r="H264" s="153">
        <v>3</v>
      </c>
      <c r="L264" s="150"/>
      <c r="M264" s="154"/>
      <c r="T264" s="155"/>
      <c r="AT264" s="151" t="s">
        <v>261</v>
      </c>
      <c r="AU264" s="151" t="s">
        <v>87</v>
      </c>
      <c r="AV264" s="149" t="s">
        <v>87</v>
      </c>
      <c r="AW264" s="149" t="s">
        <v>37</v>
      </c>
      <c r="AX264" s="149" t="s">
        <v>78</v>
      </c>
      <c r="AY264" s="151" t="s">
        <v>153</v>
      </c>
    </row>
    <row r="265" spans="2:51" s="156" customFormat="1" ht="11.25">
      <c r="B265" s="157"/>
      <c r="D265" s="144" t="s">
        <v>261</v>
      </c>
      <c r="E265" s="158" t="s">
        <v>19</v>
      </c>
      <c r="F265" s="159" t="s">
        <v>295</v>
      </c>
      <c r="H265" s="160">
        <v>8</v>
      </c>
      <c r="L265" s="157"/>
      <c r="M265" s="161"/>
      <c r="T265" s="162"/>
      <c r="AT265" s="158" t="s">
        <v>261</v>
      </c>
      <c r="AU265" s="158" t="s">
        <v>87</v>
      </c>
      <c r="AV265" s="156" t="s">
        <v>174</v>
      </c>
      <c r="AW265" s="156" t="s">
        <v>37</v>
      </c>
      <c r="AX265" s="156" t="s">
        <v>85</v>
      </c>
      <c r="AY265" s="158" t="s">
        <v>153</v>
      </c>
    </row>
    <row r="266" spans="2:65" s="18" customFormat="1" ht="16.5" customHeight="1">
      <c r="B266" s="19"/>
      <c r="C266" s="123" t="s">
        <v>561</v>
      </c>
      <c r="D266" s="123" t="s">
        <v>156</v>
      </c>
      <c r="E266" s="124" t="s">
        <v>2375</v>
      </c>
      <c r="F266" s="125" t="s">
        <v>2376</v>
      </c>
      <c r="G266" s="126" t="s">
        <v>258</v>
      </c>
      <c r="H266" s="127">
        <v>180.25</v>
      </c>
      <c r="I266" s="128"/>
      <c r="J266" s="129">
        <f t="shared" si="3"/>
        <v>0</v>
      </c>
      <c r="K266" s="125" t="s">
        <v>160</v>
      </c>
      <c r="L266" s="19"/>
      <c r="M266" s="130" t="s">
        <v>19</v>
      </c>
      <c r="N266" s="131" t="s">
        <v>49</v>
      </c>
      <c r="P266" s="132">
        <f t="shared" si="4"/>
        <v>0</v>
      </c>
      <c r="Q266" s="132">
        <v>0</v>
      </c>
      <c r="R266" s="132">
        <f t="shared" si="5"/>
        <v>0</v>
      </c>
      <c r="S266" s="132">
        <v>0</v>
      </c>
      <c r="T266" s="133">
        <f t="shared" si="6"/>
        <v>0</v>
      </c>
      <c r="AR266" s="134" t="s">
        <v>174</v>
      </c>
      <c r="AT266" s="134" t="s">
        <v>156</v>
      </c>
      <c r="AU266" s="134" t="s">
        <v>87</v>
      </c>
      <c r="AY266" s="2" t="s">
        <v>153</v>
      </c>
      <c r="BE266" s="135">
        <f t="shared" si="7"/>
        <v>0</v>
      </c>
      <c r="BF266" s="135">
        <f t="shared" si="8"/>
        <v>0</v>
      </c>
      <c r="BG266" s="135">
        <f t="shared" si="9"/>
        <v>0</v>
      </c>
      <c r="BH266" s="135">
        <f t="shared" si="10"/>
        <v>0</v>
      </c>
      <c r="BI266" s="135">
        <f t="shared" si="11"/>
        <v>0</v>
      </c>
      <c r="BJ266" s="2" t="s">
        <v>85</v>
      </c>
      <c r="BK266" s="135">
        <f t="shared" si="12"/>
        <v>0</v>
      </c>
      <c r="BL266" s="2" t="s">
        <v>174</v>
      </c>
      <c r="BM266" s="134" t="s">
        <v>2377</v>
      </c>
    </row>
    <row r="267" spans="2:47" s="18" customFormat="1" ht="11.25">
      <c r="B267" s="19"/>
      <c r="D267" s="136" t="s">
        <v>163</v>
      </c>
      <c r="F267" s="137" t="s">
        <v>2378</v>
      </c>
      <c r="L267" s="19"/>
      <c r="M267" s="138"/>
      <c r="T267" s="43"/>
      <c r="AT267" s="2" t="s">
        <v>163</v>
      </c>
      <c r="AU267" s="2" t="s">
        <v>87</v>
      </c>
    </row>
    <row r="268" spans="2:51" s="142" customFormat="1" ht="11.25">
      <c r="B268" s="143"/>
      <c r="D268" s="144" t="s">
        <v>261</v>
      </c>
      <c r="E268" s="145" t="s">
        <v>19</v>
      </c>
      <c r="F268" s="146" t="s">
        <v>262</v>
      </c>
      <c r="H268" s="145" t="s">
        <v>19</v>
      </c>
      <c r="L268" s="143"/>
      <c r="M268" s="147"/>
      <c r="T268" s="148"/>
      <c r="AT268" s="145" t="s">
        <v>261</v>
      </c>
      <c r="AU268" s="145" t="s">
        <v>87</v>
      </c>
      <c r="AV268" s="142" t="s">
        <v>85</v>
      </c>
      <c r="AW268" s="142" t="s">
        <v>37</v>
      </c>
      <c r="AX268" s="142" t="s">
        <v>78</v>
      </c>
      <c r="AY268" s="145" t="s">
        <v>153</v>
      </c>
    </row>
    <row r="269" spans="2:51" s="149" customFormat="1" ht="11.25">
      <c r="B269" s="150"/>
      <c r="D269" s="144" t="s">
        <v>261</v>
      </c>
      <c r="E269" s="151" t="s">
        <v>19</v>
      </c>
      <c r="F269" s="152" t="s">
        <v>2217</v>
      </c>
      <c r="H269" s="153">
        <v>180.25</v>
      </c>
      <c r="L269" s="150"/>
      <c r="M269" s="154"/>
      <c r="T269" s="155"/>
      <c r="AT269" s="151" t="s">
        <v>261</v>
      </c>
      <c r="AU269" s="151" t="s">
        <v>87</v>
      </c>
      <c r="AV269" s="149" t="s">
        <v>87</v>
      </c>
      <c r="AW269" s="149" t="s">
        <v>37</v>
      </c>
      <c r="AX269" s="149" t="s">
        <v>85</v>
      </c>
      <c r="AY269" s="151" t="s">
        <v>153</v>
      </c>
    </row>
    <row r="270" spans="2:65" s="18" customFormat="1" ht="16.5" customHeight="1">
      <c r="B270" s="19"/>
      <c r="C270" s="123" t="s">
        <v>566</v>
      </c>
      <c r="D270" s="123" t="s">
        <v>156</v>
      </c>
      <c r="E270" s="124" t="s">
        <v>2379</v>
      </c>
      <c r="F270" s="125" t="s">
        <v>2380</v>
      </c>
      <c r="G270" s="126" t="s">
        <v>276</v>
      </c>
      <c r="H270" s="127">
        <v>4.506</v>
      </c>
      <c r="I270" s="128"/>
      <c r="J270" s="129">
        <f aca="true" t="shared" si="13" ref="J270:J284">ROUND(I270*H270,2)</f>
        <v>0</v>
      </c>
      <c r="K270" s="125" t="s">
        <v>160</v>
      </c>
      <c r="L270" s="19"/>
      <c r="M270" s="130" t="s">
        <v>19</v>
      </c>
      <c r="N270" s="131" t="s">
        <v>49</v>
      </c>
      <c r="P270" s="132">
        <f aca="true" t="shared" si="14" ref="P270:P284">O270*H270</f>
        <v>0</v>
      </c>
      <c r="Q270" s="132">
        <v>0</v>
      </c>
      <c r="R270" s="132">
        <f aca="true" t="shared" si="15" ref="R270:R284">Q270*H270</f>
        <v>0</v>
      </c>
      <c r="S270" s="132">
        <v>0</v>
      </c>
      <c r="T270" s="133">
        <f aca="true" t="shared" si="16" ref="T270:T284">S270*H270</f>
        <v>0</v>
      </c>
      <c r="AR270" s="134" t="s">
        <v>174</v>
      </c>
      <c r="AT270" s="134" t="s">
        <v>156</v>
      </c>
      <c r="AU270" s="134" t="s">
        <v>87</v>
      </c>
      <c r="AY270" s="2" t="s">
        <v>153</v>
      </c>
      <c r="BE270" s="135">
        <f aca="true" t="shared" si="17" ref="BE270:BE288">IF(N270="základní",J270,0)</f>
        <v>0</v>
      </c>
      <c r="BF270" s="135">
        <f aca="true" t="shared" si="18" ref="BF270:BF288">IF(N270="snížená",J270,0)</f>
        <v>0</v>
      </c>
      <c r="BG270" s="135">
        <f aca="true" t="shared" si="19" ref="BG270:BG288">IF(N270="zákl. přenesená",J270,0)</f>
        <v>0</v>
      </c>
      <c r="BH270" s="135">
        <f aca="true" t="shared" si="20" ref="BH270:BH288">IF(N270="sníž. přenesená",J270,0)</f>
        <v>0</v>
      </c>
      <c r="BI270" s="135">
        <f aca="true" t="shared" si="21" ref="BI270:BI288">IF(N270="nulová",J270,0)</f>
        <v>0</v>
      </c>
      <c r="BJ270" s="2" t="s">
        <v>85</v>
      </c>
      <c r="BK270" s="135">
        <f aca="true" t="shared" si="22" ref="BK270:BK284">ROUND(I270*H270,2)</f>
        <v>0</v>
      </c>
      <c r="BL270" s="2" t="s">
        <v>174</v>
      </c>
      <c r="BM270" s="134" t="s">
        <v>2381</v>
      </c>
    </row>
    <row r="271" spans="2:47" s="18" customFormat="1" ht="11.25">
      <c r="B271" s="19"/>
      <c r="D271" s="136" t="s">
        <v>163</v>
      </c>
      <c r="F271" s="137" t="s">
        <v>2382</v>
      </c>
      <c r="L271" s="19"/>
      <c r="M271" s="138"/>
      <c r="T271" s="43"/>
      <c r="AT271" s="2" t="s">
        <v>163</v>
      </c>
      <c r="AU271" s="2" t="s">
        <v>87</v>
      </c>
    </row>
    <row r="272" spans="2:51" s="149" customFormat="1" ht="11.25">
      <c r="B272" s="150"/>
      <c r="D272" s="144" t="s">
        <v>261</v>
      </c>
      <c r="E272" s="151" t="s">
        <v>19</v>
      </c>
      <c r="F272" s="152" t="s">
        <v>2383</v>
      </c>
      <c r="H272" s="153">
        <v>4.506</v>
      </c>
      <c r="L272" s="150"/>
      <c r="M272" s="154"/>
      <c r="T272" s="155"/>
      <c r="AT272" s="151" t="s">
        <v>261</v>
      </c>
      <c r="AU272" s="151" t="s">
        <v>87</v>
      </c>
      <c r="AV272" s="149" t="s">
        <v>87</v>
      </c>
      <c r="AW272" s="149" t="s">
        <v>37</v>
      </c>
      <c r="AX272" s="149" t="s">
        <v>85</v>
      </c>
      <c r="AY272" s="151" t="s">
        <v>153</v>
      </c>
    </row>
    <row r="273" spans="2:65" s="18" customFormat="1" ht="16.5" customHeight="1">
      <c r="B273" s="19"/>
      <c r="C273" s="123" t="s">
        <v>571</v>
      </c>
      <c r="D273" s="123" t="s">
        <v>156</v>
      </c>
      <c r="E273" s="124" t="s">
        <v>2384</v>
      </c>
      <c r="F273" s="125" t="s">
        <v>2385</v>
      </c>
      <c r="G273" s="126" t="s">
        <v>276</v>
      </c>
      <c r="H273" s="127">
        <v>18.024</v>
      </c>
      <c r="I273" s="128"/>
      <c r="J273" s="129">
        <f t="shared" si="13"/>
        <v>0</v>
      </c>
      <c r="K273" s="125" t="s">
        <v>160</v>
      </c>
      <c r="L273" s="19"/>
      <c r="M273" s="130" t="s">
        <v>19</v>
      </c>
      <c r="N273" s="131" t="s">
        <v>49</v>
      </c>
      <c r="P273" s="132">
        <f t="shared" si="14"/>
        <v>0</v>
      </c>
      <c r="Q273" s="132">
        <v>0</v>
      </c>
      <c r="R273" s="132">
        <f t="shared" si="15"/>
        <v>0</v>
      </c>
      <c r="S273" s="132">
        <v>0</v>
      </c>
      <c r="T273" s="133">
        <f t="shared" si="16"/>
        <v>0</v>
      </c>
      <c r="AR273" s="134" t="s">
        <v>174</v>
      </c>
      <c r="AT273" s="134" t="s">
        <v>156</v>
      </c>
      <c r="AU273" s="134" t="s">
        <v>87</v>
      </c>
      <c r="AY273" s="2" t="s">
        <v>153</v>
      </c>
      <c r="BE273" s="135">
        <f t="shared" si="17"/>
        <v>0</v>
      </c>
      <c r="BF273" s="135">
        <f t="shared" si="18"/>
        <v>0</v>
      </c>
      <c r="BG273" s="135">
        <f t="shared" si="19"/>
        <v>0</v>
      </c>
      <c r="BH273" s="135">
        <f t="shared" si="20"/>
        <v>0</v>
      </c>
      <c r="BI273" s="135">
        <f t="shared" si="21"/>
        <v>0</v>
      </c>
      <c r="BJ273" s="2" t="s">
        <v>85</v>
      </c>
      <c r="BK273" s="135">
        <f t="shared" si="22"/>
        <v>0</v>
      </c>
      <c r="BL273" s="2" t="s">
        <v>174</v>
      </c>
      <c r="BM273" s="134" t="s">
        <v>2386</v>
      </c>
    </row>
    <row r="274" spans="2:47" s="18" customFormat="1" ht="11.25">
      <c r="B274" s="19"/>
      <c r="D274" s="136" t="s">
        <v>163</v>
      </c>
      <c r="F274" s="137" t="s">
        <v>2387</v>
      </c>
      <c r="L274" s="19"/>
      <c r="M274" s="138"/>
      <c r="T274" s="43"/>
      <c r="AT274" s="2" t="s">
        <v>163</v>
      </c>
      <c r="AU274" s="2" t="s">
        <v>87</v>
      </c>
    </row>
    <row r="275" spans="2:51" s="149" customFormat="1" ht="11.25">
      <c r="B275" s="150"/>
      <c r="D275" s="144" t="s">
        <v>261</v>
      </c>
      <c r="E275" s="151" t="s">
        <v>19</v>
      </c>
      <c r="F275" s="152" t="s">
        <v>2388</v>
      </c>
      <c r="H275" s="153">
        <v>18.024</v>
      </c>
      <c r="L275" s="150"/>
      <c r="M275" s="154"/>
      <c r="T275" s="155"/>
      <c r="AT275" s="151" t="s">
        <v>261</v>
      </c>
      <c r="AU275" s="151" t="s">
        <v>87</v>
      </c>
      <c r="AV275" s="149" t="s">
        <v>87</v>
      </c>
      <c r="AW275" s="149" t="s">
        <v>37</v>
      </c>
      <c r="AX275" s="149" t="s">
        <v>85</v>
      </c>
      <c r="AY275" s="151" t="s">
        <v>153</v>
      </c>
    </row>
    <row r="276" spans="2:65" s="18" customFormat="1" ht="37.9" customHeight="1">
      <c r="B276" s="19"/>
      <c r="C276" s="123" t="s">
        <v>577</v>
      </c>
      <c r="D276" s="123" t="s">
        <v>156</v>
      </c>
      <c r="E276" s="124" t="s">
        <v>311</v>
      </c>
      <c r="F276" s="125" t="s">
        <v>312</v>
      </c>
      <c r="G276" s="126" t="s">
        <v>276</v>
      </c>
      <c r="H276" s="127">
        <v>14.892</v>
      </c>
      <c r="I276" s="128"/>
      <c r="J276" s="129">
        <f t="shared" si="13"/>
        <v>0</v>
      </c>
      <c r="K276" s="125" t="s">
        <v>160</v>
      </c>
      <c r="L276" s="19"/>
      <c r="M276" s="130" t="s">
        <v>19</v>
      </c>
      <c r="N276" s="131" t="s">
        <v>49</v>
      </c>
      <c r="P276" s="132">
        <f t="shared" si="14"/>
        <v>0</v>
      </c>
      <c r="Q276" s="132">
        <v>0</v>
      </c>
      <c r="R276" s="132">
        <f t="shared" si="15"/>
        <v>0</v>
      </c>
      <c r="S276" s="132">
        <v>0</v>
      </c>
      <c r="T276" s="133">
        <f t="shared" si="16"/>
        <v>0</v>
      </c>
      <c r="AR276" s="134" t="s">
        <v>174</v>
      </c>
      <c r="AT276" s="134" t="s">
        <v>156</v>
      </c>
      <c r="AU276" s="134" t="s">
        <v>87</v>
      </c>
      <c r="AY276" s="2" t="s">
        <v>153</v>
      </c>
      <c r="BE276" s="135">
        <f t="shared" si="17"/>
        <v>0</v>
      </c>
      <c r="BF276" s="135">
        <f t="shared" si="18"/>
        <v>0</v>
      </c>
      <c r="BG276" s="135">
        <f t="shared" si="19"/>
        <v>0</v>
      </c>
      <c r="BH276" s="135">
        <f t="shared" si="20"/>
        <v>0</v>
      </c>
      <c r="BI276" s="135">
        <f t="shared" si="21"/>
        <v>0</v>
      </c>
      <c r="BJ276" s="2" t="s">
        <v>85</v>
      </c>
      <c r="BK276" s="135">
        <f t="shared" si="22"/>
        <v>0</v>
      </c>
      <c r="BL276" s="2" t="s">
        <v>174</v>
      </c>
      <c r="BM276" s="134" t="s">
        <v>2389</v>
      </c>
    </row>
    <row r="277" spans="2:47" s="18" customFormat="1" ht="11.25">
      <c r="B277" s="19"/>
      <c r="D277" s="136" t="s">
        <v>163</v>
      </c>
      <c r="F277" s="137" t="s">
        <v>314</v>
      </c>
      <c r="L277" s="19"/>
      <c r="M277" s="138"/>
      <c r="T277" s="43"/>
      <c r="AT277" s="2" t="s">
        <v>163</v>
      </c>
      <c r="AU277" s="2" t="s">
        <v>87</v>
      </c>
    </row>
    <row r="278" spans="2:51" s="149" customFormat="1" ht="11.25">
      <c r="B278" s="150"/>
      <c r="D278" s="144" t="s">
        <v>261</v>
      </c>
      <c r="E278" s="151" t="s">
        <v>19</v>
      </c>
      <c r="F278" s="152" t="s">
        <v>2390</v>
      </c>
      <c r="H278" s="153">
        <v>5</v>
      </c>
      <c r="L278" s="150"/>
      <c r="M278" s="154"/>
      <c r="T278" s="155"/>
      <c r="AT278" s="151" t="s">
        <v>261</v>
      </c>
      <c r="AU278" s="151" t="s">
        <v>87</v>
      </c>
      <c r="AV278" s="149" t="s">
        <v>87</v>
      </c>
      <c r="AW278" s="149" t="s">
        <v>37</v>
      </c>
      <c r="AX278" s="149" t="s">
        <v>78</v>
      </c>
      <c r="AY278" s="151" t="s">
        <v>153</v>
      </c>
    </row>
    <row r="279" spans="2:51" s="149" customFormat="1" ht="11.25">
      <c r="B279" s="150"/>
      <c r="D279" s="144" t="s">
        <v>261</v>
      </c>
      <c r="E279" s="151" t="s">
        <v>19</v>
      </c>
      <c r="F279" s="152" t="s">
        <v>2391</v>
      </c>
      <c r="H279" s="153">
        <v>8.392</v>
      </c>
      <c r="L279" s="150"/>
      <c r="M279" s="154"/>
      <c r="T279" s="155"/>
      <c r="AT279" s="151" t="s">
        <v>261</v>
      </c>
      <c r="AU279" s="151" t="s">
        <v>87</v>
      </c>
      <c r="AV279" s="149" t="s">
        <v>87</v>
      </c>
      <c r="AW279" s="149" t="s">
        <v>37</v>
      </c>
      <c r="AX279" s="149" t="s">
        <v>78</v>
      </c>
      <c r="AY279" s="151" t="s">
        <v>153</v>
      </c>
    </row>
    <row r="280" spans="2:51" s="149" customFormat="1" ht="11.25">
      <c r="B280" s="150"/>
      <c r="D280" s="144" t="s">
        <v>261</v>
      </c>
      <c r="E280" s="151" t="s">
        <v>19</v>
      </c>
      <c r="F280" s="152" t="s">
        <v>2392</v>
      </c>
      <c r="H280" s="153">
        <v>1.5</v>
      </c>
      <c r="L280" s="150"/>
      <c r="M280" s="154"/>
      <c r="T280" s="155"/>
      <c r="AT280" s="151" t="s">
        <v>261</v>
      </c>
      <c r="AU280" s="151" t="s">
        <v>87</v>
      </c>
      <c r="AV280" s="149" t="s">
        <v>87</v>
      </c>
      <c r="AW280" s="149" t="s">
        <v>37</v>
      </c>
      <c r="AX280" s="149" t="s">
        <v>78</v>
      </c>
      <c r="AY280" s="151" t="s">
        <v>153</v>
      </c>
    </row>
    <row r="281" spans="2:51" s="156" customFormat="1" ht="11.25">
      <c r="B281" s="157"/>
      <c r="D281" s="144" t="s">
        <v>261</v>
      </c>
      <c r="E281" s="158" t="s">
        <v>19</v>
      </c>
      <c r="F281" s="159" t="s">
        <v>295</v>
      </c>
      <c r="H281" s="160">
        <v>14.892</v>
      </c>
      <c r="L281" s="157"/>
      <c r="M281" s="161"/>
      <c r="T281" s="162"/>
      <c r="AT281" s="158" t="s">
        <v>261</v>
      </c>
      <c r="AU281" s="158" t="s">
        <v>87</v>
      </c>
      <c r="AV281" s="156" t="s">
        <v>174</v>
      </c>
      <c r="AW281" s="156" t="s">
        <v>37</v>
      </c>
      <c r="AX281" s="156" t="s">
        <v>85</v>
      </c>
      <c r="AY281" s="158" t="s">
        <v>153</v>
      </c>
    </row>
    <row r="282" spans="2:65" s="18" customFormat="1" ht="24.2" customHeight="1">
      <c r="B282" s="19"/>
      <c r="C282" s="123" t="s">
        <v>586</v>
      </c>
      <c r="D282" s="123" t="s">
        <v>156</v>
      </c>
      <c r="E282" s="124" t="s">
        <v>316</v>
      </c>
      <c r="F282" s="125" t="s">
        <v>317</v>
      </c>
      <c r="G282" s="126" t="s">
        <v>276</v>
      </c>
      <c r="H282" s="127">
        <v>14.892</v>
      </c>
      <c r="I282" s="128"/>
      <c r="J282" s="129">
        <f t="shared" si="13"/>
        <v>0</v>
      </c>
      <c r="K282" s="125" t="s">
        <v>160</v>
      </c>
      <c r="L282" s="19"/>
      <c r="M282" s="130" t="s">
        <v>19</v>
      </c>
      <c r="N282" s="131" t="s">
        <v>49</v>
      </c>
      <c r="P282" s="132">
        <f t="shared" si="14"/>
        <v>0</v>
      </c>
      <c r="Q282" s="132">
        <v>0</v>
      </c>
      <c r="R282" s="132">
        <f t="shared" si="15"/>
        <v>0</v>
      </c>
      <c r="S282" s="132">
        <v>0</v>
      </c>
      <c r="T282" s="133">
        <f t="shared" si="16"/>
        <v>0</v>
      </c>
      <c r="AR282" s="134" t="s">
        <v>174</v>
      </c>
      <c r="AT282" s="134" t="s">
        <v>156</v>
      </c>
      <c r="AU282" s="134" t="s">
        <v>87</v>
      </c>
      <c r="AY282" s="2" t="s">
        <v>153</v>
      </c>
      <c r="BE282" s="135">
        <f t="shared" si="17"/>
        <v>0</v>
      </c>
      <c r="BF282" s="135">
        <f t="shared" si="18"/>
        <v>0</v>
      </c>
      <c r="BG282" s="135">
        <f t="shared" si="19"/>
        <v>0</v>
      </c>
      <c r="BH282" s="135">
        <f t="shared" si="20"/>
        <v>0</v>
      </c>
      <c r="BI282" s="135">
        <f t="shared" si="21"/>
        <v>0</v>
      </c>
      <c r="BJ282" s="2" t="s">
        <v>85</v>
      </c>
      <c r="BK282" s="135">
        <f t="shared" si="22"/>
        <v>0</v>
      </c>
      <c r="BL282" s="2" t="s">
        <v>174</v>
      </c>
      <c r="BM282" s="134" t="s">
        <v>2393</v>
      </c>
    </row>
    <row r="283" spans="2:47" s="18" customFormat="1" ht="11.25">
      <c r="B283" s="19"/>
      <c r="D283" s="136" t="s">
        <v>163</v>
      </c>
      <c r="F283" s="137" t="s">
        <v>319</v>
      </c>
      <c r="L283" s="19"/>
      <c r="M283" s="138"/>
      <c r="T283" s="43"/>
      <c r="AT283" s="2" t="s">
        <v>163</v>
      </c>
      <c r="AU283" s="2" t="s">
        <v>87</v>
      </c>
    </row>
    <row r="284" spans="2:65" s="18" customFormat="1" ht="24.2" customHeight="1">
      <c r="B284" s="19"/>
      <c r="C284" s="123" t="s">
        <v>591</v>
      </c>
      <c r="D284" s="123" t="s">
        <v>156</v>
      </c>
      <c r="E284" s="124" t="s">
        <v>320</v>
      </c>
      <c r="F284" s="125" t="s">
        <v>321</v>
      </c>
      <c r="G284" s="126" t="s">
        <v>322</v>
      </c>
      <c r="H284" s="127">
        <v>26.806</v>
      </c>
      <c r="I284" s="128"/>
      <c r="J284" s="129">
        <f t="shared" si="13"/>
        <v>0</v>
      </c>
      <c r="K284" s="125" t="s">
        <v>160</v>
      </c>
      <c r="L284" s="19"/>
      <c r="M284" s="130" t="s">
        <v>19</v>
      </c>
      <c r="N284" s="131" t="s">
        <v>49</v>
      </c>
      <c r="P284" s="132">
        <f t="shared" si="14"/>
        <v>0</v>
      </c>
      <c r="Q284" s="132">
        <v>0</v>
      </c>
      <c r="R284" s="132">
        <f t="shared" si="15"/>
        <v>0</v>
      </c>
      <c r="S284" s="132">
        <v>0</v>
      </c>
      <c r="T284" s="133">
        <f t="shared" si="16"/>
        <v>0</v>
      </c>
      <c r="AR284" s="134" t="s">
        <v>174</v>
      </c>
      <c r="AT284" s="134" t="s">
        <v>156</v>
      </c>
      <c r="AU284" s="134" t="s">
        <v>87</v>
      </c>
      <c r="AY284" s="2" t="s">
        <v>153</v>
      </c>
      <c r="BE284" s="135">
        <f t="shared" si="17"/>
        <v>0</v>
      </c>
      <c r="BF284" s="135">
        <f t="shared" si="18"/>
        <v>0</v>
      </c>
      <c r="BG284" s="135">
        <f t="shared" si="19"/>
        <v>0</v>
      </c>
      <c r="BH284" s="135">
        <f t="shared" si="20"/>
        <v>0</v>
      </c>
      <c r="BI284" s="135">
        <f t="shared" si="21"/>
        <v>0</v>
      </c>
      <c r="BJ284" s="2" t="s">
        <v>85</v>
      </c>
      <c r="BK284" s="135">
        <f t="shared" si="22"/>
        <v>0</v>
      </c>
      <c r="BL284" s="2" t="s">
        <v>174</v>
      </c>
      <c r="BM284" s="134" t="s">
        <v>2394</v>
      </c>
    </row>
    <row r="285" spans="2:47" s="18" customFormat="1" ht="11.25">
      <c r="B285" s="19"/>
      <c r="D285" s="136" t="s">
        <v>163</v>
      </c>
      <c r="F285" s="137" t="s">
        <v>324</v>
      </c>
      <c r="L285" s="19"/>
      <c r="M285" s="138"/>
      <c r="T285" s="43"/>
      <c r="AT285" s="2" t="s">
        <v>163</v>
      </c>
      <c r="AU285" s="2" t="s">
        <v>87</v>
      </c>
    </row>
    <row r="286" spans="2:51" s="149" customFormat="1" ht="11.25">
      <c r="B286" s="150"/>
      <c r="D286" s="144" t="s">
        <v>261</v>
      </c>
      <c r="E286" s="151" t="s">
        <v>19</v>
      </c>
      <c r="F286" s="152" t="s">
        <v>2395</v>
      </c>
      <c r="H286" s="153">
        <v>26.806</v>
      </c>
      <c r="L286" s="150"/>
      <c r="M286" s="154"/>
      <c r="T286" s="155"/>
      <c r="AT286" s="151" t="s">
        <v>261</v>
      </c>
      <c r="AU286" s="151" t="s">
        <v>87</v>
      </c>
      <c r="AV286" s="149" t="s">
        <v>87</v>
      </c>
      <c r="AW286" s="149" t="s">
        <v>37</v>
      </c>
      <c r="AX286" s="149" t="s">
        <v>85</v>
      </c>
      <c r="AY286" s="151" t="s">
        <v>153</v>
      </c>
    </row>
    <row r="287" spans="2:63" s="111" customFormat="1" ht="22.9" customHeight="1">
      <c r="B287" s="112"/>
      <c r="D287" s="113" t="s">
        <v>77</v>
      </c>
      <c r="E287" s="121" t="s">
        <v>1021</v>
      </c>
      <c r="F287" s="121" t="s">
        <v>1022</v>
      </c>
      <c r="J287" s="122">
        <f>BK287</f>
        <v>0</v>
      </c>
      <c r="L287" s="112"/>
      <c r="M287" s="116"/>
      <c r="P287" s="117">
        <f>SUM(P288:P289)</f>
        <v>0</v>
      </c>
      <c r="R287" s="117">
        <f>SUM(R288:R289)</f>
        <v>0</v>
      </c>
      <c r="T287" s="118">
        <f>SUM(T288:T289)</f>
        <v>0</v>
      </c>
      <c r="AR287" s="113" t="s">
        <v>85</v>
      </c>
      <c r="AT287" s="119" t="s">
        <v>77</v>
      </c>
      <c r="AU287" s="119" t="s">
        <v>85</v>
      </c>
      <c r="AY287" s="113" t="s">
        <v>153</v>
      </c>
      <c r="BK287" s="120">
        <f>SUM(BK288:BK289)</f>
        <v>0</v>
      </c>
    </row>
    <row r="288" spans="2:65" s="18" customFormat="1" ht="24.2" customHeight="1">
      <c r="B288" s="19"/>
      <c r="C288" s="123" t="s">
        <v>599</v>
      </c>
      <c r="D288" s="123" t="s">
        <v>156</v>
      </c>
      <c r="E288" s="124" t="s">
        <v>2396</v>
      </c>
      <c r="F288" s="125" t="s">
        <v>2397</v>
      </c>
      <c r="G288" s="126" t="s">
        <v>322</v>
      </c>
      <c r="H288" s="127">
        <v>87.699</v>
      </c>
      <c r="I288" s="128"/>
      <c r="J288" s="129">
        <f>ROUND(I288*H288,2)</f>
        <v>0</v>
      </c>
      <c r="K288" s="125" t="s">
        <v>160</v>
      </c>
      <c r="L288" s="19"/>
      <c r="M288" s="130" t="s">
        <v>19</v>
      </c>
      <c r="N288" s="131" t="s">
        <v>49</v>
      </c>
      <c r="P288" s="132">
        <f>O288*H288</f>
        <v>0</v>
      </c>
      <c r="Q288" s="132">
        <v>0</v>
      </c>
      <c r="R288" s="132">
        <f>Q288*H288</f>
        <v>0</v>
      </c>
      <c r="S288" s="132">
        <v>0</v>
      </c>
      <c r="T288" s="133">
        <f>S288*H288</f>
        <v>0</v>
      </c>
      <c r="AR288" s="134" t="s">
        <v>174</v>
      </c>
      <c r="AT288" s="134" t="s">
        <v>156</v>
      </c>
      <c r="AU288" s="134" t="s">
        <v>87</v>
      </c>
      <c r="AY288" s="2" t="s">
        <v>153</v>
      </c>
      <c r="BE288" s="135">
        <f t="shared" si="17"/>
        <v>0</v>
      </c>
      <c r="BF288" s="135">
        <f t="shared" si="18"/>
        <v>0</v>
      </c>
      <c r="BG288" s="135">
        <f t="shared" si="19"/>
        <v>0</v>
      </c>
      <c r="BH288" s="135">
        <f t="shared" si="20"/>
        <v>0</v>
      </c>
      <c r="BI288" s="135">
        <f t="shared" si="21"/>
        <v>0</v>
      </c>
      <c r="BJ288" s="2" t="s">
        <v>85</v>
      </c>
      <c r="BK288" s="135">
        <f>ROUND(I288*H288,2)</f>
        <v>0</v>
      </c>
      <c r="BL288" s="2" t="s">
        <v>174</v>
      </c>
      <c r="BM288" s="134" t="s">
        <v>2398</v>
      </c>
    </row>
    <row r="289" spans="2:47" s="18" customFormat="1" ht="11.25">
      <c r="B289" s="19"/>
      <c r="D289" s="136" t="s">
        <v>163</v>
      </c>
      <c r="F289" s="137" t="s">
        <v>2399</v>
      </c>
      <c r="L289" s="19"/>
      <c r="M289" s="139"/>
      <c r="N289" s="140"/>
      <c r="O289" s="140"/>
      <c r="P289" s="140"/>
      <c r="Q289" s="140"/>
      <c r="R289" s="140"/>
      <c r="S289" s="140"/>
      <c r="T289" s="141"/>
      <c r="AT289" s="2" t="s">
        <v>163</v>
      </c>
      <c r="AU289" s="2" t="s">
        <v>87</v>
      </c>
    </row>
    <row r="290" spans="2:12" s="18" customFormat="1" ht="6.95" customHeight="1">
      <c r="B290" s="29"/>
      <c r="C290" s="30"/>
      <c r="D290" s="30"/>
      <c r="E290" s="30"/>
      <c r="F290" s="30"/>
      <c r="G290" s="30"/>
      <c r="H290" s="30"/>
      <c r="I290" s="30"/>
      <c r="J290" s="30"/>
      <c r="K290" s="30"/>
      <c r="L290" s="19"/>
    </row>
  </sheetData>
  <autoFilter ref="C81:K289"/>
  <mergeCells count="9">
    <mergeCell ref="E48:H48"/>
    <mergeCell ref="E50:H50"/>
    <mergeCell ref="E72:H72"/>
    <mergeCell ref="E74:H74"/>
    <mergeCell ref="L2:V2"/>
    <mergeCell ref="E7:H7"/>
    <mergeCell ref="E9:H9"/>
    <mergeCell ref="E18:H18"/>
    <mergeCell ref="E27:H27"/>
  </mergeCells>
  <hyperlinks>
    <hyperlink ref="F86" r:id="rId1" display="https://podminky.urs.cz/item/CS_URS_2023_01/181351105"/>
    <hyperlink ref="F92" r:id="rId2" display="https://podminky.urs.cz/item/CS_URS_2023_01/183205111"/>
    <hyperlink ref="F96" r:id="rId3" display="https://podminky.urs.cz/item/CS_URS_2023_01/183111113"/>
    <hyperlink ref="F151" r:id="rId4" display="https://podminky.urs.cz/item/CS_URS_2023_01/183211322"/>
    <hyperlink ref="F232" r:id="rId5" display="https://podminky.urs.cz/item/CS_URS_2023_01/183101321"/>
    <hyperlink ref="F240" r:id="rId6" display="https://podminky.urs.cz/item/CS_URS_2023_01/184102114"/>
    <hyperlink ref="F244" r:id="rId7" display="https://podminky.urs.cz/item/CS_URS_2023_01/184215132"/>
    <hyperlink ref="F253" r:id="rId8" display="https://podminky.urs.cz/item/CS_URS_2023_01/184103811"/>
    <hyperlink ref="F258" r:id="rId9" display="https://podminky.urs.cz/item/CS_URS_2023_01/184801121"/>
    <hyperlink ref="F267" r:id="rId10" display="https://podminky.urs.cz/item/CS_URS_2023_01/185804111"/>
    <hyperlink ref="F271" r:id="rId11" display="https://podminky.urs.cz/item/CS_URS_2023_01/185851121"/>
    <hyperlink ref="F274" r:id="rId12" display="https://podminky.urs.cz/item/CS_URS_2023_01/185851129"/>
    <hyperlink ref="F277" r:id="rId13" display="https://podminky.urs.cz/item/CS_URS_2023_01/162751117"/>
    <hyperlink ref="F283" r:id="rId14" display="https://podminky.urs.cz/item/CS_URS_2023_01/171251201"/>
    <hyperlink ref="F285" r:id="rId15" display="https://podminky.urs.cz/item/CS_URS_2023_01/171201231"/>
    <hyperlink ref="F289" r:id="rId16" display="https://podminky.urs.cz/item/CS_URS_2023_01/99823141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04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99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2400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22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">
        <v>19</v>
      </c>
      <c r="L14" s="19"/>
    </row>
    <row r="15" spans="2:12" s="18" customFormat="1" ht="18" customHeight="1">
      <c r="B15" s="19"/>
      <c r="E15" s="10" t="s">
        <v>28</v>
      </c>
      <c r="I15" s="12" t="s">
        <v>29</v>
      </c>
      <c r="J15" s="10" t="s">
        <v>19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">
        <v>19</v>
      </c>
      <c r="L20" s="19"/>
    </row>
    <row r="21" spans="2:12" s="18" customFormat="1" ht="18" customHeight="1">
      <c r="B21" s="19"/>
      <c r="E21" s="10" t="s">
        <v>35</v>
      </c>
      <c r="I21" s="12" t="s">
        <v>29</v>
      </c>
      <c r="J21" s="10" t="s">
        <v>19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">
        <v>19</v>
      </c>
      <c r="L23" s="19"/>
    </row>
    <row r="24" spans="2:12" s="18" customFormat="1" ht="18" customHeight="1">
      <c r="B24" s="19"/>
      <c r="E24" s="10" t="s">
        <v>127</v>
      </c>
      <c r="I24" s="12" t="s">
        <v>29</v>
      </c>
      <c r="J24" s="10" t="s">
        <v>19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ROUND(J81,2)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ROUND((SUM(BE81:BE103)),2)</f>
        <v>0</v>
      </c>
      <c r="I33" s="82">
        <v>0.21</v>
      </c>
      <c r="J33" s="81">
        <f>ROUND(((SUM(BE81:BE103))*I33),2)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ROUND((SUM(BF81:BF103)),2)</f>
        <v>0</v>
      </c>
      <c r="I34" s="82">
        <v>0.15</v>
      </c>
      <c r="J34" s="81">
        <f>ROUND(((SUM(BF81:BF103))*I34),2)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ROUND((SUM(BG81:BG103)),2)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ROUND((SUM(BH81:BH103)),2)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ROUND((SUM(BI81:BI103)),2)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04 - Vybavení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Chrudim, ul. Topolská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Michal Kubelka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J81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2401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2402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18" customFormat="1" ht="21.75" customHeight="1">
      <c r="B62" s="19"/>
      <c r="L62" s="19"/>
    </row>
    <row r="63" spans="2:12" s="18" customFormat="1" ht="6.95" customHeight="1"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19"/>
    </row>
    <row r="67" spans="2:12" s="18" customFormat="1" ht="6.95" customHeight="1">
      <c r="B67" s="31"/>
      <c r="C67" s="32"/>
      <c r="D67" s="32"/>
      <c r="E67" s="32"/>
      <c r="F67" s="32"/>
      <c r="G67" s="32"/>
      <c r="H67" s="32"/>
      <c r="I67" s="32"/>
      <c r="J67" s="32"/>
      <c r="K67" s="32"/>
      <c r="L67" s="19"/>
    </row>
    <row r="68" spans="2:12" s="18" customFormat="1" ht="24.95" customHeight="1">
      <c r="B68" s="19"/>
      <c r="C68" s="6" t="s">
        <v>138</v>
      </c>
      <c r="L68" s="19"/>
    </row>
    <row r="69" spans="2:12" s="18" customFormat="1" ht="6.95" customHeight="1">
      <c r="B69" s="19"/>
      <c r="L69" s="19"/>
    </row>
    <row r="70" spans="2:12" s="18" customFormat="1" ht="12" customHeight="1">
      <c r="B70" s="19"/>
      <c r="C70" s="12" t="s">
        <v>16</v>
      </c>
      <c r="L70" s="19"/>
    </row>
    <row r="71" spans="2:12" s="18" customFormat="1" ht="16.5" customHeight="1">
      <c r="B71" s="19"/>
      <c r="E71" s="295" t="str">
        <f>E7</f>
        <v>Knihovna v Topolské ulici, Chrudim</v>
      </c>
      <c r="F71" s="296"/>
      <c r="G71" s="296"/>
      <c r="H71" s="296"/>
      <c r="L71" s="19"/>
    </row>
    <row r="72" spans="2:12" s="18" customFormat="1" ht="12" customHeight="1">
      <c r="B72" s="19"/>
      <c r="C72" s="12" t="s">
        <v>125</v>
      </c>
      <c r="L72" s="19"/>
    </row>
    <row r="73" spans="2:12" s="18" customFormat="1" ht="16.5" customHeight="1">
      <c r="B73" s="19"/>
      <c r="E73" s="276" t="str">
        <f>E9</f>
        <v>04 - Vybavení</v>
      </c>
      <c r="F73" s="297"/>
      <c r="G73" s="297"/>
      <c r="H73" s="297"/>
      <c r="L73" s="19"/>
    </row>
    <row r="74" spans="2:12" s="18" customFormat="1" ht="6.95" customHeight="1">
      <c r="B74" s="19"/>
      <c r="L74" s="19"/>
    </row>
    <row r="75" spans="2:12" s="18" customFormat="1" ht="12" customHeight="1">
      <c r="B75" s="19"/>
      <c r="C75" s="12" t="s">
        <v>21</v>
      </c>
      <c r="F75" s="10" t="str">
        <f>F12</f>
        <v xml:space="preserve">Chrudim, ul. Topolská </v>
      </c>
      <c r="I75" s="12" t="s">
        <v>23</v>
      </c>
      <c r="J75" s="39" t="str">
        <f>IF(J12="","",J12)</f>
        <v>12. 1. 2023</v>
      </c>
      <c r="L75" s="19"/>
    </row>
    <row r="76" spans="2:12" s="18" customFormat="1" ht="6.95" customHeight="1">
      <c r="B76" s="19"/>
      <c r="L76" s="19"/>
    </row>
    <row r="77" spans="2:12" s="18" customFormat="1" ht="15.2" customHeight="1">
      <c r="B77" s="19"/>
      <c r="C77" s="12" t="s">
        <v>25</v>
      </c>
      <c r="F77" s="10" t="str">
        <f>E15</f>
        <v>Město Chrudim</v>
      </c>
      <c r="I77" s="12" t="s">
        <v>33</v>
      </c>
      <c r="J77" s="16" t="str">
        <f>E21</f>
        <v>KLIKS atelier s.r.o.</v>
      </c>
      <c r="L77" s="19"/>
    </row>
    <row r="78" spans="2:12" s="18" customFormat="1" ht="15.2" customHeight="1">
      <c r="B78" s="19"/>
      <c r="C78" s="12" t="s">
        <v>31</v>
      </c>
      <c r="F78" s="10" t="str">
        <f>IF(E18="","",E18)</f>
        <v>Vyplň údaj</v>
      </c>
      <c r="I78" s="12" t="s">
        <v>38</v>
      </c>
      <c r="J78" s="16" t="str">
        <f>E24</f>
        <v>Michal Kubelka</v>
      </c>
      <c r="L78" s="19"/>
    </row>
    <row r="79" spans="2:12" s="18" customFormat="1" ht="10.35" customHeight="1">
      <c r="B79" s="19"/>
      <c r="L79" s="19"/>
    </row>
    <row r="80" spans="2:20" s="102" customFormat="1" ht="29.25" customHeight="1">
      <c r="B80" s="103"/>
      <c r="C80" s="104" t="s">
        <v>139</v>
      </c>
      <c r="D80" s="105" t="s">
        <v>63</v>
      </c>
      <c r="E80" s="105" t="s">
        <v>59</v>
      </c>
      <c r="F80" s="105" t="s">
        <v>60</v>
      </c>
      <c r="G80" s="105" t="s">
        <v>140</v>
      </c>
      <c r="H80" s="105" t="s">
        <v>141</v>
      </c>
      <c r="I80" s="105" t="s">
        <v>142</v>
      </c>
      <c r="J80" s="105" t="s">
        <v>130</v>
      </c>
      <c r="K80" s="106" t="s">
        <v>143</v>
      </c>
      <c r="L80" s="103"/>
      <c r="M80" s="46" t="s">
        <v>19</v>
      </c>
      <c r="N80" s="47" t="s">
        <v>48</v>
      </c>
      <c r="O80" s="47" t="s">
        <v>144</v>
      </c>
      <c r="P80" s="47" t="s">
        <v>145</v>
      </c>
      <c r="Q80" s="47" t="s">
        <v>146</v>
      </c>
      <c r="R80" s="47" t="s">
        <v>147</v>
      </c>
      <c r="S80" s="47" t="s">
        <v>148</v>
      </c>
      <c r="T80" s="48" t="s">
        <v>149</v>
      </c>
    </row>
    <row r="81" spans="2:63" s="18" customFormat="1" ht="22.9" customHeight="1">
      <c r="B81" s="19"/>
      <c r="C81" s="52" t="s">
        <v>150</v>
      </c>
      <c r="J81" s="107">
        <f aca="true" t="shared" si="2" ref="J81:J83">BK81</f>
        <v>0</v>
      </c>
      <c r="L81" s="19"/>
      <c r="M81" s="49"/>
      <c r="N81" s="40"/>
      <c r="O81" s="40"/>
      <c r="P81" s="108">
        <f aca="true" t="shared" si="3" ref="P81:P82">P82</f>
        <v>0</v>
      </c>
      <c r="Q81" s="40"/>
      <c r="R81" s="108">
        <f aca="true" t="shared" si="4" ref="R81:R82">R82</f>
        <v>0</v>
      </c>
      <c r="S81" s="40"/>
      <c r="T81" s="109">
        <f aca="true" t="shared" si="5" ref="T81:T82">T82</f>
        <v>0</v>
      </c>
      <c r="AT81" s="2" t="s">
        <v>77</v>
      </c>
      <c r="AU81" s="2" t="s">
        <v>131</v>
      </c>
      <c r="BK81" s="110">
        <f aca="true" t="shared" si="6" ref="BK81:BK82">BK82</f>
        <v>0</v>
      </c>
    </row>
    <row r="82" spans="2:63" s="111" customFormat="1" ht="25.9" customHeight="1">
      <c r="B82" s="112"/>
      <c r="D82" s="113" t="s">
        <v>77</v>
      </c>
      <c r="E82" s="114" t="s">
        <v>2403</v>
      </c>
      <c r="F82" s="114" t="s">
        <v>2403</v>
      </c>
      <c r="J82" s="115">
        <f t="shared" si="2"/>
        <v>0</v>
      </c>
      <c r="L82" s="112"/>
      <c r="M82" s="116"/>
      <c r="P82" s="117">
        <f t="shared" si="3"/>
        <v>0</v>
      </c>
      <c r="R82" s="117">
        <f t="shared" si="4"/>
        <v>0</v>
      </c>
      <c r="T82" s="118">
        <f t="shared" si="5"/>
        <v>0</v>
      </c>
      <c r="AR82" s="113" t="s">
        <v>174</v>
      </c>
      <c r="AT82" s="119" t="s">
        <v>77</v>
      </c>
      <c r="AU82" s="119" t="s">
        <v>78</v>
      </c>
      <c r="AY82" s="113" t="s">
        <v>153</v>
      </c>
      <c r="BK82" s="120">
        <f t="shared" si="6"/>
        <v>0</v>
      </c>
    </row>
    <row r="83" spans="2:63" s="111" customFormat="1" ht="22.9" customHeight="1">
      <c r="B83" s="112"/>
      <c r="D83" s="113" t="s">
        <v>77</v>
      </c>
      <c r="E83" s="121" t="s">
        <v>2404</v>
      </c>
      <c r="F83" s="121" t="s">
        <v>98</v>
      </c>
      <c r="J83" s="122">
        <f t="shared" si="2"/>
        <v>0</v>
      </c>
      <c r="L83" s="112"/>
      <c r="M83" s="116"/>
      <c r="P83" s="117">
        <f>SUM(P84:P103)</f>
        <v>0</v>
      </c>
      <c r="R83" s="117">
        <f>SUM(R84:R103)</f>
        <v>0</v>
      </c>
      <c r="T83" s="118">
        <f>SUM(T84:T103)</f>
        <v>0</v>
      </c>
      <c r="AR83" s="113" t="s">
        <v>174</v>
      </c>
      <c r="AT83" s="119" t="s">
        <v>77</v>
      </c>
      <c r="AU83" s="119" t="s">
        <v>85</v>
      </c>
      <c r="AY83" s="113" t="s">
        <v>153</v>
      </c>
      <c r="BK83" s="120">
        <f>SUM(BK84:BK103)</f>
        <v>0</v>
      </c>
    </row>
    <row r="84" spans="2:65" s="18" customFormat="1" ht="24.2" customHeight="1">
      <c r="B84" s="19"/>
      <c r="C84" s="123" t="s">
        <v>85</v>
      </c>
      <c r="D84" s="123" t="s">
        <v>156</v>
      </c>
      <c r="E84" s="124" t="s">
        <v>2405</v>
      </c>
      <c r="F84" s="125" t="s">
        <v>2406</v>
      </c>
      <c r="G84" s="126" t="s">
        <v>254</v>
      </c>
      <c r="H84" s="127">
        <v>2</v>
      </c>
      <c r="I84" s="128"/>
      <c r="J84" s="129">
        <f aca="true" t="shared" si="7" ref="J84:J103">ROUND(I84*H84,2)</f>
        <v>0</v>
      </c>
      <c r="K84" s="125" t="s">
        <v>19</v>
      </c>
      <c r="L84" s="19"/>
      <c r="M84" s="130" t="s">
        <v>19</v>
      </c>
      <c r="N84" s="131" t="s">
        <v>49</v>
      </c>
      <c r="P84" s="132">
        <f aca="true" t="shared" si="8" ref="P84:P103">O84*H84</f>
        <v>0</v>
      </c>
      <c r="Q84" s="132">
        <v>0</v>
      </c>
      <c r="R84" s="132">
        <f aca="true" t="shared" si="9" ref="R84:R103">Q84*H84</f>
        <v>0</v>
      </c>
      <c r="S84" s="132">
        <v>0</v>
      </c>
      <c r="T84" s="133">
        <f aca="true" t="shared" si="10" ref="T84:T103">S84*H84</f>
        <v>0</v>
      </c>
      <c r="AR84" s="134" t="s">
        <v>174</v>
      </c>
      <c r="AT84" s="134" t="s">
        <v>156</v>
      </c>
      <c r="AU84" s="134" t="s">
        <v>87</v>
      </c>
      <c r="AY84" s="2" t="s">
        <v>153</v>
      </c>
      <c r="BE84" s="135">
        <f aca="true" t="shared" si="11" ref="BE84:BE103">IF(N84="základní",J84,0)</f>
        <v>0</v>
      </c>
      <c r="BF84" s="135">
        <f aca="true" t="shared" si="12" ref="BF84:BF103">IF(N84="snížená",J84,0)</f>
        <v>0</v>
      </c>
      <c r="BG84" s="135">
        <f aca="true" t="shared" si="13" ref="BG84:BG103">IF(N84="zákl. přenesená",J84,0)</f>
        <v>0</v>
      </c>
      <c r="BH84" s="135">
        <f aca="true" t="shared" si="14" ref="BH84:BH103">IF(N84="sníž. přenesená",J84,0)</f>
        <v>0</v>
      </c>
      <c r="BI84" s="135">
        <f aca="true" t="shared" si="15" ref="BI84:BI103">IF(N84="nulová",J84,0)</f>
        <v>0</v>
      </c>
      <c r="BJ84" s="2" t="s">
        <v>85</v>
      </c>
      <c r="BK84" s="135">
        <f aca="true" t="shared" si="16" ref="BK84:BK103">ROUND(I84*H84,2)</f>
        <v>0</v>
      </c>
      <c r="BL84" s="2" t="s">
        <v>174</v>
      </c>
      <c r="BM84" s="134" t="s">
        <v>2407</v>
      </c>
    </row>
    <row r="85" spans="2:65" s="18" customFormat="1" ht="24.2" customHeight="1">
      <c r="B85" s="19"/>
      <c r="C85" s="123" t="s">
        <v>87</v>
      </c>
      <c r="D85" s="123" t="s">
        <v>156</v>
      </c>
      <c r="E85" s="124" t="s">
        <v>2408</v>
      </c>
      <c r="F85" s="125" t="s">
        <v>2409</v>
      </c>
      <c r="G85" s="126" t="s">
        <v>254</v>
      </c>
      <c r="H85" s="127">
        <v>2</v>
      </c>
      <c r="I85" s="128"/>
      <c r="J85" s="129">
        <f t="shared" si="7"/>
        <v>0</v>
      </c>
      <c r="K85" s="125" t="s">
        <v>19</v>
      </c>
      <c r="L85" s="19"/>
      <c r="M85" s="130" t="s">
        <v>19</v>
      </c>
      <c r="N85" s="131" t="s">
        <v>49</v>
      </c>
      <c r="P85" s="132">
        <f t="shared" si="8"/>
        <v>0</v>
      </c>
      <c r="Q85" s="132">
        <v>0</v>
      </c>
      <c r="R85" s="132">
        <f t="shared" si="9"/>
        <v>0</v>
      </c>
      <c r="S85" s="132">
        <v>0</v>
      </c>
      <c r="T85" s="133">
        <f t="shared" si="10"/>
        <v>0</v>
      </c>
      <c r="AR85" s="134" t="s">
        <v>174</v>
      </c>
      <c r="AT85" s="134" t="s">
        <v>156</v>
      </c>
      <c r="AU85" s="134" t="s">
        <v>87</v>
      </c>
      <c r="AY85" s="2" t="s">
        <v>153</v>
      </c>
      <c r="BE85" s="135">
        <f t="shared" si="11"/>
        <v>0</v>
      </c>
      <c r="BF85" s="135">
        <f t="shared" si="12"/>
        <v>0</v>
      </c>
      <c r="BG85" s="135">
        <f t="shared" si="13"/>
        <v>0</v>
      </c>
      <c r="BH85" s="135">
        <f t="shared" si="14"/>
        <v>0</v>
      </c>
      <c r="BI85" s="135">
        <f t="shared" si="15"/>
        <v>0</v>
      </c>
      <c r="BJ85" s="2" t="s">
        <v>85</v>
      </c>
      <c r="BK85" s="135">
        <f t="shared" si="16"/>
        <v>0</v>
      </c>
      <c r="BL85" s="2" t="s">
        <v>174</v>
      </c>
      <c r="BM85" s="134" t="s">
        <v>2410</v>
      </c>
    </row>
    <row r="86" spans="2:65" s="18" customFormat="1" ht="24.2" customHeight="1">
      <c r="B86" s="19"/>
      <c r="C86" s="123" t="s">
        <v>169</v>
      </c>
      <c r="D86" s="123" t="s">
        <v>156</v>
      </c>
      <c r="E86" s="124" t="s">
        <v>2411</v>
      </c>
      <c r="F86" s="125" t="s">
        <v>2412</v>
      </c>
      <c r="G86" s="126" t="s">
        <v>254</v>
      </c>
      <c r="H86" s="127">
        <v>2</v>
      </c>
      <c r="I86" s="128"/>
      <c r="J86" s="129">
        <f t="shared" si="7"/>
        <v>0</v>
      </c>
      <c r="K86" s="125" t="s">
        <v>19</v>
      </c>
      <c r="L86" s="19"/>
      <c r="M86" s="130" t="s">
        <v>19</v>
      </c>
      <c r="N86" s="131" t="s">
        <v>49</v>
      </c>
      <c r="P86" s="132">
        <f t="shared" si="8"/>
        <v>0</v>
      </c>
      <c r="Q86" s="132">
        <v>0</v>
      </c>
      <c r="R86" s="132">
        <f t="shared" si="9"/>
        <v>0</v>
      </c>
      <c r="S86" s="132">
        <v>0</v>
      </c>
      <c r="T86" s="133">
        <f t="shared" si="10"/>
        <v>0</v>
      </c>
      <c r="AR86" s="134" t="s">
        <v>174</v>
      </c>
      <c r="AT86" s="134" t="s">
        <v>156</v>
      </c>
      <c r="AU86" s="134" t="s">
        <v>87</v>
      </c>
      <c r="AY86" s="2" t="s">
        <v>153</v>
      </c>
      <c r="BE86" s="135">
        <f t="shared" si="11"/>
        <v>0</v>
      </c>
      <c r="BF86" s="135">
        <f t="shared" si="12"/>
        <v>0</v>
      </c>
      <c r="BG86" s="135">
        <f t="shared" si="13"/>
        <v>0</v>
      </c>
      <c r="BH86" s="135">
        <f t="shared" si="14"/>
        <v>0</v>
      </c>
      <c r="BI86" s="135">
        <f t="shared" si="15"/>
        <v>0</v>
      </c>
      <c r="BJ86" s="2" t="s">
        <v>85</v>
      </c>
      <c r="BK86" s="135">
        <f t="shared" si="16"/>
        <v>0</v>
      </c>
      <c r="BL86" s="2" t="s">
        <v>174</v>
      </c>
      <c r="BM86" s="134" t="s">
        <v>2413</v>
      </c>
    </row>
    <row r="87" spans="2:65" s="18" customFormat="1" ht="16.5" customHeight="1">
      <c r="B87" s="19"/>
      <c r="C87" s="123" t="s">
        <v>174</v>
      </c>
      <c r="D87" s="123" t="s">
        <v>156</v>
      </c>
      <c r="E87" s="124" t="s">
        <v>2414</v>
      </c>
      <c r="F87" s="125" t="s">
        <v>2415</v>
      </c>
      <c r="G87" s="126" t="s">
        <v>254</v>
      </c>
      <c r="H87" s="127">
        <v>2</v>
      </c>
      <c r="I87" s="128"/>
      <c r="J87" s="129">
        <f t="shared" si="7"/>
        <v>0</v>
      </c>
      <c r="K87" s="125" t="s">
        <v>19</v>
      </c>
      <c r="L87" s="19"/>
      <c r="M87" s="130" t="s">
        <v>19</v>
      </c>
      <c r="N87" s="131" t="s">
        <v>49</v>
      </c>
      <c r="P87" s="132">
        <f t="shared" si="8"/>
        <v>0</v>
      </c>
      <c r="Q87" s="132">
        <v>0</v>
      </c>
      <c r="R87" s="132">
        <f t="shared" si="9"/>
        <v>0</v>
      </c>
      <c r="S87" s="132">
        <v>0</v>
      </c>
      <c r="T87" s="133">
        <f t="shared" si="10"/>
        <v>0</v>
      </c>
      <c r="AR87" s="134" t="s">
        <v>174</v>
      </c>
      <c r="AT87" s="134" t="s">
        <v>156</v>
      </c>
      <c r="AU87" s="134" t="s">
        <v>87</v>
      </c>
      <c r="AY87" s="2" t="s">
        <v>153</v>
      </c>
      <c r="BE87" s="135">
        <f t="shared" si="11"/>
        <v>0</v>
      </c>
      <c r="BF87" s="135">
        <f t="shared" si="12"/>
        <v>0</v>
      </c>
      <c r="BG87" s="135">
        <f t="shared" si="13"/>
        <v>0</v>
      </c>
      <c r="BH87" s="135">
        <f t="shared" si="14"/>
        <v>0</v>
      </c>
      <c r="BI87" s="135">
        <f t="shared" si="15"/>
        <v>0</v>
      </c>
      <c r="BJ87" s="2" t="s">
        <v>85</v>
      </c>
      <c r="BK87" s="135">
        <f t="shared" si="16"/>
        <v>0</v>
      </c>
      <c r="BL87" s="2" t="s">
        <v>174</v>
      </c>
      <c r="BM87" s="134" t="s">
        <v>2416</v>
      </c>
    </row>
    <row r="88" spans="2:65" s="18" customFormat="1" ht="16.5" customHeight="1">
      <c r="B88" s="19"/>
      <c r="C88" s="123" t="s">
        <v>152</v>
      </c>
      <c r="D88" s="123" t="s">
        <v>156</v>
      </c>
      <c r="E88" s="124" t="s">
        <v>2417</v>
      </c>
      <c r="F88" s="125" t="s">
        <v>2418</v>
      </c>
      <c r="G88" s="126" t="s">
        <v>254</v>
      </c>
      <c r="H88" s="127">
        <v>1</v>
      </c>
      <c r="I88" s="128"/>
      <c r="J88" s="129">
        <f t="shared" si="7"/>
        <v>0</v>
      </c>
      <c r="K88" s="125" t="s">
        <v>19</v>
      </c>
      <c r="L88" s="19"/>
      <c r="M88" s="130" t="s">
        <v>19</v>
      </c>
      <c r="N88" s="131" t="s">
        <v>49</v>
      </c>
      <c r="P88" s="132">
        <f t="shared" si="8"/>
        <v>0</v>
      </c>
      <c r="Q88" s="132">
        <v>0</v>
      </c>
      <c r="R88" s="132">
        <f t="shared" si="9"/>
        <v>0</v>
      </c>
      <c r="S88" s="132">
        <v>0</v>
      </c>
      <c r="T88" s="133">
        <f t="shared" si="10"/>
        <v>0</v>
      </c>
      <c r="AR88" s="134" t="s">
        <v>174</v>
      </c>
      <c r="AT88" s="134" t="s">
        <v>156</v>
      </c>
      <c r="AU88" s="134" t="s">
        <v>87</v>
      </c>
      <c r="AY88" s="2" t="s">
        <v>153</v>
      </c>
      <c r="BE88" s="135">
        <f t="shared" si="11"/>
        <v>0</v>
      </c>
      <c r="BF88" s="135">
        <f t="shared" si="12"/>
        <v>0</v>
      </c>
      <c r="BG88" s="135">
        <f t="shared" si="13"/>
        <v>0</v>
      </c>
      <c r="BH88" s="135">
        <f t="shared" si="14"/>
        <v>0</v>
      </c>
      <c r="BI88" s="135">
        <f t="shared" si="15"/>
        <v>0</v>
      </c>
      <c r="BJ88" s="2" t="s">
        <v>85</v>
      </c>
      <c r="BK88" s="135">
        <f t="shared" si="16"/>
        <v>0</v>
      </c>
      <c r="BL88" s="2" t="s">
        <v>174</v>
      </c>
      <c r="BM88" s="134" t="s">
        <v>2419</v>
      </c>
    </row>
    <row r="89" spans="2:65" s="18" customFormat="1" ht="16.5" customHeight="1">
      <c r="B89" s="19"/>
      <c r="C89" s="123" t="s">
        <v>183</v>
      </c>
      <c r="D89" s="123" t="s">
        <v>156</v>
      </c>
      <c r="E89" s="124" t="s">
        <v>2420</v>
      </c>
      <c r="F89" s="125" t="s">
        <v>2421</v>
      </c>
      <c r="G89" s="126" t="s">
        <v>254</v>
      </c>
      <c r="H89" s="127">
        <v>3</v>
      </c>
      <c r="I89" s="128"/>
      <c r="J89" s="129">
        <f t="shared" si="7"/>
        <v>0</v>
      </c>
      <c r="K89" s="125" t="s">
        <v>19</v>
      </c>
      <c r="L89" s="19"/>
      <c r="M89" s="130" t="s">
        <v>19</v>
      </c>
      <c r="N89" s="131" t="s">
        <v>49</v>
      </c>
      <c r="P89" s="132">
        <f t="shared" si="8"/>
        <v>0</v>
      </c>
      <c r="Q89" s="132">
        <v>0</v>
      </c>
      <c r="R89" s="132">
        <f t="shared" si="9"/>
        <v>0</v>
      </c>
      <c r="S89" s="132">
        <v>0</v>
      </c>
      <c r="T89" s="133">
        <f t="shared" si="10"/>
        <v>0</v>
      </c>
      <c r="AR89" s="134" t="s">
        <v>174</v>
      </c>
      <c r="AT89" s="134" t="s">
        <v>156</v>
      </c>
      <c r="AU89" s="134" t="s">
        <v>87</v>
      </c>
      <c r="AY89" s="2" t="s">
        <v>153</v>
      </c>
      <c r="BE89" s="135">
        <f t="shared" si="11"/>
        <v>0</v>
      </c>
      <c r="BF89" s="135">
        <f t="shared" si="12"/>
        <v>0</v>
      </c>
      <c r="BG89" s="135">
        <f t="shared" si="13"/>
        <v>0</v>
      </c>
      <c r="BH89" s="135">
        <f t="shared" si="14"/>
        <v>0</v>
      </c>
      <c r="BI89" s="135">
        <f t="shared" si="15"/>
        <v>0</v>
      </c>
      <c r="BJ89" s="2" t="s">
        <v>85</v>
      </c>
      <c r="BK89" s="135">
        <f t="shared" si="16"/>
        <v>0</v>
      </c>
      <c r="BL89" s="2" t="s">
        <v>174</v>
      </c>
      <c r="BM89" s="134" t="s">
        <v>2422</v>
      </c>
    </row>
    <row r="90" spans="2:65" s="18" customFormat="1" ht="21.75" customHeight="1">
      <c r="B90" s="19"/>
      <c r="C90" s="123" t="s">
        <v>187</v>
      </c>
      <c r="D90" s="123" t="s">
        <v>156</v>
      </c>
      <c r="E90" s="124" t="s">
        <v>2423</v>
      </c>
      <c r="F90" s="125" t="s">
        <v>2424</v>
      </c>
      <c r="G90" s="126" t="s">
        <v>159</v>
      </c>
      <c r="H90" s="127">
        <v>1</v>
      </c>
      <c r="I90" s="128"/>
      <c r="J90" s="129">
        <f t="shared" si="7"/>
        <v>0</v>
      </c>
      <c r="K90" s="125" t="s">
        <v>19</v>
      </c>
      <c r="L90" s="19"/>
      <c r="M90" s="130" t="s">
        <v>19</v>
      </c>
      <c r="N90" s="131" t="s">
        <v>49</v>
      </c>
      <c r="P90" s="132">
        <f t="shared" si="8"/>
        <v>0</v>
      </c>
      <c r="Q90" s="132">
        <v>0</v>
      </c>
      <c r="R90" s="132">
        <f t="shared" si="9"/>
        <v>0</v>
      </c>
      <c r="S90" s="132">
        <v>0</v>
      </c>
      <c r="T90" s="133">
        <f t="shared" si="10"/>
        <v>0</v>
      </c>
      <c r="AR90" s="134" t="s">
        <v>174</v>
      </c>
      <c r="AT90" s="134" t="s">
        <v>156</v>
      </c>
      <c r="AU90" s="134" t="s">
        <v>87</v>
      </c>
      <c r="AY90" s="2" t="s">
        <v>153</v>
      </c>
      <c r="BE90" s="135">
        <f t="shared" si="11"/>
        <v>0</v>
      </c>
      <c r="BF90" s="135">
        <f t="shared" si="12"/>
        <v>0</v>
      </c>
      <c r="BG90" s="135">
        <f t="shared" si="13"/>
        <v>0</v>
      </c>
      <c r="BH90" s="135">
        <f t="shared" si="14"/>
        <v>0</v>
      </c>
      <c r="BI90" s="135">
        <f t="shared" si="15"/>
        <v>0</v>
      </c>
      <c r="BJ90" s="2" t="s">
        <v>85</v>
      </c>
      <c r="BK90" s="135">
        <f t="shared" si="16"/>
        <v>0</v>
      </c>
      <c r="BL90" s="2" t="s">
        <v>174</v>
      </c>
      <c r="BM90" s="134" t="s">
        <v>2425</v>
      </c>
    </row>
    <row r="91" spans="2:65" s="18" customFormat="1" ht="16.5" customHeight="1">
      <c r="B91" s="19"/>
      <c r="C91" s="123" t="s">
        <v>192</v>
      </c>
      <c r="D91" s="123" t="s">
        <v>156</v>
      </c>
      <c r="E91" s="124" t="s">
        <v>2426</v>
      </c>
      <c r="F91" s="125" t="s">
        <v>2427</v>
      </c>
      <c r="G91" s="126" t="s">
        <v>254</v>
      </c>
      <c r="H91" s="127">
        <v>1</v>
      </c>
      <c r="I91" s="128"/>
      <c r="J91" s="129">
        <f t="shared" si="7"/>
        <v>0</v>
      </c>
      <c r="K91" s="125" t="s">
        <v>19</v>
      </c>
      <c r="L91" s="19"/>
      <c r="M91" s="130" t="s">
        <v>19</v>
      </c>
      <c r="N91" s="131" t="s">
        <v>49</v>
      </c>
      <c r="P91" s="132">
        <f t="shared" si="8"/>
        <v>0</v>
      </c>
      <c r="Q91" s="132">
        <v>0</v>
      </c>
      <c r="R91" s="132">
        <f t="shared" si="9"/>
        <v>0</v>
      </c>
      <c r="S91" s="132">
        <v>0</v>
      </c>
      <c r="T91" s="133">
        <f t="shared" si="10"/>
        <v>0</v>
      </c>
      <c r="AR91" s="134" t="s">
        <v>174</v>
      </c>
      <c r="AT91" s="134" t="s">
        <v>156</v>
      </c>
      <c r="AU91" s="134" t="s">
        <v>87</v>
      </c>
      <c r="AY91" s="2" t="s">
        <v>153</v>
      </c>
      <c r="BE91" s="135">
        <f t="shared" si="11"/>
        <v>0</v>
      </c>
      <c r="BF91" s="135">
        <f t="shared" si="12"/>
        <v>0</v>
      </c>
      <c r="BG91" s="135">
        <f t="shared" si="13"/>
        <v>0</v>
      </c>
      <c r="BH91" s="135">
        <f t="shared" si="14"/>
        <v>0</v>
      </c>
      <c r="BI91" s="135">
        <f t="shared" si="15"/>
        <v>0</v>
      </c>
      <c r="BJ91" s="2" t="s">
        <v>85</v>
      </c>
      <c r="BK91" s="135">
        <f t="shared" si="16"/>
        <v>0</v>
      </c>
      <c r="BL91" s="2" t="s">
        <v>174</v>
      </c>
      <c r="BM91" s="134" t="s">
        <v>2428</v>
      </c>
    </row>
    <row r="92" spans="2:65" s="18" customFormat="1" ht="21.75" customHeight="1">
      <c r="B92" s="19"/>
      <c r="C92" s="123" t="s">
        <v>197</v>
      </c>
      <c r="D92" s="123" t="s">
        <v>156</v>
      </c>
      <c r="E92" s="124" t="s">
        <v>2429</v>
      </c>
      <c r="F92" s="125" t="s">
        <v>2430</v>
      </c>
      <c r="G92" s="126" t="s">
        <v>159</v>
      </c>
      <c r="H92" s="127">
        <v>1</v>
      </c>
      <c r="I92" s="128"/>
      <c r="J92" s="129">
        <f t="shared" si="7"/>
        <v>0</v>
      </c>
      <c r="K92" s="125" t="s">
        <v>19</v>
      </c>
      <c r="L92" s="19"/>
      <c r="M92" s="130" t="s">
        <v>19</v>
      </c>
      <c r="N92" s="131" t="s">
        <v>49</v>
      </c>
      <c r="P92" s="132">
        <f t="shared" si="8"/>
        <v>0</v>
      </c>
      <c r="Q92" s="132">
        <v>0</v>
      </c>
      <c r="R92" s="132">
        <f t="shared" si="9"/>
        <v>0</v>
      </c>
      <c r="S92" s="132">
        <v>0</v>
      </c>
      <c r="T92" s="133">
        <f t="shared" si="10"/>
        <v>0</v>
      </c>
      <c r="AR92" s="134" t="s">
        <v>174</v>
      </c>
      <c r="AT92" s="134" t="s">
        <v>156</v>
      </c>
      <c r="AU92" s="134" t="s">
        <v>87</v>
      </c>
      <c r="AY92" s="2" t="s">
        <v>153</v>
      </c>
      <c r="BE92" s="135">
        <f t="shared" si="11"/>
        <v>0</v>
      </c>
      <c r="BF92" s="135">
        <f t="shared" si="12"/>
        <v>0</v>
      </c>
      <c r="BG92" s="135">
        <f t="shared" si="13"/>
        <v>0</v>
      </c>
      <c r="BH92" s="135">
        <f t="shared" si="14"/>
        <v>0</v>
      </c>
      <c r="BI92" s="135">
        <f t="shared" si="15"/>
        <v>0</v>
      </c>
      <c r="BJ92" s="2" t="s">
        <v>85</v>
      </c>
      <c r="BK92" s="135">
        <f t="shared" si="16"/>
        <v>0</v>
      </c>
      <c r="BL92" s="2" t="s">
        <v>174</v>
      </c>
      <c r="BM92" s="134" t="s">
        <v>2431</v>
      </c>
    </row>
    <row r="93" spans="2:65" s="18" customFormat="1" ht="21.75" customHeight="1">
      <c r="B93" s="19"/>
      <c r="C93" s="123" t="s">
        <v>115</v>
      </c>
      <c r="D93" s="123" t="s">
        <v>156</v>
      </c>
      <c r="E93" s="124" t="s">
        <v>2432</v>
      </c>
      <c r="F93" s="125" t="s">
        <v>2433</v>
      </c>
      <c r="G93" s="126" t="s">
        <v>159</v>
      </c>
      <c r="H93" s="127">
        <v>1</v>
      </c>
      <c r="I93" s="128"/>
      <c r="J93" s="129">
        <f t="shared" si="7"/>
        <v>0</v>
      </c>
      <c r="K93" s="125" t="s">
        <v>19</v>
      </c>
      <c r="L93" s="19"/>
      <c r="M93" s="130" t="s">
        <v>19</v>
      </c>
      <c r="N93" s="131" t="s">
        <v>49</v>
      </c>
      <c r="P93" s="132">
        <f t="shared" si="8"/>
        <v>0</v>
      </c>
      <c r="Q93" s="132">
        <v>0</v>
      </c>
      <c r="R93" s="132">
        <f t="shared" si="9"/>
        <v>0</v>
      </c>
      <c r="S93" s="132">
        <v>0</v>
      </c>
      <c r="T93" s="133">
        <f t="shared" si="10"/>
        <v>0</v>
      </c>
      <c r="AR93" s="134" t="s">
        <v>174</v>
      </c>
      <c r="AT93" s="134" t="s">
        <v>156</v>
      </c>
      <c r="AU93" s="134" t="s">
        <v>87</v>
      </c>
      <c r="AY93" s="2" t="s">
        <v>153</v>
      </c>
      <c r="BE93" s="135">
        <f t="shared" si="11"/>
        <v>0</v>
      </c>
      <c r="BF93" s="135">
        <f t="shared" si="12"/>
        <v>0</v>
      </c>
      <c r="BG93" s="135">
        <f t="shared" si="13"/>
        <v>0</v>
      </c>
      <c r="BH93" s="135">
        <f t="shared" si="14"/>
        <v>0</v>
      </c>
      <c r="BI93" s="135">
        <f t="shared" si="15"/>
        <v>0</v>
      </c>
      <c r="BJ93" s="2" t="s">
        <v>85</v>
      </c>
      <c r="BK93" s="135">
        <f t="shared" si="16"/>
        <v>0</v>
      </c>
      <c r="BL93" s="2" t="s">
        <v>174</v>
      </c>
      <c r="BM93" s="134" t="s">
        <v>2434</v>
      </c>
    </row>
    <row r="94" spans="2:65" s="18" customFormat="1" ht="21.75" customHeight="1">
      <c r="B94" s="19"/>
      <c r="C94" s="123" t="s">
        <v>118</v>
      </c>
      <c r="D94" s="123" t="s">
        <v>156</v>
      </c>
      <c r="E94" s="124" t="s">
        <v>2435</v>
      </c>
      <c r="F94" s="125" t="s">
        <v>2436</v>
      </c>
      <c r="G94" s="126" t="s">
        <v>159</v>
      </c>
      <c r="H94" s="127">
        <v>1</v>
      </c>
      <c r="I94" s="128"/>
      <c r="J94" s="129">
        <f t="shared" si="7"/>
        <v>0</v>
      </c>
      <c r="K94" s="125" t="s">
        <v>19</v>
      </c>
      <c r="L94" s="19"/>
      <c r="M94" s="130" t="s">
        <v>19</v>
      </c>
      <c r="N94" s="131" t="s">
        <v>49</v>
      </c>
      <c r="P94" s="132">
        <f t="shared" si="8"/>
        <v>0</v>
      </c>
      <c r="Q94" s="132">
        <v>0</v>
      </c>
      <c r="R94" s="132">
        <f t="shared" si="9"/>
        <v>0</v>
      </c>
      <c r="S94" s="132">
        <v>0</v>
      </c>
      <c r="T94" s="133">
        <f t="shared" si="10"/>
        <v>0</v>
      </c>
      <c r="AR94" s="134" t="s">
        <v>174</v>
      </c>
      <c r="AT94" s="134" t="s">
        <v>156</v>
      </c>
      <c r="AU94" s="134" t="s">
        <v>87</v>
      </c>
      <c r="AY94" s="2" t="s">
        <v>153</v>
      </c>
      <c r="BE94" s="135">
        <f t="shared" si="11"/>
        <v>0</v>
      </c>
      <c r="BF94" s="135">
        <f t="shared" si="12"/>
        <v>0</v>
      </c>
      <c r="BG94" s="135">
        <f t="shared" si="13"/>
        <v>0</v>
      </c>
      <c r="BH94" s="135">
        <f t="shared" si="14"/>
        <v>0</v>
      </c>
      <c r="BI94" s="135">
        <f t="shared" si="15"/>
        <v>0</v>
      </c>
      <c r="BJ94" s="2" t="s">
        <v>85</v>
      </c>
      <c r="BK94" s="135">
        <f t="shared" si="16"/>
        <v>0</v>
      </c>
      <c r="BL94" s="2" t="s">
        <v>174</v>
      </c>
      <c r="BM94" s="134" t="s">
        <v>2437</v>
      </c>
    </row>
    <row r="95" spans="2:65" s="18" customFormat="1" ht="21.75" customHeight="1">
      <c r="B95" s="19"/>
      <c r="C95" s="123" t="s">
        <v>121</v>
      </c>
      <c r="D95" s="123" t="s">
        <v>156</v>
      </c>
      <c r="E95" s="124" t="s">
        <v>2438</v>
      </c>
      <c r="F95" s="125" t="s">
        <v>2439</v>
      </c>
      <c r="G95" s="126" t="s">
        <v>159</v>
      </c>
      <c r="H95" s="127">
        <v>1</v>
      </c>
      <c r="I95" s="128"/>
      <c r="J95" s="129">
        <f t="shared" si="7"/>
        <v>0</v>
      </c>
      <c r="K95" s="125" t="s">
        <v>19</v>
      </c>
      <c r="L95" s="19"/>
      <c r="M95" s="130" t="s">
        <v>19</v>
      </c>
      <c r="N95" s="131" t="s">
        <v>49</v>
      </c>
      <c r="P95" s="132">
        <f t="shared" si="8"/>
        <v>0</v>
      </c>
      <c r="Q95" s="132">
        <v>0</v>
      </c>
      <c r="R95" s="132">
        <f t="shared" si="9"/>
        <v>0</v>
      </c>
      <c r="S95" s="132">
        <v>0</v>
      </c>
      <c r="T95" s="133">
        <f t="shared" si="10"/>
        <v>0</v>
      </c>
      <c r="AR95" s="134" t="s">
        <v>174</v>
      </c>
      <c r="AT95" s="134" t="s">
        <v>156</v>
      </c>
      <c r="AU95" s="134" t="s">
        <v>87</v>
      </c>
      <c r="AY95" s="2" t="s">
        <v>153</v>
      </c>
      <c r="BE95" s="135">
        <f t="shared" si="11"/>
        <v>0</v>
      </c>
      <c r="BF95" s="135">
        <f t="shared" si="12"/>
        <v>0</v>
      </c>
      <c r="BG95" s="135">
        <f t="shared" si="13"/>
        <v>0</v>
      </c>
      <c r="BH95" s="135">
        <f t="shared" si="14"/>
        <v>0</v>
      </c>
      <c r="BI95" s="135">
        <f t="shared" si="15"/>
        <v>0</v>
      </c>
      <c r="BJ95" s="2" t="s">
        <v>85</v>
      </c>
      <c r="BK95" s="135">
        <f t="shared" si="16"/>
        <v>0</v>
      </c>
      <c r="BL95" s="2" t="s">
        <v>174</v>
      </c>
      <c r="BM95" s="134" t="s">
        <v>2440</v>
      </c>
    </row>
    <row r="96" spans="2:65" s="18" customFormat="1" ht="21.75" customHeight="1">
      <c r="B96" s="19"/>
      <c r="C96" s="123" t="s">
        <v>219</v>
      </c>
      <c r="D96" s="123" t="s">
        <v>156</v>
      </c>
      <c r="E96" s="124" t="s">
        <v>2441</v>
      </c>
      <c r="F96" s="125" t="s">
        <v>2442</v>
      </c>
      <c r="G96" s="126" t="s">
        <v>159</v>
      </c>
      <c r="H96" s="127">
        <v>1</v>
      </c>
      <c r="I96" s="128"/>
      <c r="J96" s="129">
        <f t="shared" si="7"/>
        <v>0</v>
      </c>
      <c r="K96" s="125" t="s">
        <v>19</v>
      </c>
      <c r="L96" s="19"/>
      <c r="M96" s="130" t="s">
        <v>19</v>
      </c>
      <c r="N96" s="131" t="s">
        <v>49</v>
      </c>
      <c r="P96" s="132">
        <f t="shared" si="8"/>
        <v>0</v>
      </c>
      <c r="Q96" s="132">
        <v>0</v>
      </c>
      <c r="R96" s="132">
        <f t="shared" si="9"/>
        <v>0</v>
      </c>
      <c r="S96" s="132">
        <v>0</v>
      </c>
      <c r="T96" s="133">
        <f t="shared" si="10"/>
        <v>0</v>
      </c>
      <c r="AR96" s="134" t="s">
        <v>174</v>
      </c>
      <c r="AT96" s="134" t="s">
        <v>156</v>
      </c>
      <c r="AU96" s="134" t="s">
        <v>87</v>
      </c>
      <c r="AY96" s="2" t="s">
        <v>153</v>
      </c>
      <c r="BE96" s="135">
        <f t="shared" si="11"/>
        <v>0</v>
      </c>
      <c r="BF96" s="135">
        <f t="shared" si="12"/>
        <v>0</v>
      </c>
      <c r="BG96" s="135">
        <f t="shared" si="13"/>
        <v>0</v>
      </c>
      <c r="BH96" s="135">
        <f t="shared" si="14"/>
        <v>0</v>
      </c>
      <c r="BI96" s="135">
        <f t="shared" si="15"/>
        <v>0</v>
      </c>
      <c r="BJ96" s="2" t="s">
        <v>85</v>
      </c>
      <c r="BK96" s="135">
        <f t="shared" si="16"/>
        <v>0</v>
      </c>
      <c r="BL96" s="2" t="s">
        <v>174</v>
      </c>
      <c r="BM96" s="134" t="s">
        <v>2443</v>
      </c>
    </row>
    <row r="97" spans="2:65" s="18" customFormat="1" ht="21.75" customHeight="1">
      <c r="B97" s="19"/>
      <c r="C97" s="123" t="s">
        <v>363</v>
      </c>
      <c r="D97" s="123" t="s">
        <v>156</v>
      </c>
      <c r="E97" s="124" t="s">
        <v>2444</v>
      </c>
      <c r="F97" s="125" t="s">
        <v>2445</v>
      </c>
      <c r="G97" s="126" t="s">
        <v>254</v>
      </c>
      <c r="H97" s="127">
        <v>1</v>
      </c>
      <c r="I97" s="128"/>
      <c r="J97" s="129">
        <f t="shared" si="7"/>
        <v>0</v>
      </c>
      <c r="K97" s="125" t="s">
        <v>19</v>
      </c>
      <c r="L97" s="19"/>
      <c r="M97" s="130" t="s">
        <v>19</v>
      </c>
      <c r="N97" s="131" t="s">
        <v>49</v>
      </c>
      <c r="P97" s="132">
        <f t="shared" si="8"/>
        <v>0</v>
      </c>
      <c r="Q97" s="132">
        <v>0</v>
      </c>
      <c r="R97" s="132">
        <f t="shared" si="9"/>
        <v>0</v>
      </c>
      <c r="S97" s="132">
        <v>0</v>
      </c>
      <c r="T97" s="133">
        <f t="shared" si="10"/>
        <v>0</v>
      </c>
      <c r="AR97" s="134" t="s">
        <v>174</v>
      </c>
      <c r="AT97" s="134" t="s">
        <v>156</v>
      </c>
      <c r="AU97" s="134" t="s">
        <v>87</v>
      </c>
      <c r="AY97" s="2" t="s">
        <v>153</v>
      </c>
      <c r="BE97" s="135">
        <f t="shared" si="11"/>
        <v>0</v>
      </c>
      <c r="BF97" s="135">
        <f t="shared" si="12"/>
        <v>0</v>
      </c>
      <c r="BG97" s="135">
        <f t="shared" si="13"/>
        <v>0</v>
      </c>
      <c r="BH97" s="135">
        <f t="shared" si="14"/>
        <v>0</v>
      </c>
      <c r="BI97" s="135">
        <f t="shared" si="15"/>
        <v>0</v>
      </c>
      <c r="BJ97" s="2" t="s">
        <v>85</v>
      </c>
      <c r="BK97" s="135">
        <f t="shared" si="16"/>
        <v>0</v>
      </c>
      <c r="BL97" s="2" t="s">
        <v>174</v>
      </c>
      <c r="BM97" s="134" t="s">
        <v>2446</v>
      </c>
    </row>
    <row r="98" spans="2:65" s="18" customFormat="1" ht="24.2" customHeight="1">
      <c r="B98" s="19"/>
      <c r="C98" s="123" t="s">
        <v>8</v>
      </c>
      <c r="D98" s="123" t="s">
        <v>156</v>
      </c>
      <c r="E98" s="124" t="s">
        <v>2447</v>
      </c>
      <c r="F98" s="125" t="s">
        <v>2448</v>
      </c>
      <c r="G98" s="126" t="s">
        <v>159</v>
      </c>
      <c r="H98" s="127">
        <v>1</v>
      </c>
      <c r="I98" s="128"/>
      <c r="J98" s="129">
        <f t="shared" si="7"/>
        <v>0</v>
      </c>
      <c r="K98" s="125" t="s">
        <v>19</v>
      </c>
      <c r="L98" s="19"/>
      <c r="M98" s="130" t="s">
        <v>19</v>
      </c>
      <c r="N98" s="131" t="s">
        <v>49</v>
      </c>
      <c r="P98" s="132">
        <f t="shared" si="8"/>
        <v>0</v>
      </c>
      <c r="Q98" s="132">
        <v>0</v>
      </c>
      <c r="R98" s="132">
        <f t="shared" si="9"/>
        <v>0</v>
      </c>
      <c r="S98" s="132">
        <v>0</v>
      </c>
      <c r="T98" s="133">
        <f t="shared" si="10"/>
        <v>0</v>
      </c>
      <c r="AR98" s="134" t="s">
        <v>174</v>
      </c>
      <c r="AT98" s="134" t="s">
        <v>156</v>
      </c>
      <c r="AU98" s="134" t="s">
        <v>87</v>
      </c>
      <c r="AY98" s="2" t="s">
        <v>153</v>
      </c>
      <c r="BE98" s="135">
        <f t="shared" si="11"/>
        <v>0</v>
      </c>
      <c r="BF98" s="135">
        <f t="shared" si="12"/>
        <v>0</v>
      </c>
      <c r="BG98" s="135">
        <f t="shared" si="13"/>
        <v>0</v>
      </c>
      <c r="BH98" s="135">
        <f t="shared" si="14"/>
        <v>0</v>
      </c>
      <c r="BI98" s="135">
        <f t="shared" si="15"/>
        <v>0</v>
      </c>
      <c r="BJ98" s="2" t="s">
        <v>85</v>
      </c>
      <c r="BK98" s="135">
        <f t="shared" si="16"/>
        <v>0</v>
      </c>
      <c r="BL98" s="2" t="s">
        <v>174</v>
      </c>
      <c r="BM98" s="134" t="s">
        <v>2449</v>
      </c>
    </row>
    <row r="99" spans="2:65" s="18" customFormat="1" ht="21.75" customHeight="1">
      <c r="B99" s="19"/>
      <c r="C99" s="123" t="s">
        <v>373</v>
      </c>
      <c r="D99" s="123" t="s">
        <v>156</v>
      </c>
      <c r="E99" s="124" t="s">
        <v>2450</v>
      </c>
      <c r="F99" s="125" t="s">
        <v>2451</v>
      </c>
      <c r="G99" s="126" t="s">
        <v>159</v>
      </c>
      <c r="H99" s="127">
        <v>1</v>
      </c>
      <c r="I99" s="128"/>
      <c r="J99" s="129">
        <f t="shared" si="7"/>
        <v>0</v>
      </c>
      <c r="K99" s="125" t="s">
        <v>19</v>
      </c>
      <c r="L99" s="19"/>
      <c r="M99" s="130" t="s">
        <v>19</v>
      </c>
      <c r="N99" s="131" t="s">
        <v>49</v>
      </c>
      <c r="P99" s="132">
        <f t="shared" si="8"/>
        <v>0</v>
      </c>
      <c r="Q99" s="132">
        <v>0</v>
      </c>
      <c r="R99" s="132">
        <f t="shared" si="9"/>
        <v>0</v>
      </c>
      <c r="S99" s="132">
        <v>0</v>
      </c>
      <c r="T99" s="133">
        <f t="shared" si="10"/>
        <v>0</v>
      </c>
      <c r="AR99" s="134" t="s">
        <v>174</v>
      </c>
      <c r="AT99" s="134" t="s">
        <v>156</v>
      </c>
      <c r="AU99" s="134" t="s">
        <v>87</v>
      </c>
      <c r="AY99" s="2" t="s">
        <v>153</v>
      </c>
      <c r="BE99" s="135">
        <f t="shared" si="11"/>
        <v>0</v>
      </c>
      <c r="BF99" s="135">
        <f t="shared" si="12"/>
        <v>0</v>
      </c>
      <c r="BG99" s="135">
        <f t="shared" si="13"/>
        <v>0</v>
      </c>
      <c r="BH99" s="135">
        <f t="shared" si="14"/>
        <v>0</v>
      </c>
      <c r="BI99" s="135">
        <f t="shared" si="15"/>
        <v>0</v>
      </c>
      <c r="BJ99" s="2" t="s">
        <v>85</v>
      </c>
      <c r="BK99" s="135">
        <f t="shared" si="16"/>
        <v>0</v>
      </c>
      <c r="BL99" s="2" t="s">
        <v>174</v>
      </c>
      <c r="BM99" s="134" t="s">
        <v>2452</v>
      </c>
    </row>
    <row r="100" spans="2:65" s="18" customFormat="1" ht="21.75" customHeight="1">
      <c r="B100" s="19"/>
      <c r="C100" s="123" t="s">
        <v>380</v>
      </c>
      <c r="D100" s="123" t="s">
        <v>156</v>
      </c>
      <c r="E100" s="124" t="s">
        <v>2453</v>
      </c>
      <c r="F100" s="125" t="s">
        <v>2454</v>
      </c>
      <c r="G100" s="126" t="s">
        <v>159</v>
      </c>
      <c r="H100" s="127">
        <v>1</v>
      </c>
      <c r="I100" s="128"/>
      <c r="J100" s="129">
        <f t="shared" si="7"/>
        <v>0</v>
      </c>
      <c r="K100" s="125" t="s">
        <v>19</v>
      </c>
      <c r="L100" s="19"/>
      <c r="M100" s="130" t="s">
        <v>19</v>
      </c>
      <c r="N100" s="131" t="s">
        <v>49</v>
      </c>
      <c r="P100" s="132">
        <f t="shared" si="8"/>
        <v>0</v>
      </c>
      <c r="Q100" s="132">
        <v>0</v>
      </c>
      <c r="R100" s="132">
        <f t="shared" si="9"/>
        <v>0</v>
      </c>
      <c r="S100" s="132">
        <v>0</v>
      </c>
      <c r="T100" s="133">
        <f t="shared" si="10"/>
        <v>0</v>
      </c>
      <c r="AR100" s="134" t="s">
        <v>174</v>
      </c>
      <c r="AT100" s="134" t="s">
        <v>156</v>
      </c>
      <c r="AU100" s="134" t="s">
        <v>87</v>
      </c>
      <c r="AY100" s="2" t="s">
        <v>153</v>
      </c>
      <c r="BE100" s="135">
        <f t="shared" si="11"/>
        <v>0</v>
      </c>
      <c r="BF100" s="135">
        <f t="shared" si="12"/>
        <v>0</v>
      </c>
      <c r="BG100" s="135">
        <f t="shared" si="13"/>
        <v>0</v>
      </c>
      <c r="BH100" s="135">
        <f t="shared" si="14"/>
        <v>0</v>
      </c>
      <c r="BI100" s="135">
        <f t="shared" si="15"/>
        <v>0</v>
      </c>
      <c r="BJ100" s="2" t="s">
        <v>85</v>
      </c>
      <c r="BK100" s="135">
        <f t="shared" si="16"/>
        <v>0</v>
      </c>
      <c r="BL100" s="2" t="s">
        <v>174</v>
      </c>
      <c r="BM100" s="134" t="s">
        <v>2455</v>
      </c>
    </row>
    <row r="101" spans="2:65" s="18" customFormat="1" ht="24.2" customHeight="1">
      <c r="B101" s="19"/>
      <c r="C101" s="123" t="s">
        <v>361</v>
      </c>
      <c r="D101" s="123" t="s">
        <v>156</v>
      </c>
      <c r="E101" s="124" t="s">
        <v>2456</v>
      </c>
      <c r="F101" s="125" t="s">
        <v>2457</v>
      </c>
      <c r="G101" s="126" t="s">
        <v>159</v>
      </c>
      <c r="H101" s="127">
        <v>1</v>
      </c>
      <c r="I101" s="128"/>
      <c r="J101" s="129">
        <f t="shared" si="7"/>
        <v>0</v>
      </c>
      <c r="K101" s="125" t="s">
        <v>19</v>
      </c>
      <c r="L101" s="19"/>
      <c r="M101" s="130" t="s">
        <v>19</v>
      </c>
      <c r="N101" s="131" t="s">
        <v>49</v>
      </c>
      <c r="P101" s="132">
        <f t="shared" si="8"/>
        <v>0</v>
      </c>
      <c r="Q101" s="132">
        <v>0</v>
      </c>
      <c r="R101" s="132">
        <f t="shared" si="9"/>
        <v>0</v>
      </c>
      <c r="S101" s="132">
        <v>0</v>
      </c>
      <c r="T101" s="133">
        <f t="shared" si="10"/>
        <v>0</v>
      </c>
      <c r="AR101" s="134" t="s">
        <v>174</v>
      </c>
      <c r="AT101" s="134" t="s">
        <v>156</v>
      </c>
      <c r="AU101" s="134" t="s">
        <v>87</v>
      </c>
      <c r="AY101" s="2" t="s">
        <v>153</v>
      </c>
      <c r="BE101" s="135">
        <f t="shared" si="11"/>
        <v>0</v>
      </c>
      <c r="BF101" s="135">
        <f t="shared" si="12"/>
        <v>0</v>
      </c>
      <c r="BG101" s="135">
        <f t="shared" si="13"/>
        <v>0</v>
      </c>
      <c r="BH101" s="135">
        <f t="shared" si="14"/>
        <v>0</v>
      </c>
      <c r="BI101" s="135">
        <f t="shared" si="15"/>
        <v>0</v>
      </c>
      <c r="BJ101" s="2" t="s">
        <v>85</v>
      </c>
      <c r="BK101" s="135">
        <f t="shared" si="16"/>
        <v>0</v>
      </c>
      <c r="BL101" s="2" t="s">
        <v>174</v>
      </c>
      <c r="BM101" s="134" t="s">
        <v>2458</v>
      </c>
    </row>
    <row r="102" spans="2:65" s="18" customFormat="1" ht="24.2" customHeight="1">
      <c r="B102" s="19"/>
      <c r="C102" s="123" t="s">
        <v>390</v>
      </c>
      <c r="D102" s="123" t="s">
        <v>156</v>
      </c>
      <c r="E102" s="124" t="s">
        <v>2459</v>
      </c>
      <c r="F102" s="125" t="s">
        <v>2460</v>
      </c>
      <c r="G102" s="126" t="s">
        <v>159</v>
      </c>
      <c r="H102" s="127">
        <v>1</v>
      </c>
      <c r="I102" s="128"/>
      <c r="J102" s="129">
        <f t="shared" si="7"/>
        <v>0</v>
      </c>
      <c r="K102" s="125" t="s">
        <v>19</v>
      </c>
      <c r="L102" s="19"/>
      <c r="M102" s="130" t="s">
        <v>19</v>
      </c>
      <c r="N102" s="131" t="s">
        <v>49</v>
      </c>
      <c r="P102" s="132">
        <f t="shared" si="8"/>
        <v>0</v>
      </c>
      <c r="Q102" s="132">
        <v>0</v>
      </c>
      <c r="R102" s="132">
        <f t="shared" si="9"/>
        <v>0</v>
      </c>
      <c r="S102" s="132">
        <v>0</v>
      </c>
      <c r="T102" s="133">
        <f t="shared" si="10"/>
        <v>0</v>
      </c>
      <c r="AR102" s="134" t="s">
        <v>174</v>
      </c>
      <c r="AT102" s="134" t="s">
        <v>156</v>
      </c>
      <c r="AU102" s="134" t="s">
        <v>87</v>
      </c>
      <c r="AY102" s="2" t="s">
        <v>153</v>
      </c>
      <c r="BE102" s="135">
        <f t="shared" si="11"/>
        <v>0</v>
      </c>
      <c r="BF102" s="135">
        <f t="shared" si="12"/>
        <v>0</v>
      </c>
      <c r="BG102" s="135">
        <f t="shared" si="13"/>
        <v>0</v>
      </c>
      <c r="BH102" s="135">
        <f t="shared" si="14"/>
        <v>0</v>
      </c>
      <c r="BI102" s="135">
        <f t="shared" si="15"/>
        <v>0</v>
      </c>
      <c r="BJ102" s="2" t="s">
        <v>85</v>
      </c>
      <c r="BK102" s="135">
        <f t="shared" si="16"/>
        <v>0</v>
      </c>
      <c r="BL102" s="2" t="s">
        <v>174</v>
      </c>
      <c r="BM102" s="134" t="s">
        <v>2461</v>
      </c>
    </row>
    <row r="103" spans="2:65" s="18" customFormat="1" ht="16.5" customHeight="1">
      <c r="B103" s="19"/>
      <c r="C103" s="123" t="s">
        <v>396</v>
      </c>
      <c r="D103" s="123" t="s">
        <v>156</v>
      </c>
      <c r="E103" s="124" t="s">
        <v>2462</v>
      </c>
      <c r="F103" s="125" t="s">
        <v>2463</v>
      </c>
      <c r="G103" s="126" t="s">
        <v>254</v>
      </c>
      <c r="H103" s="127">
        <v>1</v>
      </c>
      <c r="I103" s="128"/>
      <c r="J103" s="129">
        <f t="shared" si="7"/>
        <v>0</v>
      </c>
      <c r="K103" s="125" t="s">
        <v>19</v>
      </c>
      <c r="L103" s="19"/>
      <c r="M103" s="182" t="s">
        <v>19</v>
      </c>
      <c r="N103" s="183" t="s">
        <v>49</v>
      </c>
      <c r="O103" s="140"/>
      <c r="P103" s="184">
        <f t="shared" si="8"/>
        <v>0</v>
      </c>
      <c r="Q103" s="184">
        <v>0</v>
      </c>
      <c r="R103" s="184">
        <f t="shared" si="9"/>
        <v>0</v>
      </c>
      <c r="S103" s="184">
        <v>0</v>
      </c>
      <c r="T103" s="185">
        <f t="shared" si="10"/>
        <v>0</v>
      </c>
      <c r="AR103" s="134" t="s">
        <v>174</v>
      </c>
      <c r="AT103" s="134" t="s">
        <v>156</v>
      </c>
      <c r="AU103" s="134" t="s">
        <v>87</v>
      </c>
      <c r="AY103" s="2" t="s">
        <v>153</v>
      </c>
      <c r="BE103" s="135">
        <f t="shared" si="11"/>
        <v>0</v>
      </c>
      <c r="BF103" s="135">
        <f t="shared" si="12"/>
        <v>0</v>
      </c>
      <c r="BG103" s="135">
        <f t="shared" si="13"/>
        <v>0</v>
      </c>
      <c r="BH103" s="135">
        <f t="shared" si="14"/>
        <v>0</v>
      </c>
      <c r="BI103" s="135">
        <f t="shared" si="15"/>
        <v>0</v>
      </c>
      <c r="BJ103" s="2" t="s">
        <v>85</v>
      </c>
      <c r="BK103" s="135">
        <f t="shared" si="16"/>
        <v>0</v>
      </c>
      <c r="BL103" s="2" t="s">
        <v>174</v>
      </c>
      <c r="BM103" s="134" t="s">
        <v>2464</v>
      </c>
    </row>
    <row r="104" spans="2:12" s="18" customFormat="1" ht="6.95" customHeight="1">
      <c r="B104" s="29"/>
      <c r="C104" s="30"/>
      <c r="D104" s="30"/>
      <c r="E104" s="30"/>
      <c r="F104" s="30"/>
      <c r="G104" s="30"/>
      <c r="H104" s="30"/>
      <c r="I104" s="30"/>
      <c r="J104" s="30"/>
      <c r="K104" s="30"/>
      <c r="L104" s="19"/>
    </row>
  </sheetData>
  <autoFilter ref="C80:K103"/>
  <mergeCells count="9">
    <mergeCell ref="E48:H48"/>
    <mergeCell ref="E50:H50"/>
    <mergeCell ref="E71:H71"/>
    <mergeCell ref="E73:H73"/>
    <mergeCell ref="L2:V2"/>
    <mergeCell ref="E7:H7"/>
    <mergeCell ref="E9:H9"/>
    <mergeCell ref="E18:H18"/>
    <mergeCell ref="E27:H27"/>
  </mergeCell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88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102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2465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22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">
        <v>19</v>
      </c>
      <c r="L14" s="19"/>
    </row>
    <row r="15" spans="2:12" s="18" customFormat="1" ht="18" customHeight="1">
      <c r="B15" s="19"/>
      <c r="E15" s="10" t="s">
        <v>28</v>
      </c>
      <c r="I15" s="12" t="s">
        <v>29</v>
      </c>
      <c r="J15" s="10" t="s">
        <v>19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">
        <v>19</v>
      </c>
      <c r="L20" s="19"/>
    </row>
    <row r="21" spans="2:12" s="18" customFormat="1" ht="18" customHeight="1">
      <c r="B21" s="19"/>
      <c r="E21" s="10" t="s">
        <v>35</v>
      </c>
      <c r="I21" s="12" t="s">
        <v>29</v>
      </c>
      <c r="J21" s="10" t="s">
        <v>19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">
        <v>19</v>
      </c>
      <c r="L23" s="19"/>
    </row>
    <row r="24" spans="2:12" s="18" customFormat="1" ht="18" customHeight="1">
      <c r="B24" s="19"/>
      <c r="E24" s="10" t="s">
        <v>127</v>
      </c>
      <c r="I24" s="12" t="s">
        <v>29</v>
      </c>
      <c r="J24" s="10" t="s">
        <v>19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ROUND(J87,2)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ROUND((SUM(BE87:BE187)),2)</f>
        <v>0</v>
      </c>
      <c r="I33" s="82">
        <v>0.21</v>
      </c>
      <c r="J33" s="81">
        <f>ROUND(((SUM(BE87:BE187))*I33),2)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ROUND((SUM(BF87:BF187)),2)</f>
        <v>0</v>
      </c>
      <c r="I34" s="82">
        <v>0.15</v>
      </c>
      <c r="J34" s="81">
        <f>ROUND(((SUM(BF87:BF187))*I34),2)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ROUND((SUM(BG87:BG187)),2)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ROUND((SUM(BH87:BH187)),2)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ROUND((SUM(BI87:BI187)),2)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05 - Vodovod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Chrudim, ul. Topolská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Michal Kubelka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J87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225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226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7" customFormat="1" ht="19.9" customHeight="1">
      <c r="B62" s="98"/>
      <c r="D62" s="99" t="s">
        <v>229</v>
      </c>
      <c r="E62" s="100"/>
      <c r="F62" s="100"/>
      <c r="G62" s="100"/>
      <c r="H62" s="100"/>
      <c r="I62" s="100"/>
      <c r="J62" s="101">
        <f>J107</f>
        <v>0</v>
      </c>
      <c r="L62" s="98"/>
    </row>
    <row r="63" spans="2:12" s="97" customFormat="1" ht="19.9" customHeight="1">
      <c r="B63" s="98"/>
      <c r="D63" s="99" t="s">
        <v>1971</v>
      </c>
      <c r="E63" s="100"/>
      <c r="F63" s="100"/>
      <c r="G63" s="100"/>
      <c r="H63" s="100"/>
      <c r="I63" s="100"/>
      <c r="J63" s="101">
        <f>J110</f>
        <v>0</v>
      </c>
      <c r="L63" s="98"/>
    </row>
    <row r="64" spans="2:12" s="97" customFormat="1" ht="19.9" customHeight="1">
      <c r="B64" s="98"/>
      <c r="D64" s="99" t="s">
        <v>234</v>
      </c>
      <c r="E64" s="100"/>
      <c r="F64" s="100"/>
      <c r="G64" s="100"/>
      <c r="H64" s="100"/>
      <c r="I64" s="100"/>
      <c r="J64" s="101">
        <f>J127</f>
        <v>0</v>
      </c>
      <c r="L64" s="98"/>
    </row>
    <row r="65" spans="2:12" s="92" customFormat="1" ht="24.95" customHeight="1">
      <c r="B65" s="93"/>
      <c r="D65" s="94" t="s">
        <v>235</v>
      </c>
      <c r="E65" s="95"/>
      <c r="F65" s="95"/>
      <c r="G65" s="95"/>
      <c r="H65" s="95"/>
      <c r="I65" s="95"/>
      <c r="J65" s="96">
        <f aca="true" t="shared" si="2" ref="J65:J66">J132</f>
        <v>0</v>
      </c>
      <c r="L65" s="93"/>
    </row>
    <row r="66" spans="2:12" s="97" customFormat="1" ht="19.9" customHeight="1">
      <c r="B66" s="98"/>
      <c r="D66" s="99" t="s">
        <v>2466</v>
      </c>
      <c r="E66" s="100"/>
      <c r="F66" s="100"/>
      <c r="G66" s="100"/>
      <c r="H66" s="100"/>
      <c r="I66" s="100"/>
      <c r="J66" s="101">
        <f t="shared" si="2"/>
        <v>0</v>
      </c>
      <c r="L66" s="98"/>
    </row>
    <row r="67" spans="2:12" s="97" customFormat="1" ht="19.9" customHeight="1">
      <c r="B67" s="98"/>
      <c r="D67" s="99" t="s">
        <v>2467</v>
      </c>
      <c r="E67" s="100"/>
      <c r="F67" s="100"/>
      <c r="G67" s="100"/>
      <c r="H67" s="100"/>
      <c r="I67" s="100"/>
      <c r="J67" s="101">
        <f>J179</f>
        <v>0</v>
      </c>
      <c r="L67" s="98"/>
    </row>
    <row r="68" spans="2:12" s="18" customFormat="1" ht="21.75" customHeight="1">
      <c r="B68" s="19"/>
      <c r="L68" s="19"/>
    </row>
    <row r="69" spans="2:12" s="18" customFormat="1" ht="6.95" customHeight="1"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19"/>
    </row>
    <row r="73" spans="2:12" s="18" customFormat="1" ht="6.95" customHeight="1">
      <c r="B73" s="31"/>
      <c r="C73" s="32"/>
      <c r="D73" s="32"/>
      <c r="E73" s="32"/>
      <c r="F73" s="32"/>
      <c r="G73" s="32"/>
      <c r="H73" s="32"/>
      <c r="I73" s="32"/>
      <c r="J73" s="32"/>
      <c r="K73" s="32"/>
      <c r="L73" s="19"/>
    </row>
    <row r="74" spans="2:12" s="18" customFormat="1" ht="24.95" customHeight="1">
      <c r="B74" s="19"/>
      <c r="C74" s="6" t="s">
        <v>138</v>
      </c>
      <c r="L74" s="19"/>
    </row>
    <row r="75" spans="2:12" s="18" customFormat="1" ht="6.95" customHeight="1">
      <c r="B75" s="19"/>
      <c r="L75" s="19"/>
    </row>
    <row r="76" spans="2:12" s="18" customFormat="1" ht="12" customHeight="1">
      <c r="B76" s="19"/>
      <c r="C76" s="12" t="s">
        <v>16</v>
      </c>
      <c r="L76" s="19"/>
    </row>
    <row r="77" spans="2:12" s="18" customFormat="1" ht="16.5" customHeight="1">
      <c r="B77" s="19"/>
      <c r="E77" s="295" t="str">
        <f>E7</f>
        <v>Knihovna v Topolské ulici, Chrudim</v>
      </c>
      <c r="F77" s="296"/>
      <c r="G77" s="296"/>
      <c r="H77" s="296"/>
      <c r="L77" s="19"/>
    </row>
    <row r="78" spans="2:12" s="18" customFormat="1" ht="12" customHeight="1">
      <c r="B78" s="19"/>
      <c r="C78" s="12" t="s">
        <v>125</v>
      </c>
      <c r="L78" s="19"/>
    </row>
    <row r="79" spans="2:12" s="18" customFormat="1" ht="16.5" customHeight="1">
      <c r="B79" s="19"/>
      <c r="E79" s="276" t="str">
        <f>E9</f>
        <v>05 - Vodovod</v>
      </c>
      <c r="F79" s="297"/>
      <c r="G79" s="297"/>
      <c r="H79" s="297"/>
      <c r="L79" s="19"/>
    </row>
    <row r="80" spans="2:12" s="18" customFormat="1" ht="6.95" customHeight="1">
      <c r="B80" s="19"/>
      <c r="L80" s="19"/>
    </row>
    <row r="81" spans="2:12" s="18" customFormat="1" ht="12" customHeight="1">
      <c r="B81" s="19"/>
      <c r="C81" s="12" t="s">
        <v>21</v>
      </c>
      <c r="F81" s="10" t="str">
        <f>F12</f>
        <v xml:space="preserve">Chrudim, ul. Topolská </v>
      </c>
      <c r="I81" s="12" t="s">
        <v>23</v>
      </c>
      <c r="J81" s="39" t="str">
        <f>IF(J12="","",J12)</f>
        <v>12. 1. 2023</v>
      </c>
      <c r="L81" s="19"/>
    </row>
    <row r="82" spans="2:12" s="18" customFormat="1" ht="6.95" customHeight="1">
      <c r="B82" s="19"/>
      <c r="L82" s="19"/>
    </row>
    <row r="83" spans="2:12" s="18" customFormat="1" ht="15.2" customHeight="1">
      <c r="B83" s="19"/>
      <c r="C83" s="12" t="s">
        <v>25</v>
      </c>
      <c r="F83" s="10" t="str">
        <f>E15</f>
        <v>Město Chrudim</v>
      </c>
      <c r="I83" s="12" t="s">
        <v>33</v>
      </c>
      <c r="J83" s="16" t="str">
        <f>E21</f>
        <v>KLIKS atelier s.r.o.</v>
      </c>
      <c r="L83" s="19"/>
    </row>
    <row r="84" spans="2:12" s="18" customFormat="1" ht="15.2" customHeight="1">
      <c r="B84" s="19"/>
      <c r="C84" s="12" t="s">
        <v>31</v>
      </c>
      <c r="F84" s="10" t="str">
        <f>IF(E18="","",E18)</f>
        <v>Vyplň údaj</v>
      </c>
      <c r="I84" s="12" t="s">
        <v>38</v>
      </c>
      <c r="J84" s="16" t="str">
        <f>E24</f>
        <v>Michal Kubelka</v>
      </c>
      <c r="L84" s="19"/>
    </row>
    <row r="85" spans="2:12" s="18" customFormat="1" ht="10.35" customHeight="1">
      <c r="B85" s="19"/>
      <c r="L85" s="19"/>
    </row>
    <row r="86" spans="2:20" s="102" customFormat="1" ht="29.25" customHeight="1">
      <c r="B86" s="103"/>
      <c r="C86" s="104" t="s">
        <v>139</v>
      </c>
      <c r="D86" s="105" t="s">
        <v>63</v>
      </c>
      <c r="E86" s="105" t="s">
        <v>59</v>
      </c>
      <c r="F86" s="105" t="s">
        <v>60</v>
      </c>
      <c r="G86" s="105" t="s">
        <v>140</v>
      </c>
      <c r="H86" s="105" t="s">
        <v>141</v>
      </c>
      <c r="I86" s="105" t="s">
        <v>142</v>
      </c>
      <c r="J86" s="105" t="s">
        <v>130</v>
      </c>
      <c r="K86" s="106" t="s">
        <v>143</v>
      </c>
      <c r="L86" s="103"/>
      <c r="M86" s="46" t="s">
        <v>19</v>
      </c>
      <c r="N86" s="47" t="s">
        <v>48</v>
      </c>
      <c r="O86" s="47" t="s">
        <v>144</v>
      </c>
      <c r="P86" s="47" t="s">
        <v>145</v>
      </c>
      <c r="Q86" s="47" t="s">
        <v>146</v>
      </c>
      <c r="R86" s="47" t="s">
        <v>147</v>
      </c>
      <c r="S86" s="47" t="s">
        <v>148</v>
      </c>
      <c r="T86" s="48" t="s">
        <v>149</v>
      </c>
    </row>
    <row r="87" spans="2:63" s="18" customFormat="1" ht="22.9" customHeight="1">
      <c r="B87" s="19"/>
      <c r="C87" s="52" t="s">
        <v>150</v>
      </c>
      <c r="J87" s="107">
        <f aca="true" t="shared" si="3" ref="J87:J89">BK87</f>
        <v>0</v>
      </c>
      <c r="L87" s="19"/>
      <c r="M87" s="49"/>
      <c r="N87" s="40"/>
      <c r="O87" s="40"/>
      <c r="P87" s="108">
        <f>P88+P132</f>
        <v>0</v>
      </c>
      <c r="Q87" s="40"/>
      <c r="R87" s="108">
        <f>R88+R132</f>
        <v>54.838404</v>
      </c>
      <c r="S87" s="40"/>
      <c r="T87" s="109">
        <f>T88+T132</f>
        <v>0</v>
      </c>
      <c r="AT87" s="2" t="s">
        <v>77</v>
      </c>
      <c r="AU87" s="2" t="s">
        <v>131</v>
      </c>
      <c r="BK87" s="110">
        <f>BK88+BK132</f>
        <v>0</v>
      </c>
    </row>
    <row r="88" spans="2:63" s="111" customFormat="1" ht="25.9" customHeight="1">
      <c r="B88" s="112"/>
      <c r="D88" s="113" t="s">
        <v>77</v>
      </c>
      <c r="E88" s="114" t="s">
        <v>249</v>
      </c>
      <c r="F88" s="114" t="s">
        <v>250</v>
      </c>
      <c r="J88" s="115">
        <f t="shared" si="3"/>
        <v>0</v>
      </c>
      <c r="L88" s="112"/>
      <c r="M88" s="116"/>
      <c r="P88" s="117">
        <f>P89+P107+P110+P127</f>
        <v>0</v>
      </c>
      <c r="R88" s="117">
        <f>R89+R107+R110+R127</f>
        <v>54.661814</v>
      </c>
      <c r="T88" s="118">
        <f>T89+T107+T110+T127</f>
        <v>0</v>
      </c>
      <c r="AR88" s="113" t="s">
        <v>85</v>
      </c>
      <c r="AT88" s="119" t="s">
        <v>77</v>
      </c>
      <c r="AU88" s="119" t="s">
        <v>78</v>
      </c>
      <c r="AY88" s="113" t="s">
        <v>153</v>
      </c>
      <c r="BK88" s="120">
        <f>BK89+BK107+BK110+BK127</f>
        <v>0</v>
      </c>
    </row>
    <row r="89" spans="2:63" s="111" customFormat="1" ht="22.9" customHeight="1">
      <c r="B89" s="112"/>
      <c r="D89" s="113" t="s">
        <v>77</v>
      </c>
      <c r="E89" s="121" t="s">
        <v>85</v>
      </c>
      <c r="F89" s="121" t="s">
        <v>251</v>
      </c>
      <c r="J89" s="122">
        <f t="shared" si="3"/>
        <v>0</v>
      </c>
      <c r="L89" s="112"/>
      <c r="M89" s="116"/>
      <c r="P89" s="117">
        <f>SUM(P90:P106)</f>
        <v>0</v>
      </c>
      <c r="R89" s="117">
        <f>SUM(R90:R106)</f>
        <v>54.6</v>
      </c>
      <c r="T89" s="118">
        <f>SUM(T90:T106)</f>
        <v>0</v>
      </c>
      <c r="AR89" s="113" t="s">
        <v>85</v>
      </c>
      <c r="AT89" s="119" t="s">
        <v>77</v>
      </c>
      <c r="AU89" s="119" t="s">
        <v>85</v>
      </c>
      <c r="AY89" s="113" t="s">
        <v>153</v>
      </c>
      <c r="BK89" s="120">
        <f>SUM(BK90:BK106)</f>
        <v>0</v>
      </c>
    </row>
    <row r="90" spans="2:65" s="18" customFormat="1" ht="24.2" customHeight="1">
      <c r="B90" s="19"/>
      <c r="C90" s="123" t="s">
        <v>85</v>
      </c>
      <c r="D90" s="123" t="s">
        <v>156</v>
      </c>
      <c r="E90" s="124" t="s">
        <v>2468</v>
      </c>
      <c r="F90" s="125" t="s">
        <v>2469</v>
      </c>
      <c r="G90" s="126" t="s">
        <v>276</v>
      </c>
      <c r="H90" s="127">
        <v>125</v>
      </c>
      <c r="I90" s="128"/>
      <c r="J90" s="129">
        <f>ROUND(I90*H90,2)</f>
        <v>0</v>
      </c>
      <c r="K90" s="125" t="s">
        <v>160</v>
      </c>
      <c r="L90" s="19"/>
      <c r="M90" s="130" t="s">
        <v>19</v>
      </c>
      <c r="N90" s="131" t="s">
        <v>49</v>
      </c>
      <c r="P90" s="132">
        <f>O90*H90</f>
        <v>0</v>
      </c>
      <c r="Q90" s="132">
        <v>0</v>
      </c>
      <c r="R90" s="132">
        <f>Q90*H90</f>
        <v>0</v>
      </c>
      <c r="S90" s="132">
        <v>0</v>
      </c>
      <c r="T90" s="133">
        <f>S90*H90</f>
        <v>0</v>
      </c>
      <c r="AR90" s="134" t="s">
        <v>174</v>
      </c>
      <c r="AT90" s="134" t="s">
        <v>156</v>
      </c>
      <c r="AU90" s="134" t="s">
        <v>87</v>
      </c>
      <c r="AY90" s="2" t="s">
        <v>153</v>
      </c>
      <c r="BE90" s="135">
        <f>IF(N90="základní",J90,0)</f>
        <v>0</v>
      </c>
      <c r="BF90" s="135">
        <f>IF(N90="snížená",J90,0)</f>
        <v>0</v>
      </c>
      <c r="BG90" s="135">
        <f>IF(N90="zákl. přenesená",J90,0)</f>
        <v>0</v>
      </c>
      <c r="BH90" s="135">
        <f>IF(N90="sníž. přenesená",J90,0)</f>
        <v>0</v>
      </c>
      <c r="BI90" s="135">
        <f>IF(N90="nulová",J90,0)</f>
        <v>0</v>
      </c>
      <c r="BJ90" s="2" t="s">
        <v>85</v>
      </c>
      <c r="BK90" s="135">
        <f>ROUND(I90*H90,2)</f>
        <v>0</v>
      </c>
      <c r="BL90" s="2" t="s">
        <v>174</v>
      </c>
      <c r="BM90" s="134" t="s">
        <v>2470</v>
      </c>
    </row>
    <row r="91" spans="2:47" s="18" customFormat="1" ht="11.25">
      <c r="B91" s="19"/>
      <c r="D91" s="136" t="s">
        <v>163</v>
      </c>
      <c r="F91" s="137" t="s">
        <v>2471</v>
      </c>
      <c r="L91" s="19"/>
      <c r="M91" s="138"/>
      <c r="T91" s="43"/>
      <c r="AT91" s="2" t="s">
        <v>163</v>
      </c>
      <c r="AU91" s="2" t="s">
        <v>87</v>
      </c>
    </row>
    <row r="92" spans="2:65" s="18" customFormat="1" ht="37.9" customHeight="1">
      <c r="B92" s="19"/>
      <c r="C92" s="123" t="s">
        <v>87</v>
      </c>
      <c r="D92" s="123" t="s">
        <v>156</v>
      </c>
      <c r="E92" s="124" t="s">
        <v>311</v>
      </c>
      <c r="F92" s="125" t="s">
        <v>312</v>
      </c>
      <c r="G92" s="126" t="s">
        <v>276</v>
      </c>
      <c r="H92" s="127">
        <v>35.1</v>
      </c>
      <c r="I92" s="128"/>
      <c r="J92" s="129">
        <f>ROUND(I92*H92,2)</f>
        <v>0</v>
      </c>
      <c r="K92" s="125" t="s">
        <v>160</v>
      </c>
      <c r="L92" s="19"/>
      <c r="M92" s="130" t="s">
        <v>19</v>
      </c>
      <c r="N92" s="131" t="s">
        <v>49</v>
      </c>
      <c r="P92" s="132">
        <f>O92*H92</f>
        <v>0</v>
      </c>
      <c r="Q92" s="132">
        <v>0</v>
      </c>
      <c r="R92" s="132">
        <f>Q92*H92</f>
        <v>0</v>
      </c>
      <c r="S92" s="132">
        <v>0</v>
      </c>
      <c r="T92" s="133">
        <f>S92*H92</f>
        <v>0</v>
      </c>
      <c r="AR92" s="134" t="s">
        <v>174</v>
      </c>
      <c r="AT92" s="134" t="s">
        <v>156</v>
      </c>
      <c r="AU92" s="134" t="s">
        <v>87</v>
      </c>
      <c r="AY92" s="2" t="s">
        <v>153</v>
      </c>
      <c r="BE92" s="135">
        <f>IF(N92="základní",J92,0)</f>
        <v>0</v>
      </c>
      <c r="BF92" s="135">
        <f>IF(N92="snížená",J92,0)</f>
        <v>0</v>
      </c>
      <c r="BG92" s="135">
        <f>IF(N92="zákl. přenesená",J92,0)</f>
        <v>0</v>
      </c>
      <c r="BH92" s="135">
        <f>IF(N92="sníž. přenesená",J92,0)</f>
        <v>0</v>
      </c>
      <c r="BI92" s="135">
        <f>IF(N92="nulová",J92,0)</f>
        <v>0</v>
      </c>
      <c r="BJ92" s="2" t="s">
        <v>85</v>
      </c>
      <c r="BK92" s="135">
        <f>ROUND(I92*H92,2)</f>
        <v>0</v>
      </c>
      <c r="BL92" s="2" t="s">
        <v>174</v>
      </c>
      <c r="BM92" s="134" t="s">
        <v>2472</v>
      </c>
    </row>
    <row r="93" spans="2:47" s="18" customFormat="1" ht="11.25">
      <c r="B93" s="19"/>
      <c r="D93" s="136" t="s">
        <v>163</v>
      </c>
      <c r="F93" s="137" t="s">
        <v>314</v>
      </c>
      <c r="L93" s="19"/>
      <c r="M93" s="138"/>
      <c r="T93" s="43"/>
      <c r="AT93" s="2" t="s">
        <v>163</v>
      </c>
      <c r="AU93" s="2" t="s">
        <v>87</v>
      </c>
    </row>
    <row r="94" spans="2:51" s="149" customFormat="1" ht="11.25">
      <c r="B94" s="150"/>
      <c r="D94" s="144" t="s">
        <v>261</v>
      </c>
      <c r="E94" s="151" t="s">
        <v>19</v>
      </c>
      <c r="F94" s="152" t="s">
        <v>2473</v>
      </c>
      <c r="H94" s="153">
        <v>35.1</v>
      </c>
      <c r="L94" s="150"/>
      <c r="M94" s="154"/>
      <c r="T94" s="155"/>
      <c r="AT94" s="151" t="s">
        <v>261</v>
      </c>
      <c r="AU94" s="151" t="s">
        <v>87</v>
      </c>
      <c r="AV94" s="149" t="s">
        <v>87</v>
      </c>
      <c r="AW94" s="149" t="s">
        <v>37</v>
      </c>
      <c r="AX94" s="149" t="s">
        <v>85</v>
      </c>
      <c r="AY94" s="151" t="s">
        <v>153</v>
      </c>
    </row>
    <row r="95" spans="2:65" s="18" customFormat="1" ht="24.2" customHeight="1">
      <c r="B95" s="19"/>
      <c r="C95" s="123" t="s">
        <v>169</v>
      </c>
      <c r="D95" s="123" t="s">
        <v>156</v>
      </c>
      <c r="E95" s="124" t="s">
        <v>316</v>
      </c>
      <c r="F95" s="125" t="s">
        <v>317</v>
      </c>
      <c r="G95" s="126" t="s">
        <v>276</v>
      </c>
      <c r="H95" s="127">
        <v>35.1</v>
      </c>
      <c r="I95" s="128"/>
      <c r="J95" s="129">
        <f>ROUND(I95*H95,2)</f>
        <v>0</v>
      </c>
      <c r="K95" s="125" t="s">
        <v>160</v>
      </c>
      <c r="L95" s="19"/>
      <c r="M95" s="130" t="s">
        <v>19</v>
      </c>
      <c r="N95" s="131" t="s">
        <v>49</v>
      </c>
      <c r="P95" s="132">
        <f>O95*H95</f>
        <v>0</v>
      </c>
      <c r="Q95" s="132">
        <v>0</v>
      </c>
      <c r="R95" s="132">
        <f>Q95*H95</f>
        <v>0</v>
      </c>
      <c r="S95" s="132">
        <v>0</v>
      </c>
      <c r="T95" s="133">
        <f>S95*H95</f>
        <v>0</v>
      </c>
      <c r="AR95" s="134" t="s">
        <v>174</v>
      </c>
      <c r="AT95" s="134" t="s">
        <v>156</v>
      </c>
      <c r="AU95" s="134" t="s">
        <v>87</v>
      </c>
      <c r="AY95" s="2" t="s">
        <v>153</v>
      </c>
      <c r="BE95" s="135">
        <f>IF(N95="základní",J95,0)</f>
        <v>0</v>
      </c>
      <c r="BF95" s="135">
        <f>IF(N95="snížená",J95,0)</f>
        <v>0</v>
      </c>
      <c r="BG95" s="135">
        <f>IF(N95="zákl. přenesená",J95,0)</f>
        <v>0</v>
      </c>
      <c r="BH95" s="135">
        <f>IF(N95="sníž. přenesená",J95,0)</f>
        <v>0</v>
      </c>
      <c r="BI95" s="135">
        <f>IF(N95="nulová",J95,0)</f>
        <v>0</v>
      </c>
      <c r="BJ95" s="2" t="s">
        <v>85</v>
      </c>
      <c r="BK95" s="135">
        <f>ROUND(I95*H95,2)</f>
        <v>0</v>
      </c>
      <c r="BL95" s="2" t="s">
        <v>174</v>
      </c>
      <c r="BM95" s="134" t="s">
        <v>2474</v>
      </c>
    </row>
    <row r="96" spans="2:47" s="18" customFormat="1" ht="11.25">
      <c r="B96" s="19"/>
      <c r="D96" s="136" t="s">
        <v>163</v>
      </c>
      <c r="F96" s="137" t="s">
        <v>319</v>
      </c>
      <c r="L96" s="19"/>
      <c r="M96" s="138"/>
      <c r="T96" s="43"/>
      <c r="AT96" s="2" t="s">
        <v>163</v>
      </c>
      <c r="AU96" s="2" t="s">
        <v>87</v>
      </c>
    </row>
    <row r="97" spans="2:65" s="18" customFormat="1" ht="24.2" customHeight="1">
      <c r="B97" s="19"/>
      <c r="C97" s="123" t="s">
        <v>174</v>
      </c>
      <c r="D97" s="123" t="s">
        <v>156</v>
      </c>
      <c r="E97" s="124" t="s">
        <v>320</v>
      </c>
      <c r="F97" s="125" t="s">
        <v>321</v>
      </c>
      <c r="G97" s="126" t="s">
        <v>322</v>
      </c>
      <c r="H97" s="127">
        <v>63.18</v>
      </c>
      <c r="I97" s="128"/>
      <c r="J97" s="129">
        <f>ROUND(I97*H97,2)</f>
        <v>0</v>
      </c>
      <c r="K97" s="125" t="s">
        <v>160</v>
      </c>
      <c r="L97" s="19"/>
      <c r="M97" s="130" t="s">
        <v>19</v>
      </c>
      <c r="N97" s="131" t="s">
        <v>49</v>
      </c>
      <c r="P97" s="132">
        <f>O97*H97</f>
        <v>0</v>
      </c>
      <c r="Q97" s="132">
        <v>0</v>
      </c>
      <c r="R97" s="132">
        <f>Q97*H97</f>
        <v>0</v>
      </c>
      <c r="S97" s="132">
        <v>0</v>
      </c>
      <c r="T97" s="133">
        <f>S97*H97</f>
        <v>0</v>
      </c>
      <c r="AR97" s="134" t="s">
        <v>174</v>
      </c>
      <c r="AT97" s="134" t="s">
        <v>156</v>
      </c>
      <c r="AU97" s="134" t="s">
        <v>87</v>
      </c>
      <c r="AY97" s="2" t="s">
        <v>153</v>
      </c>
      <c r="BE97" s="135">
        <f>IF(N97="základní",J97,0)</f>
        <v>0</v>
      </c>
      <c r="BF97" s="135">
        <f>IF(N97="snížená",J97,0)</f>
        <v>0</v>
      </c>
      <c r="BG97" s="135">
        <f>IF(N97="zákl. přenesená",J97,0)</f>
        <v>0</v>
      </c>
      <c r="BH97" s="135">
        <f>IF(N97="sníž. přenesená",J97,0)</f>
        <v>0</v>
      </c>
      <c r="BI97" s="135">
        <f>IF(N97="nulová",J97,0)</f>
        <v>0</v>
      </c>
      <c r="BJ97" s="2" t="s">
        <v>85</v>
      </c>
      <c r="BK97" s="135">
        <f>ROUND(I97*H97,2)</f>
        <v>0</v>
      </c>
      <c r="BL97" s="2" t="s">
        <v>174</v>
      </c>
      <c r="BM97" s="134" t="s">
        <v>2475</v>
      </c>
    </row>
    <row r="98" spans="2:47" s="18" customFormat="1" ht="11.25">
      <c r="B98" s="19"/>
      <c r="D98" s="136" t="s">
        <v>163</v>
      </c>
      <c r="F98" s="137" t="s">
        <v>324</v>
      </c>
      <c r="L98" s="19"/>
      <c r="M98" s="138"/>
      <c r="T98" s="43"/>
      <c r="AT98" s="2" t="s">
        <v>163</v>
      </c>
      <c r="AU98" s="2" t="s">
        <v>87</v>
      </c>
    </row>
    <row r="99" spans="2:51" s="149" customFormat="1" ht="11.25">
      <c r="B99" s="150"/>
      <c r="D99" s="144" t="s">
        <v>261</v>
      </c>
      <c r="E99" s="151" t="s">
        <v>19</v>
      </c>
      <c r="F99" s="152" t="s">
        <v>2476</v>
      </c>
      <c r="H99" s="153">
        <v>63.18</v>
      </c>
      <c r="L99" s="150"/>
      <c r="M99" s="154"/>
      <c r="T99" s="155"/>
      <c r="AT99" s="151" t="s">
        <v>261</v>
      </c>
      <c r="AU99" s="151" t="s">
        <v>87</v>
      </c>
      <c r="AV99" s="149" t="s">
        <v>87</v>
      </c>
      <c r="AW99" s="149" t="s">
        <v>37</v>
      </c>
      <c r="AX99" s="149" t="s">
        <v>85</v>
      </c>
      <c r="AY99" s="151" t="s">
        <v>153</v>
      </c>
    </row>
    <row r="100" spans="2:65" s="18" customFormat="1" ht="37.9" customHeight="1">
      <c r="B100" s="19"/>
      <c r="C100" s="123" t="s">
        <v>152</v>
      </c>
      <c r="D100" s="123" t="s">
        <v>156</v>
      </c>
      <c r="E100" s="124" t="s">
        <v>2477</v>
      </c>
      <c r="F100" s="125" t="s">
        <v>2478</v>
      </c>
      <c r="G100" s="126" t="s">
        <v>276</v>
      </c>
      <c r="H100" s="127">
        <v>27.3</v>
      </c>
      <c r="I100" s="128"/>
      <c r="J100" s="129">
        <f>ROUND(I100*H100,2)</f>
        <v>0</v>
      </c>
      <c r="K100" s="125" t="s">
        <v>160</v>
      </c>
      <c r="L100" s="19"/>
      <c r="M100" s="130" t="s">
        <v>19</v>
      </c>
      <c r="N100" s="131" t="s">
        <v>49</v>
      </c>
      <c r="P100" s="132">
        <f>O100*H100</f>
        <v>0</v>
      </c>
      <c r="Q100" s="132">
        <v>0</v>
      </c>
      <c r="R100" s="132">
        <f>Q100*H100</f>
        <v>0</v>
      </c>
      <c r="S100" s="132">
        <v>0</v>
      </c>
      <c r="T100" s="133">
        <f>S100*H100</f>
        <v>0</v>
      </c>
      <c r="AR100" s="134" t="s">
        <v>174</v>
      </c>
      <c r="AT100" s="134" t="s">
        <v>156</v>
      </c>
      <c r="AU100" s="134" t="s">
        <v>87</v>
      </c>
      <c r="AY100" s="2" t="s">
        <v>153</v>
      </c>
      <c r="BE100" s="135">
        <f>IF(N100="základní",J100,0)</f>
        <v>0</v>
      </c>
      <c r="BF100" s="135">
        <f>IF(N100="snížená",J100,0)</f>
        <v>0</v>
      </c>
      <c r="BG100" s="135">
        <f>IF(N100="zákl. přenesená",J100,0)</f>
        <v>0</v>
      </c>
      <c r="BH100" s="135">
        <f>IF(N100="sníž. přenesená",J100,0)</f>
        <v>0</v>
      </c>
      <c r="BI100" s="135">
        <f>IF(N100="nulová",J100,0)</f>
        <v>0</v>
      </c>
      <c r="BJ100" s="2" t="s">
        <v>85</v>
      </c>
      <c r="BK100" s="135">
        <f>ROUND(I100*H100,2)</f>
        <v>0</v>
      </c>
      <c r="BL100" s="2" t="s">
        <v>174</v>
      </c>
      <c r="BM100" s="134" t="s">
        <v>2479</v>
      </c>
    </row>
    <row r="101" spans="2:47" s="18" customFormat="1" ht="11.25">
      <c r="B101" s="19"/>
      <c r="D101" s="136" t="s">
        <v>163</v>
      </c>
      <c r="F101" s="137" t="s">
        <v>2480</v>
      </c>
      <c r="L101" s="19"/>
      <c r="M101" s="138"/>
      <c r="T101" s="43"/>
      <c r="AT101" s="2" t="s">
        <v>163</v>
      </c>
      <c r="AU101" s="2" t="s">
        <v>87</v>
      </c>
    </row>
    <row r="102" spans="2:65" s="18" customFormat="1" ht="16.5" customHeight="1">
      <c r="B102" s="19"/>
      <c r="C102" s="171" t="s">
        <v>183</v>
      </c>
      <c r="D102" s="171" t="s">
        <v>664</v>
      </c>
      <c r="E102" s="172" t="s">
        <v>2481</v>
      </c>
      <c r="F102" s="173" t="s">
        <v>2482</v>
      </c>
      <c r="G102" s="174" t="s">
        <v>322</v>
      </c>
      <c r="H102" s="175">
        <v>54.6</v>
      </c>
      <c r="I102" s="176"/>
      <c r="J102" s="177">
        <f>ROUND(I102*H102,2)</f>
        <v>0</v>
      </c>
      <c r="K102" s="173" t="s">
        <v>160</v>
      </c>
      <c r="L102" s="178"/>
      <c r="M102" s="179" t="s">
        <v>19</v>
      </c>
      <c r="N102" s="180" t="s">
        <v>49</v>
      </c>
      <c r="P102" s="132">
        <f>O102*H102</f>
        <v>0</v>
      </c>
      <c r="Q102" s="132">
        <v>1</v>
      </c>
      <c r="R102" s="132">
        <f>Q102*H102</f>
        <v>54.6</v>
      </c>
      <c r="S102" s="132">
        <v>0</v>
      </c>
      <c r="T102" s="133">
        <f>S102*H102</f>
        <v>0</v>
      </c>
      <c r="AR102" s="134" t="s">
        <v>192</v>
      </c>
      <c r="AT102" s="134" t="s">
        <v>664</v>
      </c>
      <c r="AU102" s="134" t="s">
        <v>87</v>
      </c>
      <c r="AY102" s="2" t="s">
        <v>153</v>
      </c>
      <c r="BE102" s="135">
        <f>IF(N102="základní",J102,0)</f>
        <v>0</v>
      </c>
      <c r="BF102" s="135">
        <f>IF(N102="snížená",J102,0)</f>
        <v>0</v>
      </c>
      <c r="BG102" s="135">
        <f>IF(N102="zákl. přenesená",J102,0)</f>
        <v>0</v>
      </c>
      <c r="BH102" s="135">
        <f>IF(N102="sníž. přenesená",J102,0)</f>
        <v>0</v>
      </c>
      <c r="BI102" s="135">
        <f>IF(N102="nulová",J102,0)</f>
        <v>0</v>
      </c>
      <c r="BJ102" s="2" t="s">
        <v>85</v>
      </c>
      <c r="BK102" s="135">
        <f>ROUND(I102*H102,2)</f>
        <v>0</v>
      </c>
      <c r="BL102" s="2" t="s">
        <v>174</v>
      </c>
      <c r="BM102" s="134" t="s">
        <v>2483</v>
      </c>
    </row>
    <row r="103" spans="2:51" s="149" customFormat="1" ht="11.25">
      <c r="B103" s="150"/>
      <c r="D103" s="144" t="s">
        <v>261</v>
      </c>
      <c r="F103" s="152" t="s">
        <v>2484</v>
      </c>
      <c r="H103" s="153">
        <v>54.6</v>
      </c>
      <c r="L103" s="150"/>
      <c r="M103" s="154"/>
      <c r="T103" s="155"/>
      <c r="AT103" s="151" t="s">
        <v>261</v>
      </c>
      <c r="AU103" s="151" t="s">
        <v>87</v>
      </c>
      <c r="AV103" s="149" t="s">
        <v>87</v>
      </c>
      <c r="AW103" s="149" t="s">
        <v>4</v>
      </c>
      <c r="AX103" s="149" t="s">
        <v>85</v>
      </c>
      <c r="AY103" s="151" t="s">
        <v>153</v>
      </c>
    </row>
    <row r="104" spans="2:65" s="18" customFormat="1" ht="24.2" customHeight="1">
      <c r="B104" s="19"/>
      <c r="C104" s="123" t="s">
        <v>187</v>
      </c>
      <c r="D104" s="123" t="s">
        <v>156</v>
      </c>
      <c r="E104" s="124" t="s">
        <v>326</v>
      </c>
      <c r="F104" s="125" t="s">
        <v>327</v>
      </c>
      <c r="G104" s="126" t="s">
        <v>276</v>
      </c>
      <c r="H104" s="127">
        <v>89.9</v>
      </c>
      <c r="I104" s="128"/>
      <c r="J104" s="129">
        <f>ROUND(I104*H104,2)</f>
        <v>0</v>
      </c>
      <c r="K104" s="125" t="s">
        <v>160</v>
      </c>
      <c r="L104" s="19"/>
      <c r="M104" s="130" t="s">
        <v>19</v>
      </c>
      <c r="N104" s="131" t="s">
        <v>49</v>
      </c>
      <c r="P104" s="132">
        <f>O104*H104</f>
        <v>0</v>
      </c>
      <c r="Q104" s="132">
        <v>0</v>
      </c>
      <c r="R104" s="132">
        <f>Q104*H104</f>
        <v>0</v>
      </c>
      <c r="S104" s="132">
        <v>0</v>
      </c>
      <c r="T104" s="133">
        <f>S104*H104</f>
        <v>0</v>
      </c>
      <c r="AR104" s="134" t="s">
        <v>174</v>
      </c>
      <c r="AT104" s="134" t="s">
        <v>156</v>
      </c>
      <c r="AU104" s="134" t="s">
        <v>87</v>
      </c>
      <c r="AY104" s="2" t="s">
        <v>153</v>
      </c>
      <c r="BE104" s="135">
        <f>IF(N104="základní",J104,0)</f>
        <v>0</v>
      </c>
      <c r="BF104" s="135">
        <f>IF(N104="snížená",J104,0)</f>
        <v>0</v>
      </c>
      <c r="BG104" s="135">
        <f>IF(N104="zákl. přenesená",J104,0)</f>
        <v>0</v>
      </c>
      <c r="BH104" s="135">
        <f>IF(N104="sníž. přenesená",J104,0)</f>
        <v>0</v>
      </c>
      <c r="BI104" s="135">
        <f>IF(N104="nulová",J104,0)</f>
        <v>0</v>
      </c>
      <c r="BJ104" s="2" t="s">
        <v>85</v>
      </c>
      <c r="BK104" s="135">
        <f>ROUND(I104*H104,2)</f>
        <v>0</v>
      </c>
      <c r="BL104" s="2" t="s">
        <v>174</v>
      </c>
      <c r="BM104" s="134" t="s">
        <v>2485</v>
      </c>
    </row>
    <row r="105" spans="2:47" s="18" customFormat="1" ht="11.25">
      <c r="B105" s="19"/>
      <c r="D105" s="136" t="s">
        <v>163</v>
      </c>
      <c r="F105" s="137" t="s">
        <v>329</v>
      </c>
      <c r="L105" s="19"/>
      <c r="M105" s="138"/>
      <c r="T105" s="43"/>
      <c r="AT105" s="2" t="s">
        <v>163</v>
      </c>
      <c r="AU105" s="2" t="s">
        <v>87</v>
      </c>
    </row>
    <row r="106" spans="2:51" s="149" customFormat="1" ht="11.25">
      <c r="B106" s="150"/>
      <c r="D106" s="144" t="s">
        <v>261</v>
      </c>
      <c r="E106" s="151" t="s">
        <v>19</v>
      </c>
      <c r="F106" s="152" t="s">
        <v>2486</v>
      </c>
      <c r="H106" s="153">
        <v>89.9</v>
      </c>
      <c r="L106" s="150"/>
      <c r="M106" s="154"/>
      <c r="T106" s="155"/>
      <c r="AT106" s="151" t="s">
        <v>261</v>
      </c>
      <c r="AU106" s="151" t="s">
        <v>87</v>
      </c>
      <c r="AV106" s="149" t="s">
        <v>87</v>
      </c>
      <c r="AW106" s="149" t="s">
        <v>37</v>
      </c>
      <c r="AX106" s="149" t="s">
        <v>85</v>
      </c>
      <c r="AY106" s="151" t="s">
        <v>153</v>
      </c>
    </row>
    <row r="107" spans="2:63" s="111" customFormat="1" ht="22.9" customHeight="1">
      <c r="B107" s="112"/>
      <c r="D107" s="113" t="s">
        <v>77</v>
      </c>
      <c r="E107" s="121" t="s">
        <v>174</v>
      </c>
      <c r="F107" s="121" t="s">
        <v>547</v>
      </c>
      <c r="J107" s="122">
        <f>BK107</f>
        <v>0</v>
      </c>
      <c r="L107" s="112"/>
      <c r="M107" s="116"/>
      <c r="P107" s="117">
        <f>SUM(P108:P109)</f>
        <v>0</v>
      </c>
      <c r="R107" s="117">
        <f>SUM(R108:R109)</f>
        <v>0</v>
      </c>
      <c r="T107" s="118">
        <f>SUM(T108:T109)</f>
        <v>0</v>
      </c>
      <c r="AR107" s="113" t="s">
        <v>85</v>
      </c>
      <c r="AT107" s="119" t="s">
        <v>77</v>
      </c>
      <c r="AU107" s="119" t="s">
        <v>85</v>
      </c>
      <c r="AY107" s="113" t="s">
        <v>153</v>
      </c>
      <c r="BK107" s="120">
        <f>SUM(BK108:BK109)</f>
        <v>0</v>
      </c>
    </row>
    <row r="108" spans="2:65" s="18" customFormat="1" ht="21.75" customHeight="1">
      <c r="B108" s="19"/>
      <c r="C108" s="123" t="s">
        <v>192</v>
      </c>
      <c r="D108" s="123" t="s">
        <v>156</v>
      </c>
      <c r="E108" s="124" t="s">
        <v>2487</v>
      </c>
      <c r="F108" s="125" t="s">
        <v>2488</v>
      </c>
      <c r="G108" s="126" t="s">
        <v>276</v>
      </c>
      <c r="H108" s="127">
        <v>7.8</v>
      </c>
      <c r="I108" s="128"/>
      <c r="J108" s="129">
        <f>ROUND(I108*H108,2)</f>
        <v>0</v>
      </c>
      <c r="K108" s="125" t="s">
        <v>160</v>
      </c>
      <c r="L108" s="19"/>
      <c r="M108" s="130" t="s">
        <v>19</v>
      </c>
      <c r="N108" s="131" t="s">
        <v>49</v>
      </c>
      <c r="P108" s="132">
        <f>O108*H108</f>
        <v>0</v>
      </c>
      <c r="Q108" s="132">
        <v>0</v>
      </c>
      <c r="R108" s="132">
        <f>Q108*H108</f>
        <v>0</v>
      </c>
      <c r="S108" s="132">
        <v>0</v>
      </c>
      <c r="T108" s="133">
        <f>S108*H108</f>
        <v>0</v>
      </c>
      <c r="AR108" s="134" t="s">
        <v>174</v>
      </c>
      <c r="AT108" s="134" t="s">
        <v>156</v>
      </c>
      <c r="AU108" s="134" t="s">
        <v>87</v>
      </c>
      <c r="AY108" s="2" t="s">
        <v>153</v>
      </c>
      <c r="BE108" s="135">
        <f>IF(N108="základní",J108,0)</f>
        <v>0</v>
      </c>
      <c r="BF108" s="135">
        <f>IF(N108="snížená",J108,0)</f>
        <v>0</v>
      </c>
      <c r="BG108" s="135">
        <f>IF(N108="zákl. přenesená",J108,0)</f>
        <v>0</v>
      </c>
      <c r="BH108" s="135">
        <f>IF(N108="sníž. přenesená",J108,0)</f>
        <v>0</v>
      </c>
      <c r="BI108" s="135">
        <f>IF(N108="nulová",J108,0)</f>
        <v>0</v>
      </c>
      <c r="BJ108" s="2" t="s">
        <v>85</v>
      </c>
      <c r="BK108" s="135">
        <f>ROUND(I108*H108,2)</f>
        <v>0</v>
      </c>
      <c r="BL108" s="2" t="s">
        <v>174</v>
      </c>
      <c r="BM108" s="134" t="s">
        <v>2489</v>
      </c>
    </row>
    <row r="109" spans="2:47" s="18" customFormat="1" ht="11.25">
      <c r="B109" s="19"/>
      <c r="D109" s="136" t="s">
        <v>163</v>
      </c>
      <c r="F109" s="137" t="s">
        <v>2490</v>
      </c>
      <c r="L109" s="19"/>
      <c r="M109" s="138"/>
      <c r="T109" s="43"/>
      <c r="AT109" s="2" t="s">
        <v>163</v>
      </c>
      <c r="AU109" s="2" t="s">
        <v>87</v>
      </c>
    </row>
    <row r="110" spans="2:63" s="111" customFormat="1" ht="22.9" customHeight="1">
      <c r="B110" s="112"/>
      <c r="D110" s="113" t="s">
        <v>77</v>
      </c>
      <c r="E110" s="121" t="s">
        <v>192</v>
      </c>
      <c r="F110" s="121" t="s">
        <v>2102</v>
      </c>
      <c r="J110" s="122">
        <f>BK110</f>
        <v>0</v>
      </c>
      <c r="L110" s="112"/>
      <c r="M110" s="116"/>
      <c r="P110" s="117">
        <f>SUM(P111:P126)</f>
        <v>0</v>
      </c>
      <c r="R110" s="117">
        <f>SUM(R111:R126)</f>
        <v>0.061813999999999994</v>
      </c>
      <c r="T110" s="118">
        <f>SUM(T111:T126)</f>
        <v>0</v>
      </c>
      <c r="AR110" s="113" t="s">
        <v>85</v>
      </c>
      <c r="AT110" s="119" t="s">
        <v>77</v>
      </c>
      <c r="AU110" s="119" t="s">
        <v>85</v>
      </c>
      <c r="AY110" s="113" t="s">
        <v>153</v>
      </c>
      <c r="BK110" s="120">
        <f>SUM(BK111:BK126)</f>
        <v>0</v>
      </c>
    </row>
    <row r="111" spans="2:65" s="18" customFormat="1" ht="16.5" customHeight="1">
      <c r="B111" s="19"/>
      <c r="C111" s="123" t="s">
        <v>197</v>
      </c>
      <c r="D111" s="123" t="s">
        <v>156</v>
      </c>
      <c r="E111" s="124" t="s">
        <v>2103</v>
      </c>
      <c r="F111" s="125" t="s">
        <v>2491</v>
      </c>
      <c r="G111" s="126" t="s">
        <v>159</v>
      </c>
      <c r="H111" s="127">
        <v>1</v>
      </c>
      <c r="I111" s="128"/>
      <c r="J111" s="129">
        <f aca="true" t="shared" si="4" ref="J111:J125">ROUND(I111*H111,2)</f>
        <v>0</v>
      </c>
      <c r="K111" s="125" t="s">
        <v>19</v>
      </c>
      <c r="L111" s="19"/>
      <c r="M111" s="130" t="s">
        <v>19</v>
      </c>
      <c r="N111" s="131" t="s">
        <v>49</v>
      </c>
      <c r="P111" s="132">
        <f aca="true" t="shared" si="5" ref="P111:P125">O111*H111</f>
        <v>0</v>
      </c>
      <c r="Q111" s="132">
        <v>0</v>
      </c>
      <c r="R111" s="132">
        <f aca="true" t="shared" si="6" ref="R111:R125">Q111*H111</f>
        <v>0</v>
      </c>
      <c r="S111" s="132">
        <v>0</v>
      </c>
      <c r="T111" s="133">
        <f aca="true" t="shared" si="7" ref="T111:T125">S111*H111</f>
        <v>0</v>
      </c>
      <c r="AR111" s="134" t="s">
        <v>174</v>
      </c>
      <c r="AT111" s="134" t="s">
        <v>156</v>
      </c>
      <c r="AU111" s="134" t="s">
        <v>87</v>
      </c>
      <c r="AY111" s="2" t="s">
        <v>153</v>
      </c>
      <c r="BE111" s="135">
        <f aca="true" t="shared" si="8" ref="BE111:BE173">IF(N111="základní",J111,0)</f>
        <v>0</v>
      </c>
      <c r="BF111" s="135">
        <f aca="true" t="shared" si="9" ref="BF111:BF173">IF(N111="snížená",J111,0)</f>
        <v>0</v>
      </c>
      <c r="BG111" s="135">
        <f aca="true" t="shared" si="10" ref="BG111:BG173">IF(N111="zákl. přenesená",J111,0)</f>
        <v>0</v>
      </c>
      <c r="BH111" s="135">
        <f aca="true" t="shared" si="11" ref="BH111:BH173">IF(N111="sníž. přenesená",J111,0)</f>
        <v>0</v>
      </c>
      <c r="BI111" s="135">
        <f aca="true" t="shared" si="12" ref="BI111:BI173">IF(N111="nulová",J111,0)</f>
        <v>0</v>
      </c>
      <c r="BJ111" s="2" t="s">
        <v>85</v>
      </c>
      <c r="BK111" s="135">
        <f aca="true" t="shared" si="13" ref="BK111:BK125">ROUND(I111*H111,2)</f>
        <v>0</v>
      </c>
      <c r="BL111" s="2" t="s">
        <v>174</v>
      </c>
      <c r="BM111" s="134" t="s">
        <v>2492</v>
      </c>
    </row>
    <row r="112" spans="2:65" s="18" customFormat="1" ht="16.5" customHeight="1">
      <c r="B112" s="19"/>
      <c r="C112" s="123" t="s">
        <v>115</v>
      </c>
      <c r="D112" s="123" t="s">
        <v>156</v>
      </c>
      <c r="E112" s="124" t="s">
        <v>2106</v>
      </c>
      <c r="F112" s="125" t="s">
        <v>2493</v>
      </c>
      <c r="G112" s="126" t="s">
        <v>270</v>
      </c>
      <c r="H112" s="127">
        <v>130</v>
      </c>
      <c r="I112" s="128"/>
      <c r="J112" s="129">
        <f t="shared" si="4"/>
        <v>0</v>
      </c>
      <c r="K112" s="125" t="s">
        <v>19</v>
      </c>
      <c r="L112" s="19"/>
      <c r="M112" s="130" t="s">
        <v>19</v>
      </c>
      <c r="N112" s="131" t="s">
        <v>49</v>
      </c>
      <c r="P112" s="132">
        <f t="shared" si="5"/>
        <v>0</v>
      </c>
      <c r="Q112" s="132">
        <v>0</v>
      </c>
      <c r="R112" s="132">
        <f t="shared" si="6"/>
        <v>0</v>
      </c>
      <c r="S112" s="132">
        <v>0</v>
      </c>
      <c r="T112" s="133">
        <f t="shared" si="7"/>
        <v>0</v>
      </c>
      <c r="AR112" s="134" t="s">
        <v>174</v>
      </c>
      <c r="AT112" s="134" t="s">
        <v>156</v>
      </c>
      <c r="AU112" s="134" t="s">
        <v>87</v>
      </c>
      <c r="AY112" s="2" t="s">
        <v>153</v>
      </c>
      <c r="BE112" s="135">
        <f t="shared" si="8"/>
        <v>0</v>
      </c>
      <c r="BF112" s="135">
        <f t="shared" si="9"/>
        <v>0</v>
      </c>
      <c r="BG112" s="135">
        <f t="shared" si="10"/>
        <v>0</v>
      </c>
      <c r="BH112" s="135">
        <f t="shared" si="11"/>
        <v>0</v>
      </c>
      <c r="BI112" s="135">
        <f t="shared" si="12"/>
        <v>0</v>
      </c>
      <c r="BJ112" s="2" t="s">
        <v>85</v>
      </c>
      <c r="BK112" s="135">
        <f t="shared" si="13"/>
        <v>0</v>
      </c>
      <c r="BL112" s="2" t="s">
        <v>174</v>
      </c>
      <c r="BM112" s="134" t="s">
        <v>2494</v>
      </c>
    </row>
    <row r="113" spans="2:65" s="18" customFormat="1" ht="24.2" customHeight="1">
      <c r="B113" s="19"/>
      <c r="C113" s="123" t="s">
        <v>118</v>
      </c>
      <c r="D113" s="123" t="s">
        <v>156</v>
      </c>
      <c r="E113" s="124" t="s">
        <v>2495</v>
      </c>
      <c r="F113" s="125" t="s">
        <v>2496</v>
      </c>
      <c r="G113" s="126" t="s">
        <v>270</v>
      </c>
      <c r="H113" s="127">
        <v>80</v>
      </c>
      <c r="I113" s="128"/>
      <c r="J113" s="129">
        <f t="shared" si="4"/>
        <v>0</v>
      </c>
      <c r="K113" s="125" t="s">
        <v>19</v>
      </c>
      <c r="L113" s="19"/>
      <c r="M113" s="130" t="s">
        <v>19</v>
      </c>
      <c r="N113" s="131" t="s">
        <v>49</v>
      </c>
      <c r="P113" s="132">
        <f t="shared" si="5"/>
        <v>0</v>
      </c>
      <c r="Q113" s="132">
        <v>0</v>
      </c>
      <c r="R113" s="132">
        <f t="shared" si="6"/>
        <v>0</v>
      </c>
      <c r="S113" s="132">
        <v>0</v>
      </c>
      <c r="T113" s="133">
        <f t="shared" si="7"/>
        <v>0</v>
      </c>
      <c r="AR113" s="134" t="s">
        <v>174</v>
      </c>
      <c r="AT113" s="134" t="s">
        <v>156</v>
      </c>
      <c r="AU113" s="134" t="s">
        <v>87</v>
      </c>
      <c r="AY113" s="2" t="s">
        <v>153</v>
      </c>
      <c r="BE113" s="135">
        <f t="shared" si="8"/>
        <v>0</v>
      </c>
      <c r="BF113" s="135">
        <f t="shared" si="9"/>
        <v>0</v>
      </c>
      <c r="BG113" s="135">
        <f t="shared" si="10"/>
        <v>0</v>
      </c>
      <c r="BH113" s="135">
        <f t="shared" si="11"/>
        <v>0</v>
      </c>
      <c r="BI113" s="135">
        <f t="shared" si="12"/>
        <v>0</v>
      </c>
      <c r="BJ113" s="2" t="s">
        <v>85</v>
      </c>
      <c r="BK113" s="135">
        <f t="shared" si="13"/>
        <v>0</v>
      </c>
      <c r="BL113" s="2" t="s">
        <v>174</v>
      </c>
      <c r="BM113" s="134" t="s">
        <v>2497</v>
      </c>
    </row>
    <row r="114" spans="2:65" s="18" customFormat="1" ht="16.5" customHeight="1">
      <c r="B114" s="19"/>
      <c r="C114" s="171" t="s">
        <v>121</v>
      </c>
      <c r="D114" s="171" t="s">
        <v>664</v>
      </c>
      <c r="E114" s="172" t="s">
        <v>2498</v>
      </c>
      <c r="F114" s="173" t="s">
        <v>2499</v>
      </c>
      <c r="G114" s="174" t="s">
        <v>270</v>
      </c>
      <c r="H114" s="175">
        <v>81.2</v>
      </c>
      <c r="I114" s="176"/>
      <c r="J114" s="177">
        <f t="shared" si="4"/>
        <v>0</v>
      </c>
      <c r="K114" s="173" t="s">
        <v>19</v>
      </c>
      <c r="L114" s="178"/>
      <c r="M114" s="179" t="s">
        <v>19</v>
      </c>
      <c r="N114" s="180" t="s">
        <v>49</v>
      </c>
      <c r="P114" s="132">
        <f t="shared" si="5"/>
        <v>0</v>
      </c>
      <c r="Q114" s="132">
        <v>0.00017</v>
      </c>
      <c r="R114" s="132">
        <f t="shared" si="6"/>
        <v>0.013804000000000002</v>
      </c>
      <c r="S114" s="132">
        <v>0</v>
      </c>
      <c r="T114" s="133">
        <f t="shared" si="7"/>
        <v>0</v>
      </c>
      <c r="AR114" s="134" t="s">
        <v>192</v>
      </c>
      <c r="AT114" s="134" t="s">
        <v>664</v>
      </c>
      <c r="AU114" s="134" t="s">
        <v>87</v>
      </c>
      <c r="AY114" s="2" t="s">
        <v>153</v>
      </c>
      <c r="BE114" s="135">
        <f t="shared" si="8"/>
        <v>0</v>
      </c>
      <c r="BF114" s="135">
        <f t="shared" si="9"/>
        <v>0</v>
      </c>
      <c r="BG114" s="135">
        <f t="shared" si="10"/>
        <v>0</v>
      </c>
      <c r="BH114" s="135">
        <f t="shared" si="11"/>
        <v>0</v>
      </c>
      <c r="BI114" s="135">
        <f t="shared" si="12"/>
        <v>0</v>
      </c>
      <c r="BJ114" s="2" t="s">
        <v>85</v>
      </c>
      <c r="BK114" s="135">
        <f t="shared" si="13"/>
        <v>0</v>
      </c>
      <c r="BL114" s="2" t="s">
        <v>174</v>
      </c>
      <c r="BM114" s="134" t="s">
        <v>2500</v>
      </c>
    </row>
    <row r="115" spans="2:51" s="149" customFormat="1" ht="11.25">
      <c r="B115" s="150"/>
      <c r="D115" s="144" t="s">
        <v>261</v>
      </c>
      <c r="F115" s="152" t="s">
        <v>2501</v>
      </c>
      <c r="H115" s="153">
        <v>81.2</v>
      </c>
      <c r="L115" s="150"/>
      <c r="M115" s="154"/>
      <c r="T115" s="155"/>
      <c r="AT115" s="151" t="s">
        <v>261</v>
      </c>
      <c r="AU115" s="151" t="s">
        <v>87</v>
      </c>
      <c r="AV115" s="149" t="s">
        <v>87</v>
      </c>
      <c r="AW115" s="149" t="s">
        <v>4</v>
      </c>
      <c r="AX115" s="149" t="s">
        <v>85</v>
      </c>
      <c r="AY115" s="151" t="s">
        <v>153</v>
      </c>
    </row>
    <row r="116" spans="2:65" s="18" customFormat="1" ht="24.2" customHeight="1">
      <c r="B116" s="19"/>
      <c r="C116" s="123" t="s">
        <v>219</v>
      </c>
      <c r="D116" s="123" t="s">
        <v>156</v>
      </c>
      <c r="E116" s="124" t="s">
        <v>2502</v>
      </c>
      <c r="F116" s="125" t="s">
        <v>2503</v>
      </c>
      <c r="G116" s="126" t="s">
        <v>270</v>
      </c>
      <c r="H116" s="127">
        <v>50</v>
      </c>
      <c r="I116" s="128"/>
      <c r="J116" s="129">
        <f t="shared" si="4"/>
        <v>0</v>
      </c>
      <c r="K116" s="125" t="s">
        <v>160</v>
      </c>
      <c r="L116" s="19"/>
      <c r="M116" s="130" t="s">
        <v>19</v>
      </c>
      <c r="N116" s="131" t="s">
        <v>49</v>
      </c>
      <c r="P116" s="132">
        <f t="shared" si="5"/>
        <v>0</v>
      </c>
      <c r="Q116" s="132">
        <v>0</v>
      </c>
      <c r="R116" s="132">
        <f t="shared" si="6"/>
        <v>0</v>
      </c>
      <c r="S116" s="132">
        <v>0</v>
      </c>
      <c r="T116" s="133">
        <f t="shared" si="7"/>
        <v>0</v>
      </c>
      <c r="AR116" s="134" t="s">
        <v>174</v>
      </c>
      <c r="AT116" s="134" t="s">
        <v>156</v>
      </c>
      <c r="AU116" s="134" t="s">
        <v>87</v>
      </c>
      <c r="AY116" s="2" t="s">
        <v>153</v>
      </c>
      <c r="BE116" s="135">
        <f t="shared" si="8"/>
        <v>0</v>
      </c>
      <c r="BF116" s="135">
        <f t="shared" si="9"/>
        <v>0</v>
      </c>
      <c r="BG116" s="135">
        <f t="shared" si="10"/>
        <v>0</v>
      </c>
      <c r="BH116" s="135">
        <f t="shared" si="11"/>
        <v>0</v>
      </c>
      <c r="BI116" s="135">
        <f t="shared" si="12"/>
        <v>0</v>
      </c>
      <c r="BJ116" s="2" t="s">
        <v>85</v>
      </c>
      <c r="BK116" s="135">
        <f t="shared" si="13"/>
        <v>0</v>
      </c>
      <c r="BL116" s="2" t="s">
        <v>174</v>
      </c>
      <c r="BM116" s="134" t="s">
        <v>2504</v>
      </c>
    </row>
    <row r="117" spans="2:47" s="18" customFormat="1" ht="11.25">
      <c r="B117" s="19"/>
      <c r="D117" s="136" t="s">
        <v>163</v>
      </c>
      <c r="F117" s="137" t="s">
        <v>2505</v>
      </c>
      <c r="L117" s="19"/>
      <c r="M117" s="138"/>
      <c r="T117" s="43"/>
      <c r="AT117" s="2" t="s">
        <v>163</v>
      </c>
      <c r="AU117" s="2" t="s">
        <v>87</v>
      </c>
    </row>
    <row r="118" spans="2:65" s="18" customFormat="1" ht="16.5" customHeight="1">
      <c r="B118" s="19"/>
      <c r="C118" s="171" t="s">
        <v>363</v>
      </c>
      <c r="D118" s="171" t="s">
        <v>664</v>
      </c>
      <c r="E118" s="172" t="s">
        <v>2506</v>
      </c>
      <c r="F118" s="173" t="s">
        <v>2507</v>
      </c>
      <c r="G118" s="174" t="s">
        <v>270</v>
      </c>
      <c r="H118" s="175">
        <v>50.75</v>
      </c>
      <c r="I118" s="176"/>
      <c r="J118" s="177">
        <f t="shared" si="4"/>
        <v>0</v>
      </c>
      <c r="K118" s="173" t="s">
        <v>160</v>
      </c>
      <c r="L118" s="178"/>
      <c r="M118" s="179" t="s">
        <v>19</v>
      </c>
      <c r="N118" s="180" t="s">
        <v>49</v>
      </c>
      <c r="P118" s="132">
        <f t="shared" si="5"/>
        <v>0</v>
      </c>
      <c r="Q118" s="132">
        <v>0.00028</v>
      </c>
      <c r="R118" s="132">
        <f t="shared" si="6"/>
        <v>0.014209999999999999</v>
      </c>
      <c r="S118" s="132">
        <v>0</v>
      </c>
      <c r="T118" s="133">
        <f t="shared" si="7"/>
        <v>0</v>
      </c>
      <c r="AR118" s="134" t="s">
        <v>192</v>
      </c>
      <c r="AT118" s="134" t="s">
        <v>664</v>
      </c>
      <c r="AU118" s="134" t="s">
        <v>87</v>
      </c>
      <c r="AY118" s="2" t="s">
        <v>153</v>
      </c>
      <c r="BE118" s="135">
        <f t="shared" si="8"/>
        <v>0</v>
      </c>
      <c r="BF118" s="135">
        <f t="shared" si="9"/>
        <v>0</v>
      </c>
      <c r="BG118" s="135">
        <f t="shared" si="10"/>
        <v>0</v>
      </c>
      <c r="BH118" s="135">
        <f t="shared" si="11"/>
        <v>0</v>
      </c>
      <c r="BI118" s="135">
        <f t="shared" si="12"/>
        <v>0</v>
      </c>
      <c r="BJ118" s="2" t="s">
        <v>85</v>
      </c>
      <c r="BK118" s="135">
        <f t="shared" si="13"/>
        <v>0</v>
      </c>
      <c r="BL118" s="2" t="s">
        <v>174</v>
      </c>
      <c r="BM118" s="134" t="s">
        <v>2508</v>
      </c>
    </row>
    <row r="119" spans="2:51" s="149" customFormat="1" ht="11.25">
      <c r="B119" s="150"/>
      <c r="D119" s="144" t="s">
        <v>261</v>
      </c>
      <c r="F119" s="152" t="s">
        <v>2509</v>
      </c>
      <c r="H119" s="153">
        <v>50.75</v>
      </c>
      <c r="L119" s="150"/>
      <c r="M119" s="154"/>
      <c r="T119" s="155"/>
      <c r="AT119" s="151" t="s">
        <v>261</v>
      </c>
      <c r="AU119" s="151" t="s">
        <v>87</v>
      </c>
      <c r="AV119" s="149" t="s">
        <v>87</v>
      </c>
      <c r="AW119" s="149" t="s">
        <v>4</v>
      </c>
      <c r="AX119" s="149" t="s">
        <v>85</v>
      </c>
      <c r="AY119" s="151" t="s">
        <v>153</v>
      </c>
    </row>
    <row r="120" spans="2:65" s="18" customFormat="1" ht="16.5" customHeight="1">
      <c r="B120" s="19"/>
      <c r="C120" s="123" t="s">
        <v>8</v>
      </c>
      <c r="D120" s="123" t="s">
        <v>156</v>
      </c>
      <c r="E120" s="124" t="s">
        <v>2510</v>
      </c>
      <c r="F120" s="125" t="s">
        <v>2511</v>
      </c>
      <c r="G120" s="126" t="s">
        <v>270</v>
      </c>
      <c r="H120" s="127">
        <v>130</v>
      </c>
      <c r="I120" s="128"/>
      <c r="J120" s="129">
        <f t="shared" si="4"/>
        <v>0</v>
      </c>
      <c r="K120" s="125" t="s">
        <v>19</v>
      </c>
      <c r="L120" s="19"/>
      <c r="M120" s="130" t="s">
        <v>19</v>
      </c>
      <c r="N120" s="131" t="s">
        <v>49</v>
      </c>
      <c r="P120" s="132">
        <f t="shared" si="5"/>
        <v>0</v>
      </c>
      <c r="Q120" s="132">
        <v>0</v>
      </c>
      <c r="R120" s="132">
        <f t="shared" si="6"/>
        <v>0</v>
      </c>
      <c r="S120" s="132">
        <v>0</v>
      </c>
      <c r="T120" s="133">
        <f t="shared" si="7"/>
        <v>0</v>
      </c>
      <c r="AR120" s="134" t="s">
        <v>174</v>
      </c>
      <c r="AT120" s="134" t="s">
        <v>156</v>
      </c>
      <c r="AU120" s="134" t="s">
        <v>87</v>
      </c>
      <c r="AY120" s="2" t="s">
        <v>153</v>
      </c>
      <c r="BE120" s="135">
        <f t="shared" si="8"/>
        <v>0</v>
      </c>
      <c r="BF120" s="135">
        <f t="shared" si="9"/>
        <v>0</v>
      </c>
      <c r="BG120" s="135">
        <f t="shared" si="10"/>
        <v>0</v>
      </c>
      <c r="BH120" s="135">
        <f t="shared" si="11"/>
        <v>0</v>
      </c>
      <c r="BI120" s="135">
        <f t="shared" si="12"/>
        <v>0</v>
      </c>
      <c r="BJ120" s="2" t="s">
        <v>85</v>
      </c>
      <c r="BK120" s="135">
        <f t="shared" si="13"/>
        <v>0</v>
      </c>
      <c r="BL120" s="2" t="s">
        <v>174</v>
      </c>
      <c r="BM120" s="134" t="s">
        <v>2512</v>
      </c>
    </row>
    <row r="121" spans="2:65" s="18" customFormat="1" ht="16.5" customHeight="1">
      <c r="B121" s="19"/>
      <c r="C121" s="123" t="s">
        <v>373</v>
      </c>
      <c r="D121" s="123" t="s">
        <v>156</v>
      </c>
      <c r="E121" s="124" t="s">
        <v>2513</v>
      </c>
      <c r="F121" s="125" t="s">
        <v>2514</v>
      </c>
      <c r="G121" s="126" t="s">
        <v>270</v>
      </c>
      <c r="H121" s="127">
        <v>130</v>
      </c>
      <c r="I121" s="128"/>
      <c r="J121" s="129">
        <f t="shared" si="4"/>
        <v>0</v>
      </c>
      <c r="K121" s="125" t="s">
        <v>160</v>
      </c>
      <c r="L121" s="19"/>
      <c r="M121" s="130" t="s">
        <v>19</v>
      </c>
      <c r="N121" s="131" t="s">
        <v>49</v>
      </c>
      <c r="P121" s="132">
        <f t="shared" si="5"/>
        <v>0</v>
      </c>
      <c r="Q121" s="132">
        <v>0</v>
      </c>
      <c r="R121" s="132">
        <f t="shared" si="6"/>
        <v>0</v>
      </c>
      <c r="S121" s="132">
        <v>0</v>
      </c>
      <c r="T121" s="133">
        <f t="shared" si="7"/>
        <v>0</v>
      </c>
      <c r="AR121" s="134" t="s">
        <v>174</v>
      </c>
      <c r="AT121" s="134" t="s">
        <v>156</v>
      </c>
      <c r="AU121" s="134" t="s">
        <v>87</v>
      </c>
      <c r="AY121" s="2" t="s">
        <v>153</v>
      </c>
      <c r="BE121" s="135">
        <f t="shared" si="8"/>
        <v>0</v>
      </c>
      <c r="BF121" s="135">
        <f t="shared" si="9"/>
        <v>0</v>
      </c>
      <c r="BG121" s="135">
        <f t="shared" si="10"/>
        <v>0</v>
      </c>
      <c r="BH121" s="135">
        <f t="shared" si="11"/>
        <v>0</v>
      </c>
      <c r="BI121" s="135">
        <f t="shared" si="12"/>
        <v>0</v>
      </c>
      <c r="BJ121" s="2" t="s">
        <v>85</v>
      </c>
      <c r="BK121" s="135">
        <f t="shared" si="13"/>
        <v>0</v>
      </c>
      <c r="BL121" s="2" t="s">
        <v>174</v>
      </c>
      <c r="BM121" s="134" t="s">
        <v>2515</v>
      </c>
    </row>
    <row r="122" spans="2:47" s="18" customFormat="1" ht="11.25">
      <c r="B122" s="19"/>
      <c r="D122" s="136" t="s">
        <v>163</v>
      </c>
      <c r="F122" s="137" t="s">
        <v>2516</v>
      </c>
      <c r="L122" s="19"/>
      <c r="M122" s="138"/>
      <c r="T122" s="43"/>
      <c r="AT122" s="2" t="s">
        <v>163</v>
      </c>
      <c r="AU122" s="2" t="s">
        <v>87</v>
      </c>
    </row>
    <row r="123" spans="2:65" s="18" customFormat="1" ht="16.5" customHeight="1">
      <c r="B123" s="19"/>
      <c r="C123" s="123" t="s">
        <v>380</v>
      </c>
      <c r="D123" s="123" t="s">
        <v>156</v>
      </c>
      <c r="E123" s="124" t="s">
        <v>2517</v>
      </c>
      <c r="F123" s="125" t="s">
        <v>2518</v>
      </c>
      <c r="G123" s="126" t="s">
        <v>270</v>
      </c>
      <c r="H123" s="127">
        <v>130</v>
      </c>
      <c r="I123" s="128"/>
      <c r="J123" s="129">
        <f t="shared" si="4"/>
        <v>0</v>
      </c>
      <c r="K123" s="125" t="s">
        <v>160</v>
      </c>
      <c r="L123" s="19"/>
      <c r="M123" s="130" t="s">
        <v>19</v>
      </c>
      <c r="N123" s="131" t="s">
        <v>49</v>
      </c>
      <c r="P123" s="132">
        <f t="shared" si="5"/>
        <v>0</v>
      </c>
      <c r="Q123" s="132">
        <v>0.00019</v>
      </c>
      <c r="R123" s="132">
        <f t="shared" si="6"/>
        <v>0.0247</v>
      </c>
      <c r="S123" s="132">
        <v>0</v>
      </c>
      <c r="T123" s="133">
        <f t="shared" si="7"/>
        <v>0</v>
      </c>
      <c r="AR123" s="134" t="s">
        <v>174</v>
      </c>
      <c r="AT123" s="134" t="s">
        <v>156</v>
      </c>
      <c r="AU123" s="134" t="s">
        <v>87</v>
      </c>
      <c r="AY123" s="2" t="s">
        <v>153</v>
      </c>
      <c r="BE123" s="135">
        <f t="shared" si="8"/>
        <v>0</v>
      </c>
      <c r="BF123" s="135">
        <f t="shared" si="9"/>
        <v>0</v>
      </c>
      <c r="BG123" s="135">
        <f t="shared" si="10"/>
        <v>0</v>
      </c>
      <c r="BH123" s="135">
        <f t="shared" si="11"/>
        <v>0</v>
      </c>
      <c r="BI123" s="135">
        <f t="shared" si="12"/>
        <v>0</v>
      </c>
      <c r="BJ123" s="2" t="s">
        <v>85</v>
      </c>
      <c r="BK123" s="135">
        <f t="shared" si="13"/>
        <v>0</v>
      </c>
      <c r="BL123" s="2" t="s">
        <v>174</v>
      </c>
      <c r="BM123" s="134" t="s">
        <v>2519</v>
      </c>
    </row>
    <row r="124" spans="2:47" s="18" customFormat="1" ht="11.25">
      <c r="B124" s="19"/>
      <c r="D124" s="136" t="s">
        <v>163</v>
      </c>
      <c r="F124" s="137" t="s">
        <v>2520</v>
      </c>
      <c r="L124" s="19"/>
      <c r="M124" s="138"/>
      <c r="T124" s="43"/>
      <c r="AT124" s="2" t="s">
        <v>163</v>
      </c>
      <c r="AU124" s="2" t="s">
        <v>87</v>
      </c>
    </row>
    <row r="125" spans="2:65" s="18" customFormat="1" ht="16.5" customHeight="1">
      <c r="B125" s="19"/>
      <c r="C125" s="123" t="s">
        <v>361</v>
      </c>
      <c r="D125" s="123" t="s">
        <v>156</v>
      </c>
      <c r="E125" s="124" t="s">
        <v>2521</v>
      </c>
      <c r="F125" s="125" t="s">
        <v>2522</v>
      </c>
      <c r="G125" s="126" t="s">
        <v>270</v>
      </c>
      <c r="H125" s="127">
        <v>130</v>
      </c>
      <c r="I125" s="128"/>
      <c r="J125" s="129">
        <f t="shared" si="4"/>
        <v>0</v>
      </c>
      <c r="K125" s="125" t="s">
        <v>160</v>
      </c>
      <c r="L125" s="19"/>
      <c r="M125" s="130" t="s">
        <v>19</v>
      </c>
      <c r="N125" s="131" t="s">
        <v>49</v>
      </c>
      <c r="P125" s="132">
        <f t="shared" si="5"/>
        <v>0</v>
      </c>
      <c r="Q125" s="132">
        <v>7E-05</v>
      </c>
      <c r="R125" s="132">
        <f t="shared" si="6"/>
        <v>0.009099999999999999</v>
      </c>
      <c r="S125" s="132">
        <v>0</v>
      </c>
      <c r="T125" s="133">
        <f t="shared" si="7"/>
        <v>0</v>
      </c>
      <c r="AR125" s="134" t="s">
        <v>174</v>
      </c>
      <c r="AT125" s="134" t="s">
        <v>156</v>
      </c>
      <c r="AU125" s="134" t="s">
        <v>87</v>
      </c>
      <c r="AY125" s="2" t="s">
        <v>153</v>
      </c>
      <c r="BE125" s="135">
        <f t="shared" si="8"/>
        <v>0</v>
      </c>
      <c r="BF125" s="135">
        <f t="shared" si="9"/>
        <v>0</v>
      </c>
      <c r="BG125" s="135">
        <f t="shared" si="10"/>
        <v>0</v>
      </c>
      <c r="BH125" s="135">
        <f t="shared" si="11"/>
        <v>0</v>
      </c>
      <c r="BI125" s="135">
        <f t="shared" si="12"/>
        <v>0</v>
      </c>
      <c r="BJ125" s="2" t="s">
        <v>85</v>
      </c>
      <c r="BK125" s="135">
        <f t="shared" si="13"/>
        <v>0</v>
      </c>
      <c r="BL125" s="2" t="s">
        <v>174</v>
      </c>
      <c r="BM125" s="134" t="s">
        <v>2523</v>
      </c>
    </row>
    <row r="126" spans="2:47" s="18" customFormat="1" ht="11.25">
      <c r="B126" s="19"/>
      <c r="D126" s="136" t="s">
        <v>163</v>
      </c>
      <c r="F126" s="137" t="s">
        <v>2524</v>
      </c>
      <c r="L126" s="19"/>
      <c r="M126" s="138"/>
      <c r="T126" s="43"/>
      <c r="AT126" s="2" t="s">
        <v>163</v>
      </c>
      <c r="AU126" s="2" t="s">
        <v>87</v>
      </c>
    </row>
    <row r="127" spans="2:63" s="111" customFormat="1" ht="22.9" customHeight="1">
      <c r="B127" s="112"/>
      <c r="D127" s="113" t="s">
        <v>77</v>
      </c>
      <c r="E127" s="121" t="s">
        <v>1021</v>
      </c>
      <c r="F127" s="121" t="s">
        <v>1022</v>
      </c>
      <c r="J127" s="122">
        <f>BK127</f>
        <v>0</v>
      </c>
      <c r="L127" s="112"/>
      <c r="M127" s="116"/>
      <c r="P127" s="117">
        <f>SUM(P128:P131)</f>
        <v>0</v>
      </c>
      <c r="R127" s="117">
        <f>SUM(R128:R131)</f>
        <v>0</v>
      </c>
      <c r="T127" s="118">
        <f>SUM(T128:T131)</f>
        <v>0</v>
      </c>
      <c r="AR127" s="113" t="s">
        <v>85</v>
      </c>
      <c r="AT127" s="119" t="s">
        <v>77</v>
      </c>
      <c r="AU127" s="119" t="s">
        <v>85</v>
      </c>
      <c r="AY127" s="113" t="s">
        <v>153</v>
      </c>
      <c r="BK127" s="120">
        <f>SUM(BK128:BK131)</f>
        <v>0</v>
      </c>
    </row>
    <row r="128" spans="2:65" s="18" customFormat="1" ht="24.2" customHeight="1">
      <c r="B128" s="19"/>
      <c r="C128" s="123" t="s">
        <v>390</v>
      </c>
      <c r="D128" s="123" t="s">
        <v>156</v>
      </c>
      <c r="E128" s="124" t="s">
        <v>2525</v>
      </c>
      <c r="F128" s="125" t="s">
        <v>2526</v>
      </c>
      <c r="G128" s="126" t="s">
        <v>322</v>
      </c>
      <c r="H128" s="127">
        <v>54.662</v>
      </c>
      <c r="I128" s="128"/>
      <c r="J128" s="129">
        <f>ROUND(I128*H128,2)</f>
        <v>0</v>
      </c>
      <c r="K128" s="125" t="s">
        <v>160</v>
      </c>
      <c r="L128" s="19"/>
      <c r="M128" s="130" t="s">
        <v>19</v>
      </c>
      <c r="N128" s="131" t="s">
        <v>49</v>
      </c>
      <c r="P128" s="132">
        <f>O128*H128</f>
        <v>0</v>
      </c>
      <c r="Q128" s="132">
        <v>0</v>
      </c>
      <c r="R128" s="132">
        <f>Q128*H128</f>
        <v>0</v>
      </c>
      <c r="S128" s="132">
        <v>0</v>
      </c>
      <c r="T128" s="133">
        <f>S128*H128</f>
        <v>0</v>
      </c>
      <c r="AR128" s="134" t="s">
        <v>174</v>
      </c>
      <c r="AT128" s="134" t="s">
        <v>156</v>
      </c>
      <c r="AU128" s="134" t="s">
        <v>87</v>
      </c>
      <c r="AY128" s="2" t="s">
        <v>153</v>
      </c>
      <c r="BE128" s="135">
        <f t="shared" si="8"/>
        <v>0</v>
      </c>
      <c r="BF128" s="135">
        <f t="shared" si="9"/>
        <v>0</v>
      </c>
      <c r="BG128" s="135">
        <f t="shared" si="10"/>
        <v>0</v>
      </c>
      <c r="BH128" s="135">
        <f t="shared" si="11"/>
        <v>0</v>
      </c>
      <c r="BI128" s="135">
        <f t="shared" si="12"/>
        <v>0</v>
      </c>
      <c r="BJ128" s="2" t="s">
        <v>85</v>
      </c>
      <c r="BK128" s="135">
        <f>ROUND(I128*H128,2)</f>
        <v>0</v>
      </c>
      <c r="BL128" s="2" t="s">
        <v>174</v>
      </c>
      <c r="BM128" s="134" t="s">
        <v>2527</v>
      </c>
    </row>
    <row r="129" spans="2:47" s="18" customFormat="1" ht="11.25">
      <c r="B129" s="19"/>
      <c r="D129" s="136" t="s">
        <v>163</v>
      </c>
      <c r="F129" s="137" t="s">
        <v>2528</v>
      </c>
      <c r="L129" s="19"/>
      <c r="M129" s="138"/>
      <c r="T129" s="43"/>
      <c r="AT129" s="2" t="s">
        <v>163</v>
      </c>
      <c r="AU129" s="2" t="s">
        <v>87</v>
      </c>
    </row>
    <row r="130" spans="2:65" s="18" customFormat="1" ht="24.2" customHeight="1">
      <c r="B130" s="19"/>
      <c r="C130" s="123" t="s">
        <v>396</v>
      </c>
      <c r="D130" s="123" t="s">
        <v>156</v>
      </c>
      <c r="E130" s="124" t="s">
        <v>2529</v>
      </c>
      <c r="F130" s="125" t="s">
        <v>2530</v>
      </c>
      <c r="G130" s="126" t="s">
        <v>322</v>
      </c>
      <c r="H130" s="127">
        <v>54.662</v>
      </c>
      <c r="I130" s="128"/>
      <c r="J130" s="129">
        <f>ROUND(I130*H130,2)</f>
        <v>0</v>
      </c>
      <c r="K130" s="125" t="s">
        <v>160</v>
      </c>
      <c r="L130" s="19"/>
      <c r="M130" s="130" t="s">
        <v>19</v>
      </c>
      <c r="N130" s="131" t="s">
        <v>49</v>
      </c>
      <c r="P130" s="132">
        <f>O130*H130</f>
        <v>0</v>
      </c>
      <c r="Q130" s="132">
        <v>0</v>
      </c>
      <c r="R130" s="132">
        <f>Q130*H130</f>
        <v>0</v>
      </c>
      <c r="S130" s="132">
        <v>0</v>
      </c>
      <c r="T130" s="133">
        <f>S130*H130</f>
        <v>0</v>
      </c>
      <c r="AR130" s="134" t="s">
        <v>174</v>
      </c>
      <c r="AT130" s="134" t="s">
        <v>156</v>
      </c>
      <c r="AU130" s="134" t="s">
        <v>87</v>
      </c>
      <c r="AY130" s="2" t="s">
        <v>153</v>
      </c>
      <c r="BE130" s="135">
        <f t="shared" si="8"/>
        <v>0</v>
      </c>
      <c r="BF130" s="135">
        <f t="shared" si="9"/>
        <v>0</v>
      </c>
      <c r="BG130" s="135">
        <f t="shared" si="10"/>
        <v>0</v>
      </c>
      <c r="BH130" s="135">
        <f t="shared" si="11"/>
        <v>0</v>
      </c>
      <c r="BI130" s="135">
        <f t="shared" si="12"/>
        <v>0</v>
      </c>
      <c r="BJ130" s="2" t="s">
        <v>85</v>
      </c>
      <c r="BK130" s="135">
        <f>ROUND(I130*H130,2)</f>
        <v>0</v>
      </c>
      <c r="BL130" s="2" t="s">
        <v>174</v>
      </c>
      <c r="BM130" s="134" t="s">
        <v>2531</v>
      </c>
    </row>
    <row r="131" spans="2:47" s="18" customFormat="1" ht="11.25">
      <c r="B131" s="19"/>
      <c r="D131" s="136" t="s">
        <v>163</v>
      </c>
      <c r="F131" s="137" t="s">
        <v>2532</v>
      </c>
      <c r="L131" s="19"/>
      <c r="M131" s="138"/>
      <c r="T131" s="43"/>
      <c r="AT131" s="2" t="s">
        <v>163</v>
      </c>
      <c r="AU131" s="2" t="s">
        <v>87</v>
      </c>
    </row>
    <row r="132" spans="2:63" s="111" customFormat="1" ht="25.9" customHeight="1">
      <c r="B132" s="112"/>
      <c r="D132" s="113" t="s">
        <v>77</v>
      </c>
      <c r="E132" s="114" t="s">
        <v>1028</v>
      </c>
      <c r="F132" s="114" t="s">
        <v>1029</v>
      </c>
      <c r="J132" s="115">
        <f aca="true" t="shared" si="14" ref="J132:J133">BK132</f>
        <v>0</v>
      </c>
      <c r="L132" s="112"/>
      <c r="M132" s="116"/>
      <c r="P132" s="117">
        <f>P133+P179</f>
        <v>0</v>
      </c>
      <c r="R132" s="117">
        <f>R133+R179</f>
        <v>0.17659</v>
      </c>
      <c r="T132" s="118">
        <f>T133+T179</f>
        <v>0</v>
      </c>
      <c r="AR132" s="113" t="s">
        <v>87</v>
      </c>
      <c r="AT132" s="119" t="s">
        <v>77</v>
      </c>
      <c r="AU132" s="119" t="s">
        <v>78</v>
      </c>
      <c r="AY132" s="113" t="s">
        <v>153</v>
      </c>
      <c r="BK132" s="120">
        <f>BK133+BK179</f>
        <v>0</v>
      </c>
    </row>
    <row r="133" spans="2:63" s="111" customFormat="1" ht="22.9" customHeight="1">
      <c r="B133" s="112"/>
      <c r="D133" s="113" t="s">
        <v>77</v>
      </c>
      <c r="E133" s="121" t="s">
        <v>2533</v>
      </c>
      <c r="F133" s="121" t="s">
        <v>2534</v>
      </c>
      <c r="J133" s="122">
        <f t="shared" si="14"/>
        <v>0</v>
      </c>
      <c r="L133" s="112"/>
      <c r="M133" s="116"/>
      <c r="P133" s="117">
        <f>SUM(P134:P178)</f>
        <v>0</v>
      </c>
      <c r="R133" s="117">
        <f>SUM(R134:R178)</f>
        <v>0.16519</v>
      </c>
      <c r="T133" s="118">
        <f>SUM(T134:T178)</f>
        <v>0</v>
      </c>
      <c r="AR133" s="113" t="s">
        <v>87</v>
      </c>
      <c r="AT133" s="119" t="s">
        <v>77</v>
      </c>
      <c r="AU133" s="119" t="s">
        <v>85</v>
      </c>
      <c r="AY133" s="113" t="s">
        <v>153</v>
      </c>
      <c r="BK133" s="120">
        <f>SUM(BK134:BK178)</f>
        <v>0</v>
      </c>
    </row>
    <row r="134" spans="2:65" s="18" customFormat="1" ht="16.5" customHeight="1">
      <c r="B134" s="19"/>
      <c r="C134" s="123" t="s">
        <v>7</v>
      </c>
      <c r="D134" s="123" t="s">
        <v>156</v>
      </c>
      <c r="E134" s="124" t="s">
        <v>2535</v>
      </c>
      <c r="F134" s="125" t="s">
        <v>2536</v>
      </c>
      <c r="G134" s="126" t="s">
        <v>270</v>
      </c>
      <c r="H134" s="127">
        <v>11</v>
      </c>
      <c r="I134" s="128"/>
      <c r="J134" s="129">
        <f>ROUND(I134*H134,2)</f>
        <v>0</v>
      </c>
      <c r="K134" s="125" t="s">
        <v>160</v>
      </c>
      <c r="L134" s="19"/>
      <c r="M134" s="130" t="s">
        <v>19</v>
      </c>
      <c r="N134" s="131" t="s">
        <v>49</v>
      </c>
      <c r="P134" s="132">
        <f>O134*H134</f>
        <v>0</v>
      </c>
      <c r="Q134" s="132">
        <v>0.00309</v>
      </c>
      <c r="R134" s="132">
        <f>Q134*H134</f>
        <v>0.03399</v>
      </c>
      <c r="S134" s="132">
        <v>0</v>
      </c>
      <c r="T134" s="133">
        <f>S134*H134</f>
        <v>0</v>
      </c>
      <c r="AR134" s="134" t="s">
        <v>373</v>
      </c>
      <c r="AT134" s="134" t="s">
        <v>156</v>
      </c>
      <c r="AU134" s="134" t="s">
        <v>87</v>
      </c>
      <c r="AY134" s="2" t="s">
        <v>153</v>
      </c>
      <c r="BE134" s="135">
        <f t="shared" si="8"/>
        <v>0</v>
      </c>
      <c r="BF134" s="135">
        <f t="shared" si="9"/>
        <v>0</v>
      </c>
      <c r="BG134" s="135">
        <f t="shared" si="10"/>
        <v>0</v>
      </c>
      <c r="BH134" s="135">
        <f t="shared" si="11"/>
        <v>0</v>
      </c>
      <c r="BI134" s="135">
        <f t="shared" si="12"/>
        <v>0</v>
      </c>
      <c r="BJ134" s="2" t="s">
        <v>85</v>
      </c>
      <c r="BK134" s="135">
        <f>ROUND(I134*H134,2)</f>
        <v>0</v>
      </c>
      <c r="BL134" s="2" t="s">
        <v>373</v>
      </c>
      <c r="BM134" s="134" t="s">
        <v>2537</v>
      </c>
    </row>
    <row r="135" spans="2:47" s="18" customFormat="1" ht="11.25">
      <c r="B135" s="19"/>
      <c r="D135" s="136" t="s">
        <v>163</v>
      </c>
      <c r="F135" s="137" t="s">
        <v>2538</v>
      </c>
      <c r="L135" s="19"/>
      <c r="M135" s="138"/>
      <c r="T135" s="43"/>
      <c r="AT135" s="2" t="s">
        <v>163</v>
      </c>
      <c r="AU135" s="2" t="s">
        <v>87</v>
      </c>
    </row>
    <row r="136" spans="2:65" s="18" customFormat="1" ht="21.75" customHeight="1">
      <c r="B136" s="19"/>
      <c r="C136" s="123" t="s">
        <v>411</v>
      </c>
      <c r="D136" s="123" t="s">
        <v>156</v>
      </c>
      <c r="E136" s="124" t="s">
        <v>2539</v>
      </c>
      <c r="F136" s="125" t="s">
        <v>2540</v>
      </c>
      <c r="G136" s="126" t="s">
        <v>270</v>
      </c>
      <c r="H136" s="127">
        <v>35</v>
      </c>
      <c r="I136" s="128"/>
      <c r="J136" s="129">
        <f>ROUND(I136*H136,2)</f>
        <v>0</v>
      </c>
      <c r="K136" s="125" t="s">
        <v>160</v>
      </c>
      <c r="L136" s="19"/>
      <c r="M136" s="130" t="s">
        <v>19</v>
      </c>
      <c r="N136" s="131" t="s">
        <v>49</v>
      </c>
      <c r="P136" s="132">
        <f>O136*H136</f>
        <v>0</v>
      </c>
      <c r="Q136" s="132">
        <v>0.00084</v>
      </c>
      <c r="R136" s="132">
        <f>Q136*H136</f>
        <v>0.029400000000000003</v>
      </c>
      <c r="S136" s="132">
        <v>0</v>
      </c>
      <c r="T136" s="133">
        <f>S136*H136</f>
        <v>0</v>
      </c>
      <c r="AR136" s="134" t="s">
        <v>373</v>
      </c>
      <c r="AT136" s="134" t="s">
        <v>156</v>
      </c>
      <c r="AU136" s="134" t="s">
        <v>87</v>
      </c>
      <c r="AY136" s="2" t="s">
        <v>153</v>
      </c>
      <c r="BE136" s="135">
        <f t="shared" si="8"/>
        <v>0</v>
      </c>
      <c r="BF136" s="135">
        <f t="shared" si="9"/>
        <v>0</v>
      </c>
      <c r="BG136" s="135">
        <f t="shared" si="10"/>
        <v>0</v>
      </c>
      <c r="BH136" s="135">
        <f t="shared" si="11"/>
        <v>0</v>
      </c>
      <c r="BI136" s="135">
        <f t="shared" si="12"/>
        <v>0</v>
      </c>
      <c r="BJ136" s="2" t="s">
        <v>85</v>
      </c>
      <c r="BK136" s="135">
        <f>ROUND(I136*H136,2)</f>
        <v>0</v>
      </c>
      <c r="BL136" s="2" t="s">
        <v>373</v>
      </c>
      <c r="BM136" s="134" t="s">
        <v>2541</v>
      </c>
    </row>
    <row r="137" spans="2:47" s="18" customFormat="1" ht="11.25">
      <c r="B137" s="19"/>
      <c r="D137" s="136" t="s">
        <v>163</v>
      </c>
      <c r="F137" s="137" t="s">
        <v>2542</v>
      </c>
      <c r="L137" s="19"/>
      <c r="M137" s="138"/>
      <c r="T137" s="43"/>
      <c r="AT137" s="2" t="s">
        <v>163</v>
      </c>
      <c r="AU137" s="2" t="s">
        <v>87</v>
      </c>
    </row>
    <row r="138" spans="2:65" s="18" customFormat="1" ht="21.75" customHeight="1">
      <c r="B138" s="19"/>
      <c r="C138" s="123" t="s">
        <v>420</v>
      </c>
      <c r="D138" s="123" t="s">
        <v>156</v>
      </c>
      <c r="E138" s="124" t="s">
        <v>2543</v>
      </c>
      <c r="F138" s="125" t="s">
        <v>2544</v>
      </c>
      <c r="G138" s="126" t="s">
        <v>270</v>
      </c>
      <c r="H138" s="127">
        <v>32</v>
      </c>
      <c r="I138" s="128"/>
      <c r="J138" s="129">
        <f>ROUND(I138*H138,2)</f>
        <v>0</v>
      </c>
      <c r="K138" s="125" t="s">
        <v>160</v>
      </c>
      <c r="L138" s="19"/>
      <c r="M138" s="130" t="s">
        <v>19</v>
      </c>
      <c r="N138" s="131" t="s">
        <v>49</v>
      </c>
      <c r="P138" s="132">
        <f>O138*H138</f>
        <v>0</v>
      </c>
      <c r="Q138" s="132">
        <v>0.00116</v>
      </c>
      <c r="R138" s="132">
        <f>Q138*H138</f>
        <v>0.03712</v>
      </c>
      <c r="S138" s="132">
        <v>0</v>
      </c>
      <c r="T138" s="133">
        <f>S138*H138</f>
        <v>0</v>
      </c>
      <c r="AR138" s="134" t="s">
        <v>373</v>
      </c>
      <c r="AT138" s="134" t="s">
        <v>156</v>
      </c>
      <c r="AU138" s="134" t="s">
        <v>87</v>
      </c>
      <c r="AY138" s="2" t="s">
        <v>153</v>
      </c>
      <c r="BE138" s="135">
        <f t="shared" si="8"/>
        <v>0</v>
      </c>
      <c r="BF138" s="135">
        <f t="shared" si="9"/>
        <v>0</v>
      </c>
      <c r="BG138" s="135">
        <f t="shared" si="10"/>
        <v>0</v>
      </c>
      <c r="BH138" s="135">
        <f t="shared" si="11"/>
        <v>0</v>
      </c>
      <c r="BI138" s="135">
        <f t="shared" si="12"/>
        <v>0</v>
      </c>
      <c r="BJ138" s="2" t="s">
        <v>85</v>
      </c>
      <c r="BK138" s="135">
        <f>ROUND(I138*H138,2)</f>
        <v>0</v>
      </c>
      <c r="BL138" s="2" t="s">
        <v>373</v>
      </c>
      <c r="BM138" s="134" t="s">
        <v>2545</v>
      </c>
    </row>
    <row r="139" spans="2:47" s="18" customFormat="1" ht="11.25">
      <c r="B139" s="19"/>
      <c r="D139" s="136" t="s">
        <v>163</v>
      </c>
      <c r="F139" s="137" t="s">
        <v>2546</v>
      </c>
      <c r="L139" s="19"/>
      <c r="M139" s="138"/>
      <c r="T139" s="43"/>
      <c r="AT139" s="2" t="s">
        <v>163</v>
      </c>
      <c r="AU139" s="2" t="s">
        <v>87</v>
      </c>
    </row>
    <row r="140" spans="2:65" s="18" customFormat="1" ht="21.75" customHeight="1">
      <c r="B140" s="19"/>
      <c r="C140" s="123" t="s">
        <v>428</v>
      </c>
      <c r="D140" s="123" t="s">
        <v>156</v>
      </c>
      <c r="E140" s="124" t="s">
        <v>2547</v>
      </c>
      <c r="F140" s="125" t="s">
        <v>2548</v>
      </c>
      <c r="G140" s="126" t="s">
        <v>270</v>
      </c>
      <c r="H140" s="127">
        <v>2</v>
      </c>
      <c r="I140" s="128"/>
      <c r="J140" s="129">
        <f>ROUND(I140*H140,2)</f>
        <v>0</v>
      </c>
      <c r="K140" s="125" t="s">
        <v>160</v>
      </c>
      <c r="L140" s="19"/>
      <c r="M140" s="130" t="s">
        <v>19</v>
      </c>
      <c r="N140" s="131" t="s">
        <v>49</v>
      </c>
      <c r="P140" s="132">
        <f>O140*H140</f>
        <v>0</v>
      </c>
      <c r="Q140" s="132">
        <v>0.00144</v>
      </c>
      <c r="R140" s="132">
        <f>Q140*H140</f>
        <v>0.00288</v>
      </c>
      <c r="S140" s="132">
        <v>0</v>
      </c>
      <c r="T140" s="133">
        <f>S140*H140</f>
        <v>0</v>
      </c>
      <c r="AR140" s="134" t="s">
        <v>373</v>
      </c>
      <c r="AT140" s="134" t="s">
        <v>156</v>
      </c>
      <c r="AU140" s="134" t="s">
        <v>87</v>
      </c>
      <c r="AY140" s="2" t="s">
        <v>153</v>
      </c>
      <c r="BE140" s="135">
        <f t="shared" si="8"/>
        <v>0</v>
      </c>
      <c r="BF140" s="135">
        <f t="shared" si="9"/>
        <v>0</v>
      </c>
      <c r="BG140" s="135">
        <f t="shared" si="10"/>
        <v>0</v>
      </c>
      <c r="BH140" s="135">
        <f t="shared" si="11"/>
        <v>0</v>
      </c>
      <c r="BI140" s="135">
        <f t="shared" si="12"/>
        <v>0</v>
      </c>
      <c r="BJ140" s="2" t="s">
        <v>85</v>
      </c>
      <c r="BK140" s="135">
        <f>ROUND(I140*H140,2)</f>
        <v>0</v>
      </c>
      <c r="BL140" s="2" t="s">
        <v>373</v>
      </c>
      <c r="BM140" s="134" t="s">
        <v>2549</v>
      </c>
    </row>
    <row r="141" spans="2:47" s="18" customFormat="1" ht="11.25">
      <c r="B141" s="19"/>
      <c r="D141" s="136" t="s">
        <v>163</v>
      </c>
      <c r="F141" s="137" t="s">
        <v>2550</v>
      </c>
      <c r="L141" s="19"/>
      <c r="M141" s="138"/>
      <c r="T141" s="43"/>
      <c r="AT141" s="2" t="s">
        <v>163</v>
      </c>
      <c r="AU141" s="2" t="s">
        <v>87</v>
      </c>
    </row>
    <row r="142" spans="2:65" s="18" customFormat="1" ht="24.2" customHeight="1">
      <c r="B142" s="19"/>
      <c r="C142" s="123" t="s">
        <v>440</v>
      </c>
      <c r="D142" s="123" t="s">
        <v>156</v>
      </c>
      <c r="E142" s="124" t="s">
        <v>2551</v>
      </c>
      <c r="F142" s="125" t="s">
        <v>2552</v>
      </c>
      <c r="G142" s="126" t="s">
        <v>270</v>
      </c>
      <c r="H142" s="127">
        <v>23</v>
      </c>
      <c r="I142" s="128"/>
      <c r="J142" s="129">
        <f>ROUND(I142*H142,2)</f>
        <v>0</v>
      </c>
      <c r="K142" s="125" t="s">
        <v>160</v>
      </c>
      <c r="L142" s="19"/>
      <c r="M142" s="130" t="s">
        <v>19</v>
      </c>
      <c r="N142" s="131" t="s">
        <v>49</v>
      </c>
      <c r="P142" s="132">
        <f>O142*H142</f>
        <v>0</v>
      </c>
      <c r="Q142" s="132">
        <v>7E-05</v>
      </c>
      <c r="R142" s="132">
        <f>Q142*H142</f>
        <v>0.0016099999999999999</v>
      </c>
      <c r="S142" s="132">
        <v>0</v>
      </c>
      <c r="T142" s="133">
        <f>S142*H142</f>
        <v>0</v>
      </c>
      <c r="AR142" s="134" t="s">
        <v>373</v>
      </c>
      <c r="AT142" s="134" t="s">
        <v>156</v>
      </c>
      <c r="AU142" s="134" t="s">
        <v>87</v>
      </c>
      <c r="AY142" s="2" t="s">
        <v>153</v>
      </c>
      <c r="BE142" s="135">
        <f t="shared" si="8"/>
        <v>0</v>
      </c>
      <c r="BF142" s="135">
        <f t="shared" si="9"/>
        <v>0</v>
      </c>
      <c r="BG142" s="135">
        <f t="shared" si="10"/>
        <v>0</v>
      </c>
      <c r="BH142" s="135">
        <f t="shared" si="11"/>
        <v>0</v>
      </c>
      <c r="BI142" s="135">
        <f t="shared" si="12"/>
        <v>0</v>
      </c>
      <c r="BJ142" s="2" t="s">
        <v>85</v>
      </c>
      <c r="BK142" s="135">
        <f>ROUND(I142*H142,2)</f>
        <v>0</v>
      </c>
      <c r="BL142" s="2" t="s">
        <v>373</v>
      </c>
      <c r="BM142" s="134" t="s">
        <v>2553</v>
      </c>
    </row>
    <row r="143" spans="2:47" s="18" customFormat="1" ht="11.25">
      <c r="B143" s="19"/>
      <c r="D143" s="136" t="s">
        <v>163</v>
      </c>
      <c r="F143" s="137" t="s">
        <v>2554</v>
      </c>
      <c r="L143" s="19"/>
      <c r="M143" s="138"/>
      <c r="T143" s="43"/>
      <c r="AT143" s="2" t="s">
        <v>163</v>
      </c>
      <c r="AU143" s="2" t="s">
        <v>87</v>
      </c>
    </row>
    <row r="144" spans="2:65" s="18" customFormat="1" ht="33" customHeight="1">
      <c r="B144" s="19"/>
      <c r="C144" s="123" t="s">
        <v>446</v>
      </c>
      <c r="D144" s="123" t="s">
        <v>156</v>
      </c>
      <c r="E144" s="124" t="s">
        <v>2555</v>
      </c>
      <c r="F144" s="125" t="s">
        <v>2556</v>
      </c>
      <c r="G144" s="126" t="s">
        <v>270</v>
      </c>
      <c r="H144" s="127">
        <v>34</v>
      </c>
      <c r="I144" s="128"/>
      <c r="J144" s="129">
        <f>ROUND(I144*H144,2)</f>
        <v>0</v>
      </c>
      <c r="K144" s="125" t="s">
        <v>160</v>
      </c>
      <c r="L144" s="19"/>
      <c r="M144" s="130" t="s">
        <v>19</v>
      </c>
      <c r="N144" s="131" t="s">
        <v>49</v>
      </c>
      <c r="P144" s="132">
        <f>O144*H144</f>
        <v>0</v>
      </c>
      <c r="Q144" s="132">
        <v>9E-05</v>
      </c>
      <c r="R144" s="132">
        <f>Q144*H144</f>
        <v>0.0030600000000000002</v>
      </c>
      <c r="S144" s="132">
        <v>0</v>
      </c>
      <c r="T144" s="133">
        <f>S144*H144</f>
        <v>0</v>
      </c>
      <c r="AR144" s="134" t="s">
        <v>373</v>
      </c>
      <c r="AT144" s="134" t="s">
        <v>156</v>
      </c>
      <c r="AU144" s="134" t="s">
        <v>87</v>
      </c>
      <c r="AY144" s="2" t="s">
        <v>153</v>
      </c>
      <c r="BE144" s="135">
        <f t="shared" si="8"/>
        <v>0</v>
      </c>
      <c r="BF144" s="135">
        <f t="shared" si="9"/>
        <v>0</v>
      </c>
      <c r="BG144" s="135">
        <f t="shared" si="10"/>
        <v>0</v>
      </c>
      <c r="BH144" s="135">
        <f t="shared" si="11"/>
        <v>0</v>
      </c>
      <c r="BI144" s="135">
        <f t="shared" si="12"/>
        <v>0</v>
      </c>
      <c r="BJ144" s="2" t="s">
        <v>85</v>
      </c>
      <c r="BK144" s="135">
        <f>ROUND(I144*H144,2)</f>
        <v>0</v>
      </c>
      <c r="BL144" s="2" t="s">
        <v>373</v>
      </c>
      <c r="BM144" s="134" t="s">
        <v>2557</v>
      </c>
    </row>
    <row r="145" spans="2:47" s="18" customFormat="1" ht="11.25">
      <c r="B145" s="19"/>
      <c r="D145" s="136" t="s">
        <v>163</v>
      </c>
      <c r="F145" s="137" t="s">
        <v>2558</v>
      </c>
      <c r="L145" s="19"/>
      <c r="M145" s="138"/>
      <c r="T145" s="43"/>
      <c r="AT145" s="2" t="s">
        <v>163</v>
      </c>
      <c r="AU145" s="2" t="s">
        <v>87</v>
      </c>
    </row>
    <row r="146" spans="2:65" s="18" customFormat="1" ht="33" customHeight="1">
      <c r="B146" s="19"/>
      <c r="C146" s="123" t="s">
        <v>451</v>
      </c>
      <c r="D146" s="123" t="s">
        <v>156</v>
      </c>
      <c r="E146" s="124" t="s">
        <v>2559</v>
      </c>
      <c r="F146" s="125" t="s">
        <v>2560</v>
      </c>
      <c r="G146" s="126" t="s">
        <v>270</v>
      </c>
      <c r="H146" s="127">
        <v>12</v>
      </c>
      <c r="I146" s="128"/>
      <c r="J146" s="129">
        <f>ROUND(I146*H146,2)</f>
        <v>0</v>
      </c>
      <c r="K146" s="125" t="s">
        <v>160</v>
      </c>
      <c r="L146" s="19"/>
      <c r="M146" s="130" t="s">
        <v>19</v>
      </c>
      <c r="N146" s="131" t="s">
        <v>49</v>
      </c>
      <c r="P146" s="132">
        <f>O146*H146</f>
        <v>0</v>
      </c>
      <c r="Q146" s="132">
        <v>0.00016</v>
      </c>
      <c r="R146" s="132">
        <f>Q146*H146</f>
        <v>0.0019200000000000003</v>
      </c>
      <c r="S146" s="132">
        <v>0</v>
      </c>
      <c r="T146" s="133">
        <f>S146*H146</f>
        <v>0</v>
      </c>
      <c r="AR146" s="134" t="s">
        <v>373</v>
      </c>
      <c r="AT146" s="134" t="s">
        <v>156</v>
      </c>
      <c r="AU146" s="134" t="s">
        <v>87</v>
      </c>
      <c r="AY146" s="2" t="s">
        <v>153</v>
      </c>
      <c r="BE146" s="135">
        <f t="shared" si="8"/>
        <v>0</v>
      </c>
      <c r="BF146" s="135">
        <f t="shared" si="9"/>
        <v>0</v>
      </c>
      <c r="BG146" s="135">
        <f t="shared" si="10"/>
        <v>0</v>
      </c>
      <c r="BH146" s="135">
        <f t="shared" si="11"/>
        <v>0</v>
      </c>
      <c r="BI146" s="135">
        <f t="shared" si="12"/>
        <v>0</v>
      </c>
      <c r="BJ146" s="2" t="s">
        <v>85</v>
      </c>
      <c r="BK146" s="135">
        <f>ROUND(I146*H146,2)</f>
        <v>0</v>
      </c>
      <c r="BL146" s="2" t="s">
        <v>373</v>
      </c>
      <c r="BM146" s="134" t="s">
        <v>2561</v>
      </c>
    </row>
    <row r="147" spans="2:47" s="18" customFormat="1" ht="11.25">
      <c r="B147" s="19"/>
      <c r="D147" s="136" t="s">
        <v>163</v>
      </c>
      <c r="F147" s="137" t="s">
        <v>2562</v>
      </c>
      <c r="L147" s="19"/>
      <c r="M147" s="138"/>
      <c r="T147" s="43"/>
      <c r="AT147" s="2" t="s">
        <v>163</v>
      </c>
      <c r="AU147" s="2" t="s">
        <v>87</v>
      </c>
    </row>
    <row r="148" spans="2:65" s="18" customFormat="1" ht="16.5" customHeight="1">
      <c r="B148" s="19"/>
      <c r="C148" s="123" t="s">
        <v>458</v>
      </c>
      <c r="D148" s="123" t="s">
        <v>156</v>
      </c>
      <c r="E148" s="124" t="s">
        <v>2563</v>
      </c>
      <c r="F148" s="125" t="s">
        <v>2564</v>
      </c>
      <c r="G148" s="126" t="s">
        <v>254</v>
      </c>
      <c r="H148" s="127">
        <v>1</v>
      </c>
      <c r="I148" s="128"/>
      <c r="J148" s="129">
        <f>ROUND(I148*H148,2)</f>
        <v>0</v>
      </c>
      <c r="K148" s="125" t="s">
        <v>160</v>
      </c>
      <c r="L148" s="19"/>
      <c r="M148" s="130" t="s">
        <v>19</v>
      </c>
      <c r="N148" s="131" t="s">
        <v>49</v>
      </c>
      <c r="P148" s="132">
        <f>O148*H148</f>
        <v>0</v>
      </c>
      <c r="Q148" s="132">
        <v>0.00017</v>
      </c>
      <c r="R148" s="132">
        <f>Q148*H148</f>
        <v>0.00017</v>
      </c>
      <c r="S148" s="132">
        <v>0</v>
      </c>
      <c r="T148" s="133">
        <f>S148*H148</f>
        <v>0</v>
      </c>
      <c r="AR148" s="134" t="s">
        <v>373</v>
      </c>
      <c r="AT148" s="134" t="s">
        <v>156</v>
      </c>
      <c r="AU148" s="134" t="s">
        <v>87</v>
      </c>
      <c r="AY148" s="2" t="s">
        <v>153</v>
      </c>
      <c r="BE148" s="135">
        <f t="shared" si="8"/>
        <v>0</v>
      </c>
      <c r="BF148" s="135">
        <f t="shared" si="9"/>
        <v>0</v>
      </c>
      <c r="BG148" s="135">
        <f t="shared" si="10"/>
        <v>0</v>
      </c>
      <c r="BH148" s="135">
        <f t="shared" si="11"/>
        <v>0</v>
      </c>
      <c r="BI148" s="135">
        <f t="shared" si="12"/>
        <v>0</v>
      </c>
      <c r="BJ148" s="2" t="s">
        <v>85</v>
      </c>
      <c r="BK148" s="135">
        <f>ROUND(I148*H148,2)</f>
        <v>0</v>
      </c>
      <c r="BL148" s="2" t="s">
        <v>373</v>
      </c>
      <c r="BM148" s="134" t="s">
        <v>2565</v>
      </c>
    </row>
    <row r="149" spans="2:47" s="18" customFormat="1" ht="11.25">
      <c r="B149" s="19"/>
      <c r="D149" s="136" t="s">
        <v>163</v>
      </c>
      <c r="F149" s="137" t="s">
        <v>2566</v>
      </c>
      <c r="L149" s="19"/>
      <c r="M149" s="138"/>
      <c r="T149" s="43"/>
      <c r="AT149" s="2" t="s">
        <v>163</v>
      </c>
      <c r="AU149" s="2" t="s">
        <v>87</v>
      </c>
    </row>
    <row r="150" spans="2:65" s="18" customFormat="1" ht="16.5" customHeight="1">
      <c r="B150" s="19"/>
      <c r="C150" s="123" t="s">
        <v>464</v>
      </c>
      <c r="D150" s="123" t="s">
        <v>156</v>
      </c>
      <c r="E150" s="124" t="s">
        <v>2567</v>
      </c>
      <c r="F150" s="125" t="s">
        <v>2568</v>
      </c>
      <c r="G150" s="126" t="s">
        <v>254</v>
      </c>
      <c r="H150" s="127">
        <v>1</v>
      </c>
      <c r="I150" s="128"/>
      <c r="J150" s="129">
        <f aca="true" t="shared" si="15" ref="J150:J177">ROUND(I150*H150,2)</f>
        <v>0</v>
      </c>
      <c r="K150" s="125" t="s">
        <v>19</v>
      </c>
      <c r="L150" s="19"/>
      <c r="M150" s="130" t="s">
        <v>19</v>
      </c>
      <c r="N150" s="131" t="s">
        <v>49</v>
      </c>
      <c r="P150" s="132">
        <f aca="true" t="shared" si="16" ref="P150:P177">O150*H150</f>
        <v>0</v>
      </c>
      <c r="Q150" s="132">
        <v>0.00199</v>
      </c>
      <c r="R150" s="132">
        <f aca="true" t="shared" si="17" ref="R150:R177">Q150*H150</f>
        <v>0.00199</v>
      </c>
      <c r="S150" s="132">
        <v>0</v>
      </c>
      <c r="T150" s="133">
        <f aca="true" t="shared" si="18" ref="T150:T177">S150*H150</f>
        <v>0</v>
      </c>
      <c r="AR150" s="134" t="s">
        <v>373</v>
      </c>
      <c r="AT150" s="134" t="s">
        <v>156</v>
      </c>
      <c r="AU150" s="134" t="s">
        <v>87</v>
      </c>
      <c r="AY150" s="2" t="s">
        <v>153</v>
      </c>
      <c r="BE150" s="135">
        <f t="shared" si="8"/>
        <v>0</v>
      </c>
      <c r="BF150" s="135">
        <f t="shared" si="9"/>
        <v>0</v>
      </c>
      <c r="BG150" s="135">
        <f t="shared" si="10"/>
        <v>0</v>
      </c>
      <c r="BH150" s="135">
        <f t="shared" si="11"/>
        <v>0</v>
      </c>
      <c r="BI150" s="135">
        <f t="shared" si="12"/>
        <v>0</v>
      </c>
      <c r="BJ150" s="2" t="s">
        <v>85</v>
      </c>
      <c r="BK150" s="135">
        <f aca="true" t="shared" si="19" ref="BK150:BK177">ROUND(I150*H150,2)</f>
        <v>0</v>
      </c>
      <c r="BL150" s="2" t="s">
        <v>373</v>
      </c>
      <c r="BM150" s="134" t="s">
        <v>2569</v>
      </c>
    </row>
    <row r="151" spans="2:65" s="18" customFormat="1" ht="16.5" customHeight="1">
      <c r="B151" s="19"/>
      <c r="C151" s="123" t="s">
        <v>469</v>
      </c>
      <c r="D151" s="123" t="s">
        <v>156</v>
      </c>
      <c r="E151" s="124" t="s">
        <v>2570</v>
      </c>
      <c r="F151" s="125" t="s">
        <v>2571</v>
      </c>
      <c r="G151" s="126" t="s">
        <v>254</v>
      </c>
      <c r="H151" s="127">
        <v>2</v>
      </c>
      <c r="I151" s="128"/>
      <c r="J151" s="129">
        <f t="shared" si="15"/>
        <v>0</v>
      </c>
      <c r="K151" s="125" t="s">
        <v>19</v>
      </c>
      <c r="L151" s="19"/>
      <c r="M151" s="130" t="s">
        <v>19</v>
      </c>
      <c r="N151" s="131" t="s">
        <v>49</v>
      </c>
      <c r="P151" s="132">
        <f t="shared" si="16"/>
        <v>0</v>
      </c>
      <c r="Q151" s="132">
        <v>0.00012</v>
      </c>
      <c r="R151" s="132">
        <f t="shared" si="17"/>
        <v>0.00024</v>
      </c>
      <c r="S151" s="132">
        <v>0</v>
      </c>
      <c r="T151" s="133">
        <f t="shared" si="18"/>
        <v>0</v>
      </c>
      <c r="AR151" s="134" t="s">
        <v>373</v>
      </c>
      <c r="AT151" s="134" t="s">
        <v>156</v>
      </c>
      <c r="AU151" s="134" t="s">
        <v>87</v>
      </c>
      <c r="AY151" s="2" t="s">
        <v>153</v>
      </c>
      <c r="BE151" s="135">
        <f t="shared" si="8"/>
        <v>0</v>
      </c>
      <c r="BF151" s="135">
        <f t="shared" si="9"/>
        <v>0</v>
      </c>
      <c r="BG151" s="135">
        <f t="shared" si="10"/>
        <v>0</v>
      </c>
      <c r="BH151" s="135">
        <f t="shared" si="11"/>
        <v>0</v>
      </c>
      <c r="BI151" s="135">
        <f t="shared" si="12"/>
        <v>0</v>
      </c>
      <c r="BJ151" s="2" t="s">
        <v>85</v>
      </c>
      <c r="BK151" s="135">
        <f t="shared" si="19"/>
        <v>0</v>
      </c>
      <c r="BL151" s="2" t="s">
        <v>373</v>
      </c>
      <c r="BM151" s="134" t="s">
        <v>2572</v>
      </c>
    </row>
    <row r="152" spans="2:65" s="18" customFormat="1" ht="16.5" customHeight="1">
      <c r="B152" s="19"/>
      <c r="C152" s="123" t="s">
        <v>477</v>
      </c>
      <c r="D152" s="123" t="s">
        <v>156</v>
      </c>
      <c r="E152" s="124" t="s">
        <v>2573</v>
      </c>
      <c r="F152" s="125" t="s">
        <v>2574</v>
      </c>
      <c r="G152" s="126" t="s">
        <v>254</v>
      </c>
      <c r="H152" s="127">
        <v>5</v>
      </c>
      <c r="I152" s="128"/>
      <c r="J152" s="129">
        <f t="shared" si="15"/>
        <v>0</v>
      </c>
      <c r="K152" s="125" t="s">
        <v>160</v>
      </c>
      <c r="L152" s="19"/>
      <c r="M152" s="130" t="s">
        <v>19</v>
      </c>
      <c r="N152" s="131" t="s">
        <v>49</v>
      </c>
      <c r="P152" s="132">
        <f t="shared" si="16"/>
        <v>0</v>
      </c>
      <c r="Q152" s="132">
        <v>0.00021</v>
      </c>
      <c r="R152" s="132">
        <f t="shared" si="17"/>
        <v>0.0010500000000000002</v>
      </c>
      <c r="S152" s="132">
        <v>0</v>
      </c>
      <c r="T152" s="133">
        <f t="shared" si="18"/>
        <v>0</v>
      </c>
      <c r="AR152" s="134" t="s">
        <v>373</v>
      </c>
      <c r="AT152" s="134" t="s">
        <v>156</v>
      </c>
      <c r="AU152" s="134" t="s">
        <v>87</v>
      </c>
      <c r="AY152" s="2" t="s">
        <v>153</v>
      </c>
      <c r="BE152" s="135">
        <f t="shared" si="8"/>
        <v>0</v>
      </c>
      <c r="BF152" s="135">
        <f t="shared" si="9"/>
        <v>0</v>
      </c>
      <c r="BG152" s="135">
        <f t="shared" si="10"/>
        <v>0</v>
      </c>
      <c r="BH152" s="135">
        <f t="shared" si="11"/>
        <v>0</v>
      </c>
      <c r="BI152" s="135">
        <f t="shared" si="12"/>
        <v>0</v>
      </c>
      <c r="BJ152" s="2" t="s">
        <v>85</v>
      </c>
      <c r="BK152" s="135">
        <f t="shared" si="19"/>
        <v>0</v>
      </c>
      <c r="BL152" s="2" t="s">
        <v>373</v>
      </c>
      <c r="BM152" s="134" t="s">
        <v>2575</v>
      </c>
    </row>
    <row r="153" spans="2:47" s="18" customFormat="1" ht="11.25">
      <c r="B153" s="19"/>
      <c r="D153" s="136" t="s">
        <v>163</v>
      </c>
      <c r="F153" s="137" t="s">
        <v>2576</v>
      </c>
      <c r="L153" s="19"/>
      <c r="M153" s="138"/>
      <c r="T153" s="43"/>
      <c r="AT153" s="2" t="s">
        <v>163</v>
      </c>
      <c r="AU153" s="2" t="s">
        <v>87</v>
      </c>
    </row>
    <row r="154" spans="2:65" s="18" customFormat="1" ht="16.5" customHeight="1">
      <c r="B154" s="19"/>
      <c r="C154" s="123" t="s">
        <v>494</v>
      </c>
      <c r="D154" s="123" t="s">
        <v>156</v>
      </c>
      <c r="E154" s="124" t="s">
        <v>2577</v>
      </c>
      <c r="F154" s="125" t="s">
        <v>2578</v>
      </c>
      <c r="G154" s="126" t="s">
        <v>254</v>
      </c>
      <c r="H154" s="127">
        <v>8</v>
      </c>
      <c r="I154" s="128"/>
      <c r="J154" s="129">
        <f t="shared" si="15"/>
        <v>0</v>
      </c>
      <c r="K154" s="125" t="s">
        <v>160</v>
      </c>
      <c r="L154" s="19"/>
      <c r="M154" s="130" t="s">
        <v>19</v>
      </c>
      <c r="N154" s="131" t="s">
        <v>49</v>
      </c>
      <c r="P154" s="132">
        <f t="shared" si="16"/>
        <v>0</v>
      </c>
      <c r="Q154" s="132">
        <v>0.00034</v>
      </c>
      <c r="R154" s="132">
        <f t="shared" si="17"/>
        <v>0.00272</v>
      </c>
      <c r="S154" s="132">
        <v>0</v>
      </c>
      <c r="T154" s="133">
        <f t="shared" si="18"/>
        <v>0</v>
      </c>
      <c r="AR154" s="134" t="s">
        <v>373</v>
      </c>
      <c r="AT154" s="134" t="s">
        <v>156</v>
      </c>
      <c r="AU154" s="134" t="s">
        <v>87</v>
      </c>
      <c r="AY154" s="2" t="s">
        <v>153</v>
      </c>
      <c r="BE154" s="135">
        <f t="shared" si="8"/>
        <v>0</v>
      </c>
      <c r="BF154" s="135">
        <f t="shared" si="9"/>
        <v>0</v>
      </c>
      <c r="BG154" s="135">
        <f t="shared" si="10"/>
        <v>0</v>
      </c>
      <c r="BH154" s="135">
        <f t="shared" si="11"/>
        <v>0</v>
      </c>
      <c r="BI154" s="135">
        <f t="shared" si="12"/>
        <v>0</v>
      </c>
      <c r="BJ154" s="2" t="s">
        <v>85</v>
      </c>
      <c r="BK154" s="135">
        <f t="shared" si="19"/>
        <v>0</v>
      </c>
      <c r="BL154" s="2" t="s">
        <v>373</v>
      </c>
      <c r="BM154" s="134" t="s">
        <v>2579</v>
      </c>
    </row>
    <row r="155" spans="2:47" s="18" customFormat="1" ht="11.25">
      <c r="B155" s="19"/>
      <c r="D155" s="136" t="s">
        <v>163</v>
      </c>
      <c r="F155" s="137" t="s">
        <v>2580</v>
      </c>
      <c r="L155" s="19"/>
      <c r="M155" s="138"/>
      <c r="T155" s="43"/>
      <c r="AT155" s="2" t="s">
        <v>163</v>
      </c>
      <c r="AU155" s="2" t="s">
        <v>87</v>
      </c>
    </row>
    <row r="156" spans="2:65" s="18" customFormat="1" ht="16.5" customHeight="1">
      <c r="B156" s="19"/>
      <c r="C156" s="123" t="s">
        <v>501</v>
      </c>
      <c r="D156" s="123" t="s">
        <v>156</v>
      </c>
      <c r="E156" s="124" t="s">
        <v>2581</v>
      </c>
      <c r="F156" s="125" t="s">
        <v>2582</v>
      </c>
      <c r="G156" s="126" t="s">
        <v>254</v>
      </c>
      <c r="H156" s="127">
        <v>3</v>
      </c>
      <c r="I156" s="128"/>
      <c r="J156" s="129">
        <f t="shared" si="15"/>
        <v>0</v>
      </c>
      <c r="K156" s="125" t="s">
        <v>160</v>
      </c>
      <c r="L156" s="19"/>
      <c r="M156" s="130" t="s">
        <v>19</v>
      </c>
      <c r="N156" s="131" t="s">
        <v>49</v>
      </c>
      <c r="P156" s="132">
        <f t="shared" si="16"/>
        <v>0</v>
      </c>
      <c r="Q156" s="132">
        <v>0.0005</v>
      </c>
      <c r="R156" s="132">
        <f t="shared" si="17"/>
        <v>0.0015</v>
      </c>
      <c r="S156" s="132">
        <v>0</v>
      </c>
      <c r="T156" s="133">
        <f t="shared" si="18"/>
        <v>0</v>
      </c>
      <c r="AR156" s="134" t="s">
        <v>373</v>
      </c>
      <c r="AT156" s="134" t="s">
        <v>156</v>
      </c>
      <c r="AU156" s="134" t="s">
        <v>87</v>
      </c>
      <c r="AY156" s="2" t="s">
        <v>153</v>
      </c>
      <c r="BE156" s="135">
        <f t="shared" si="8"/>
        <v>0</v>
      </c>
      <c r="BF156" s="135">
        <f t="shared" si="9"/>
        <v>0</v>
      </c>
      <c r="BG156" s="135">
        <f t="shared" si="10"/>
        <v>0</v>
      </c>
      <c r="BH156" s="135">
        <f t="shared" si="11"/>
        <v>0</v>
      </c>
      <c r="BI156" s="135">
        <f t="shared" si="12"/>
        <v>0</v>
      </c>
      <c r="BJ156" s="2" t="s">
        <v>85</v>
      </c>
      <c r="BK156" s="135">
        <f t="shared" si="19"/>
        <v>0</v>
      </c>
      <c r="BL156" s="2" t="s">
        <v>373</v>
      </c>
      <c r="BM156" s="134" t="s">
        <v>2583</v>
      </c>
    </row>
    <row r="157" spans="2:47" s="18" customFormat="1" ht="11.25">
      <c r="B157" s="19"/>
      <c r="D157" s="136" t="s">
        <v>163</v>
      </c>
      <c r="F157" s="137" t="s">
        <v>2584</v>
      </c>
      <c r="L157" s="19"/>
      <c r="M157" s="138"/>
      <c r="T157" s="43"/>
      <c r="AT157" s="2" t="s">
        <v>163</v>
      </c>
      <c r="AU157" s="2" t="s">
        <v>87</v>
      </c>
    </row>
    <row r="158" spans="2:65" s="18" customFormat="1" ht="21.75" customHeight="1">
      <c r="B158" s="19"/>
      <c r="C158" s="123" t="s">
        <v>513</v>
      </c>
      <c r="D158" s="123" t="s">
        <v>156</v>
      </c>
      <c r="E158" s="124" t="s">
        <v>2585</v>
      </c>
      <c r="F158" s="125" t="s">
        <v>2586</v>
      </c>
      <c r="G158" s="126" t="s">
        <v>254</v>
      </c>
      <c r="H158" s="127">
        <v>2</v>
      </c>
      <c r="I158" s="128"/>
      <c r="J158" s="129">
        <f t="shared" si="15"/>
        <v>0</v>
      </c>
      <c r="K158" s="125" t="s">
        <v>160</v>
      </c>
      <c r="L158" s="19"/>
      <c r="M158" s="130" t="s">
        <v>19</v>
      </c>
      <c r="N158" s="131" t="s">
        <v>49</v>
      </c>
      <c r="P158" s="132">
        <f t="shared" si="16"/>
        <v>0</v>
      </c>
      <c r="Q158" s="132">
        <v>0.00057</v>
      </c>
      <c r="R158" s="132">
        <f t="shared" si="17"/>
        <v>0.00114</v>
      </c>
      <c r="S158" s="132">
        <v>0</v>
      </c>
      <c r="T158" s="133">
        <f t="shared" si="18"/>
        <v>0</v>
      </c>
      <c r="AR158" s="134" t="s">
        <v>373</v>
      </c>
      <c r="AT158" s="134" t="s">
        <v>156</v>
      </c>
      <c r="AU158" s="134" t="s">
        <v>87</v>
      </c>
      <c r="AY158" s="2" t="s">
        <v>153</v>
      </c>
      <c r="BE158" s="135">
        <f t="shared" si="8"/>
        <v>0</v>
      </c>
      <c r="BF158" s="135">
        <f t="shared" si="9"/>
        <v>0</v>
      </c>
      <c r="BG158" s="135">
        <f t="shared" si="10"/>
        <v>0</v>
      </c>
      <c r="BH158" s="135">
        <f t="shared" si="11"/>
        <v>0</v>
      </c>
      <c r="BI158" s="135">
        <f t="shared" si="12"/>
        <v>0</v>
      </c>
      <c r="BJ158" s="2" t="s">
        <v>85</v>
      </c>
      <c r="BK158" s="135">
        <f t="shared" si="19"/>
        <v>0</v>
      </c>
      <c r="BL158" s="2" t="s">
        <v>373</v>
      </c>
      <c r="BM158" s="134" t="s">
        <v>2587</v>
      </c>
    </row>
    <row r="159" spans="2:47" s="18" customFormat="1" ht="11.25">
      <c r="B159" s="19"/>
      <c r="D159" s="136" t="s">
        <v>163</v>
      </c>
      <c r="F159" s="137" t="s">
        <v>2588</v>
      </c>
      <c r="L159" s="19"/>
      <c r="M159" s="138"/>
      <c r="T159" s="43"/>
      <c r="AT159" s="2" t="s">
        <v>163</v>
      </c>
      <c r="AU159" s="2" t="s">
        <v>87</v>
      </c>
    </row>
    <row r="160" spans="2:65" s="18" customFormat="1" ht="16.5" customHeight="1">
      <c r="B160" s="19"/>
      <c r="C160" s="123" t="s">
        <v>518</v>
      </c>
      <c r="D160" s="123" t="s">
        <v>156</v>
      </c>
      <c r="E160" s="124" t="s">
        <v>2589</v>
      </c>
      <c r="F160" s="125" t="s">
        <v>2590</v>
      </c>
      <c r="G160" s="126" t="s">
        <v>254</v>
      </c>
      <c r="H160" s="127">
        <v>1</v>
      </c>
      <c r="I160" s="128"/>
      <c r="J160" s="129">
        <f t="shared" si="15"/>
        <v>0</v>
      </c>
      <c r="K160" s="125" t="s">
        <v>160</v>
      </c>
      <c r="L160" s="19"/>
      <c r="M160" s="130" t="s">
        <v>19</v>
      </c>
      <c r="N160" s="131" t="s">
        <v>49</v>
      </c>
      <c r="P160" s="132">
        <f t="shared" si="16"/>
        <v>0</v>
      </c>
      <c r="Q160" s="132">
        <v>0.00031</v>
      </c>
      <c r="R160" s="132">
        <f t="shared" si="17"/>
        <v>0.00031</v>
      </c>
      <c r="S160" s="132">
        <v>0</v>
      </c>
      <c r="T160" s="133">
        <f t="shared" si="18"/>
        <v>0</v>
      </c>
      <c r="AR160" s="134" t="s">
        <v>373</v>
      </c>
      <c r="AT160" s="134" t="s">
        <v>156</v>
      </c>
      <c r="AU160" s="134" t="s">
        <v>87</v>
      </c>
      <c r="AY160" s="2" t="s">
        <v>153</v>
      </c>
      <c r="BE160" s="135">
        <f t="shared" si="8"/>
        <v>0</v>
      </c>
      <c r="BF160" s="135">
        <f t="shared" si="9"/>
        <v>0</v>
      </c>
      <c r="BG160" s="135">
        <f t="shared" si="10"/>
        <v>0</v>
      </c>
      <c r="BH160" s="135">
        <f t="shared" si="11"/>
        <v>0</v>
      </c>
      <c r="BI160" s="135">
        <f t="shared" si="12"/>
        <v>0</v>
      </c>
      <c r="BJ160" s="2" t="s">
        <v>85</v>
      </c>
      <c r="BK160" s="135">
        <f t="shared" si="19"/>
        <v>0</v>
      </c>
      <c r="BL160" s="2" t="s">
        <v>373</v>
      </c>
      <c r="BM160" s="134" t="s">
        <v>2591</v>
      </c>
    </row>
    <row r="161" spans="2:47" s="18" customFormat="1" ht="11.25">
      <c r="B161" s="19"/>
      <c r="D161" s="136" t="s">
        <v>163</v>
      </c>
      <c r="F161" s="137" t="s">
        <v>2592</v>
      </c>
      <c r="L161" s="19"/>
      <c r="M161" s="138"/>
      <c r="T161" s="43"/>
      <c r="AT161" s="2" t="s">
        <v>163</v>
      </c>
      <c r="AU161" s="2" t="s">
        <v>87</v>
      </c>
    </row>
    <row r="162" spans="2:65" s="18" customFormat="1" ht="16.5" customHeight="1">
      <c r="B162" s="19"/>
      <c r="C162" s="123" t="s">
        <v>523</v>
      </c>
      <c r="D162" s="123" t="s">
        <v>156</v>
      </c>
      <c r="E162" s="124" t="s">
        <v>2593</v>
      </c>
      <c r="F162" s="125" t="s">
        <v>2594</v>
      </c>
      <c r="G162" s="126" t="s">
        <v>254</v>
      </c>
      <c r="H162" s="127">
        <v>2</v>
      </c>
      <c r="I162" s="128"/>
      <c r="J162" s="129">
        <f t="shared" si="15"/>
        <v>0</v>
      </c>
      <c r="K162" s="125" t="s">
        <v>19</v>
      </c>
      <c r="L162" s="19"/>
      <c r="M162" s="130" t="s">
        <v>19</v>
      </c>
      <c r="N162" s="131" t="s">
        <v>49</v>
      </c>
      <c r="P162" s="132">
        <f t="shared" si="16"/>
        <v>0</v>
      </c>
      <c r="Q162" s="132">
        <v>0</v>
      </c>
      <c r="R162" s="132">
        <f t="shared" si="17"/>
        <v>0</v>
      </c>
      <c r="S162" s="132">
        <v>0</v>
      </c>
      <c r="T162" s="133">
        <f t="shared" si="18"/>
        <v>0</v>
      </c>
      <c r="AR162" s="134" t="s">
        <v>373</v>
      </c>
      <c r="AT162" s="134" t="s">
        <v>156</v>
      </c>
      <c r="AU162" s="134" t="s">
        <v>87</v>
      </c>
      <c r="AY162" s="2" t="s">
        <v>153</v>
      </c>
      <c r="BE162" s="135">
        <f t="shared" si="8"/>
        <v>0</v>
      </c>
      <c r="BF162" s="135">
        <f t="shared" si="9"/>
        <v>0</v>
      </c>
      <c r="BG162" s="135">
        <f t="shared" si="10"/>
        <v>0</v>
      </c>
      <c r="BH162" s="135">
        <f t="shared" si="11"/>
        <v>0</v>
      </c>
      <c r="BI162" s="135">
        <f t="shared" si="12"/>
        <v>0</v>
      </c>
      <c r="BJ162" s="2" t="s">
        <v>85</v>
      </c>
      <c r="BK162" s="135">
        <f t="shared" si="19"/>
        <v>0</v>
      </c>
      <c r="BL162" s="2" t="s">
        <v>373</v>
      </c>
      <c r="BM162" s="134" t="s">
        <v>2595</v>
      </c>
    </row>
    <row r="163" spans="2:65" s="18" customFormat="1" ht="16.5" customHeight="1">
      <c r="B163" s="19"/>
      <c r="C163" s="123" t="s">
        <v>528</v>
      </c>
      <c r="D163" s="123" t="s">
        <v>156</v>
      </c>
      <c r="E163" s="124" t="s">
        <v>2596</v>
      </c>
      <c r="F163" s="125" t="s">
        <v>2597</v>
      </c>
      <c r="G163" s="126" t="s">
        <v>254</v>
      </c>
      <c r="H163" s="127">
        <v>2</v>
      </c>
      <c r="I163" s="128"/>
      <c r="J163" s="129">
        <f t="shared" si="15"/>
        <v>0</v>
      </c>
      <c r="K163" s="125" t="s">
        <v>19</v>
      </c>
      <c r="L163" s="19"/>
      <c r="M163" s="130" t="s">
        <v>19</v>
      </c>
      <c r="N163" s="131" t="s">
        <v>49</v>
      </c>
      <c r="P163" s="132">
        <f t="shared" si="16"/>
        <v>0</v>
      </c>
      <c r="Q163" s="132">
        <v>0</v>
      </c>
      <c r="R163" s="132">
        <f t="shared" si="17"/>
        <v>0</v>
      </c>
      <c r="S163" s="132">
        <v>0</v>
      </c>
      <c r="T163" s="133">
        <f t="shared" si="18"/>
        <v>0</v>
      </c>
      <c r="AR163" s="134" t="s">
        <v>373</v>
      </c>
      <c r="AT163" s="134" t="s">
        <v>156</v>
      </c>
      <c r="AU163" s="134" t="s">
        <v>87</v>
      </c>
      <c r="AY163" s="2" t="s">
        <v>153</v>
      </c>
      <c r="BE163" s="135">
        <f t="shared" si="8"/>
        <v>0</v>
      </c>
      <c r="BF163" s="135">
        <f t="shared" si="9"/>
        <v>0</v>
      </c>
      <c r="BG163" s="135">
        <f t="shared" si="10"/>
        <v>0</v>
      </c>
      <c r="BH163" s="135">
        <f t="shared" si="11"/>
        <v>0</v>
      </c>
      <c r="BI163" s="135">
        <f t="shared" si="12"/>
        <v>0</v>
      </c>
      <c r="BJ163" s="2" t="s">
        <v>85</v>
      </c>
      <c r="BK163" s="135">
        <f t="shared" si="19"/>
        <v>0</v>
      </c>
      <c r="BL163" s="2" t="s">
        <v>373</v>
      </c>
      <c r="BM163" s="134" t="s">
        <v>2598</v>
      </c>
    </row>
    <row r="164" spans="2:65" s="18" customFormat="1" ht="16.5" customHeight="1">
      <c r="B164" s="19"/>
      <c r="C164" s="123" t="s">
        <v>533</v>
      </c>
      <c r="D164" s="123" t="s">
        <v>156</v>
      </c>
      <c r="E164" s="124" t="s">
        <v>2599</v>
      </c>
      <c r="F164" s="125" t="s">
        <v>2600</v>
      </c>
      <c r="G164" s="126" t="s">
        <v>254</v>
      </c>
      <c r="H164" s="127">
        <v>1</v>
      </c>
      <c r="I164" s="128"/>
      <c r="J164" s="129">
        <f t="shared" si="15"/>
        <v>0</v>
      </c>
      <c r="K164" s="125" t="s">
        <v>19</v>
      </c>
      <c r="L164" s="19"/>
      <c r="M164" s="130" t="s">
        <v>19</v>
      </c>
      <c r="N164" s="131" t="s">
        <v>49</v>
      </c>
      <c r="P164" s="132">
        <f t="shared" si="16"/>
        <v>0</v>
      </c>
      <c r="Q164" s="132">
        <v>0</v>
      </c>
      <c r="R164" s="132">
        <f t="shared" si="17"/>
        <v>0</v>
      </c>
      <c r="S164" s="132">
        <v>0</v>
      </c>
      <c r="T164" s="133">
        <f t="shared" si="18"/>
        <v>0</v>
      </c>
      <c r="AR164" s="134" t="s">
        <v>373</v>
      </c>
      <c r="AT164" s="134" t="s">
        <v>156</v>
      </c>
      <c r="AU164" s="134" t="s">
        <v>87</v>
      </c>
      <c r="AY164" s="2" t="s">
        <v>153</v>
      </c>
      <c r="BE164" s="135">
        <f t="shared" si="8"/>
        <v>0</v>
      </c>
      <c r="BF164" s="135">
        <f t="shared" si="9"/>
        <v>0</v>
      </c>
      <c r="BG164" s="135">
        <f t="shared" si="10"/>
        <v>0</v>
      </c>
      <c r="BH164" s="135">
        <f t="shared" si="11"/>
        <v>0</v>
      </c>
      <c r="BI164" s="135">
        <f t="shared" si="12"/>
        <v>0</v>
      </c>
      <c r="BJ164" s="2" t="s">
        <v>85</v>
      </c>
      <c r="BK164" s="135">
        <f t="shared" si="19"/>
        <v>0</v>
      </c>
      <c r="BL164" s="2" t="s">
        <v>373</v>
      </c>
      <c r="BM164" s="134" t="s">
        <v>2601</v>
      </c>
    </row>
    <row r="165" spans="2:65" s="18" customFormat="1" ht="24.2" customHeight="1">
      <c r="B165" s="19"/>
      <c r="C165" s="123" t="s">
        <v>541</v>
      </c>
      <c r="D165" s="123" t="s">
        <v>156</v>
      </c>
      <c r="E165" s="124" t="s">
        <v>2602</v>
      </c>
      <c r="F165" s="125" t="s">
        <v>2603</v>
      </c>
      <c r="G165" s="126" t="s">
        <v>254</v>
      </c>
      <c r="H165" s="127">
        <v>1</v>
      </c>
      <c r="I165" s="128"/>
      <c r="J165" s="129">
        <f t="shared" si="15"/>
        <v>0</v>
      </c>
      <c r="K165" s="125" t="s">
        <v>19</v>
      </c>
      <c r="L165" s="19"/>
      <c r="M165" s="130" t="s">
        <v>19</v>
      </c>
      <c r="N165" s="131" t="s">
        <v>49</v>
      </c>
      <c r="P165" s="132">
        <f t="shared" si="16"/>
        <v>0</v>
      </c>
      <c r="Q165" s="132">
        <v>0</v>
      </c>
      <c r="R165" s="132">
        <f t="shared" si="17"/>
        <v>0</v>
      </c>
      <c r="S165" s="132">
        <v>0</v>
      </c>
      <c r="T165" s="133">
        <f t="shared" si="18"/>
        <v>0</v>
      </c>
      <c r="AR165" s="134" t="s">
        <v>373</v>
      </c>
      <c r="AT165" s="134" t="s">
        <v>156</v>
      </c>
      <c r="AU165" s="134" t="s">
        <v>87</v>
      </c>
      <c r="AY165" s="2" t="s">
        <v>153</v>
      </c>
      <c r="BE165" s="135">
        <f t="shared" si="8"/>
        <v>0</v>
      </c>
      <c r="BF165" s="135">
        <f t="shared" si="9"/>
        <v>0</v>
      </c>
      <c r="BG165" s="135">
        <f t="shared" si="10"/>
        <v>0</v>
      </c>
      <c r="BH165" s="135">
        <f t="shared" si="11"/>
        <v>0</v>
      </c>
      <c r="BI165" s="135">
        <f t="shared" si="12"/>
        <v>0</v>
      </c>
      <c r="BJ165" s="2" t="s">
        <v>85</v>
      </c>
      <c r="BK165" s="135">
        <f t="shared" si="19"/>
        <v>0</v>
      </c>
      <c r="BL165" s="2" t="s">
        <v>373</v>
      </c>
      <c r="BM165" s="134" t="s">
        <v>2604</v>
      </c>
    </row>
    <row r="166" spans="2:65" s="18" customFormat="1" ht="16.5" customHeight="1">
      <c r="B166" s="19"/>
      <c r="C166" s="123" t="s">
        <v>548</v>
      </c>
      <c r="D166" s="123" t="s">
        <v>156</v>
      </c>
      <c r="E166" s="124" t="s">
        <v>2605</v>
      </c>
      <c r="F166" s="125" t="s">
        <v>2606</v>
      </c>
      <c r="G166" s="126" t="s">
        <v>254</v>
      </c>
      <c r="H166" s="127">
        <v>1</v>
      </c>
      <c r="I166" s="128"/>
      <c r="J166" s="129">
        <f t="shared" si="15"/>
        <v>0</v>
      </c>
      <c r="K166" s="125" t="s">
        <v>19</v>
      </c>
      <c r="L166" s="19"/>
      <c r="M166" s="130" t="s">
        <v>19</v>
      </c>
      <c r="N166" s="131" t="s">
        <v>49</v>
      </c>
      <c r="P166" s="132">
        <f t="shared" si="16"/>
        <v>0</v>
      </c>
      <c r="Q166" s="132">
        <v>0</v>
      </c>
      <c r="R166" s="132">
        <f t="shared" si="17"/>
        <v>0</v>
      </c>
      <c r="S166" s="132">
        <v>0</v>
      </c>
      <c r="T166" s="133">
        <f t="shared" si="18"/>
        <v>0</v>
      </c>
      <c r="AR166" s="134" t="s">
        <v>373</v>
      </c>
      <c r="AT166" s="134" t="s">
        <v>156</v>
      </c>
      <c r="AU166" s="134" t="s">
        <v>87</v>
      </c>
      <c r="AY166" s="2" t="s">
        <v>153</v>
      </c>
      <c r="BE166" s="135">
        <f t="shared" si="8"/>
        <v>0</v>
      </c>
      <c r="BF166" s="135">
        <f t="shared" si="9"/>
        <v>0</v>
      </c>
      <c r="BG166" s="135">
        <f t="shared" si="10"/>
        <v>0</v>
      </c>
      <c r="BH166" s="135">
        <f t="shared" si="11"/>
        <v>0</v>
      </c>
      <c r="BI166" s="135">
        <f t="shared" si="12"/>
        <v>0</v>
      </c>
      <c r="BJ166" s="2" t="s">
        <v>85</v>
      </c>
      <c r="BK166" s="135">
        <f t="shared" si="19"/>
        <v>0</v>
      </c>
      <c r="BL166" s="2" t="s">
        <v>373</v>
      </c>
      <c r="BM166" s="134" t="s">
        <v>2607</v>
      </c>
    </row>
    <row r="167" spans="2:65" s="18" customFormat="1" ht="21.75" customHeight="1">
      <c r="B167" s="19"/>
      <c r="C167" s="123" t="s">
        <v>556</v>
      </c>
      <c r="D167" s="123" t="s">
        <v>156</v>
      </c>
      <c r="E167" s="124" t="s">
        <v>2608</v>
      </c>
      <c r="F167" s="125" t="s">
        <v>2609</v>
      </c>
      <c r="G167" s="126" t="s">
        <v>159</v>
      </c>
      <c r="H167" s="127">
        <v>1</v>
      </c>
      <c r="I167" s="128"/>
      <c r="J167" s="129">
        <f t="shared" si="15"/>
        <v>0</v>
      </c>
      <c r="K167" s="125" t="s">
        <v>160</v>
      </c>
      <c r="L167" s="19"/>
      <c r="M167" s="130" t="s">
        <v>19</v>
      </c>
      <c r="N167" s="131" t="s">
        <v>49</v>
      </c>
      <c r="P167" s="132">
        <f t="shared" si="16"/>
        <v>0</v>
      </c>
      <c r="Q167" s="132">
        <v>0.0282</v>
      </c>
      <c r="R167" s="132">
        <f t="shared" si="17"/>
        <v>0.0282</v>
      </c>
      <c r="S167" s="132">
        <v>0</v>
      </c>
      <c r="T167" s="133">
        <f t="shared" si="18"/>
        <v>0</v>
      </c>
      <c r="AR167" s="134" t="s">
        <v>373</v>
      </c>
      <c r="AT167" s="134" t="s">
        <v>156</v>
      </c>
      <c r="AU167" s="134" t="s">
        <v>87</v>
      </c>
      <c r="AY167" s="2" t="s">
        <v>153</v>
      </c>
      <c r="BE167" s="135">
        <f t="shared" si="8"/>
        <v>0</v>
      </c>
      <c r="BF167" s="135">
        <f t="shared" si="9"/>
        <v>0</v>
      </c>
      <c r="BG167" s="135">
        <f t="shared" si="10"/>
        <v>0</v>
      </c>
      <c r="BH167" s="135">
        <f t="shared" si="11"/>
        <v>0</v>
      </c>
      <c r="BI167" s="135">
        <f t="shared" si="12"/>
        <v>0</v>
      </c>
      <c r="BJ167" s="2" t="s">
        <v>85</v>
      </c>
      <c r="BK167" s="135">
        <f t="shared" si="19"/>
        <v>0</v>
      </c>
      <c r="BL167" s="2" t="s">
        <v>373</v>
      </c>
      <c r="BM167" s="134" t="s">
        <v>2610</v>
      </c>
    </row>
    <row r="168" spans="2:47" s="18" customFormat="1" ht="11.25">
      <c r="B168" s="19"/>
      <c r="D168" s="136" t="s">
        <v>163</v>
      </c>
      <c r="F168" s="137" t="s">
        <v>2611</v>
      </c>
      <c r="L168" s="19"/>
      <c r="M168" s="138"/>
      <c r="T168" s="43"/>
      <c r="AT168" s="2" t="s">
        <v>163</v>
      </c>
      <c r="AU168" s="2" t="s">
        <v>87</v>
      </c>
    </row>
    <row r="169" spans="2:65" s="18" customFormat="1" ht="16.5" customHeight="1">
      <c r="B169" s="19"/>
      <c r="C169" s="123" t="s">
        <v>561</v>
      </c>
      <c r="D169" s="123" t="s">
        <v>156</v>
      </c>
      <c r="E169" s="124" t="s">
        <v>2612</v>
      </c>
      <c r="F169" s="125" t="s">
        <v>2613</v>
      </c>
      <c r="G169" s="126" t="s">
        <v>254</v>
      </c>
      <c r="H169" s="127">
        <v>1</v>
      </c>
      <c r="I169" s="128"/>
      <c r="J169" s="129">
        <f t="shared" si="15"/>
        <v>0</v>
      </c>
      <c r="K169" s="125" t="s">
        <v>1538</v>
      </c>
      <c r="L169" s="19"/>
      <c r="M169" s="130" t="s">
        <v>19</v>
      </c>
      <c r="N169" s="131" t="s">
        <v>49</v>
      </c>
      <c r="P169" s="132">
        <f t="shared" si="16"/>
        <v>0</v>
      </c>
      <c r="Q169" s="132">
        <v>0.00189</v>
      </c>
      <c r="R169" s="132">
        <f t="shared" si="17"/>
        <v>0.00189</v>
      </c>
      <c r="S169" s="132">
        <v>0</v>
      </c>
      <c r="T169" s="133">
        <f t="shared" si="18"/>
        <v>0</v>
      </c>
      <c r="AR169" s="134" t="s">
        <v>373</v>
      </c>
      <c r="AT169" s="134" t="s">
        <v>156</v>
      </c>
      <c r="AU169" s="134" t="s">
        <v>87</v>
      </c>
      <c r="AY169" s="2" t="s">
        <v>153</v>
      </c>
      <c r="BE169" s="135">
        <f t="shared" si="8"/>
        <v>0</v>
      </c>
      <c r="BF169" s="135">
        <f t="shared" si="9"/>
        <v>0</v>
      </c>
      <c r="BG169" s="135">
        <f t="shared" si="10"/>
        <v>0</v>
      </c>
      <c r="BH169" s="135">
        <f t="shared" si="11"/>
        <v>0</v>
      </c>
      <c r="BI169" s="135">
        <f t="shared" si="12"/>
        <v>0</v>
      </c>
      <c r="BJ169" s="2" t="s">
        <v>85</v>
      </c>
      <c r="BK169" s="135">
        <f t="shared" si="19"/>
        <v>0</v>
      </c>
      <c r="BL169" s="2" t="s">
        <v>373</v>
      </c>
      <c r="BM169" s="134" t="s">
        <v>2614</v>
      </c>
    </row>
    <row r="170" spans="2:47" s="18" customFormat="1" ht="11.25">
      <c r="B170" s="19"/>
      <c r="D170" s="136" t="s">
        <v>163</v>
      </c>
      <c r="F170" s="137" t="s">
        <v>2615</v>
      </c>
      <c r="L170" s="19"/>
      <c r="M170" s="138"/>
      <c r="T170" s="43"/>
      <c r="AT170" s="2" t="s">
        <v>163</v>
      </c>
      <c r="AU170" s="2" t="s">
        <v>87</v>
      </c>
    </row>
    <row r="171" spans="2:65" s="18" customFormat="1" ht="24.2" customHeight="1">
      <c r="B171" s="19"/>
      <c r="C171" s="123" t="s">
        <v>566</v>
      </c>
      <c r="D171" s="123" t="s">
        <v>156</v>
      </c>
      <c r="E171" s="124" t="s">
        <v>2616</v>
      </c>
      <c r="F171" s="125" t="s">
        <v>2617</v>
      </c>
      <c r="G171" s="126" t="s">
        <v>270</v>
      </c>
      <c r="H171" s="127">
        <v>80</v>
      </c>
      <c r="I171" s="128"/>
      <c r="J171" s="129">
        <f t="shared" si="15"/>
        <v>0</v>
      </c>
      <c r="K171" s="125" t="s">
        <v>160</v>
      </c>
      <c r="L171" s="19"/>
      <c r="M171" s="130" t="s">
        <v>19</v>
      </c>
      <c r="N171" s="131" t="s">
        <v>49</v>
      </c>
      <c r="P171" s="132">
        <f t="shared" si="16"/>
        <v>0</v>
      </c>
      <c r="Q171" s="132">
        <v>0.00019</v>
      </c>
      <c r="R171" s="132">
        <f t="shared" si="17"/>
        <v>0.015200000000000002</v>
      </c>
      <c r="S171" s="132">
        <v>0</v>
      </c>
      <c r="T171" s="133">
        <f t="shared" si="18"/>
        <v>0</v>
      </c>
      <c r="AR171" s="134" t="s">
        <v>373</v>
      </c>
      <c r="AT171" s="134" t="s">
        <v>156</v>
      </c>
      <c r="AU171" s="134" t="s">
        <v>87</v>
      </c>
      <c r="AY171" s="2" t="s">
        <v>153</v>
      </c>
      <c r="BE171" s="135">
        <f t="shared" si="8"/>
        <v>0</v>
      </c>
      <c r="BF171" s="135">
        <f t="shared" si="9"/>
        <v>0</v>
      </c>
      <c r="BG171" s="135">
        <f t="shared" si="10"/>
        <v>0</v>
      </c>
      <c r="BH171" s="135">
        <f t="shared" si="11"/>
        <v>0</v>
      </c>
      <c r="BI171" s="135">
        <f t="shared" si="12"/>
        <v>0</v>
      </c>
      <c r="BJ171" s="2" t="s">
        <v>85</v>
      </c>
      <c r="BK171" s="135">
        <f t="shared" si="19"/>
        <v>0</v>
      </c>
      <c r="BL171" s="2" t="s">
        <v>373</v>
      </c>
      <c r="BM171" s="134" t="s">
        <v>2618</v>
      </c>
    </row>
    <row r="172" spans="2:47" s="18" customFormat="1" ht="11.25">
      <c r="B172" s="19"/>
      <c r="D172" s="136" t="s">
        <v>163</v>
      </c>
      <c r="F172" s="137" t="s">
        <v>2619</v>
      </c>
      <c r="L172" s="19"/>
      <c r="M172" s="138"/>
      <c r="T172" s="43"/>
      <c r="AT172" s="2" t="s">
        <v>163</v>
      </c>
      <c r="AU172" s="2" t="s">
        <v>87</v>
      </c>
    </row>
    <row r="173" spans="2:65" s="18" customFormat="1" ht="21.75" customHeight="1">
      <c r="B173" s="19"/>
      <c r="C173" s="123" t="s">
        <v>571</v>
      </c>
      <c r="D173" s="123" t="s">
        <v>156</v>
      </c>
      <c r="E173" s="124" t="s">
        <v>2620</v>
      </c>
      <c r="F173" s="125" t="s">
        <v>2621</v>
      </c>
      <c r="G173" s="126" t="s">
        <v>270</v>
      </c>
      <c r="H173" s="127">
        <v>80</v>
      </c>
      <c r="I173" s="128"/>
      <c r="J173" s="129">
        <f t="shared" si="15"/>
        <v>0</v>
      </c>
      <c r="K173" s="125" t="s">
        <v>160</v>
      </c>
      <c r="L173" s="19"/>
      <c r="M173" s="130" t="s">
        <v>19</v>
      </c>
      <c r="N173" s="131" t="s">
        <v>49</v>
      </c>
      <c r="P173" s="132">
        <f t="shared" si="16"/>
        <v>0</v>
      </c>
      <c r="Q173" s="132">
        <v>1E-05</v>
      </c>
      <c r="R173" s="132">
        <f t="shared" si="17"/>
        <v>0.0008</v>
      </c>
      <c r="S173" s="132">
        <v>0</v>
      </c>
      <c r="T173" s="133">
        <f t="shared" si="18"/>
        <v>0</v>
      </c>
      <c r="AR173" s="134" t="s">
        <v>373</v>
      </c>
      <c r="AT173" s="134" t="s">
        <v>156</v>
      </c>
      <c r="AU173" s="134" t="s">
        <v>87</v>
      </c>
      <c r="AY173" s="2" t="s">
        <v>153</v>
      </c>
      <c r="BE173" s="135">
        <f t="shared" si="8"/>
        <v>0</v>
      </c>
      <c r="BF173" s="135">
        <f t="shared" si="9"/>
        <v>0</v>
      </c>
      <c r="BG173" s="135">
        <f t="shared" si="10"/>
        <v>0</v>
      </c>
      <c r="BH173" s="135">
        <f t="shared" si="11"/>
        <v>0</v>
      </c>
      <c r="BI173" s="135">
        <f t="shared" si="12"/>
        <v>0</v>
      </c>
      <c r="BJ173" s="2" t="s">
        <v>85</v>
      </c>
      <c r="BK173" s="135">
        <f t="shared" si="19"/>
        <v>0</v>
      </c>
      <c r="BL173" s="2" t="s">
        <v>373</v>
      </c>
      <c r="BM173" s="134" t="s">
        <v>2622</v>
      </c>
    </row>
    <row r="174" spans="2:47" s="18" customFormat="1" ht="11.25">
      <c r="B174" s="19"/>
      <c r="D174" s="136" t="s">
        <v>163</v>
      </c>
      <c r="F174" s="137" t="s">
        <v>2623</v>
      </c>
      <c r="L174" s="19"/>
      <c r="M174" s="138"/>
      <c r="T174" s="43"/>
      <c r="AT174" s="2" t="s">
        <v>163</v>
      </c>
      <c r="AU174" s="2" t="s">
        <v>87</v>
      </c>
    </row>
    <row r="175" spans="2:65" s="18" customFormat="1" ht="16.5" customHeight="1">
      <c r="B175" s="19"/>
      <c r="C175" s="123" t="s">
        <v>577</v>
      </c>
      <c r="D175" s="123" t="s">
        <v>156</v>
      </c>
      <c r="E175" s="124" t="s">
        <v>2624</v>
      </c>
      <c r="F175" s="125" t="s">
        <v>2625</v>
      </c>
      <c r="G175" s="126" t="s">
        <v>159</v>
      </c>
      <c r="H175" s="127">
        <v>1</v>
      </c>
      <c r="I175" s="128"/>
      <c r="J175" s="129">
        <f t="shared" si="15"/>
        <v>0</v>
      </c>
      <c r="K175" s="125" t="s">
        <v>19</v>
      </c>
      <c r="L175" s="19"/>
      <c r="M175" s="130" t="s">
        <v>19</v>
      </c>
      <c r="N175" s="131" t="s">
        <v>49</v>
      </c>
      <c r="P175" s="132">
        <f t="shared" si="16"/>
        <v>0</v>
      </c>
      <c r="Q175" s="132">
        <v>0</v>
      </c>
      <c r="R175" s="132">
        <f t="shared" si="17"/>
        <v>0</v>
      </c>
      <c r="S175" s="132">
        <v>0</v>
      </c>
      <c r="T175" s="133">
        <f t="shared" si="18"/>
        <v>0</v>
      </c>
      <c r="AR175" s="134" t="s">
        <v>373</v>
      </c>
      <c r="AT175" s="134" t="s">
        <v>156</v>
      </c>
      <c r="AU175" s="134" t="s">
        <v>87</v>
      </c>
      <c r="AY175" s="2" t="s">
        <v>153</v>
      </c>
      <c r="BE175" s="135">
        <f aca="true" t="shared" si="20" ref="BE175:BE186">IF(N175="základní",J175,0)</f>
        <v>0</v>
      </c>
      <c r="BF175" s="135">
        <f aca="true" t="shared" si="21" ref="BF175:BF186">IF(N175="snížená",J175,0)</f>
        <v>0</v>
      </c>
      <c r="BG175" s="135">
        <f aca="true" t="shared" si="22" ref="BG175:BG186">IF(N175="zákl. přenesená",J175,0)</f>
        <v>0</v>
      </c>
      <c r="BH175" s="135">
        <f aca="true" t="shared" si="23" ref="BH175:BH186">IF(N175="sníž. přenesená",J175,0)</f>
        <v>0</v>
      </c>
      <c r="BI175" s="135">
        <f aca="true" t="shared" si="24" ref="BI175:BI186">IF(N175="nulová",J175,0)</f>
        <v>0</v>
      </c>
      <c r="BJ175" s="2" t="s">
        <v>85</v>
      </c>
      <c r="BK175" s="135">
        <f t="shared" si="19"/>
        <v>0</v>
      </c>
      <c r="BL175" s="2" t="s">
        <v>373</v>
      </c>
      <c r="BM175" s="134" t="s">
        <v>2626</v>
      </c>
    </row>
    <row r="176" spans="2:65" s="18" customFormat="1" ht="21.75" customHeight="1">
      <c r="B176" s="19"/>
      <c r="C176" s="123" t="s">
        <v>586</v>
      </c>
      <c r="D176" s="123" t="s">
        <v>156</v>
      </c>
      <c r="E176" s="124" t="s">
        <v>2627</v>
      </c>
      <c r="F176" s="125" t="s">
        <v>2628</v>
      </c>
      <c r="G176" s="126" t="s">
        <v>159</v>
      </c>
      <c r="H176" s="127">
        <v>1</v>
      </c>
      <c r="I176" s="128"/>
      <c r="J176" s="129">
        <f t="shared" si="15"/>
        <v>0</v>
      </c>
      <c r="K176" s="125" t="s">
        <v>19</v>
      </c>
      <c r="L176" s="19"/>
      <c r="M176" s="130" t="s">
        <v>19</v>
      </c>
      <c r="N176" s="131" t="s">
        <v>49</v>
      </c>
      <c r="P176" s="132">
        <f t="shared" si="16"/>
        <v>0</v>
      </c>
      <c r="Q176" s="132">
        <v>0</v>
      </c>
      <c r="R176" s="132">
        <f t="shared" si="17"/>
        <v>0</v>
      </c>
      <c r="S176" s="132">
        <v>0</v>
      </c>
      <c r="T176" s="133">
        <f t="shared" si="18"/>
        <v>0</v>
      </c>
      <c r="AR176" s="134" t="s">
        <v>373</v>
      </c>
      <c r="AT176" s="134" t="s">
        <v>156</v>
      </c>
      <c r="AU176" s="134" t="s">
        <v>87</v>
      </c>
      <c r="AY176" s="2" t="s">
        <v>153</v>
      </c>
      <c r="BE176" s="135">
        <f t="shared" si="20"/>
        <v>0</v>
      </c>
      <c r="BF176" s="135">
        <f t="shared" si="21"/>
        <v>0</v>
      </c>
      <c r="BG176" s="135">
        <f t="shared" si="22"/>
        <v>0</v>
      </c>
      <c r="BH176" s="135">
        <f t="shared" si="23"/>
        <v>0</v>
      </c>
      <c r="BI176" s="135">
        <f t="shared" si="24"/>
        <v>0</v>
      </c>
      <c r="BJ176" s="2" t="s">
        <v>85</v>
      </c>
      <c r="BK176" s="135">
        <f t="shared" si="19"/>
        <v>0</v>
      </c>
      <c r="BL176" s="2" t="s">
        <v>373</v>
      </c>
      <c r="BM176" s="134" t="s">
        <v>2629</v>
      </c>
    </row>
    <row r="177" spans="2:65" s="18" customFormat="1" ht="24.2" customHeight="1">
      <c r="B177" s="19"/>
      <c r="C177" s="123" t="s">
        <v>591</v>
      </c>
      <c r="D177" s="123" t="s">
        <v>156</v>
      </c>
      <c r="E177" s="124" t="s">
        <v>2630</v>
      </c>
      <c r="F177" s="125" t="s">
        <v>2631</v>
      </c>
      <c r="G177" s="126" t="s">
        <v>1081</v>
      </c>
      <c r="H177" s="181"/>
      <c r="I177" s="128"/>
      <c r="J177" s="129">
        <f t="shared" si="15"/>
        <v>0</v>
      </c>
      <c r="K177" s="125" t="s">
        <v>160</v>
      </c>
      <c r="L177" s="19"/>
      <c r="M177" s="130" t="s">
        <v>19</v>
      </c>
      <c r="N177" s="131" t="s">
        <v>49</v>
      </c>
      <c r="P177" s="132">
        <f t="shared" si="16"/>
        <v>0</v>
      </c>
      <c r="Q177" s="132">
        <v>0</v>
      </c>
      <c r="R177" s="132">
        <f t="shared" si="17"/>
        <v>0</v>
      </c>
      <c r="S177" s="132">
        <v>0</v>
      </c>
      <c r="T177" s="133">
        <f t="shared" si="18"/>
        <v>0</v>
      </c>
      <c r="AR177" s="134" t="s">
        <v>373</v>
      </c>
      <c r="AT177" s="134" t="s">
        <v>156</v>
      </c>
      <c r="AU177" s="134" t="s">
        <v>87</v>
      </c>
      <c r="AY177" s="2" t="s">
        <v>153</v>
      </c>
      <c r="BE177" s="135">
        <f t="shared" si="20"/>
        <v>0</v>
      </c>
      <c r="BF177" s="135">
        <f t="shared" si="21"/>
        <v>0</v>
      </c>
      <c r="BG177" s="135">
        <f t="shared" si="22"/>
        <v>0</v>
      </c>
      <c r="BH177" s="135">
        <f t="shared" si="23"/>
        <v>0</v>
      </c>
      <c r="BI177" s="135">
        <f t="shared" si="24"/>
        <v>0</v>
      </c>
      <c r="BJ177" s="2" t="s">
        <v>85</v>
      </c>
      <c r="BK177" s="135">
        <f t="shared" si="19"/>
        <v>0</v>
      </c>
      <c r="BL177" s="2" t="s">
        <v>373</v>
      </c>
      <c r="BM177" s="134" t="s">
        <v>2632</v>
      </c>
    </row>
    <row r="178" spans="2:47" s="18" customFormat="1" ht="11.25">
      <c r="B178" s="19"/>
      <c r="D178" s="136" t="s">
        <v>163</v>
      </c>
      <c r="F178" s="137" t="s">
        <v>2633</v>
      </c>
      <c r="L178" s="19"/>
      <c r="M178" s="138"/>
      <c r="T178" s="43"/>
      <c r="AT178" s="2" t="s">
        <v>163</v>
      </c>
      <c r="AU178" s="2" t="s">
        <v>87</v>
      </c>
    </row>
    <row r="179" spans="2:63" s="111" customFormat="1" ht="22.9" customHeight="1">
      <c r="B179" s="112"/>
      <c r="D179" s="113" t="s">
        <v>77</v>
      </c>
      <c r="E179" s="121" t="s">
        <v>2634</v>
      </c>
      <c r="F179" s="121" t="s">
        <v>2635</v>
      </c>
      <c r="J179" s="122">
        <f>BK179</f>
        <v>0</v>
      </c>
      <c r="L179" s="112"/>
      <c r="M179" s="116"/>
      <c r="P179" s="117">
        <f>SUM(P180:P187)</f>
        <v>0</v>
      </c>
      <c r="R179" s="117">
        <f>SUM(R180:R187)</f>
        <v>0.0114</v>
      </c>
      <c r="T179" s="118">
        <f>SUM(T180:T187)</f>
        <v>0</v>
      </c>
      <c r="AR179" s="113" t="s">
        <v>87</v>
      </c>
      <c r="AT179" s="119" t="s">
        <v>77</v>
      </c>
      <c r="AU179" s="119" t="s">
        <v>85</v>
      </c>
      <c r="AY179" s="113" t="s">
        <v>153</v>
      </c>
      <c r="BK179" s="120">
        <f>SUM(BK180:BK187)</f>
        <v>0</v>
      </c>
    </row>
    <row r="180" spans="2:65" s="18" customFormat="1" ht="16.5" customHeight="1">
      <c r="B180" s="19"/>
      <c r="C180" s="123" t="s">
        <v>599</v>
      </c>
      <c r="D180" s="123" t="s">
        <v>156</v>
      </c>
      <c r="E180" s="124" t="s">
        <v>2636</v>
      </c>
      <c r="F180" s="125" t="s">
        <v>2637</v>
      </c>
      <c r="G180" s="126" t="s">
        <v>159</v>
      </c>
      <c r="H180" s="127">
        <v>1</v>
      </c>
      <c r="I180" s="128"/>
      <c r="J180" s="129">
        <f>ROUND(I180*H180,2)</f>
        <v>0</v>
      </c>
      <c r="K180" s="125" t="s">
        <v>1538</v>
      </c>
      <c r="L180" s="19"/>
      <c r="M180" s="130" t="s">
        <v>19</v>
      </c>
      <c r="N180" s="131" t="s">
        <v>49</v>
      </c>
      <c r="P180" s="132">
        <f>O180*H180</f>
        <v>0</v>
      </c>
      <c r="Q180" s="132">
        <v>0.0018</v>
      </c>
      <c r="R180" s="132">
        <f>Q180*H180</f>
        <v>0.0018</v>
      </c>
      <c r="S180" s="132">
        <v>0</v>
      </c>
      <c r="T180" s="133">
        <f>S180*H180</f>
        <v>0</v>
      </c>
      <c r="AR180" s="134" t="s">
        <v>373</v>
      </c>
      <c r="AT180" s="134" t="s">
        <v>156</v>
      </c>
      <c r="AU180" s="134" t="s">
        <v>87</v>
      </c>
      <c r="AY180" s="2" t="s">
        <v>153</v>
      </c>
      <c r="BE180" s="135">
        <f t="shared" si="20"/>
        <v>0</v>
      </c>
      <c r="BF180" s="135">
        <f t="shared" si="21"/>
        <v>0</v>
      </c>
      <c r="BG180" s="135">
        <f t="shared" si="22"/>
        <v>0</v>
      </c>
      <c r="BH180" s="135">
        <f t="shared" si="23"/>
        <v>0</v>
      </c>
      <c r="BI180" s="135">
        <f t="shared" si="24"/>
        <v>0</v>
      </c>
      <c r="BJ180" s="2" t="s">
        <v>85</v>
      </c>
      <c r="BK180" s="135">
        <f>ROUND(I180*H180,2)</f>
        <v>0</v>
      </c>
      <c r="BL180" s="2" t="s">
        <v>373</v>
      </c>
      <c r="BM180" s="134" t="s">
        <v>2638</v>
      </c>
    </row>
    <row r="181" spans="2:47" s="18" customFormat="1" ht="11.25">
      <c r="B181" s="19"/>
      <c r="D181" s="136" t="s">
        <v>163</v>
      </c>
      <c r="F181" s="137" t="s">
        <v>2639</v>
      </c>
      <c r="L181" s="19"/>
      <c r="M181" s="138"/>
      <c r="T181" s="43"/>
      <c r="AT181" s="2" t="s">
        <v>163</v>
      </c>
      <c r="AU181" s="2" t="s">
        <v>87</v>
      </c>
    </row>
    <row r="182" spans="2:65" s="18" customFormat="1" ht="16.5" customHeight="1">
      <c r="B182" s="19"/>
      <c r="C182" s="123" t="s">
        <v>606</v>
      </c>
      <c r="D182" s="123" t="s">
        <v>156</v>
      </c>
      <c r="E182" s="124" t="s">
        <v>2640</v>
      </c>
      <c r="F182" s="125" t="s">
        <v>2641</v>
      </c>
      <c r="G182" s="126" t="s">
        <v>254</v>
      </c>
      <c r="H182" s="127">
        <v>4</v>
      </c>
      <c r="I182" s="128"/>
      <c r="J182" s="129">
        <f>ROUND(I182*H182,2)</f>
        <v>0</v>
      </c>
      <c r="K182" s="125" t="s">
        <v>1538</v>
      </c>
      <c r="L182" s="19"/>
      <c r="M182" s="130" t="s">
        <v>19</v>
      </c>
      <c r="N182" s="131" t="s">
        <v>49</v>
      </c>
      <c r="P182" s="132">
        <f>O182*H182</f>
        <v>0</v>
      </c>
      <c r="Q182" s="132">
        <v>0.0018</v>
      </c>
      <c r="R182" s="132">
        <f>Q182*H182</f>
        <v>0.0072</v>
      </c>
      <c r="S182" s="132">
        <v>0</v>
      </c>
      <c r="T182" s="133">
        <f>S182*H182</f>
        <v>0</v>
      </c>
      <c r="AR182" s="134" t="s">
        <v>373</v>
      </c>
      <c r="AT182" s="134" t="s">
        <v>156</v>
      </c>
      <c r="AU182" s="134" t="s">
        <v>87</v>
      </c>
      <c r="AY182" s="2" t="s">
        <v>153</v>
      </c>
      <c r="BE182" s="135">
        <f t="shared" si="20"/>
        <v>0</v>
      </c>
      <c r="BF182" s="135">
        <f t="shared" si="21"/>
        <v>0</v>
      </c>
      <c r="BG182" s="135">
        <f t="shared" si="22"/>
        <v>0</v>
      </c>
      <c r="BH182" s="135">
        <f t="shared" si="23"/>
        <v>0</v>
      </c>
      <c r="BI182" s="135">
        <f t="shared" si="24"/>
        <v>0</v>
      </c>
      <c r="BJ182" s="2" t="s">
        <v>85</v>
      </c>
      <c r="BK182" s="135">
        <f>ROUND(I182*H182,2)</f>
        <v>0</v>
      </c>
      <c r="BL182" s="2" t="s">
        <v>373</v>
      </c>
      <c r="BM182" s="134" t="s">
        <v>2642</v>
      </c>
    </row>
    <row r="183" spans="2:47" s="18" customFormat="1" ht="11.25">
      <c r="B183" s="19"/>
      <c r="D183" s="136" t="s">
        <v>163</v>
      </c>
      <c r="F183" s="137" t="s">
        <v>2643</v>
      </c>
      <c r="L183" s="19"/>
      <c r="M183" s="138"/>
      <c r="T183" s="43"/>
      <c r="AT183" s="2" t="s">
        <v>163</v>
      </c>
      <c r="AU183" s="2" t="s">
        <v>87</v>
      </c>
    </row>
    <row r="184" spans="2:65" s="18" customFormat="1" ht="16.5" customHeight="1">
      <c r="B184" s="19"/>
      <c r="C184" s="123" t="s">
        <v>439</v>
      </c>
      <c r="D184" s="123" t="s">
        <v>156</v>
      </c>
      <c r="E184" s="124" t="s">
        <v>2644</v>
      </c>
      <c r="F184" s="125" t="s">
        <v>2645</v>
      </c>
      <c r="G184" s="126" t="s">
        <v>159</v>
      </c>
      <c r="H184" s="127">
        <v>10</v>
      </c>
      <c r="I184" s="128"/>
      <c r="J184" s="129">
        <f>ROUND(I184*H184,2)</f>
        <v>0</v>
      </c>
      <c r="K184" s="125" t="s">
        <v>160</v>
      </c>
      <c r="L184" s="19"/>
      <c r="M184" s="130" t="s">
        <v>19</v>
      </c>
      <c r="N184" s="131" t="s">
        <v>49</v>
      </c>
      <c r="P184" s="132">
        <f>O184*H184</f>
        <v>0</v>
      </c>
      <c r="Q184" s="132">
        <v>0.00024</v>
      </c>
      <c r="R184" s="132">
        <f>Q184*H184</f>
        <v>0.0024000000000000002</v>
      </c>
      <c r="S184" s="132">
        <v>0</v>
      </c>
      <c r="T184" s="133">
        <f>S184*H184</f>
        <v>0</v>
      </c>
      <c r="AR184" s="134" t="s">
        <v>373</v>
      </c>
      <c r="AT184" s="134" t="s">
        <v>156</v>
      </c>
      <c r="AU184" s="134" t="s">
        <v>87</v>
      </c>
      <c r="AY184" s="2" t="s">
        <v>153</v>
      </c>
      <c r="BE184" s="135">
        <f t="shared" si="20"/>
        <v>0</v>
      </c>
      <c r="BF184" s="135">
        <f t="shared" si="21"/>
        <v>0</v>
      </c>
      <c r="BG184" s="135">
        <f t="shared" si="22"/>
        <v>0</v>
      </c>
      <c r="BH184" s="135">
        <f t="shared" si="23"/>
        <v>0</v>
      </c>
      <c r="BI184" s="135">
        <f t="shared" si="24"/>
        <v>0</v>
      </c>
      <c r="BJ184" s="2" t="s">
        <v>85</v>
      </c>
      <c r="BK184" s="135">
        <f>ROUND(I184*H184,2)</f>
        <v>0</v>
      </c>
      <c r="BL184" s="2" t="s">
        <v>373</v>
      </c>
      <c r="BM184" s="134" t="s">
        <v>2646</v>
      </c>
    </row>
    <row r="185" spans="2:47" s="18" customFormat="1" ht="11.25">
      <c r="B185" s="19"/>
      <c r="D185" s="136" t="s">
        <v>163</v>
      </c>
      <c r="F185" s="137" t="s">
        <v>2647</v>
      </c>
      <c r="L185" s="19"/>
      <c r="M185" s="138"/>
      <c r="T185" s="43"/>
      <c r="AT185" s="2" t="s">
        <v>163</v>
      </c>
      <c r="AU185" s="2" t="s">
        <v>87</v>
      </c>
    </row>
    <row r="186" spans="2:65" s="18" customFormat="1" ht="24.2" customHeight="1">
      <c r="B186" s="19"/>
      <c r="C186" s="123" t="s">
        <v>623</v>
      </c>
      <c r="D186" s="123" t="s">
        <v>156</v>
      </c>
      <c r="E186" s="124" t="s">
        <v>2648</v>
      </c>
      <c r="F186" s="125" t="s">
        <v>2649</v>
      </c>
      <c r="G186" s="126" t="s">
        <v>1081</v>
      </c>
      <c r="H186" s="181"/>
      <c r="I186" s="128"/>
      <c r="J186" s="129">
        <f>ROUND(I186*H186,2)</f>
        <v>0</v>
      </c>
      <c r="K186" s="125" t="s">
        <v>160</v>
      </c>
      <c r="L186" s="19"/>
      <c r="M186" s="130" t="s">
        <v>19</v>
      </c>
      <c r="N186" s="131" t="s">
        <v>49</v>
      </c>
      <c r="P186" s="132">
        <f>O186*H186</f>
        <v>0</v>
      </c>
      <c r="Q186" s="132">
        <v>0</v>
      </c>
      <c r="R186" s="132">
        <f>Q186*H186</f>
        <v>0</v>
      </c>
      <c r="S186" s="132">
        <v>0</v>
      </c>
      <c r="T186" s="133">
        <f>S186*H186</f>
        <v>0</v>
      </c>
      <c r="AR186" s="134" t="s">
        <v>373</v>
      </c>
      <c r="AT186" s="134" t="s">
        <v>156</v>
      </c>
      <c r="AU186" s="134" t="s">
        <v>87</v>
      </c>
      <c r="AY186" s="2" t="s">
        <v>153</v>
      </c>
      <c r="BE186" s="135">
        <f t="shared" si="20"/>
        <v>0</v>
      </c>
      <c r="BF186" s="135">
        <f t="shared" si="21"/>
        <v>0</v>
      </c>
      <c r="BG186" s="135">
        <f t="shared" si="22"/>
        <v>0</v>
      </c>
      <c r="BH186" s="135">
        <f t="shared" si="23"/>
        <v>0</v>
      </c>
      <c r="BI186" s="135">
        <f t="shared" si="24"/>
        <v>0</v>
      </c>
      <c r="BJ186" s="2" t="s">
        <v>85</v>
      </c>
      <c r="BK186" s="135">
        <f>ROUND(I186*H186,2)</f>
        <v>0</v>
      </c>
      <c r="BL186" s="2" t="s">
        <v>373</v>
      </c>
      <c r="BM186" s="134" t="s">
        <v>2650</v>
      </c>
    </row>
    <row r="187" spans="2:47" s="18" customFormat="1" ht="11.25">
      <c r="B187" s="19"/>
      <c r="D187" s="136" t="s">
        <v>163</v>
      </c>
      <c r="F187" s="137" t="s">
        <v>2651</v>
      </c>
      <c r="L187" s="19"/>
      <c r="M187" s="139"/>
      <c r="N187" s="140"/>
      <c r="O187" s="140"/>
      <c r="P187" s="140"/>
      <c r="Q187" s="140"/>
      <c r="R187" s="140"/>
      <c r="S187" s="140"/>
      <c r="T187" s="141"/>
      <c r="AT187" s="2" t="s">
        <v>163</v>
      </c>
      <c r="AU187" s="2" t="s">
        <v>87</v>
      </c>
    </row>
    <row r="188" spans="2:12" s="18" customFormat="1" ht="6.95" customHeight="1">
      <c r="B188" s="29"/>
      <c r="C188" s="30"/>
      <c r="D188" s="30"/>
      <c r="E188" s="30"/>
      <c r="F188" s="30"/>
      <c r="G188" s="30"/>
      <c r="H188" s="30"/>
      <c r="I188" s="30"/>
      <c r="J188" s="30"/>
      <c r="K188" s="30"/>
      <c r="L188" s="19"/>
    </row>
  </sheetData>
  <autoFilter ref="C86:K187"/>
  <mergeCells count="9">
    <mergeCell ref="E48:H48"/>
    <mergeCell ref="E50:H50"/>
    <mergeCell ref="E77:H77"/>
    <mergeCell ref="E79:H79"/>
    <mergeCell ref="L2:V2"/>
    <mergeCell ref="E7:H7"/>
    <mergeCell ref="E9:H9"/>
    <mergeCell ref="E18:H18"/>
    <mergeCell ref="E27:H27"/>
  </mergeCells>
  <hyperlinks>
    <hyperlink ref="F91" r:id="rId1" display="https://podminky.urs.cz/item/CS_URS_2023_01/132151104"/>
    <hyperlink ref="F93" r:id="rId2" display="https://podminky.urs.cz/item/CS_URS_2023_01/162751117"/>
    <hyperlink ref="F96" r:id="rId3" display="https://podminky.urs.cz/item/CS_URS_2023_01/171251201"/>
    <hyperlink ref="F98" r:id="rId4" display="https://podminky.urs.cz/item/CS_URS_2023_01/171201231"/>
    <hyperlink ref="F101" r:id="rId5" display="https://podminky.urs.cz/item/CS_URS_2023_01/175151101"/>
    <hyperlink ref="F105" r:id="rId6" display="https://podminky.urs.cz/item/CS_URS_2023_01/174151101"/>
    <hyperlink ref="F109" r:id="rId7" display="https://podminky.urs.cz/item/CS_URS_2023_01/451572111"/>
    <hyperlink ref="F117" r:id="rId8" display="https://podminky.urs.cz/item/CS_URS_2023_01/871161141"/>
    <hyperlink ref="F122" r:id="rId9" display="https://podminky.urs.cz/item/CS_URS_2023_01/892241111"/>
    <hyperlink ref="F124" r:id="rId10" display="https://podminky.urs.cz/item/CS_URS_2023_01/899721111"/>
    <hyperlink ref="F126" r:id="rId11" display="https://podminky.urs.cz/item/CS_URS_2023_01/899722112"/>
    <hyperlink ref="F129" r:id="rId12" display="https://podminky.urs.cz/item/CS_URS_2023_01/998276101"/>
    <hyperlink ref="F131" r:id="rId13" display="https://podminky.urs.cz/item/CS_URS_2023_01/998276124"/>
    <hyperlink ref="F135" r:id="rId14" display="https://podminky.urs.cz/item/CS_URS_2023_01/722130233"/>
    <hyperlink ref="F137" r:id="rId15" display="https://podminky.urs.cz/item/CS_URS_2023_01/722174002"/>
    <hyperlink ref="F139" r:id="rId16" display="https://podminky.urs.cz/item/CS_URS_2023_01/722174003"/>
    <hyperlink ref="F141" r:id="rId17" display="https://podminky.urs.cz/item/CS_URS_2023_01/722174004"/>
    <hyperlink ref="F143" r:id="rId18" display="https://podminky.urs.cz/item/CS_URS_2023_01/722181231"/>
    <hyperlink ref="F145" r:id="rId19" display="https://podminky.urs.cz/item/CS_URS_2023_01/722181232"/>
    <hyperlink ref="F147" r:id="rId20" display="https://podminky.urs.cz/item/CS_URS_2023_01/722181242"/>
    <hyperlink ref="F149" r:id="rId21" display="https://podminky.urs.cz/item/CS_URS_2023_01/722231073"/>
    <hyperlink ref="F153" r:id="rId22" display="https://podminky.urs.cz/item/CS_URS_2023_01/722232043"/>
    <hyperlink ref="F155" r:id="rId23" display="https://podminky.urs.cz/item/CS_URS_2023_01/722232044"/>
    <hyperlink ref="F157" r:id="rId24" display="https://podminky.urs.cz/item/CS_URS_2023_01/722232045"/>
    <hyperlink ref="F159" r:id="rId25" display="https://podminky.urs.cz/item/CS_URS_2023_01/722232063"/>
    <hyperlink ref="F161" r:id="rId26" display="https://podminky.urs.cz/item/CS_URS_2023_01/722234265"/>
    <hyperlink ref="F168" r:id="rId27" display="https://podminky.urs.cz/item/CS_URS_2023_01/722250132"/>
    <hyperlink ref="F170" r:id="rId28" display="https://podminky.urs.cz/item/CS_URS_2021_02/722263210/R"/>
    <hyperlink ref="F172" r:id="rId29" display="https://podminky.urs.cz/item/CS_URS_2023_01/722290226"/>
    <hyperlink ref="F174" r:id="rId30" display="https://podminky.urs.cz/item/CS_URS_2023_01/722290234"/>
    <hyperlink ref="F178" r:id="rId31" display="https://podminky.urs.cz/item/CS_URS_2023_01/998722201"/>
    <hyperlink ref="F181" r:id="rId32" display="https://podminky.urs.cz/item/CS_URS_2021_02/725821329/R"/>
    <hyperlink ref="F183" r:id="rId33" display="https://podminky.urs.cz/item/CS_URS_2021_02/725822611/R"/>
    <hyperlink ref="F185" r:id="rId34" display="https://podminky.urs.cz/item/CS_URS_2023_01/725813111"/>
    <hyperlink ref="F187" r:id="rId35" display="https://podminky.urs.cz/item/CS_URS_2023_01/99872520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36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70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105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2652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22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">
        <v>19</v>
      </c>
      <c r="L14" s="19"/>
    </row>
    <row r="15" spans="2:12" s="18" customFormat="1" ht="18" customHeight="1">
      <c r="B15" s="19"/>
      <c r="E15" s="10" t="s">
        <v>28</v>
      </c>
      <c r="I15" s="12" t="s">
        <v>29</v>
      </c>
      <c r="J15" s="10" t="s">
        <v>19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">
        <v>19</v>
      </c>
      <c r="L20" s="19"/>
    </row>
    <row r="21" spans="2:12" s="18" customFormat="1" ht="18" customHeight="1">
      <c r="B21" s="19"/>
      <c r="E21" s="10" t="s">
        <v>35</v>
      </c>
      <c r="I21" s="12" t="s">
        <v>29</v>
      </c>
      <c r="J21" s="10" t="s">
        <v>19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">
        <v>19</v>
      </c>
      <c r="L23" s="19"/>
    </row>
    <row r="24" spans="2:12" s="18" customFormat="1" ht="18" customHeight="1">
      <c r="B24" s="19"/>
      <c r="E24" s="10" t="s">
        <v>127</v>
      </c>
      <c r="I24" s="12" t="s">
        <v>29</v>
      </c>
      <c r="J24" s="10" t="s">
        <v>19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ROUND(J88,2)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ROUND((SUM(BE88:BE169)),2)</f>
        <v>0</v>
      </c>
      <c r="I33" s="82">
        <v>0.21</v>
      </c>
      <c r="J33" s="81">
        <f>ROUND(((SUM(BE88:BE169))*I33),2)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ROUND((SUM(BF88:BF169)),2)</f>
        <v>0</v>
      </c>
      <c r="I34" s="82">
        <v>0.15</v>
      </c>
      <c r="J34" s="81">
        <f>ROUND(((SUM(BF88:BF169))*I34),2)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ROUND((SUM(BG88:BG169)),2)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ROUND((SUM(BH88:BH169)),2)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ROUND((SUM(BI88:BI169)),2)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06 - Kanalizace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Chrudim, ul. Topolská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Michal Kubelka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J88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225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226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7" customFormat="1" ht="19.9" customHeight="1">
      <c r="B62" s="98"/>
      <c r="D62" s="99" t="s">
        <v>229</v>
      </c>
      <c r="E62" s="100"/>
      <c r="F62" s="100"/>
      <c r="G62" s="100"/>
      <c r="H62" s="100"/>
      <c r="I62" s="100"/>
      <c r="J62" s="101">
        <f>J109</f>
        <v>0</v>
      </c>
      <c r="L62" s="98"/>
    </row>
    <row r="63" spans="2:12" s="97" customFormat="1" ht="19.9" customHeight="1">
      <c r="B63" s="98"/>
      <c r="D63" s="99" t="s">
        <v>1971</v>
      </c>
      <c r="E63" s="100"/>
      <c r="F63" s="100"/>
      <c r="G63" s="100"/>
      <c r="H63" s="100"/>
      <c r="I63" s="100"/>
      <c r="J63" s="101">
        <f>J112</f>
        <v>0</v>
      </c>
      <c r="L63" s="98"/>
    </row>
    <row r="64" spans="2:12" s="97" customFormat="1" ht="19.9" customHeight="1">
      <c r="B64" s="98"/>
      <c r="D64" s="99" t="s">
        <v>234</v>
      </c>
      <c r="E64" s="100"/>
      <c r="F64" s="100"/>
      <c r="G64" s="100"/>
      <c r="H64" s="100"/>
      <c r="I64" s="100"/>
      <c r="J64" s="101">
        <f>J121</f>
        <v>0</v>
      </c>
      <c r="L64" s="98"/>
    </row>
    <row r="65" spans="2:12" s="92" customFormat="1" ht="24.95" customHeight="1">
      <c r="B65" s="93"/>
      <c r="D65" s="94" t="s">
        <v>235</v>
      </c>
      <c r="E65" s="95"/>
      <c r="F65" s="95"/>
      <c r="G65" s="95"/>
      <c r="H65" s="95"/>
      <c r="I65" s="95"/>
      <c r="J65" s="96">
        <f aca="true" t="shared" si="2" ref="J65:J66">J126</f>
        <v>0</v>
      </c>
      <c r="L65" s="93"/>
    </row>
    <row r="66" spans="2:12" s="97" customFormat="1" ht="19.9" customHeight="1">
      <c r="B66" s="98"/>
      <c r="D66" s="99" t="s">
        <v>2653</v>
      </c>
      <c r="E66" s="100"/>
      <c r="F66" s="100"/>
      <c r="G66" s="100"/>
      <c r="H66" s="100"/>
      <c r="I66" s="100"/>
      <c r="J66" s="101">
        <f t="shared" si="2"/>
        <v>0</v>
      </c>
      <c r="L66" s="98"/>
    </row>
    <row r="67" spans="2:12" s="97" customFormat="1" ht="19.9" customHeight="1">
      <c r="B67" s="98"/>
      <c r="D67" s="99" t="s">
        <v>2467</v>
      </c>
      <c r="E67" s="100"/>
      <c r="F67" s="100"/>
      <c r="G67" s="100"/>
      <c r="H67" s="100"/>
      <c r="I67" s="100"/>
      <c r="J67" s="101">
        <f>J156</f>
        <v>0</v>
      </c>
      <c r="L67" s="98"/>
    </row>
    <row r="68" spans="2:12" s="97" customFormat="1" ht="19.9" customHeight="1">
      <c r="B68" s="98"/>
      <c r="D68" s="99" t="s">
        <v>2654</v>
      </c>
      <c r="E68" s="100"/>
      <c r="F68" s="100"/>
      <c r="G68" s="100"/>
      <c r="H68" s="100"/>
      <c r="I68" s="100"/>
      <c r="J68" s="101">
        <f>J165</f>
        <v>0</v>
      </c>
      <c r="L68" s="98"/>
    </row>
    <row r="69" spans="2:12" s="18" customFormat="1" ht="21.75" customHeight="1">
      <c r="B69" s="19"/>
      <c r="L69" s="19"/>
    </row>
    <row r="70" spans="2:12" s="18" customFormat="1" ht="6.95" customHeight="1"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19"/>
    </row>
    <row r="74" spans="2:12" s="18" customFormat="1" ht="6.95" customHeight="1">
      <c r="B74" s="31"/>
      <c r="C74" s="32"/>
      <c r="D74" s="32"/>
      <c r="E74" s="32"/>
      <c r="F74" s="32"/>
      <c r="G74" s="32"/>
      <c r="H74" s="32"/>
      <c r="I74" s="32"/>
      <c r="J74" s="32"/>
      <c r="K74" s="32"/>
      <c r="L74" s="19"/>
    </row>
    <row r="75" spans="2:12" s="18" customFormat="1" ht="24.95" customHeight="1">
      <c r="B75" s="19"/>
      <c r="C75" s="6" t="s">
        <v>138</v>
      </c>
      <c r="L75" s="19"/>
    </row>
    <row r="76" spans="2:12" s="18" customFormat="1" ht="6.95" customHeight="1">
      <c r="B76" s="19"/>
      <c r="L76" s="19"/>
    </row>
    <row r="77" spans="2:12" s="18" customFormat="1" ht="12" customHeight="1">
      <c r="B77" s="19"/>
      <c r="C77" s="12" t="s">
        <v>16</v>
      </c>
      <c r="L77" s="19"/>
    </row>
    <row r="78" spans="2:12" s="18" customFormat="1" ht="16.5" customHeight="1">
      <c r="B78" s="19"/>
      <c r="E78" s="295" t="str">
        <f>E7</f>
        <v>Knihovna v Topolské ulici, Chrudim</v>
      </c>
      <c r="F78" s="296"/>
      <c r="G78" s="296"/>
      <c r="H78" s="296"/>
      <c r="L78" s="19"/>
    </row>
    <row r="79" spans="2:12" s="18" customFormat="1" ht="12" customHeight="1">
      <c r="B79" s="19"/>
      <c r="C79" s="12" t="s">
        <v>125</v>
      </c>
      <c r="L79" s="19"/>
    </row>
    <row r="80" spans="2:12" s="18" customFormat="1" ht="16.5" customHeight="1">
      <c r="B80" s="19"/>
      <c r="E80" s="276" t="str">
        <f>E9</f>
        <v>06 - Kanalizace</v>
      </c>
      <c r="F80" s="297"/>
      <c r="G80" s="297"/>
      <c r="H80" s="297"/>
      <c r="L80" s="19"/>
    </row>
    <row r="81" spans="2:12" s="18" customFormat="1" ht="6.95" customHeight="1">
      <c r="B81" s="19"/>
      <c r="L81" s="19"/>
    </row>
    <row r="82" spans="2:12" s="18" customFormat="1" ht="12" customHeight="1">
      <c r="B82" s="19"/>
      <c r="C82" s="12" t="s">
        <v>21</v>
      </c>
      <c r="F82" s="10" t="str">
        <f>F12</f>
        <v xml:space="preserve">Chrudim, ul. Topolská </v>
      </c>
      <c r="I82" s="12" t="s">
        <v>23</v>
      </c>
      <c r="J82" s="39" t="str">
        <f>IF(J12="","",J12)</f>
        <v>12. 1. 2023</v>
      </c>
      <c r="L82" s="19"/>
    </row>
    <row r="83" spans="2:12" s="18" customFormat="1" ht="6.95" customHeight="1">
      <c r="B83" s="19"/>
      <c r="L83" s="19"/>
    </row>
    <row r="84" spans="2:12" s="18" customFormat="1" ht="15.2" customHeight="1">
      <c r="B84" s="19"/>
      <c r="C84" s="12" t="s">
        <v>25</v>
      </c>
      <c r="F84" s="10" t="str">
        <f>E15</f>
        <v>Město Chrudim</v>
      </c>
      <c r="I84" s="12" t="s">
        <v>33</v>
      </c>
      <c r="J84" s="16" t="str">
        <f>E21</f>
        <v>KLIKS atelier s.r.o.</v>
      </c>
      <c r="L84" s="19"/>
    </row>
    <row r="85" spans="2:12" s="18" customFormat="1" ht="15.2" customHeight="1">
      <c r="B85" s="19"/>
      <c r="C85" s="12" t="s">
        <v>31</v>
      </c>
      <c r="F85" s="10" t="str">
        <f>IF(E18="","",E18)</f>
        <v>Vyplň údaj</v>
      </c>
      <c r="I85" s="12" t="s">
        <v>38</v>
      </c>
      <c r="J85" s="16" t="str">
        <f>E24</f>
        <v>Michal Kubelka</v>
      </c>
      <c r="L85" s="19"/>
    </row>
    <row r="86" spans="2:12" s="18" customFormat="1" ht="10.35" customHeight="1">
      <c r="B86" s="19"/>
      <c r="L86" s="19"/>
    </row>
    <row r="87" spans="2:20" s="102" customFormat="1" ht="29.25" customHeight="1">
      <c r="B87" s="103"/>
      <c r="C87" s="104" t="s">
        <v>139</v>
      </c>
      <c r="D87" s="105" t="s">
        <v>63</v>
      </c>
      <c r="E87" s="105" t="s">
        <v>59</v>
      </c>
      <c r="F87" s="105" t="s">
        <v>60</v>
      </c>
      <c r="G87" s="105" t="s">
        <v>140</v>
      </c>
      <c r="H87" s="105" t="s">
        <v>141</v>
      </c>
      <c r="I87" s="105" t="s">
        <v>142</v>
      </c>
      <c r="J87" s="105" t="s">
        <v>130</v>
      </c>
      <c r="K87" s="106" t="s">
        <v>143</v>
      </c>
      <c r="L87" s="103"/>
      <c r="M87" s="46" t="s">
        <v>19</v>
      </c>
      <c r="N87" s="47" t="s">
        <v>48</v>
      </c>
      <c r="O87" s="47" t="s">
        <v>144</v>
      </c>
      <c r="P87" s="47" t="s">
        <v>145</v>
      </c>
      <c r="Q87" s="47" t="s">
        <v>146</v>
      </c>
      <c r="R87" s="47" t="s">
        <v>147</v>
      </c>
      <c r="S87" s="47" t="s">
        <v>148</v>
      </c>
      <c r="T87" s="48" t="s">
        <v>149</v>
      </c>
    </row>
    <row r="88" spans="2:63" s="18" customFormat="1" ht="22.9" customHeight="1">
      <c r="B88" s="19"/>
      <c r="C88" s="52" t="s">
        <v>150</v>
      </c>
      <c r="J88" s="107">
        <f aca="true" t="shared" si="3" ref="J88:J90">BK88</f>
        <v>0</v>
      </c>
      <c r="L88" s="19"/>
      <c r="M88" s="49"/>
      <c r="N88" s="40"/>
      <c r="O88" s="40"/>
      <c r="P88" s="108">
        <f>P89+P126</f>
        <v>0</v>
      </c>
      <c r="Q88" s="40"/>
      <c r="R88" s="108">
        <f>R89+R126</f>
        <v>53.834540000000004</v>
      </c>
      <c r="S88" s="40"/>
      <c r="T88" s="109">
        <f>T89+T126</f>
        <v>0</v>
      </c>
      <c r="AT88" s="2" t="s">
        <v>77</v>
      </c>
      <c r="AU88" s="2" t="s">
        <v>131</v>
      </c>
      <c r="BK88" s="110">
        <f>BK89+BK126</f>
        <v>0</v>
      </c>
    </row>
    <row r="89" spans="2:63" s="111" customFormat="1" ht="25.9" customHeight="1">
      <c r="B89" s="112"/>
      <c r="D89" s="113" t="s">
        <v>77</v>
      </c>
      <c r="E89" s="114" t="s">
        <v>249</v>
      </c>
      <c r="F89" s="114" t="s">
        <v>250</v>
      </c>
      <c r="J89" s="115">
        <f t="shared" si="3"/>
        <v>0</v>
      </c>
      <c r="L89" s="112"/>
      <c r="M89" s="116"/>
      <c r="P89" s="117">
        <f>P90+P109+P112+P121</f>
        <v>0</v>
      </c>
      <c r="R89" s="117">
        <f>R90+R109+R112+R121</f>
        <v>52.92</v>
      </c>
      <c r="T89" s="118">
        <f>T90+T109+T112+T121</f>
        <v>0</v>
      </c>
      <c r="AR89" s="113" t="s">
        <v>85</v>
      </c>
      <c r="AT89" s="119" t="s">
        <v>77</v>
      </c>
      <c r="AU89" s="119" t="s">
        <v>78</v>
      </c>
      <c r="AY89" s="113" t="s">
        <v>153</v>
      </c>
      <c r="BK89" s="120">
        <f>BK90+BK109+BK112+BK121</f>
        <v>0</v>
      </c>
    </row>
    <row r="90" spans="2:63" s="111" customFormat="1" ht="22.9" customHeight="1">
      <c r="B90" s="112"/>
      <c r="D90" s="113" t="s">
        <v>77</v>
      </c>
      <c r="E90" s="121" t="s">
        <v>85</v>
      </c>
      <c r="F90" s="121" t="s">
        <v>251</v>
      </c>
      <c r="J90" s="122">
        <f t="shared" si="3"/>
        <v>0</v>
      </c>
      <c r="L90" s="112"/>
      <c r="M90" s="116"/>
      <c r="P90" s="117">
        <f>SUM(P91:P108)</f>
        <v>0</v>
      </c>
      <c r="R90" s="117">
        <f>SUM(R91:R108)</f>
        <v>52.92</v>
      </c>
      <c r="T90" s="118">
        <f>SUM(T91:T108)</f>
        <v>0</v>
      </c>
      <c r="AR90" s="113" t="s">
        <v>85</v>
      </c>
      <c r="AT90" s="119" t="s">
        <v>77</v>
      </c>
      <c r="AU90" s="119" t="s">
        <v>85</v>
      </c>
      <c r="AY90" s="113" t="s">
        <v>153</v>
      </c>
      <c r="BK90" s="120">
        <f>SUM(BK91:BK108)</f>
        <v>0</v>
      </c>
    </row>
    <row r="91" spans="2:65" s="18" customFormat="1" ht="16.5" customHeight="1">
      <c r="B91" s="19"/>
      <c r="C91" s="123" t="s">
        <v>85</v>
      </c>
      <c r="D91" s="123" t="s">
        <v>156</v>
      </c>
      <c r="E91" s="124" t="s">
        <v>252</v>
      </c>
      <c r="F91" s="125" t="s">
        <v>2655</v>
      </c>
      <c r="G91" s="126" t="s">
        <v>276</v>
      </c>
      <c r="H91" s="127">
        <v>160</v>
      </c>
      <c r="I91" s="128"/>
      <c r="J91" s="129">
        <f aca="true" t="shared" si="4" ref="J91:J98">ROUND(I91*H91,2)</f>
        <v>0</v>
      </c>
      <c r="K91" s="125" t="s">
        <v>19</v>
      </c>
      <c r="L91" s="19"/>
      <c r="M91" s="130" t="s">
        <v>19</v>
      </c>
      <c r="N91" s="131" t="s">
        <v>49</v>
      </c>
      <c r="P91" s="132">
        <f aca="true" t="shared" si="5" ref="P91:P98">O91*H91</f>
        <v>0</v>
      </c>
      <c r="Q91" s="132">
        <v>0</v>
      </c>
      <c r="R91" s="132">
        <f aca="true" t="shared" si="6" ref="R91:R98">Q91*H91</f>
        <v>0</v>
      </c>
      <c r="S91" s="132">
        <v>0</v>
      </c>
      <c r="T91" s="133">
        <f aca="true" t="shared" si="7" ref="T91:T98">S91*H91</f>
        <v>0</v>
      </c>
      <c r="AR91" s="134" t="s">
        <v>174</v>
      </c>
      <c r="AT91" s="134" t="s">
        <v>156</v>
      </c>
      <c r="AU91" s="134" t="s">
        <v>87</v>
      </c>
      <c r="AY91" s="2" t="s">
        <v>153</v>
      </c>
      <c r="BE91" s="135">
        <f aca="true" t="shared" si="8" ref="BE91:BE98">IF(N91="základní",J91,0)</f>
        <v>0</v>
      </c>
      <c r="BF91" s="135">
        <f aca="true" t="shared" si="9" ref="BF91:BF98">IF(N91="snížená",J91,0)</f>
        <v>0</v>
      </c>
      <c r="BG91" s="135">
        <f aca="true" t="shared" si="10" ref="BG91:BG98">IF(N91="zákl. přenesená",J91,0)</f>
        <v>0</v>
      </c>
      <c r="BH91" s="135">
        <f aca="true" t="shared" si="11" ref="BH91:BH98">IF(N91="sníž. přenesená",J91,0)</f>
        <v>0</v>
      </c>
      <c r="BI91" s="135">
        <f aca="true" t="shared" si="12" ref="BI91:BI98">IF(N91="nulová",J91,0)</f>
        <v>0</v>
      </c>
      <c r="BJ91" s="2" t="s">
        <v>85</v>
      </c>
      <c r="BK91" s="135">
        <f aca="true" t="shared" si="13" ref="BK91:BK98">ROUND(I91*H91,2)</f>
        <v>0</v>
      </c>
      <c r="BL91" s="2" t="s">
        <v>174</v>
      </c>
      <c r="BM91" s="134" t="s">
        <v>2656</v>
      </c>
    </row>
    <row r="92" spans="2:65" s="18" customFormat="1" ht="37.9" customHeight="1">
      <c r="B92" s="19"/>
      <c r="C92" s="123" t="s">
        <v>87</v>
      </c>
      <c r="D92" s="123" t="s">
        <v>156</v>
      </c>
      <c r="E92" s="124" t="s">
        <v>311</v>
      </c>
      <c r="F92" s="125" t="s">
        <v>312</v>
      </c>
      <c r="G92" s="126" t="s">
        <v>276</v>
      </c>
      <c r="H92" s="127">
        <v>80</v>
      </c>
      <c r="I92" s="128"/>
      <c r="J92" s="129">
        <f t="shared" si="4"/>
        <v>0</v>
      </c>
      <c r="K92" s="125" t="s">
        <v>160</v>
      </c>
      <c r="L92" s="19"/>
      <c r="M92" s="130" t="s">
        <v>19</v>
      </c>
      <c r="N92" s="131" t="s">
        <v>49</v>
      </c>
      <c r="P92" s="132">
        <f t="shared" si="5"/>
        <v>0</v>
      </c>
      <c r="Q92" s="132">
        <v>0</v>
      </c>
      <c r="R92" s="132">
        <f t="shared" si="6"/>
        <v>0</v>
      </c>
      <c r="S92" s="132">
        <v>0</v>
      </c>
      <c r="T92" s="133">
        <f t="shared" si="7"/>
        <v>0</v>
      </c>
      <c r="AR92" s="134" t="s">
        <v>174</v>
      </c>
      <c r="AT92" s="134" t="s">
        <v>156</v>
      </c>
      <c r="AU92" s="134" t="s">
        <v>87</v>
      </c>
      <c r="AY92" s="2" t="s">
        <v>153</v>
      </c>
      <c r="BE92" s="135">
        <f t="shared" si="8"/>
        <v>0</v>
      </c>
      <c r="BF92" s="135">
        <f t="shared" si="9"/>
        <v>0</v>
      </c>
      <c r="BG92" s="135">
        <f t="shared" si="10"/>
        <v>0</v>
      </c>
      <c r="BH92" s="135">
        <f t="shared" si="11"/>
        <v>0</v>
      </c>
      <c r="BI92" s="135">
        <f t="shared" si="12"/>
        <v>0</v>
      </c>
      <c r="BJ92" s="2" t="s">
        <v>85</v>
      </c>
      <c r="BK92" s="135">
        <f t="shared" si="13"/>
        <v>0</v>
      </c>
      <c r="BL92" s="2" t="s">
        <v>174</v>
      </c>
      <c r="BM92" s="134" t="s">
        <v>2657</v>
      </c>
    </row>
    <row r="93" spans="2:47" s="18" customFormat="1" ht="11.25">
      <c r="B93" s="19"/>
      <c r="D93" s="136" t="s">
        <v>163</v>
      </c>
      <c r="F93" s="137" t="s">
        <v>314</v>
      </c>
      <c r="L93" s="19"/>
      <c r="M93" s="138"/>
      <c r="T93" s="43"/>
      <c r="AT93" s="2" t="s">
        <v>163</v>
      </c>
      <c r="AU93" s="2" t="s">
        <v>87</v>
      </c>
    </row>
    <row r="94" spans="2:51" s="142" customFormat="1" ht="11.25">
      <c r="B94" s="143"/>
      <c r="D94" s="144" t="s">
        <v>261</v>
      </c>
      <c r="E94" s="145" t="s">
        <v>19</v>
      </c>
      <c r="F94" s="146" t="s">
        <v>331</v>
      </c>
      <c r="H94" s="145" t="s">
        <v>19</v>
      </c>
      <c r="L94" s="143"/>
      <c r="M94" s="147"/>
      <c r="T94" s="148"/>
      <c r="AT94" s="145" t="s">
        <v>261</v>
      </c>
      <c r="AU94" s="145" t="s">
        <v>87</v>
      </c>
      <c r="AV94" s="142" t="s">
        <v>85</v>
      </c>
      <c r="AW94" s="142" t="s">
        <v>37</v>
      </c>
      <c r="AX94" s="142" t="s">
        <v>78</v>
      </c>
      <c r="AY94" s="145" t="s">
        <v>153</v>
      </c>
    </row>
    <row r="95" spans="2:51" s="149" customFormat="1" ht="11.25">
      <c r="B95" s="150"/>
      <c r="D95" s="144" t="s">
        <v>261</v>
      </c>
      <c r="E95" s="151" t="s">
        <v>19</v>
      </c>
      <c r="F95" s="152" t="s">
        <v>849</v>
      </c>
      <c r="H95" s="153">
        <v>80</v>
      </c>
      <c r="L95" s="150"/>
      <c r="M95" s="154"/>
      <c r="T95" s="155"/>
      <c r="AT95" s="151" t="s">
        <v>261</v>
      </c>
      <c r="AU95" s="151" t="s">
        <v>87</v>
      </c>
      <c r="AV95" s="149" t="s">
        <v>87</v>
      </c>
      <c r="AW95" s="149" t="s">
        <v>37</v>
      </c>
      <c r="AX95" s="149" t="s">
        <v>85</v>
      </c>
      <c r="AY95" s="151" t="s">
        <v>153</v>
      </c>
    </row>
    <row r="96" spans="2:65" s="18" customFormat="1" ht="24.2" customHeight="1">
      <c r="B96" s="19"/>
      <c r="C96" s="123" t="s">
        <v>169</v>
      </c>
      <c r="D96" s="123" t="s">
        <v>156</v>
      </c>
      <c r="E96" s="124" t="s">
        <v>316</v>
      </c>
      <c r="F96" s="125" t="s">
        <v>317</v>
      </c>
      <c r="G96" s="126" t="s">
        <v>276</v>
      </c>
      <c r="H96" s="127">
        <v>80</v>
      </c>
      <c r="I96" s="128"/>
      <c r="J96" s="129">
        <f t="shared" si="4"/>
        <v>0</v>
      </c>
      <c r="K96" s="125" t="s">
        <v>160</v>
      </c>
      <c r="L96" s="19"/>
      <c r="M96" s="130" t="s">
        <v>19</v>
      </c>
      <c r="N96" s="131" t="s">
        <v>49</v>
      </c>
      <c r="P96" s="132">
        <f t="shared" si="5"/>
        <v>0</v>
      </c>
      <c r="Q96" s="132">
        <v>0</v>
      </c>
      <c r="R96" s="132">
        <f t="shared" si="6"/>
        <v>0</v>
      </c>
      <c r="S96" s="132">
        <v>0</v>
      </c>
      <c r="T96" s="133">
        <f t="shared" si="7"/>
        <v>0</v>
      </c>
      <c r="AR96" s="134" t="s">
        <v>174</v>
      </c>
      <c r="AT96" s="134" t="s">
        <v>156</v>
      </c>
      <c r="AU96" s="134" t="s">
        <v>87</v>
      </c>
      <c r="AY96" s="2" t="s">
        <v>153</v>
      </c>
      <c r="BE96" s="135">
        <f t="shared" si="8"/>
        <v>0</v>
      </c>
      <c r="BF96" s="135">
        <f t="shared" si="9"/>
        <v>0</v>
      </c>
      <c r="BG96" s="135">
        <f t="shared" si="10"/>
        <v>0</v>
      </c>
      <c r="BH96" s="135">
        <f t="shared" si="11"/>
        <v>0</v>
      </c>
      <c r="BI96" s="135">
        <f t="shared" si="12"/>
        <v>0</v>
      </c>
      <c r="BJ96" s="2" t="s">
        <v>85</v>
      </c>
      <c r="BK96" s="135">
        <f t="shared" si="13"/>
        <v>0</v>
      </c>
      <c r="BL96" s="2" t="s">
        <v>174</v>
      </c>
      <c r="BM96" s="134" t="s">
        <v>2658</v>
      </c>
    </row>
    <row r="97" spans="2:47" s="18" customFormat="1" ht="11.25">
      <c r="B97" s="19"/>
      <c r="D97" s="136" t="s">
        <v>163</v>
      </c>
      <c r="F97" s="137" t="s">
        <v>319</v>
      </c>
      <c r="L97" s="19"/>
      <c r="M97" s="138"/>
      <c r="T97" s="43"/>
      <c r="AT97" s="2" t="s">
        <v>163</v>
      </c>
      <c r="AU97" s="2" t="s">
        <v>87</v>
      </c>
    </row>
    <row r="98" spans="2:65" s="18" customFormat="1" ht="24.2" customHeight="1">
      <c r="B98" s="19"/>
      <c r="C98" s="123" t="s">
        <v>174</v>
      </c>
      <c r="D98" s="123" t="s">
        <v>156</v>
      </c>
      <c r="E98" s="124" t="s">
        <v>320</v>
      </c>
      <c r="F98" s="125" t="s">
        <v>321</v>
      </c>
      <c r="G98" s="126" t="s">
        <v>322</v>
      </c>
      <c r="H98" s="127">
        <v>144</v>
      </c>
      <c r="I98" s="128"/>
      <c r="J98" s="129">
        <f t="shared" si="4"/>
        <v>0</v>
      </c>
      <c r="K98" s="125" t="s">
        <v>160</v>
      </c>
      <c r="L98" s="19"/>
      <c r="M98" s="130" t="s">
        <v>19</v>
      </c>
      <c r="N98" s="131" t="s">
        <v>49</v>
      </c>
      <c r="P98" s="132">
        <f t="shared" si="5"/>
        <v>0</v>
      </c>
      <c r="Q98" s="132">
        <v>0</v>
      </c>
      <c r="R98" s="132">
        <f t="shared" si="6"/>
        <v>0</v>
      </c>
      <c r="S98" s="132">
        <v>0</v>
      </c>
      <c r="T98" s="133">
        <f t="shared" si="7"/>
        <v>0</v>
      </c>
      <c r="AR98" s="134" t="s">
        <v>174</v>
      </c>
      <c r="AT98" s="134" t="s">
        <v>156</v>
      </c>
      <c r="AU98" s="134" t="s">
        <v>87</v>
      </c>
      <c r="AY98" s="2" t="s">
        <v>153</v>
      </c>
      <c r="BE98" s="135">
        <f t="shared" si="8"/>
        <v>0</v>
      </c>
      <c r="BF98" s="135">
        <f t="shared" si="9"/>
        <v>0</v>
      </c>
      <c r="BG98" s="135">
        <f t="shared" si="10"/>
        <v>0</v>
      </c>
      <c r="BH98" s="135">
        <f t="shared" si="11"/>
        <v>0</v>
      </c>
      <c r="BI98" s="135">
        <f t="shared" si="12"/>
        <v>0</v>
      </c>
      <c r="BJ98" s="2" t="s">
        <v>85</v>
      </c>
      <c r="BK98" s="135">
        <f t="shared" si="13"/>
        <v>0</v>
      </c>
      <c r="BL98" s="2" t="s">
        <v>174</v>
      </c>
      <c r="BM98" s="134" t="s">
        <v>2659</v>
      </c>
    </row>
    <row r="99" spans="2:47" s="18" customFormat="1" ht="11.25">
      <c r="B99" s="19"/>
      <c r="D99" s="136" t="s">
        <v>163</v>
      </c>
      <c r="F99" s="137" t="s">
        <v>324</v>
      </c>
      <c r="L99" s="19"/>
      <c r="M99" s="138"/>
      <c r="T99" s="43"/>
      <c r="AT99" s="2" t="s">
        <v>163</v>
      </c>
      <c r="AU99" s="2" t="s">
        <v>87</v>
      </c>
    </row>
    <row r="100" spans="2:51" s="149" customFormat="1" ht="11.25">
      <c r="B100" s="150"/>
      <c r="D100" s="144" t="s">
        <v>261</v>
      </c>
      <c r="E100" s="151" t="s">
        <v>19</v>
      </c>
      <c r="F100" s="152" t="s">
        <v>2660</v>
      </c>
      <c r="H100" s="153">
        <v>144</v>
      </c>
      <c r="L100" s="150"/>
      <c r="M100" s="154"/>
      <c r="T100" s="155"/>
      <c r="AT100" s="151" t="s">
        <v>261</v>
      </c>
      <c r="AU100" s="151" t="s">
        <v>87</v>
      </c>
      <c r="AV100" s="149" t="s">
        <v>87</v>
      </c>
      <c r="AW100" s="149" t="s">
        <v>37</v>
      </c>
      <c r="AX100" s="149" t="s">
        <v>85</v>
      </c>
      <c r="AY100" s="151" t="s">
        <v>153</v>
      </c>
    </row>
    <row r="101" spans="2:65" s="18" customFormat="1" ht="37.9" customHeight="1">
      <c r="B101" s="19"/>
      <c r="C101" s="123" t="s">
        <v>152</v>
      </c>
      <c r="D101" s="123" t="s">
        <v>156</v>
      </c>
      <c r="E101" s="124" t="s">
        <v>2477</v>
      </c>
      <c r="F101" s="125" t="s">
        <v>2478</v>
      </c>
      <c r="G101" s="126" t="s">
        <v>276</v>
      </c>
      <c r="H101" s="127">
        <v>26.46</v>
      </c>
      <c r="I101" s="128"/>
      <c r="J101" s="129">
        <f>ROUND(I101*H101,2)</f>
        <v>0</v>
      </c>
      <c r="K101" s="125" t="s">
        <v>160</v>
      </c>
      <c r="L101" s="19"/>
      <c r="M101" s="130" t="s">
        <v>19</v>
      </c>
      <c r="N101" s="131" t="s">
        <v>49</v>
      </c>
      <c r="P101" s="132">
        <f>O101*H101</f>
        <v>0</v>
      </c>
      <c r="Q101" s="132">
        <v>0</v>
      </c>
      <c r="R101" s="132">
        <f>Q101*H101</f>
        <v>0</v>
      </c>
      <c r="S101" s="132">
        <v>0</v>
      </c>
      <c r="T101" s="133">
        <f>S101*H101</f>
        <v>0</v>
      </c>
      <c r="AR101" s="134" t="s">
        <v>174</v>
      </c>
      <c r="AT101" s="134" t="s">
        <v>156</v>
      </c>
      <c r="AU101" s="134" t="s">
        <v>87</v>
      </c>
      <c r="AY101" s="2" t="s">
        <v>153</v>
      </c>
      <c r="BE101" s="135">
        <f>IF(N101="základní",J101,0)</f>
        <v>0</v>
      </c>
      <c r="BF101" s="135">
        <f>IF(N101="snížená",J101,0)</f>
        <v>0</v>
      </c>
      <c r="BG101" s="135">
        <f>IF(N101="zákl. přenesená",J101,0)</f>
        <v>0</v>
      </c>
      <c r="BH101" s="135">
        <f>IF(N101="sníž. přenesená",J101,0)</f>
        <v>0</v>
      </c>
      <c r="BI101" s="135">
        <f>IF(N101="nulová",J101,0)</f>
        <v>0</v>
      </c>
      <c r="BJ101" s="2" t="s">
        <v>85</v>
      </c>
      <c r="BK101" s="135">
        <f>ROUND(I101*H101,2)</f>
        <v>0</v>
      </c>
      <c r="BL101" s="2" t="s">
        <v>174</v>
      </c>
      <c r="BM101" s="134" t="s">
        <v>2661</v>
      </c>
    </row>
    <row r="102" spans="2:47" s="18" customFormat="1" ht="11.25">
      <c r="B102" s="19"/>
      <c r="D102" s="136" t="s">
        <v>163</v>
      </c>
      <c r="F102" s="137" t="s">
        <v>2480</v>
      </c>
      <c r="L102" s="19"/>
      <c r="M102" s="138"/>
      <c r="T102" s="43"/>
      <c r="AT102" s="2" t="s">
        <v>163</v>
      </c>
      <c r="AU102" s="2" t="s">
        <v>87</v>
      </c>
    </row>
    <row r="103" spans="2:65" s="18" customFormat="1" ht="16.5" customHeight="1">
      <c r="B103" s="19"/>
      <c r="C103" s="171" t="s">
        <v>183</v>
      </c>
      <c r="D103" s="171" t="s">
        <v>664</v>
      </c>
      <c r="E103" s="172" t="s">
        <v>2481</v>
      </c>
      <c r="F103" s="173" t="s">
        <v>2482</v>
      </c>
      <c r="G103" s="174" t="s">
        <v>322</v>
      </c>
      <c r="H103" s="175">
        <v>52.92</v>
      </c>
      <c r="I103" s="176"/>
      <c r="J103" s="177">
        <f>ROUND(I103*H103,2)</f>
        <v>0</v>
      </c>
      <c r="K103" s="173" t="s">
        <v>160</v>
      </c>
      <c r="L103" s="178"/>
      <c r="M103" s="179" t="s">
        <v>19</v>
      </c>
      <c r="N103" s="180" t="s">
        <v>49</v>
      </c>
      <c r="P103" s="132">
        <f>O103*H103</f>
        <v>0</v>
      </c>
      <c r="Q103" s="132">
        <v>1</v>
      </c>
      <c r="R103" s="132">
        <f>Q103*H103</f>
        <v>52.92</v>
      </c>
      <c r="S103" s="132">
        <v>0</v>
      </c>
      <c r="T103" s="133">
        <f>S103*H103</f>
        <v>0</v>
      </c>
      <c r="AR103" s="134" t="s">
        <v>192</v>
      </c>
      <c r="AT103" s="134" t="s">
        <v>664</v>
      </c>
      <c r="AU103" s="134" t="s">
        <v>87</v>
      </c>
      <c r="AY103" s="2" t="s">
        <v>153</v>
      </c>
      <c r="BE103" s="135">
        <f>IF(N103="základní",J103,0)</f>
        <v>0</v>
      </c>
      <c r="BF103" s="135">
        <f>IF(N103="snížená",J103,0)</f>
        <v>0</v>
      </c>
      <c r="BG103" s="135">
        <f>IF(N103="zákl. přenesená",J103,0)</f>
        <v>0</v>
      </c>
      <c r="BH103" s="135">
        <f>IF(N103="sníž. přenesená",J103,0)</f>
        <v>0</v>
      </c>
      <c r="BI103" s="135">
        <f>IF(N103="nulová",J103,0)</f>
        <v>0</v>
      </c>
      <c r="BJ103" s="2" t="s">
        <v>85</v>
      </c>
      <c r="BK103" s="135">
        <f>ROUND(I103*H103,2)</f>
        <v>0</v>
      </c>
      <c r="BL103" s="2" t="s">
        <v>174</v>
      </c>
      <c r="BM103" s="134" t="s">
        <v>2662</v>
      </c>
    </row>
    <row r="104" spans="2:51" s="149" customFormat="1" ht="11.25">
      <c r="B104" s="150"/>
      <c r="D104" s="144" t="s">
        <v>261</v>
      </c>
      <c r="F104" s="152" t="s">
        <v>2663</v>
      </c>
      <c r="H104" s="153">
        <v>52.92</v>
      </c>
      <c r="L104" s="150"/>
      <c r="M104" s="154"/>
      <c r="T104" s="155"/>
      <c r="AT104" s="151" t="s">
        <v>261</v>
      </c>
      <c r="AU104" s="151" t="s">
        <v>87</v>
      </c>
      <c r="AV104" s="149" t="s">
        <v>87</v>
      </c>
      <c r="AW104" s="149" t="s">
        <v>4</v>
      </c>
      <c r="AX104" s="149" t="s">
        <v>85</v>
      </c>
      <c r="AY104" s="151" t="s">
        <v>153</v>
      </c>
    </row>
    <row r="105" spans="2:65" s="18" customFormat="1" ht="24.2" customHeight="1">
      <c r="B105" s="19"/>
      <c r="C105" s="123" t="s">
        <v>187</v>
      </c>
      <c r="D105" s="123" t="s">
        <v>156</v>
      </c>
      <c r="E105" s="124" t="s">
        <v>326</v>
      </c>
      <c r="F105" s="125" t="s">
        <v>327</v>
      </c>
      <c r="G105" s="126" t="s">
        <v>276</v>
      </c>
      <c r="H105" s="127">
        <v>80</v>
      </c>
      <c r="I105" s="128"/>
      <c r="J105" s="129">
        <f>ROUND(I105*H105,2)</f>
        <v>0</v>
      </c>
      <c r="K105" s="125" t="s">
        <v>160</v>
      </c>
      <c r="L105" s="19"/>
      <c r="M105" s="130" t="s">
        <v>19</v>
      </c>
      <c r="N105" s="131" t="s">
        <v>49</v>
      </c>
      <c r="P105" s="132">
        <f>O105*H105</f>
        <v>0</v>
      </c>
      <c r="Q105" s="132">
        <v>0</v>
      </c>
      <c r="R105" s="132">
        <f>Q105*H105</f>
        <v>0</v>
      </c>
      <c r="S105" s="132">
        <v>0</v>
      </c>
      <c r="T105" s="133">
        <f>S105*H105</f>
        <v>0</v>
      </c>
      <c r="AR105" s="134" t="s">
        <v>174</v>
      </c>
      <c r="AT105" s="134" t="s">
        <v>156</v>
      </c>
      <c r="AU105" s="134" t="s">
        <v>87</v>
      </c>
      <c r="AY105" s="2" t="s">
        <v>153</v>
      </c>
      <c r="BE105" s="135">
        <f>IF(N105="základní",J105,0)</f>
        <v>0</v>
      </c>
      <c r="BF105" s="135">
        <f>IF(N105="snížená",J105,0)</f>
        <v>0</v>
      </c>
      <c r="BG105" s="135">
        <f>IF(N105="zákl. přenesená",J105,0)</f>
        <v>0</v>
      </c>
      <c r="BH105" s="135">
        <f>IF(N105="sníž. přenesená",J105,0)</f>
        <v>0</v>
      </c>
      <c r="BI105" s="135">
        <f>IF(N105="nulová",J105,0)</f>
        <v>0</v>
      </c>
      <c r="BJ105" s="2" t="s">
        <v>85</v>
      </c>
      <c r="BK105" s="135">
        <f>ROUND(I105*H105,2)</f>
        <v>0</v>
      </c>
      <c r="BL105" s="2" t="s">
        <v>174</v>
      </c>
      <c r="BM105" s="134" t="s">
        <v>2664</v>
      </c>
    </row>
    <row r="106" spans="2:47" s="18" customFormat="1" ht="11.25">
      <c r="B106" s="19"/>
      <c r="D106" s="136" t="s">
        <v>163</v>
      </c>
      <c r="F106" s="137" t="s">
        <v>329</v>
      </c>
      <c r="L106" s="19"/>
      <c r="M106" s="138"/>
      <c r="T106" s="43"/>
      <c r="AT106" s="2" t="s">
        <v>163</v>
      </c>
      <c r="AU106" s="2" t="s">
        <v>87</v>
      </c>
    </row>
    <row r="107" spans="2:51" s="142" customFormat="1" ht="11.25">
      <c r="B107" s="143"/>
      <c r="D107" s="144" t="s">
        <v>261</v>
      </c>
      <c r="E107" s="145" t="s">
        <v>19</v>
      </c>
      <c r="F107" s="146" t="s">
        <v>331</v>
      </c>
      <c r="H107" s="145" t="s">
        <v>19</v>
      </c>
      <c r="L107" s="143"/>
      <c r="M107" s="147"/>
      <c r="T107" s="148"/>
      <c r="AT107" s="145" t="s">
        <v>261</v>
      </c>
      <c r="AU107" s="145" t="s">
        <v>87</v>
      </c>
      <c r="AV107" s="142" t="s">
        <v>85</v>
      </c>
      <c r="AW107" s="142" t="s">
        <v>37</v>
      </c>
      <c r="AX107" s="142" t="s">
        <v>78</v>
      </c>
      <c r="AY107" s="145" t="s">
        <v>153</v>
      </c>
    </row>
    <row r="108" spans="2:51" s="149" customFormat="1" ht="11.25">
      <c r="B108" s="150"/>
      <c r="D108" s="144" t="s">
        <v>261</v>
      </c>
      <c r="E108" s="151" t="s">
        <v>19</v>
      </c>
      <c r="F108" s="152" t="s">
        <v>849</v>
      </c>
      <c r="H108" s="153">
        <v>80</v>
      </c>
      <c r="L108" s="150"/>
      <c r="M108" s="154"/>
      <c r="T108" s="155"/>
      <c r="AT108" s="151" t="s">
        <v>261</v>
      </c>
      <c r="AU108" s="151" t="s">
        <v>87</v>
      </c>
      <c r="AV108" s="149" t="s">
        <v>87</v>
      </c>
      <c r="AW108" s="149" t="s">
        <v>37</v>
      </c>
      <c r="AX108" s="149" t="s">
        <v>85</v>
      </c>
      <c r="AY108" s="151" t="s">
        <v>153</v>
      </c>
    </row>
    <row r="109" spans="2:63" s="111" customFormat="1" ht="22.9" customHeight="1">
      <c r="B109" s="112"/>
      <c r="D109" s="113" t="s">
        <v>77</v>
      </c>
      <c r="E109" s="121" t="s">
        <v>174</v>
      </c>
      <c r="F109" s="121" t="s">
        <v>547</v>
      </c>
      <c r="J109" s="122">
        <f>BK109</f>
        <v>0</v>
      </c>
      <c r="L109" s="112"/>
      <c r="M109" s="116"/>
      <c r="P109" s="117">
        <f>SUM(P110:P111)</f>
        <v>0</v>
      </c>
      <c r="R109" s="117">
        <f>SUM(R110:R111)</f>
        <v>0</v>
      </c>
      <c r="T109" s="118">
        <f>SUM(T110:T111)</f>
        <v>0</v>
      </c>
      <c r="AR109" s="113" t="s">
        <v>85</v>
      </c>
      <c r="AT109" s="119" t="s">
        <v>77</v>
      </c>
      <c r="AU109" s="119" t="s">
        <v>85</v>
      </c>
      <c r="AY109" s="113" t="s">
        <v>153</v>
      </c>
      <c r="BK109" s="120">
        <f>SUM(BK110:BK111)</f>
        <v>0</v>
      </c>
    </row>
    <row r="110" spans="2:65" s="18" customFormat="1" ht="21.75" customHeight="1">
      <c r="B110" s="19"/>
      <c r="C110" s="123" t="s">
        <v>192</v>
      </c>
      <c r="D110" s="123" t="s">
        <v>156</v>
      </c>
      <c r="E110" s="124" t="s">
        <v>2487</v>
      </c>
      <c r="F110" s="125" t="s">
        <v>2488</v>
      </c>
      <c r="G110" s="126" t="s">
        <v>276</v>
      </c>
      <c r="H110" s="127">
        <v>6.3</v>
      </c>
      <c r="I110" s="128"/>
      <c r="J110" s="129">
        <f>ROUND(I110*H110,2)</f>
        <v>0</v>
      </c>
      <c r="K110" s="125" t="s">
        <v>160</v>
      </c>
      <c r="L110" s="19"/>
      <c r="M110" s="130" t="s">
        <v>19</v>
      </c>
      <c r="N110" s="131" t="s">
        <v>49</v>
      </c>
      <c r="P110" s="132">
        <f>O110*H110</f>
        <v>0</v>
      </c>
      <c r="Q110" s="132">
        <v>0</v>
      </c>
      <c r="R110" s="132">
        <f>Q110*H110</f>
        <v>0</v>
      </c>
      <c r="S110" s="132">
        <v>0</v>
      </c>
      <c r="T110" s="133">
        <f>S110*H110</f>
        <v>0</v>
      </c>
      <c r="AR110" s="134" t="s">
        <v>174</v>
      </c>
      <c r="AT110" s="134" t="s">
        <v>156</v>
      </c>
      <c r="AU110" s="134" t="s">
        <v>87</v>
      </c>
      <c r="AY110" s="2" t="s">
        <v>153</v>
      </c>
      <c r="BE110" s="135">
        <f>IF(N110="základní",J110,0)</f>
        <v>0</v>
      </c>
      <c r="BF110" s="135">
        <f>IF(N110="snížená",J110,0)</f>
        <v>0</v>
      </c>
      <c r="BG110" s="135">
        <f>IF(N110="zákl. přenesená",J110,0)</f>
        <v>0</v>
      </c>
      <c r="BH110" s="135">
        <f>IF(N110="sníž. přenesená",J110,0)</f>
        <v>0</v>
      </c>
      <c r="BI110" s="135">
        <f>IF(N110="nulová",J110,0)</f>
        <v>0</v>
      </c>
      <c r="BJ110" s="2" t="s">
        <v>85</v>
      </c>
      <c r="BK110" s="135">
        <f>ROUND(I110*H110,2)</f>
        <v>0</v>
      </c>
      <c r="BL110" s="2" t="s">
        <v>174</v>
      </c>
      <c r="BM110" s="134" t="s">
        <v>2665</v>
      </c>
    </row>
    <row r="111" spans="2:47" s="18" customFormat="1" ht="11.25">
      <c r="B111" s="19"/>
      <c r="D111" s="136" t="s">
        <v>163</v>
      </c>
      <c r="F111" s="137" t="s">
        <v>2490</v>
      </c>
      <c r="L111" s="19"/>
      <c r="M111" s="138"/>
      <c r="T111" s="43"/>
      <c r="AT111" s="2" t="s">
        <v>163</v>
      </c>
      <c r="AU111" s="2" t="s">
        <v>87</v>
      </c>
    </row>
    <row r="112" spans="2:63" s="111" customFormat="1" ht="22.9" customHeight="1">
      <c r="B112" s="112"/>
      <c r="D112" s="113" t="s">
        <v>77</v>
      </c>
      <c r="E112" s="121" t="s">
        <v>192</v>
      </c>
      <c r="F112" s="121" t="s">
        <v>2102</v>
      </c>
      <c r="J112" s="122">
        <f>BK112</f>
        <v>0</v>
      </c>
      <c r="L112" s="112"/>
      <c r="M112" s="116"/>
      <c r="P112" s="117">
        <f>SUM(P113:P120)</f>
        <v>0</v>
      </c>
      <c r="R112" s="117">
        <f>SUM(R113:R120)</f>
        <v>0</v>
      </c>
      <c r="T112" s="118">
        <f>SUM(T113:T120)</f>
        <v>0</v>
      </c>
      <c r="AR112" s="113" t="s">
        <v>85</v>
      </c>
      <c r="AT112" s="119" t="s">
        <v>77</v>
      </c>
      <c r="AU112" s="119" t="s">
        <v>85</v>
      </c>
      <c r="AY112" s="113" t="s">
        <v>153</v>
      </c>
      <c r="BK112" s="120">
        <f>SUM(BK113:BK120)</f>
        <v>0</v>
      </c>
    </row>
    <row r="113" spans="2:65" s="18" customFormat="1" ht="16.5" customHeight="1">
      <c r="B113" s="19"/>
      <c r="C113" s="123" t="s">
        <v>197</v>
      </c>
      <c r="D113" s="123" t="s">
        <v>156</v>
      </c>
      <c r="E113" s="124" t="s">
        <v>2103</v>
      </c>
      <c r="F113" s="125" t="s">
        <v>2666</v>
      </c>
      <c r="G113" s="126" t="s">
        <v>159</v>
      </c>
      <c r="H113" s="127">
        <v>1</v>
      </c>
      <c r="I113" s="128"/>
      <c r="J113" s="129">
        <f aca="true" t="shared" si="14" ref="J113:J120">ROUND(I113*H113,2)</f>
        <v>0</v>
      </c>
      <c r="K113" s="125" t="s">
        <v>19</v>
      </c>
      <c r="L113" s="19"/>
      <c r="M113" s="130" t="s">
        <v>19</v>
      </c>
      <c r="N113" s="131" t="s">
        <v>49</v>
      </c>
      <c r="P113" s="132">
        <f aca="true" t="shared" si="15" ref="P113:P120">O113*H113</f>
        <v>0</v>
      </c>
      <c r="Q113" s="132">
        <v>0</v>
      </c>
      <c r="R113" s="132">
        <f aca="true" t="shared" si="16" ref="R113:R120">Q113*H113</f>
        <v>0</v>
      </c>
      <c r="S113" s="132">
        <v>0</v>
      </c>
      <c r="T113" s="133">
        <f aca="true" t="shared" si="17" ref="T113:T120">S113*H113</f>
        <v>0</v>
      </c>
      <c r="AR113" s="134" t="s">
        <v>174</v>
      </c>
      <c r="AT113" s="134" t="s">
        <v>156</v>
      </c>
      <c r="AU113" s="134" t="s">
        <v>87</v>
      </c>
      <c r="AY113" s="2" t="s">
        <v>153</v>
      </c>
      <c r="BE113" s="135">
        <f aca="true" t="shared" si="18" ref="BE113:BE168">IF(N113="základní",J113,0)</f>
        <v>0</v>
      </c>
      <c r="BF113" s="135">
        <f aca="true" t="shared" si="19" ref="BF113:BF168">IF(N113="snížená",J113,0)</f>
        <v>0</v>
      </c>
      <c r="BG113" s="135">
        <f aca="true" t="shared" si="20" ref="BG113:BG168">IF(N113="zákl. přenesená",J113,0)</f>
        <v>0</v>
      </c>
      <c r="BH113" s="135">
        <f aca="true" t="shared" si="21" ref="BH113:BH168">IF(N113="sníž. přenesená",J113,0)</f>
        <v>0</v>
      </c>
      <c r="BI113" s="135">
        <f aca="true" t="shared" si="22" ref="BI113:BI168">IF(N113="nulová",J113,0)</f>
        <v>0</v>
      </c>
      <c r="BJ113" s="2" t="s">
        <v>85</v>
      </c>
      <c r="BK113" s="135">
        <f aca="true" t="shared" si="23" ref="BK113:BK120">ROUND(I113*H113,2)</f>
        <v>0</v>
      </c>
      <c r="BL113" s="2" t="s">
        <v>174</v>
      </c>
      <c r="BM113" s="134" t="s">
        <v>2667</v>
      </c>
    </row>
    <row r="114" spans="2:65" s="18" customFormat="1" ht="16.5" customHeight="1">
      <c r="B114" s="19"/>
      <c r="C114" s="123" t="s">
        <v>115</v>
      </c>
      <c r="D114" s="123" t="s">
        <v>156</v>
      </c>
      <c r="E114" s="124" t="s">
        <v>2106</v>
      </c>
      <c r="F114" s="125" t="s">
        <v>2668</v>
      </c>
      <c r="G114" s="126" t="s">
        <v>159</v>
      </c>
      <c r="H114" s="127">
        <v>1</v>
      </c>
      <c r="I114" s="128"/>
      <c r="J114" s="129">
        <f t="shared" si="14"/>
        <v>0</v>
      </c>
      <c r="K114" s="125" t="s">
        <v>19</v>
      </c>
      <c r="L114" s="19"/>
      <c r="M114" s="130" t="s">
        <v>19</v>
      </c>
      <c r="N114" s="131" t="s">
        <v>49</v>
      </c>
      <c r="P114" s="132">
        <f t="shared" si="15"/>
        <v>0</v>
      </c>
      <c r="Q114" s="132">
        <v>0</v>
      </c>
      <c r="R114" s="132">
        <f t="shared" si="16"/>
        <v>0</v>
      </c>
      <c r="S114" s="132">
        <v>0</v>
      </c>
      <c r="T114" s="133">
        <f t="shared" si="17"/>
        <v>0</v>
      </c>
      <c r="AR114" s="134" t="s">
        <v>174</v>
      </c>
      <c r="AT114" s="134" t="s">
        <v>156</v>
      </c>
      <c r="AU114" s="134" t="s">
        <v>87</v>
      </c>
      <c r="AY114" s="2" t="s">
        <v>153</v>
      </c>
      <c r="BE114" s="135">
        <f t="shared" si="18"/>
        <v>0</v>
      </c>
      <c r="BF114" s="135">
        <f t="shared" si="19"/>
        <v>0</v>
      </c>
      <c r="BG114" s="135">
        <f t="shared" si="20"/>
        <v>0</v>
      </c>
      <c r="BH114" s="135">
        <f t="shared" si="21"/>
        <v>0</v>
      </c>
      <c r="BI114" s="135">
        <f t="shared" si="22"/>
        <v>0</v>
      </c>
      <c r="BJ114" s="2" t="s">
        <v>85</v>
      </c>
      <c r="BK114" s="135">
        <f t="shared" si="23"/>
        <v>0</v>
      </c>
      <c r="BL114" s="2" t="s">
        <v>174</v>
      </c>
      <c r="BM114" s="134" t="s">
        <v>2669</v>
      </c>
    </row>
    <row r="115" spans="2:65" s="18" customFormat="1" ht="16.5" customHeight="1">
      <c r="B115" s="19"/>
      <c r="C115" s="123" t="s">
        <v>118</v>
      </c>
      <c r="D115" s="123" t="s">
        <v>156</v>
      </c>
      <c r="E115" s="124" t="s">
        <v>2670</v>
      </c>
      <c r="F115" s="125" t="s">
        <v>2671</v>
      </c>
      <c r="G115" s="126" t="s">
        <v>254</v>
      </c>
      <c r="H115" s="127">
        <v>48</v>
      </c>
      <c r="I115" s="128"/>
      <c r="J115" s="129">
        <f t="shared" si="14"/>
        <v>0</v>
      </c>
      <c r="K115" s="125" t="s">
        <v>19</v>
      </c>
      <c r="L115" s="19"/>
      <c r="M115" s="130" t="s">
        <v>19</v>
      </c>
      <c r="N115" s="131" t="s">
        <v>49</v>
      </c>
      <c r="P115" s="132">
        <f t="shared" si="15"/>
        <v>0</v>
      </c>
      <c r="Q115" s="132">
        <v>0</v>
      </c>
      <c r="R115" s="132">
        <f t="shared" si="16"/>
        <v>0</v>
      </c>
      <c r="S115" s="132">
        <v>0</v>
      </c>
      <c r="T115" s="133">
        <f t="shared" si="17"/>
        <v>0</v>
      </c>
      <c r="AR115" s="134" t="s">
        <v>174</v>
      </c>
      <c r="AT115" s="134" t="s">
        <v>156</v>
      </c>
      <c r="AU115" s="134" t="s">
        <v>87</v>
      </c>
      <c r="AY115" s="2" t="s">
        <v>153</v>
      </c>
      <c r="BE115" s="135">
        <f t="shared" si="18"/>
        <v>0</v>
      </c>
      <c r="BF115" s="135">
        <f t="shared" si="19"/>
        <v>0</v>
      </c>
      <c r="BG115" s="135">
        <f t="shared" si="20"/>
        <v>0</v>
      </c>
      <c r="BH115" s="135">
        <f t="shared" si="21"/>
        <v>0</v>
      </c>
      <c r="BI115" s="135">
        <f t="shared" si="22"/>
        <v>0</v>
      </c>
      <c r="BJ115" s="2" t="s">
        <v>85</v>
      </c>
      <c r="BK115" s="135">
        <f t="shared" si="23"/>
        <v>0</v>
      </c>
      <c r="BL115" s="2" t="s">
        <v>174</v>
      </c>
      <c r="BM115" s="134" t="s">
        <v>2672</v>
      </c>
    </row>
    <row r="116" spans="2:65" s="18" customFormat="1" ht="16.5" customHeight="1">
      <c r="B116" s="19"/>
      <c r="C116" s="123" t="s">
        <v>121</v>
      </c>
      <c r="D116" s="123" t="s">
        <v>156</v>
      </c>
      <c r="E116" s="124" t="s">
        <v>2673</v>
      </c>
      <c r="F116" s="125" t="s">
        <v>2674</v>
      </c>
      <c r="G116" s="126" t="s">
        <v>254</v>
      </c>
      <c r="H116" s="127">
        <v>12</v>
      </c>
      <c r="I116" s="128"/>
      <c r="J116" s="129">
        <f t="shared" si="14"/>
        <v>0</v>
      </c>
      <c r="K116" s="125" t="s">
        <v>19</v>
      </c>
      <c r="L116" s="19"/>
      <c r="M116" s="130" t="s">
        <v>19</v>
      </c>
      <c r="N116" s="131" t="s">
        <v>49</v>
      </c>
      <c r="P116" s="132">
        <f t="shared" si="15"/>
        <v>0</v>
      </c>
      <c r="Q116" s="132">
        <v>0</v>
      </c>
      <c r="R116" s="132">
        <f t="shared" si="16"/>
        <v>0</v>
      </c>
      <c r="S116" s="132">
        <v>0</v>
      </c>
      <c r="T116" s="133">
        <f t="shared" si="17"/>
        <v>0</v>
      </c>
      <c r="AR116" s="134" t="s">
        <v>174</v>
      </c>
      <c r="AT116" s="134" t="s">
        <v>156</v>
      </c>
      <c r="AU116" s="134" t="s">
        <v>87</v>
      </c>
      <c r="AY116" s="2" t="s">
        <v>153</v>
      </c>
      <c r="BE116" s="135">
        <f t="shared" si="18"/>
        <v>0</v>
      </c>
      <c r="BF116" s="135">
        <f t="shared" si="19"/>
        <v>0</v>
      </c>
      <c r="BG116" s="135">
        <f t="shared" si="20"/>
        <v>0</v>
      </c>
      <c r="BH116" s="135">
        <f t="shared" si="21"/>
        <v>0</v>
      </c>
      <c r="BI116" s="135">
        <f t="shared" si="22"/>
        <v>0</v>
      </c>
      <c r="BJ116" s="2" t="s">
        <v>85</v>
      </c>
      <c r="BK116" s="135">
        <f t="shared" si="23"/>
        <v>0</v>
      </c>
      <c r="BL116" s="2" t="s">
        <v>174</v>
      </c>
      <c r="BM116" s="134" t="s">
        <v>2675</v>
      </c>
    </row>
    <row r="117" spans="2:65" s="18" customFormat="1" ht="16.5" customHeight="1">
      <c r="B117" s="19"/>
      <c r="C117" s="123" t="s">
        <v>219</v>
      </c>
      <c r="D117" s="123" t="s">
        <v>156</v>
      </c>
      <c r="E117" s="124" t="s">
        <v>2676</v>
      </c>
      <c r="F117" s="125" t="s">
        <v>2677</v>
      </c>
      <c r="G117" s="126" t="s">
        <v>258</v>
      </c>
      <c r="H117" s="127">
        <v>40</v>
      </c>
      <c r="I117" s="128"/>
      <c r="J117" s="129">
        <f t="shared" si="14"/>
        <v>0</v>
      </c>
      <c r="K117" s="125" t="s">
        <v>19</v>
      </c>
      <c r="L117" s="19"/>
      <c r="M117" s="130" t="s">
        <v>19</v>
      </c>
      <c r="N117" s="131" t="s">
        <v>49</v>
      </c>
      <c r="P117" s="132">
        <f t="shared" si="15"/>
        <v>0</v>
      </c>
      <c r="Q117" s="132">
        <v>0</v>
      </c>
      <c r="R117" s="132">
        <f t="shared" si="16"/>
        <v>0</v>
      </c>
      <c r="S117" s="132">
        <v>0</v>
      </c>
      <c r="T117" s="133">
        <f t="shared" si="17"/>
        <v>0</v>
      </c>
      <c r="AR117" s="134" t="s">
        <v>174</v>
      </c>
      <c r="AT117" s="134" t="s">
        <v>156</v>
      </c>
      <c r="AU117" s="134" t="s">
        <v>87</v>
      </c>
      <c r="AY117" s="2" t="s">
        <v>153</v>
      </c>
      <c r="BE117" s="135">
        <f t="shared" si="18"/>
        <v>0</v>
      </c>
      <c r="BF117" s="135">
        <f t="shared" si="19"/>
        <v>0</v>
      </c>
      <c r="BG117" s="135">
        <f t="shared" si="20"/>
        <v>0</v>
      </c>
      <c r="BH117" s="135">
        <f t="shared" si="21"/>
        <v>0</v>
      </c>
      <c r="BI117" s="135">
        <f t="shared" si="22"/>
        <v>0</v>
      </c>
      <c r="BJ117" s="2" t="s">
        <v>85</v>
      </c>
      <c r="BK117" s="135">
        <f t="shared" si="23"/>
        <v>0</v>
      </c>
      <c r="BL117" s="2" t="s">
        <v>174</v>
      </c>
      <c r="BM117" s="134" t="s">
        <v>2678</v>
      </c>
    </row>
    <row r="118" spans="2:65" s="18" customFormat="1" ht="16.5" customHeight="1">
      <c r="B118" s="19"/>
      <c r="C118" s="123" t="s">
        <v>363</v>
      </c>
      <c r="D118" s="123" t="s">
        <v>156</v>
      </c>
      <c r="E118" s="124" t="s">
        <v>2679</v>
      </c>
      <c r="F118" s="125" t="s">
        <v>2680</v>
      </c>
      <c r="G118" s="126" t="s">
        <v>258</v>
      </c>
      <c r="H118" s="127">
        <v>40</v>
      </c>
      <c r="I118" s="128"/>
      <c r="J118" s="129">
        <f t="shared" si="14"/>
        <v>0</v>
      </c>
      <c r="K118" s="125" t="s">
        <v>19</v>
      </c>
      <c r="L118" s="19"/>
      <c r="M118" s="130" t="s">
        <v>19</v>
      </c>
      <c r="N118" s="131" t="s">
        <v>49</v>
      </c>
      <c r="P118" s="132">
        <f t="shared" si="15"/>
        <v>0</v>
      </c>
      <c r="Q118" s="132">
        <v>0</v>
      </c>
      <c r="R118" s="132">
        <f t="shared" si="16"/>
        <v>0</v>
      </c>
      <c r="S118" s="132">
        <v>0</v>
      </c>
      <c r="T118" s="133">
        <f t="shared" si="17"/>
        <v>0</v>
      </c>
      <c r="AR118" s="134" t="s">
        <v>174</v>
      </c>
      <c r="AT118" s="134" t="s">
        <v>156</v>
      </c>
      <c r="AU118" s="134" t="s">
        <v>87</v>
      </c>
      <c r="AY118" s="2" t="s">
        <v>153</v>
      </c>
      <c r="BE118" s="135">
        <f t="shared" si="18"/>
        <v>0</v>
      </c>
      <c r="BF118" s="135">
        <f t="shared" si="19"/>
        <v>0</v>
      </c>
      <c r="BG118" s="135">
        <f t="shared" si="20"/>
        <v>0</v>
      </c>
      <c r="BH118" s="135">
        <f t="shared" si="21"/>
        <v>0</v>
      </c>
      <c r="BI118" s="135">
        <f t="shared" si="22"/>
        <v>0</v>
      </c>
      <c r="BJ118" s="2" t="s">
        <v>85</v>
      </c>
      <c r="BK118" s="135">
        <f t="shared" si="23"/>
        <v>0</v>
      </c>
      <c r="BL118" s="2" t="s">
        <v>174</v>
      </c>
      <c r="BM118" s="134" t="s">
        <v>2681</v>
      </c>
    </row>
    <row r="119" spans="2:65" s="18" customFormat="1" ht="24.2" customHeight="1">
      <c r="B119" s="19"/>
      <c r="C119" s="123" t="s">
        <v>8</v>
      </c>
      <c r="D119" s="123" t="s">
        <v>156</v>
      </c>
      <c r="E119" s="124" t="s">
        <v>2682</v>
      </c>
      <c r="F119" s="125" t="s">
        <v>2683</v>
      </c>
      <c r="G119" s="126" t="s">
        <v>254</v>
      </c>
      <c r="H119" s="127">
        <v>1</v>
      </c>
      <c r="I119" s="128"/>
      <c r="J119" s="129">
        <f t="shared" si="14"/>
        <v>0</v>
      </c>
      <c r="K119" s="125" t="s">
        <v>19</v>
      </c>
      <c r="L119" s="19"/>
      <c r="M119" s="130" t="s">
        <v>19</v>
      </c>
      <c r="N119" s="131" t="s">
        <v>49</v>
      </c>
      <c r="P119" s="132">
        <f t="shared" si="15"/>
        <v>0</v>
      </c>
      <c r="Q119" s="132">
        <v>0</v>
      </c>
      <c r="R119" s="132">
        <f t="shared" si="16"/>
        <v>0</v>
      </c>
      <c r="S119" s="132">
        <v>0</v>
      </c>
      <c r="T119" s="133">
        <f t="shared" si="17"/>
        <v>0</v>
      </c>
      <c r="AR119" s="134" t="s">
        <v>174</v>
      </c>
      <c r="AT119" s="134" t="s">
        <v>156</v>
      </c>
      <c r="AU119" s="134" t="s">
        <v>87</v>
      </c>
      <c r="AY119" s="2" t="s">
        <v>153</v>
      </c>
      <c r="BE119" s="135">
        <f t="shared" si="18"/>
        <v>0</v>
      </c>
      <c r="BF119" s="135">
        <f t="shared" si="19"/>
        <v>0</v>
      </c>
      <c r="BG119" s="135">
        <f t="shared" si="20"/>
        <v>0</v>
      </c>
      <c r="BH119" s="135">
        <f t="shared" si="21"/>
        <v>0</v>
      </c>
      <c r="BI119" s="135">
        <f t="shared" si="22"/>
        <v>0</v>
      </c>
      <c r="BJ119" s="2" t="s">
        <v>85</v>
      </c>
      <c r="BK119" s="135">
        <f t="shared" si="23"/>
        <v>0</v>
      </c>
      <c r="BL119" s="2" t="s">
        <v>174</v>
      </c>
      <c r="BM119" s="134" t="s">
        <v>2684</v>
      </c>
    </row>
    <row r="120" spans="2:65" s="18" customFormat="1" ht="16.5" customHeight="1">
      <c r="B120" s="19"/>
      <c r="C120" s="123" t="s">
        <v>373</v>
      </c>
      <c r="D120" s="123" t="s">
        <v>156</v>
      </c>
      <c r="E120" s="124" t="s">
        <v>2685</v>
      </c>
      <c r="F120" s="125" t="s">
        <v>2686</v>
      </c>
      <c r="G120" s="126" t="s">
        <v>254</v>
      </c>
      <c r="H120" s="127">
        <v>1</v>
      </c>
      <c r="I120" s="128"/>
      <c r="J120" s="129">
        <f t="shared" si="14"/>
        <v>0</v>
      </c>
      <c r="K120" s="125" t="s">
        <v>19</v>
      </c>
      <c r="L120" s="19"/>
      <c r="M120" s="130" t="s">
        <v>19</v>
      </c>
      <c r="N120" s="131" t="s">
        <v>49</v>
      </c>
      <c r="P120" s="132">
        <f t="shared" si="15"/>
        <v>0</v>
      </c>
      <c r="Q120" s="132">
        <v>0</v>
      </c>
      <c r="R120" s="132">
        <f t="shared" si="16"/>
        <v>0</v>
      </c>
      <c r="S120" s="132">
        <v>0</v>
      </c>
      <c r="T120" s="133">
        <f t="shared" si="17"/>
        <v>0</v>
      </c>
      <c r="AR120" s="134" t="s">
        <v>174</v>
      </c>
      <c r="AT120" s="134" t="s">
        <v>156</v>
      </c>
      <c r="AU120" s="134" t="s">
        <v>87</v>
      </c>
      <c r="AY120" s="2" t="s">
        <v>153</v>
      </c>
      <c r="BE120" s="135">
        <f t="shared" si="18"/>
        <v>0</v>
      </c>
      <c r="BF120" s="135">
        <f t="shared" si="19"/>
        <v>0</v>
      </c>
      <c r="BG120" s="135">
        <f t="shared" si="20"/>
        <v>0</v>
      </c>
      <c r="BH120" s="135">
        <f t="shared" si="21"/>
        <v>0</v>
      </c>
      <c r="BI120" s="135">
        <f t="shared" si="22"/>
        <v>0</v>
      </c>
      <c r="BJ120" s="2" t="s">
        <v>85</v>
      </c>
      <c r="BK120" s="135">
        <f t="shared" si="23"/>
        <v>0</v>
      </c>
      <c r="BL120" s="2" t="s">
        <v>174</v>
      </c>
      <c r="BM120" s="134" t="s">
        <v>2687</v>
      </c>
    </row>
    <row r="121" spans="2:63" s="111" customFormat="1" ht="22.9" customHeight="1">
      <c r="B121" s="112"/>
      <c r="D121" s="113" t="s">
        <v>77</v>
      </c>
      <c r="E121" s="121" t="s">
        <v>1021</v>
      </c>
      <c r="F121" s="121" t="s">
        <v>1022</v>
      </c>
      <c r="J121" s="122">
        <f>BK121</f>
        <v>0</v>
      </c>
      <c r="L121" s="112"/>
      <c r="M121" s="116"/>
      <c r="P121" s="117">
        <f>SUM(P122:P125)</f>
        <v>0</v>
      </c>
      <c r="R121" s="117">
        <f>SUM(R122:R125)</f>
        <v>0</v>
      </c>
      <c r="T121" s="118">
        <f>SUM(T122:T125)</f>
        <v>0</v>
      </c>
      <c r="AR121" s="113" t="s">
        <v>85</v>
      </c>
      <c r="AT121" s="119" t="s">
        <v>77</v>
      </c>
      <c r="AU121" s="119" t="s">
        <v>85</v>
      </c>
      <c r="AY121" s="113" t="s">
        <v>153</v>
      </c>
      <c r="BK121" s="120">
        <f>SUM(BK122:BK125)</f>
        <v>0</v>
      </c>
    </row>
    <row r="122" spans="2:65" s="18" customFormat="1" ht="24.2" customHeight="1">
      <c r="B122" s="19"/>
      <c r="C122" s="123" t="s">
        <v>380</v>
      </c>
      <c r="D122" s="123" t="s">
        <v>156</v>
      </c>
      <c r="E122" s="124" t="s">
        <v>2525</v>
      </c>
      <c r="F122" s="125" t="s">
        <v>2526</v>
      </c>
      <c r="G122" s="126" t="s">
        <v>322</v>
      </c>
      <c r="H122" s="127">
        <v>52.92</v>
      </c>
      <c r="I122" s="128"/>
      <c r="J122" s="129">
        <f>ROUND(I122*H122,2)</f>
        <v>0</v>
      </c>
      <c r="K122" s="125" t="s">
        <v>160</v>
      </c>
      <c r="L122" s="19"/>
      <c r="M122" s="130" t="s">
        <v>19</v>
      </c>
      <c r="N122" s="131" t="s">
        <v>49</v>
      </c>
      <c r="P122" s="132">
        <f>O122*H122</f>
        <v>0</v>
      </c>
      <c r="Q122" s="132">
        <v>0</v>
      </c>
      <c r="R122" s="132">
        <f>Q122*H122</f>
        <v>0</v>
      </c>
      <c r="S122" s="132">
        <v>0</v>
      </c>
      <c r="T122" s="133">
        <f>S122*H122</f>
        <v>0</v>
      </c>
      <c r="AR122" s="134" t="s">
        <v>174</v>
      </c>
      <c r="AT122" s="134" t="s">
        <v>156</v>
      </c>
      <c r="AU122" s="134" t="s">
        <v>87</v>
      </c>
      <c r="AY122" s="2" t="s">
        <v>153</v>
      </c>
      <c r="BE122" s="135">
        <f t="shared" si="18"/>
        <v>0</v>
      </c>
      <c r="BF122" s="135">
        <f t="shared" si="19"/>
        <v>0</v>
      </c>
      <c r="BG122" s="135">
        <f t="shared" si="20"/>
        <v>0</v>
      </c>
      <c r="BH122" s="135">
        <f t="shared" si="21"/>
        <v>0</v>
      </c>
      <c r="BI122" s="135">
        <f t="shared" si="22"/>
        <v>0</v>
      </c>
      <c r="BJ122" s="2" t="s">
        <v>85</v>
      </c>
      <c r="BK122" s="135">
        <f>ROUND(I122*H122,2)</f>
        <v>0</v>
      </c>
      <c r="BL122" s="2" t="s">
        <v>174</v>
      </c>
      <c r="BM122" s="134" t="s">
        <v>2688</v>
      </c>
    </row>
    <row r="123" spans="2:47" s="18" customFormat="1" ht="11.25">
      <c r="B123" s="19"/>
      <c r="D123" s="136" t="s">
        <v>163</v>
      </c>
      <c r="F123" s="137" t="s">
        <v>2528</v>
      </c>
      <c r="L123" s="19"/>
      <c r="M123" s="138"/>
      <c r="T123" s="43"/>
      <c r="AT123" s="2" t="s">
        <v>163</v>
      </c>
      <c r="AU123" s="2" t="s">
        <v>87</v>
      </c>
    </row>
    <row r="124" spans="2:65" s="18" customFormat="1" ht="24.2" customHeight="1">
      <c r="B124" s="19"/>
      <c r="C124" s="123" t="s">
        <v>361</v>
      </c>
      <c r="D124" s="123" t="s">
        <v>156</v>
      </c>
      <c r="E124" s="124" t="s">
        <v>2529</v>
      </c>
      <c r="F124" s="125" t="s">
        <v>2530</v>
      </c>
      <c r="G124" s="126" t="s">
        <v>322</v>
      </c>
      <c r="H124" s="127">
        <v>52.92</v>
      </c>
      <c r="I124" s="128"/>
      <c r="J124" s="129">
        <f>ROUND(I124*H124,2)</f>
        <v>0</v>
      </c>
      <c r="K124" s="125" t="s">
        <v>160</v>
      </c>
      <c r="L124" s="19"/>
      <c r="M124" s="130" t="s">
        <v>19</v>
      </c>
      <c r="N124" s="131" t="s">
        <v>49</v>
      </c>
      <c r="P124" s="132">
        <f>O124*H124</f>
        <v>0</v>
      </c>
      <c r="Q124" s="132">
        <v>0</v>
      </c>
      <c r="R124" s="132">
        <f>Q124*H124</f>
        <v>0</v>
      </c>
      <c r="S124" s="132">
        <v>0</v>
      </c>
      <c r="T124" s="133">
        <f>S124*H124</f>
        <v>0</v>
      </c>
      <c r="AR124" s="134" t="s">
        <v>174</v>
      </c>
      <c r="AT124" s="134" t="s">
        <v>156</v>
      </c>
      <c r="AU124" s="134" t="s">
        <v>87</v>
      </c>
      <c r="AY124" s="2" t="s">
        <v>153</v>
      </c>
      <c r="BE124" s="135">
        <f t="shared" si="18"/>
        <v>0</v>
      </c>
      <c r="BF124" s="135">
        <f t="shared" si="19"/>
        <v>0</v>
      </c>
      <c r="BG124" s="135">
        <f t="shared" si="20"/>
        <v>0</v>
      </c>
      <c r="BH124" s="135">
        <f t="shared" si="21"/>
        <v>0</v>
      </c>
      <c r="BI124" s="135">
        <f t="shared" si="22"/>
        <v>0</v>
      </c>
      <c r="BJ124" s="2" t="s">
        <v>85</v>
      </c>
      <c r="BK124" s="135">
        <f>ROUND(I124*H124,2)</f>
        <v>0</v>
      </c>
      <c r="BL124" s="2" t="s">
        <v>174</v>
      </c>
      <c r="BM124" s="134" t="s">
        <v>2689</v>
      </c>
    </row>
    <row r="125" spans="2:47" s="18" customFormat="1" ht="11.25">
      <c r="B125" s="19"/>
      <c r="D125" s="136" t="s">
        <v>163</v>
      </c>
      <c r="F125" s="137" t="s">
        <v>2532</v>
      </c>
      <c r="L125" s="19"/>
      <c r="M125" s="138"/>
      <c r="T125" s="43"/>
      <c r="AT125" s="2" t="s">
        <v>163</v>
      </c>
      <c r="AU125" s="2" t="s">
        <v>87</v>
      </c>
    </row>
    <row r="126" spans="2:63" s="111" customFormat="1" ht="25.9" customHeight="1">
      <c r="B126" s="112"/>
      <c r="D126" s="113" t="s">
        <v>77</v>
      </c>
      <c r="E126" s="114" t="s">
        <v>1028</v>
      </c>
      <c r="F126" s="114" t="s">
        <v>1029</v>
      </c>
      <c r="J126" s="115">
        <f aca="true" t="shared" si="24" ref="J126:J127">BK126</f>
        <v>0</v>
      </c>
      <c r="L126" s="112"/>
      <c r="M126" s="116"/>
      <c r="P126" s="117">
        <f>P127+P156+P165</f>
        <v>0</v>
      </c>
      <c r="R126" s="117">
        <f>R127+R156+R165</f>
        <v>0.9145400000000001</v>
      </c>
      <c r="T126" s="118">
        <f>T127+T156+T165</f>
        <v>0</v>
      </c>
      <c r="AR126" s="113" t="s">
        <v>87</v>
      </c>
      <c r="AT126" s="119" t="s">
        <v>77</v>
      </c>
      <c r="AU126" s="119" t="s">
        <v>78</v>
      </c>
      <c r="AY126" s="113" t="s">
        <v>153</v>
      </c>
      <c r="BK126" s="120">
        <f>BK127+BK156+BK165</f>
        <v>0</v>
      </c>
    </row>
    <row r="127" spans="2:63" s="111" customFormat="1" ht="22.9" customHeight="1">
      <c r="B127" s="112"/>
      <c r="D127" s="113" t="s">
        <v>77</v>
      </c>
      <c r="E127" s="121" t="s">
        <v>2690</v>
      </c>
      <c r="F127" s="121" t="s">
        <v>2691</v>
      </c>
      <c r="J127" s="122">
        <f t="shared" si="24"/>
        <v>0</v>
      </c>
      <c r="L127" s="112"/>
      <c r="M127" s="116"/>
      <c r="P127" s="117">
        <f>SUM(P128:P155)</f>
        <v>0</v>
      </c>
      <c r="R127" s="117">
        <f>SUM(R128:R155)</f>
        <v>0.8086200000000002</v>
      </c>
      <c r="T127" s="118">
        <f>SUM(T128:T155)</f>
        <v>0</v>
      </c>
      <c r="AR127" s="113" t="s">
        <v>87</v>
      </c>
      <c r="AT127" s="119" t="s">
        <v>77</v>
      </c>
      <c r="AU127" s="119" t="s">
        <v>85</v>
      </c>
      <c r="AY127" s="113" t="s">
        <v>153</v>
      </c>
      <c r="BK127" s="120">
        <f>SUM(BK128:BK155)</f>
        <v>0</v>
      </c>
    </row>
    <row r="128" spans="2:65" s="18" customFormat="1" ht="24.2" customHeight="1">
      <c r="B128" s="19"/>
      <c r="C128" s="123" t="s">
        <v>390</v>
      </c>
      <c r="D128" s="123" t="s">
        <v>156</v>
      </c>
      <c r="E128" s="124" t="s">
        <v>2539</v>
      </c>
      <c r="F128" s="125" t="s">
        <v>2692</v>
      </c>
      <c r="G128" s="126" t="s">
        <v>270</v>
      </c>
      <c r="H128" s="127">
        <v>3</v>
      </c>
      <c r="I128" s="128"/>
      <c r="J128" s="129">
        <f>ROUND(I128*H128,2)</f>
        <v>0</v>
      </c>
      <c r="K128" s="125" t="s">
        <v>160</v>
      </c>
      <c r="L128" s="19"/>
      <c r="M128" s="130" t="s">
        <v>19</v>
      </c>
      <c r="N128" s="131" t="s">
        <v>49</v>
      </c>
      <c r="P128" s="132">
        <f>O128*H128</f>
        <v>0</v>
      </c>
      <c r="Q128" s="132">
        <v>0.00084</v>
      </c>
      <c r="R128" s="132">
        <f>Q128*H128</f>
        <v>0.00252</v>
      </c>
      <c r="S128" s="132">
        <v>0</v>
      </c>
      <c r="T128" s="133">
        <f>S128*H128</f>
        <v>0</v>
      </c>
      <c r="AR128" s="134" t="s">
        <v>373</v>
      </c>
      <c r="AT128" s="134" t="s">
        <v>156</v>
      </c>
      <c r="AU128" s="134" t="s">
        <v>87</v>
      </c>
      <c r="AY128" s="2" t="s">
        <v>153</v>
      </c>
      <c r="BE128" s="135">
        <f t="shared" si="18"/>
        <v>0</v>
      </c>
      <c r="BF128" s="135">
        <f t="shared" si="19"/>
        <v>0</v>
      </c>
      <c r="BG128" s="135">
        <f t="shared" si="20"/>
        <v>0</v>
      </c>
      <c r="BH128" s="135">
        <f t="shared" si="21"/>
        <v>0</v>
      </c>
      <c r="BI128" s="135">
        <f t="shared" si="22"/>
        <v>0</v>
      </c>
      <c r="BJ128" s="2" t="s">
        <v>85</v>
      </c>
      <c r="BK128" s="135">
        <f>ROUND(I128*H128,2)</f>
        <v>0</v>
      </c>
      <c r="BL128" s="2" t="s">
        <v>373</v>
      </c>
      <c r="BM128" s="134" t="s">
        <v>2693</v>
      </c>
    </row>
    <row r="129" spans="2:47" s="18" customFormat="1" ht="11.25">
      <c r="B129" s="19"/>
      <c r="D129" s="136" t="s">
        <v>163</v>
      </c>
      <c r="F129" s="137" t="s">
        <v>2542</v>
      </c>
      <c r="L129" s="19"/>
      <c r="M129" s="138"/>
      <c r="T129" s="43"/>
      <c r="AT129" s="2" t="s">
        <v>163</v>
      </c>
      <c r="AU129" s="2" t="s">
        <v>87</v>
      </c>
    </row>
    <row r="130" spans="2:65" s="18" customFormat="1" ht="16.5" customHeight="1">
      <c r="B130" s="19"/>
      <c r="C130" s="123" t="s">
        <v>396</v>
      </c>
      <c r="D130" s="123" t="s">
        <v>156</v>
      </c>
      <c r="E130" s="124" t="s">
        <v>2694</v>
      </c>
      <c r="F130" s="125" t="s">
        <v>2695</v>
      </c>
      <c r="G130" s="126" t="s">
        <v>270</v>
      </c>
      <c r="H130" s="127">
        <v>7</v>
      </c>
      <c r="I130" s="128"/>
      <c r="J130" s="129">
        <f>ROUND(I130*H130,2)</f>
        <v>0</v>
      </c>
      <c r="K130" s="125" t="s">
        <v>160</v>
      </c>
      <c r="L130" s="19"/>
      <c r="M130" s="130" t="s">
        <v>19</v>
      </c>
      <c r="N130" s="131" t="s">
        <v>49</v>
      </c>
      <c r="P130" s="132">
        <f>O130*H130</f>
        <v>0</v>
      </c>
      <c r="Q130" s="132">
        <v>0.00142</v>
      </c>
      <c r="R130" s="132">
        <f>Q130*H130</f>
        <v>0.009940000000000001</v>
      </c>
      <c r="S130" s="132">
        <v>0</v>
      </c>
      <c r="T130" s="133">
        <f>S130*H130</f>
        <v>0</v>
      </c>
      <c r="AR130" s="134" t="s">
        <v>373</v>
      </c>
      <c r="AT130" s="134" t="s">
        <v>156</v>
      </c>
      <c r="AU130" s="134" t="s">
        <v>87</v>
      </c>
      <c r="AY130" s="2" t="s">
        <v>153</v>
      </c>
      <c r="BE130" s="135">
        <f t="shared" si="18"/>
        <v>0</v>
      </c>
      <c r="BF130" s="135">
        <f t="shared" si="19"/>
        <v>0</v>
      </c>
      <c r="BG130" s="135">
        <f t="shared" si="20"/>
        <v>0</v>
      </c>
      <c r="BH130" s="135">
        <f t="shared" si="21"/>
        <v>0</v>
      </c>
      <c r="BI130" s="135">
        <f t="shared" si="22"/>
        <v>0</v>
      </c>
      <c r="BJ130" s="2" t="s">
        <v>85</v>
      </c>
      <c r="BK130" s="135">
        <f>ROUND(I130*H130,2)</f>
        <v>0</v>
      </c>
      <c r="BL130" s="2" t="s">
        <v>373</v>
      </c>
      <c r="BM130" s="134" t="s">
        <v>2696</v>
      </c>
    </row>
    <row r="131" spans="2:47" s="18" customFormat="1" ht="11.25">
      <c r="B131" s="19"/>
      <c r="D131" s="136" t="s">
        <v>163</v>
      </c>
      <c r="F131" s="137" t="s">
        <v>2697</v>
      </c>
      <c r="L131" s="19"/>
      <c r="M131" s="138"/>
      <c r="T131" s="43"/>
      <c r="AT131" s="2" t="s">
        <v>163</v>
      </c>
      <c r="AU131" s="2" t="s">
        <v>87</v>
      </c>
    </row>
    <row r="132" spans="2:65" s="18" customFormat="1" ht="16.5" customHeight="1">
      <c r="B132" s="19"/>
      <c r="C132" s="123" t="s">
        <v>7</v>
      </c>
      <c r="D132" s="123" t="s">
        <v>156</v>
      </c>
      <c r="E132" s="124" t="s">
        <v>2698</v>
      </c>
      <c r="F132" s="125" t="s">
        <v>2699</v>
      </c>
      <c r="G132" s="126" t="s">
        <v>270</v>
      </c>
      <c r="H132" s="127">
        <v>95</v>
      </c>
      <c r="I132" s="128"/>
      <c r="J132" s="129">
        <f>ROUND(I132*H132,2)</f>
        <v>0</v>
      </c>
      <c r="K132" s="125" t="s">
        <v>160</v>
      </c>
      <c r="L132" s="19"/>
      <c r="M132" s="130" t="s">
        <v>19</v>
      </c>
      <c r="N132" s="131" t="s">
        <v>49</v>
      </c>
      <c r="P132" s="132">
        <f>O132*H132</f>
        <v>0</v>
      </c>
      <c r="Q132" s="132">
        <v>0.00744</v>
      </c>
      <c r="R132" s="132">
        <f>Q132*H132</f>
        <v>0.7068000000000001</v>
      </c>
      <c r="S132" s="132">
        <v>0</v>
      </c>
      <c r="T132" s="133">
        <f>S132*H132</f>
        <v>0</v>
      </c>
      <c r="AR132" s="134" t="s">
        <v>373</v>
      </c>
      <c r="AT132" s="134" t="s">
        <v>156</v>
      </c>
      <c r="AU132" s="134" t="s">
        <v>87</v>
      </c>
      <c r="AY132" s="2" t="s">
        <v>153</v>
      </c>
      <c r="BE132" s="135">
        <f t="shared" si="18"/>
        <v>0</v>
      </c>
      <c r="BF132" s="135">
        <f t="shared" si="19"/>
        <v>0</v>
      </c>
      <c r="BG132" s="135">
        <f t="shared" si="20"/>
        <v>0</v>
      </c>
      <c r="BH132" s="135">
        <f t="shared" si="21"/>
        <v>0</v>
      </c>
      <c r="BI132" s="135">
        <f t="shared" si="22"/>
        <v>0</v>
      </c>
      <c r="BJ132" s="2" t="s">
        <v>85</v>
      </c>
      <c r="BK132" s="135">
        <f>ROUND(I132*H132,2)</f>
        <v>0</v>
      </c>
      <c r="BL132" s="2" t="s">
        <v>373</v>
      </c>
      <c r="BM132" s="134" t="s">
        <v>2700</v>
      </c>
    </row>
    <row r="133" spans="2:47" s="18" customFormat="1" ht="11.25">
      <c r="B133" s="19"/>
      <c r="D133" s="136" t="s">
        <v>163</v>
      </c>
      <c r="F133" s="137" t="s">
        <v>2701</v>
      </c>
      <c r="L133" s="19"/>
      <c r="M133" s="138"/>
      <c r="T133" s="43"/>
      <c r="AT133" s="2" t="s">
        <v>163</v>
      </c>
      <c r="AU133" s="2" t="s">
        <v>87</v>
      </c>
    </row>
    <row r="134" spans="2:65" s="18" customFormat="1" ht="16.5" customHeight="1">
      <c r="B134" s="19"/>
      <c r="C134" s="123" t="s">
        <v>411</v>
      </c>
      <c r="D134" s="123" t="s">
        <v>156</v>
      </c>
      <c r="E134" s="124" t="s">
        <v>2702</v>
      </c>
      <c r="F134" s="125" t="s">
        <v>2703</v>
      </c>
      <c r="G134" s="126" t="s">
        <v>270</v>
      </c>
      <c r="H134" s="127">
        <v>3</v>
      </c>
      <c r="I134" s="128"/>
      <c r="J134" s="129">
        <f>ROUND(I134*H134,2)</f>
        <v>0</v>
      </c>
      <c r="K134" s="125" t="s">
        <v>160</v>
      </c>
      <c r="L134" s="19"/>
      <c r="M134" s="130" t="s">
        <v>19</v>
      </c>
      <c r="N134" s="131" t="s">
        <v>49</v>
      </c>
      <c r="P134" s="132">
        <f>O134*H134</f>
        <v>0</v>
      </c>
      <c r="Q134" s="132">
        <v>0.01232</v>
      </c>
      <c r="R134" s="132">
        <f>Q134*H134</f>
        <v>0.03696</v>
      </c>
      <c r="S134" s="132">
        <v>0</v>
      </c>
      <c r="T134" s="133">
        <f>S134*H134</f>
        <v>0</v>
      </c>
      <c r="AR134" s="134" t="s">
        <v>373</v>
      </c>
      <c r="AT134" s="134" t="s">
        <v>156</v>
      </c>
      <c r="AU134" s="134" t="s">
        <v>87</v>
      </c>
      <c r="AY134" s="2" t="s">
        <v>153</v>
      </c>
      <c r="BE134" s="135">
        <f t="shared" si="18"/>
        <v>0</v>
      </c>
      <c r="BF134" s="135">
        <f t="shared" si="19"/>
        <v>0</v>
      </c>
      <c r="BG134" s="135">
        <f t="shared" si="20"/>
        <v>0</v>
      </c>
      <c r="BH134" s="135">
        <f t="shared" si="21"/>
        <v>0</v>
      </c>
      <c r="BI134" s="135">
        <f t="shared" si="22"/>
        <v>0</v>
      </c>
      <c r="BJ134" s="2" t="s">
        <v>85</v>
      </c>
      <c r="BK134" s="135">
        <f>ROUND(I134*H134,2)</f>
        <v>0</v>
      </c>
      <c r="BL134" s="2" t="s">
        <v>373</v>
      </c>
      <c r="BM134" s="134" t="s">
        <v>2704</v>
      </c>
    </row>
    <row r="135" spans="2:47" s="18" customFormat="1" ht="11.25">
      <c r="B135" s="19"/>
      <c r="D135" s="136" t="s">
        <v>163</v>
      </c>
      <c r="F135" s="137" t="s">
        <v>2705</v>
      </c>
      <c r="L135" s="19"/>
      <c r="M135" s="138"/>
      <c r="T135" s="43"/>
      <c r="AT135" s="2" t="s">
        <v>163</v>
      </c>
      <c r="AU135" s="2" t="s">
        <v>87</v>
      </c>
    </row>
    <row r="136" spans="2:65" s="18" customFormat="1" ht="16.5" customHeight="1">
      <c r="B136" s="19"/>
      <c r="C136" s="123" t="s">
        <v>420</v>
      </c>
      <c r="D136" s="123" t="s">
        <v>156</v>
      </c>
      <c r="E136" s="124" t="s">
        <v>2706</v>
      </c>
      <c r="F136" s="125" t="s">
        <v>2707</v>
      </c>
      <c r="G136" s="126" t="s">
        <v>270</v>
      </c>
      <c r="H136" s="127">
        <v>7</v>
      </c>
      <c r="I136" s="128"/>
      <c r="J136" s="129">
        <f>ROUND(I136*H136,2)</f>
        <v>0</v>
      </c>
      <c r="K136" s="125" t="s">
        <v>160</v>
      </c>
      <c r="L136" s="19"/>
      <c r="M136" s="130" t="s">
        <v>19</v>
      </c>
      <c r="N136" s="131" t="s">
        <v>49</v>
      </c>
      <c r="P136" s="132">
        <f>O136*H136</f>
        <v>0</v>
      </c>
      <c r="Q136" s="132">
        <v>0.00038</v>
      </c>
      <c r="R136" s="132">
        <f>Q136*H136</f>
        <v>0.00266</v>
      </c>
      <c r="S136" s="132">
        <v>0</v>
      </c>
      <c r="T136" s="133">
        <f>S136*H136</f>
        <v>0</v>
      </c>
      <c r="AR136" s="134" t="s">
        <v>373</v>
      </c>
      <c r="AT136" s="134" t="s">
        <v>156</v>
      </c>
      <c r="AU136" s="134" t="s">
        <v>87</v>
      </c>
      <c r="AY136" s="2" t="s">
        <v>153</v>
      </c>
      <c r="BE136" s="135">
        <f t="shared" si="18"/>
        <v>0</v>
      </c>
      <c r="BF136" s="135">
        <f t="shared" si="19"/>
        <v>0</v>
      </c>
      <c r="BG136" s="135">
        <f t="shared" si="20"/>
        <v>0</v>
      </c>
      <c r="BH136" s="135">
        <f t="shared" si="21"/>
        <v>0</v>
      </c>
      <c r="BI136" s="135">
        <f t="shared" si="22"/>
        <v>0</v>
      </c>
      <c r="BJ136" s="2" t="s">
        <v>85</v>
      </c>
      <c r="BK136" s="135">
        <f>ROUND(I136*H136,2)</f>
        <v>0</v>
      </c>
      <c r="BL136" s="2" t="s">
        <v>373</v>
      </c>
      <c r="BM136" s="134" t="s">
        <v>2708</v>
      </c>
    </row>
    <row r="137" spans="2:47" s="18" customFormat="1" ht="11.25">
      <c r="B137" s="19"/>
      <c r="D137" s="136" t="s">
        <v>163</v>
      </c>
      <c r="F137" s="137" t="s">
        <v>2709</v>
      </c>
      <c r="L137" s="19"/>
      <c r="M137" s="138"/>
      <c r="T137" s="43"/>
      <c r="AT137" s="2" t="s">
        <v>163</v>
      </c>
      <c r="AU137" s="2" t="s">
        <v>87</v>
      </c>
    </row>
    <row r="138" spans="2:65" s="18" customFormat="1" ht="16.5" customHeight="1">
      <c r="B138" s="19"/>
      <c r="C138" s="123" t="s">
        <v>428</v>
      </c>
      <c r="D138" s="123" t="s">
        <v>156</v>
      </c>
      <c r="E138" s="124" t="s">
        <v>2710</v>
      </c>
      <c r="F138" s="125" t="s">
        <v>2711</v>
      </c>
      <c r="G138" s="126" t="s">
        <v>270</v>
      </c>
      <c r="H138" s="127">
        <v>12</v>
      </c>
      <c r="I138" s="128"/>
      <c r="J138" s="129">
        <f>ROUND(I138*H138,2)</f>
        <v>0</v>
      </c>
      <c r="K138" s="125" t="s">
        <v>160</v>
      </c>
      <c r="L138" s="19"/>
      <c r="M138" s="130" t="s">
        <v>19</v>
      </c>
      <c r="N138" s="131" t="s">
        <v>49</v>
      </c>
      <c r="P138" s="132">
        <f>O138*H138</f>
        <v>0</v>
      </c>
      <c r="Q138" s="132">
        <v>0.00055</v>
      </c>
      <c r="R138" s="132">
        <f>Q138*H138</f>
        <v>0.0066</v>
      </c>
      <c r="S138" s="132">
        <v>0</v>
      </c>
      <c r="T138" s="133">
        <f>S138*H138</f>
        <v>0</v>
      </c>
      <c r="AR138" s="134" t="s">
        <v>373</v>
      </c>
      <c r="AT138" s="134" t="s">
        <v>156</v>
      </c>
      <c r="AU138" s="134" t="s">
        <v>87</v>
      </c>
      <c r="AY138" s="2" t="s">
        <v>153</v>
      </c>
      <c r="BE138" s="135">
        <f t="shared" si="18"/>
        <v>0</v>
      </c>
      <c r="BF138" s="135">
        <f t="shared" si="19"/>
        <v>0</v>
      </c>
      <c r="BG138" s="135">
        <f t="shared" si="20"/>
        <v>0</v>
      </c>
      <c r="BH138" s="135">
        <f t="shared" si="21"/>
        <v>0</v>
      </c>
      <c r="BI138" s="135">
        <f t="shared" si="22"/>
        <v>0</v>
      </c>
      <c r="BJ138" s="2" t="s">
        <v>85</v>
      </c>
      <c r="BK138" s="135">
        <f>ROUND(I138*H138,2)</f>
        <v>0</v>
      </c>
      <c r="BL138" s="2" t="s">
        <v>373</v>
      </c>
      <c r="BM138" s="134" t="s">
        <v>2712</v>
      </c>
    </row>
    <row r="139" spans="2:47" s="18" customFormat="1" ht="11.25">
      <c r="B139" s="19"/>
      <c r="D139" s="136" t="s">
        <v>163</v>
      </c>
      <c r="F139" s="137" t="s">
        <v>2713</v>
      </c>
      <c r="L139" s="19"/>
      <c r="M139" s="138"/>
      <c r="T139" s="43"/>
      <c r="AT139" s="2" t="s">
        <v>163</v>
      </c>
      <c r="AU139" s="2" t="s">
        <v>87</v>
      </c>
    </row>
    <row r="140" spans="2:65" s="18" customFormat="1" ht="16.5" customHeight="1">
      <c r="B140" s="19"/>
      <c r="C140" s="123" t="s">
        <v>440</v>
      </c>
      <c r="D140" s="123" t="s">
        <v>156</v>
      </c>
      <c r="E140" s="124" t="s">
        <v>2714</v>
      </c>
      <c r="F140" s="125" t="s">
        <v>2715</v>
      </c>
      <c r="G140" s="126" t="s">
        <v>270</v>
      </c>
      <c r="H140" s="127">
        <v>20</v>
      </c>
      <c r="I140" s="128"/>
      <c r="J140" s="129">
        <f>ROUND(I140*H140,2)</f>
        <v>0</v>
      </c>
      <c r="K140" s="125" t="s">
        <v>160</v>
      </c>
      <c r="L140" s="19"/>
      <c r="M140" s="130" t="s">
        <v>19</v>
      </c>
      <c r="N140" s="131" t="s">
        <v>49</v>
      </c>
      <c r="P140" s="132">
        <f>O140*H140</f>
        <v>0</v>
      </c>
      <c r="Q140" s="132">
        <v>0.00187</v>
      </c>
      <c r="R140" s="132">
        <f>Q140*H140</f>
        <v>0.037399999999999996</v>
      </c>
      <c r="S140" s="132">
        <v>0</v>
      </c>
      <c r="T140" s="133">
        <f>S140*H140</f>
        <v>0</v>
      </c>
      <c r="AR140" s="134" t="s">
        <v>373</v>
      </c>
      <c r="AT140" s="134" t="s">
        <v>156</v>
      </c>
      <c r="AU140" s="134" t="s">
        <v>87</v>
      </c>
      <c r="AY140" s="2" t="s">
        <v>153</v>
      </c>
      <c r="BE140" s="135">
        <f t="shared" si="18"/>
        <v>0</v>
      </c>
      <c r="BF140" s="135">
        <f t="shared" si="19"/>
        <v>0</v>
      </c>
      <c r="BG140" s="135">
        <f t="shared" si="20"/>
        <v>0</v>
      </c>
      <c r="BH140" s="135">
        <f t="shared" si="21"/>
        <v>0</v>
      </c>
      <c r="BI140" s="135">
        <f t="shared" si="22"/>
        <v>0</v>
      </c>
      <c r="BJ140" s="2" t="s">
        <v>85</v>
      </c>
      <c r="BK140" s="135">
        <f>ROUND(I140*H140,2)</f>
        <v>0</v>
      </c>
      <c r="BL140" s="2" t="s">
        <v>373</v>
      </c>
      <c r="BM140" s="134" t="s">
        <v>2716</v>
      </c>
    </row>
    <row r="141" spans="2:47" s="18" customFormat="1" ht="11.25">
      <c r="B141" s="19"/>
      <c r="D141" s="136" t="s">
        <v>163</v>
      </c>
      <c r="F141" s="137" t="s">
        <v>2717</v>
      </c>
      <c r="L141" s="19"/>
      <c r="M141" s="138"/>
      <c r="T141" s="43"/>
      <c r="AT141" s="2" t="s">
        <v>163</v>
      </c>
      <c r="AU141" s="2" t="s">
        <v>87</v>
      </c>
    </row>
    <row r="142" spans="2:65" s="18" customFormat="1" ht="16.5" customHeight="1">
      <c r="B142" s="19"/>
      <c r="C142" s="171" t="s">
        <v>446</v>
      </c>
      <c r="D142" s="171" t="s">
        <v>664</v>
      </c>
      <c r="E142" s="172" t="s">
        <v>2718</v>
      </c>
      <c r="F142" s="173" t="s">
        <v>2719</v>
      </c>
      <c r="G142" s="174" t="s">
        <v>254</v>
      </c>
      <c r="H142" s="175">
        <v>3</v>
      </c>
      <c r="I142" s="176"/>
      <c r="J142" s="177">
        <f aca="true" t="shared" si="25" ref="J142:J154">ROUND(I142*H142,2)</f>
        <v>0</v>
      </c>
      <c r="K142" s="173" t="s">
        <v>160</v>
      </c>
      <c r="L142" s="178"/>
      <c r="M142" s="179" t="s">
        <v>19</v>
      </c>
      <c r="N142" s="180" t="s">
        <v>49</v>
      </c>
      <c r="P142" s="132">
        <f aca="true" t="shared" si="26" ref="P142:P154">O142*H142</f>
        <v>0</v>
      </c>
      <c r="Q142" s="132">
        <v>0.00113</v>
      </c>
      <c r="R142" s="132">
        <f aca="true" t="shared" si="27" ref="R142:R154">Q142*H142</f>
        <v>0.00339</v>
      </c>
      <c r="S142" s="132">
        <v>0</v>
      </c>
      <c r="T142" s="133">
        <f aca="true" t="shared" si="28" ref="T142:T154">S142*H142</f>
        <v>0</v>
      </c>
      <c r="AR142" s="134" t="s">
        <v>494</v>
      </c>
      <c r="AT142" s="134" t="s">
        <v>664</v>
      </c>
      <c r="AU142" s="134" t="s">
        <v>87</v>
      </c>
      <c r="AY142" s="2" t="s">
        <v>153</v>
      </c>
      <c r="BE142" s="135">
        <f t="shared" si="18"/>
        <v>0</v>
      </c>
      <c r="BF142" s="135">
        <f t="shared" si="19"/>
        <v>0</v>
      </c>
      <c r="BG142" s="135">
        <f t="shared" si="20"/>
        <v>0</v>
      </c>
      <c r="BH142" s="135">
        <f t="shared" si="21"/>
        <v>0</v>
      </c>
      <c r="BI142" s="135">
        <f t="shared" si="22"/>
        <v>0</v>
      </c>
      <c r="BJ142" s="2" t="s">
        <v>85</v>
      </c>
      <c r="BK142" s="135">
        <f aca="true" t="shared" si="29" ref="BK142:BK154">ROUND(I142*H142,2)</f>
        <v>0</v>
      </c>
      <c r="BL142" s="2" t="s">
        <v>373</v>
      </c>
      <c r="BM142" s="134" t="s">
        <v>2720</v>
      </c>
    </row>
    <row r="143" spans="2:65" s="18" customFormat="1" ht="24.2" customHeight="1">
      <c r="B143" s="19"/>
      <c r="C143" s="123" t="s">
        <v>451</v>
      </c>
      <c r="D143" s="123" t="s">
        <v>156</v>
      </c>
      <c r="E143" s="124" t="s">
        <v>2721</v>
      </c>
      <c r="F143" s="125" t="s">
        <v>2722</v>
      </c>
      <c r="G143" s="126" t="s">
        <v>254</v>
      </c>
      <c r="H143" s="127">
        <v>1</v>
      </c>
      <c r="I143" s="128"/>
      <c r="J143" s="129">
        <f t="shared" si="25"/>
        <v>0</v>
      </c>
      <c r="K143" s="125" t="s">
        <v>19</v>
      </c>
      <c r="L143" s="19"/>
      <c r="M143" s="130" t="s">
        <v>19</v>
      </c>
      <c r="N143" s="131" t="s">
        <v>49</v>
      </c>
      <c r="P143" s="132">
        <f t="shared" si="26"/>
        <v>0</v>
      </c>
      <c r="Q143" s="132">
        <v>0.00148</v>
      </c>
      <c r="R143" s="132">
        <f t="shared" si="27"/>
        <v>0.00148</v>
      </c>
      <c r="S143" s="132">
        <v>0</v>
      </c>
      <c r="T143" s="133">
        <f t="shared" si="28"/>
        <v>0</v>
      </c>
      <c r="AR143" s="134" t="s">
        <v>373</v>
      </c>
      <c r="AT143" s="134" t="s">
        <v>156</v>
      </c>
      <c r="AU143" s="134" t="s">
        <v>87</v>
      </c>
      <c r="AY143" s="2" t="s">
        <v>153</v>
      </c>
      <c r="BE143" s="135">
        <f t="shared" si="18"/>
        <v>0</v>
      </c>
      <c r="BF143" s="135">
        <f t="shared" si="19"/>
        <v>0</v>
      </c>
      <c r="BG143" s="135">
        <f t="shared" si="20"/>
        <v>0</v>
      </c>
      <c r="BH143" s="135">
        <f t="shared" si="21"/>
        <v>0</v>
      </c>
      <c r="BI143" s="135">
        <f t="shared" si="22"/>
        <v>0</v>
      </c>
      <c r="BJ143" s="2" t="s">
        <v>85</v>
      </c>
      <c r="BK143" s="135">
        <f t="shared" si="29"/>
        <v>0</v>
      </c>
      <c r="BL143" s="2" t="s">
        <v>373</v>
      </c>
      <c r="BM143" s="134" t="s">
        <v>2723</v>
      </c>
    </row>
    <row r="144" spans="2:65" s="18" customFormat="1" ht="16.5" customHeight="1">
      <c r="B144" s="19"/>
      <c r="C144" s="123" t="s">
        <v>458</v>
      </c>
      <c r="D144" s="123" t="s">
        <v>156</v>
      </c>
      <c r="E144" s="124" t="s">
        <v>2724</v>
      </c>
      <c r="F144" s="125" t="s">
        <v>2725</v>
      </c>
      <c r="G144" s="126" t="s">
        <v>254</v>
      </c>
      <c r="H144" s="127">
        <v>2</v>
      </c>
      <c r="I144" s="128"/>
      <c r="J144" s="129">
        <f t="shared" si="25"/>
        <v>0</v>
      </c>
      <c r="K144" s="125" t="s">
        <v>160</v>
      </c>
      <c r="L144" s="19"/>
      <c r="M144" s="130" t="s">
        <v>19</v>
      </c>
      <c r="N144" s="131" t="s">
        <v>49</v>
      </c>
      <c r="P144" s="132">
        <f t="shared" si="26"/>
        <v>0</v>
      </c>
      <c r="Q144" s="132">
        <v>0.00029</v>
      </c>
      <c r="R144" s="132">
        <f t="shared" si="27"/>
        <v>0.00058</v>
      </c>
      <c r="S144" s="132">
        <v>0</v>
      </c>
      <c r="T144" s="133">
        <f t="shared" si="28"/>
        <v>0</v>
      </c>
      <c r="AR144" s="134" t="s">
        <v>373</v>
      </c>
      <c r="AT144" s="134" t="s">
        <v>156</v>
      </c>
      <c r="AU144" s="134" t="s">
        <v>87</v>
      </c>
      <c r="AY144" s="2" t="s">
        <v>153</v>
      </c>
      <c r="BE144" s="135">
        <f t="shared" si="18"/>
        <v>0</v>
      </c>
      <c r="BF144" s="135">
        <f t="shared" si="19"/>
        <v>0</v>
      </c>
      <c r="BG144" s="135">
        <f t="shared" si="20"/>
        <v>0</v>
      </c>
      <c r="BH144" s="135">
        <f t="shared" si="21"/>
        <v>0</v>
      </c>
      <c r="BI144" s="135">
        <f t="shared" si="22"/>
        <v>0</v>
      </c>
      <c r="BJ144" s="2" t="s">
        <v>85</v>
      </c>
      <c r="BK144" s="135">
        <f t="shared" si="29"/>
        <v>0</v>
      </c>
      <c r="BL144" s="2" t="s">
        <v>373</v>
      </c>
      <c r="BM144" s="134" t="s">
        <v>2726</v>
      </c>
    </row>
    <row r="145" spans="2:47" s="18" customFormat="1" ht="11.25">
      <c r="B145" s="19"/>
      <c r="D145" s="136" t="s">
        <v>163</v>
      </c>
      <c r="F145" s="137" t="s">
        <v>2727</v>
      </c>
      <c r="L145" s="19"/>
      <c r="M145" s="138"/>
      <c r="T145" s="43"/>
      <c r="AT145" s="2" t="s">
        <v>163</v>
      </c>
      <c r="AU145" s="2" t="s">
        <v>87</v>
      </c>
    </row>
    <row r="146" spans="2:65" s="18" customFormat="1" ht="16.5" customHeight="1">
      <c r="B146" s="19"/>
      <c r="C146" s="123" t="s">
        <v>464</v>
      </c>
      <c r="D146" s="123" t="s">
        <v>156</v>
      </c>
      <c r="E146" s="124" t="s">
        <v>2728</v>
      </c>
      <c r="F146" s="125" t="s">
        <v>2729</v>
      </c>
      <c r="G146" s="126" t="s">
        <v>254</v>
      </c>
      <c r="H146" s="127">
        <v>1</v>
      </c>
      <c r="I146" s="128"/>
      <c r="J146" s="129">
        <f t="shared" si="25"/>
        <v>0</v>
      </c>
      <c r="K146" s="125" t="s">
        <v>19</v>
      </c>
      <c r="L146" s="19"/>
      <c r="M146" s="130" t="s">
        <v>19</v>
      </c>
      <c r="N146" s="131" t="s">
        <v>49</v>
      </c>
      <c r="P146" s="132">
        <f t="shared" si="26"/>
        <v>0</v>
      </c>
      <c r="Q146" s="132">
        <v>0.00029</v>
      </c>
      <c r="R146" s="132">
        <f t="shared" si="27"/>
        <v>0.00029</v>
      </c>
      <c r="S146" s="132">
        <v>0</v>
      </c>
      <c r="T146" s="133">
        <f t="shared" si="28"/>
        <v>0</v>
      </c>
      <c r="AR146" s="134" t="s">
        <v>373</v>
      </c>
      <c r="AT146" s="134" t="s">
        <v>156</v>
      </c>
      <c r="AU146" s="134" t="s">
        <v>87</v>
      </c>
      <c r="AY146" s="2" t="s">
        <v>153</v>
      </c>
      <c r="BE146" s="135">
        <f t="shared" si="18"/>
        <v>0</v>
      </c>
      <c r="BF146" s="135">
        <f t="shared" si="19"/>
        <v>0</v>
      </c>
      <c r="BG146" s="135">
        <f t="shared" si="20"/>
        <v>0</v>
      </c>
      <c r="BH146" s="135">
        <f t="shared" si="21"/>
        <v>0</v>
      </c>
      <c r="BI146" s="135">
        <f t="shared" si="22"/>
        <v>0</v>
      </c>
      <c r="BJ146" s="2" t="s">
        <v>85</v>
      </c>
      <c r="BK146" s="135">
        <f t="shared" si="29"/>
        <v>0</v>
      </c>
      <c r="BL146" s="2" t="s">
        <v>373</v>
      </c>
      <c r="BM146" s="134" t="s">
        <v>2730</v>
      </c>
    </row>
    <row r="147" spans="2:65" s="18" customFormat="1" ht="24.2" customHeight="1">
      <c r="B147" s="19"/>
      <c r="C147" s="123" t="s">
        <v>469</v>
      </c>
      <c r="D147" s="123" t="s">
        <v>156</v>
      </c>
      <c r="E147" s="124" t="s">
        <v>2731</v>
      </c>
      <c r="F147" s="125" t="s">
        <v>2732</v>
      </c>
      <c r="G147" s="126" t="s">
        <v>254</v>
      </c>
      <c r="H147" s="127">
        <v>2</v>
      </c>
      <c r="I147" s="128"/>
      <c r="J147" s="129">
        <f t="shared" si="25"/>
        <v>0</v>
      </c>
      <c r="K147" s="125" t="s">
        <v>19</v>
      </c>
      <c r="L147" s="19"/>
      <c r="M147" s="130" t="s">
        <v>19</v>
      </c>
      <c r="N147" s="131" t="s">
        <v>49</v>
      </c>
      <c r="P147" s="132">
        <f t="shared" si="26"/>
        <v>0</v>
      </c>
      <c r="Q147" s="132">
        <v>0</v>
      </c>
      <c r="R147" s="132">
        <f t="shared" si="27"/>
        <v>0</v>
      </c>
      <c r="S147" s="132">
        <v>0</v>
      </c>
      <c r="T147" s="133">
        <f t="shared" si="28"/>
        <v>0</v>
      </c>
      <c r="AR147" s="134" t="s">
        <v>373</v>
      </c>
      <c r="AT147" s="134" t="s">
        <v>156</v>
      </c>
      <c r="AU147" s="134" t="s">
        <v>87</v>
      </c>
      <c r="AY147" s="2" t="s">
        <v>153</v>
      </c>
      <c r="BE147" s="135">
        <f t="shared" si="18"/>
        <v>0</v>
      </c>
      <c r="BF147" s="135">
        <f t="shared" si="19"/>
        <v>0</v>
      </c>
      <c r="BG147" s="135">
        <f t="shared" si="20"/>
        <v>0</v>
      </c>
      <c r="BH147" s="135">
        <f t="shared" si="21"/>
        <v>0</v>
      </c>
      <c r="BI147" s="135">
        <f t="shared" si="22"/>
        <v>0</v>
      </c>
      <c r="BJ147" s="2" t="s">
        <v>85</v>
      </c>
      <c r="BK147" s="135">
        <f t="shared" si="29"/>
        <v>0</v>
      </c>
      <c r="BL147" s="2" t="s">
        <v>373</v>
      </c>
      <c r="BM147" s="134" t="s">
        <v>2733</v>
      </c>
    </row>
    <row r="148" spans="2:65" s="18" customFormat="1" ht="16.5" customHeight="1">
      <c r="B148" s="19"/>
      <c r="C148" s="123" t="s">
        <v>477</v>
      </c>
      <c r="D148" s="123" t="s">
        <v>156</v>
      </c>
      <c r="E148" s="124" t="s">
        <v>2734</v>
      </c>
      <c r="F148" s="125" t="s">
        <v>2735</v>
      </c>
      <c r="G148" s="126" t="s">
        <v>254</v>
      </c>
      <c r="H148" s="127">
        <v>2</v>
      </c>
      <c r="I148" s="128"/>
      <c r="J148" s="129">
        <f t="shared" si="25"/>
        <v>0</v>
      </c>
      <c r="K148" s="125" t="s">
        <v>19</v>
      </c>
      <c r="L148" s="19"/>
      <c r="M148" s="130" t="s">
        <v>19</v>
      </c>
      <c r="N148" s="131" t="s">
        <v>49</v>
      </c>
      <c r="P148" s="132">
        <f t="shared" si="26"/>
        <v>0</v>
      </c>
      <c r="Q148" s="132">
        <v>0</v>
      </c>
      <c r="R148" s="132">
        <f t="shared" si="27"/>
        <v>0</v>
      </c>
      <c r="S148" s="132">
        <v>0</v>
      </c>
      <c r="T148" s="133">
        <f t="shared" si="28"/>
        <v>0</v>
      </c>
      <c r="AR148" s="134" t="s">
        <v>373</v>
      </c>
      <c r="AT148" s="134" t="s">
        <v>156</v>
      </c>
      <c r="AU148" s="134" t="s">
        <v>87</v>
      </c>
      <c r="AY148" s="2" t="s">
        <v>153</v>
      </c>
      <c r="BE148" s="135">
        <f t="shared" si="18"/>
        <v>0</v>
      </c>
      <c r="BF148" s="135">
        <f t="shared" si="19"/>
        <v>0</v>
      </c>
      <c r="BG148" s="135">
        <f t="shared" si="20"/>
        <v>0</v>
      </c>
      <c r="BH148" s="135">
        <f t="shared" si="21"/>
        <v>0</v>
      </c>
      <c r="BI148" s="135">
        <f t="shared" si="22"/>
        <v>0</v>
      </c>
      <c r="BJ148" s="2" t="s">
        <v>85</v>
      </c>
      <c r="BK148" s="135">
        <f t="shared" si="29"/>
        <v>0</v>
      </c>
      <c r="BL148" s="2" t="s">
        <v>373</v>
      </c>
      <c r="BM148" s="134" t="s">
        <v>2736</v>
      </c>
    </row>
    <row r="149" spans="2:65" s="18" customFormat="1" ht="16.5" customHeight="1">
      <c r="B149" s="19"/>
      <c r="C149" s="123" t="s">
        <v>494</v>
      </c>
      <c r="D149" s="123" t="s">
        <v>156</v>
      </c>
      <c r="E149" s="124" t="s">
        <v>2737</v>
      </c>
      <c r="F149" s="125" t="s">
        <v>2738</v>
      </c>
      <c r="G149" s="126" t="s">
        <v>270</v>
      </c>
      <c r="H149" s="127">
        <v>144</v>
      </c>
      <c r="I149" s="128"/>
      <c r="J149" s="129">
        <f t="shared" si="25"/>
        <v>0</v>
      </c>
      <c r="K149" s="125" t="s">
        <v>160</v>
      </c>
      <c r="L149" s="19"/>
      <c r="M149" s="130" t="s">
        <v>19</v>
      </c>
      <c r="N149" s="131" t="s">
        <v>49</v>
      </c>
      <c r="P149" s="132">
        <f t="shared" si="26"/>
        <v>0</v>
      </c>
      <c r="Q149" s="132">
        <v>0</v>
      </c>
      <c r="R149" s="132">
        <f t="shared" si="27"/>
        <v>0</v>
      </c>
      <c r="S149" s="132">
        <v>0</v>
      </c>
      <c r="T149" s="133">
        <f t="shared" si="28"/>
        <v>0</v>
      </c>
      <c r="AR149" s="134" t="s">
        <v>373</v>
      </c>
      <c r="AT149" s="134" t="s">
        <v>156</v>
      </c>
      <c r="AU149" s="134" t="s">
        <v>87</v>
      </c>
      <c r="AY149" s="2" t="s">
        <v>153</v>
      </c>
      <c r="BE149" s="135">
        <f t="shared" si="18"/>
        <v>0</v>
      </c>
      <c r="BF149" s="135">
        <f t="shared" si="19"/>
        <v>0</v>
      </c>
      <c r="BG149" s="135">
        <f t="shared" si="20"/>
        <v>0</v>
      </c>
      <c r="BH149" s="135">
        <f t="shared" si="21"/>
        <v>0</v>
      </c>
      <c r="BI149" s="135">
        <f t="shared" si="22"/>
        <v>0</v>
      </c>
      <c r="BJ149" s="2" t="s">
        <v>85</v>
      </c>
      <c r="BK149" s="135">
        <f t="shared" si="29"/>
        <v>0</v>
      </c>
      <c r="BL149" s="2" t="s">
        <v>373</v>
      </c>
      <c r="BM149" s="134" t="s">
        <v>2739</v>
      </c>
    </row>
    <row r="150" spans="2:47" s="18" customFormat="1" ht="11.25">
      <c r="B150" s="19"/>
      <c r="D150" s="136" t="s">
        <v>163</v>
      </c>
      <c r="F150" s="137" t="s">
        <v>2740</v>
      </c>
      <c r="L150" s="19"/>
      <c r="M150" s="138"/>
      <c r="T150" s="43"/>
      <c r="AT150" s="2" t="s">
        <v>163</v>
      </c>
      <c r="AU150" s="2" t="s">
        <v>87</v>
      </c>
    </row>
    <row r="151" spans="2:65" s="18" customFormat="1" ht="16.5" customHeight="1">
      <c r="B151" s="19"/>
      <c r="C151" s="123" t="s">
        <v>501</v>
      </c>
      <c r="D151" s="123" t="s">
        <v>156</v>
      </c>
      <c r="E151" s="124" t="s">
        <v>2741</v>
      </c>
      <c r="F151" s="125" t="s">
        <v>2742</v>
      </c>
      <c r="G151" s="126" t="s">
        <v>270</v>
      </c>
      <c r="H151" s="127">
        <v>144</v>
      </c>
      <c r="I151" s="128"/>
      <c r="J151" s="129">
        <f t="shared" si="25"/>
        <v>0</v>
      </c>
      <c r="K151" s="125" t="s">
        <v>19</v>
      </c>
      <c r="L151" s="19"/>
      <c r="M151" s="130" t="s">
        <v>19</v>
      </c>
      <c r="N151" s="131" t="s">
        <v>49</v>
      </c>
      <c r="P151" s="132">
        <f t="shared" si="26"/>
        <v>0</v>
      </c>
      <c r="Q151" s="132">
        <v>0</v>
      </c>
      <c r="R151" s="132">
        <f t="shared" si="27"/>
        <v>0</v>
      </c>
      <c r="S151" s="132">
        <v>0</v>
      </c>
      <c r="T151" s="133">
        <f t="shared" si="28"/>
        <v>0</v>
      </c>
      <c r="AR151" s="134" t="s">
        <v>373</v>
      </c>
      <c r="AT151" s="134" t="s">
        <v>156</v>
      </c>
      <c r="AU151" s="134" t="s">
        <v>87</v>
      </c>
      <c r="AY151" s="2" t="s">
        <v>153</v>
      </c>
      <c r="BE151" s="135">
        <f t="shared" si="18"/>
        <v>0</v>
      </c>
      <c r="BF151" s="135">
        <f t="shared" si="19"/>
        <v>0</v>
      </c>
      <c r="BG151" s="135">
        <f t="shared" si="20"/>
        <v>0</v>
      </c>
      <c r="BH151" s="135">
        <f t="shared" si="21"/>
        <v>0</v>
      </c>
      <c r="BI151" s="135">
        <f t="shared" si="22"/>
        <v>0</v>
      </c>
      <c r="BJ151" s="2" t="s">
        <v>85</v>
      </c>
      <c r="BK151" s="135">
        <f t="shared" si="29"/>
        <v>0</v>
      </c>
      <c r="BL151" s="2" t="s">
        <v>373</v>
      </c>
      <c r="BM151" s="134" t="s">
        <v>2743</v>
      </c>
    </row>
    <row r="152" spans="2:65" s="18" customFormat="1" ht="16.5" customHeight="1">
      <c r="B152" s="19"/>
      <c r="C152" s="123" t="s">
        <v>513</v>
      </c>
      <c r="D152" s="123" t="s">
        <v>156</v>
      </c>
      <c r="E152" s="124" t="s">
        <v>2744</v>
      </c>
      <c r="F152" s="125" t="s">
        <v>2625</v>
      </c>
      <c r="G152" s="126" t="s">
        <v>159</v>
      </c>
      <c r="H152" s="127">
        <v>1</v>
      </c>
      <c r="I152" s="128"/>
      <c r="J152" s="129">
        <f t="shared" si="25"/>
        <v>0</v>
      </c>
      <c r="K152" s="125" t="s">
        <v>19</v>
      </c>
      <c r="L152" s="19"/>
      <c r="M152" s="130" t="s">
        <v>19</v>
      </c>
      <c r="N152" s="131" t="s">
        <v>49</v>
      </c>
      <c r="P152" s="132">
        <f t="shared" si="26"/>
        <v>0</v>
      </c>
      <c r="Q152" s="132">
        <v>0</v>
      </c>
      <c r="R152" s="132">
        <f t="shared" si="27"/>
        <v>0</v>
      </c>
      <c r="S152" s="132">
        <v>0</v>
      </c>
      <c r="T152" s="133">
        <f t="shared" si="28"/>
        <v>0</v>
      </c>
      <c r="AR152" s="134" t="s">
        <v>373</v>
      </c>
      <c r="AT152" s="134" t="s">
        <v>156</v>
      </c>
      <c r="AU152" s="134" t="s">
        <v>87</v>
      </c>
      <c r="AY152" s="2" t="s">
        <v>153</v>
      </c>
      <c r="BE152" s="135">
        <f t="shared" si="18"/>
        <v>0</v>
      </c>
      <c r="BF152" s="135">
        <f t="shared" si="19"/>
        <v>0</v>
      </c>
      <c r="BG152" s="135">
        <f t="shared" si="20"/>
        <v>0</v>
      </c>
      <c r="BH152" s="135">
        <f t="shared" si="21"/>
        <v>0</v>
      </c>
      <c r="BI152" s="135">
        <f t="shared" si="22"/>
        <v>0</v>
      </c>
      <c r="BJ152" s="2" t="s">
        <v>85</v>
      </c>
      <c r="BK152" s="135">
        <f t="shared" si="29"/>
        <v>0</v>
      </c>
      <c r="BL152" s="2" t="s">
        <v>373</v>
      </c>
      <c r="BM152" s="134" t="s">
        <v>2745</v>
      </c>
    </row>
    <row r="153" spans="2:65" s="18" customFormat="1" ht="21.75" customHeight="1">
      <c r="B153" s="19"/>
      <c r="C153" s="123" t="s">
        <v>518</v>
      </c>
      <c r="D153" s="123" t="s">
        <v>156</v>
      </c>
      <c r="E153" s="124" t="s">
        <v>2746</v>
      </c>
      <c r="F153" s="125" t="s">
        <v>2628</v>
      </c>
      <c r="G153" s="126" t="s">
        <v>159</v>
      </c>
      <c r="H153" s="127">
        <v>1</v>
      </c>
      <c r="I153" s="128"/>
      <c r="J153" s="129">
        <f t="shared" si="25"/>
        <v>0</v>
      </c>
      <c r="K153" s="125" t="s">
        <v>19</v>
      </c>
      <c r="L153" s="19"/>
      <c r="M153" s="130" t="s">
        <v>19</v>
      </c>
      <c r="N153" s="131" t="s">
        <v>49</v>
      </c>
      <c r="P153" s="132">
        <f t="shared" si="26"/>
        <v>0</v>
      </c>
      <c r="Q153" s="132">
        <v>0</v>
      </c>
      <c r="R153" s="132">
        <f t="shared" si="27"/>
        <v>0</v>
      </c>
      <c r="S153" s="132">
        <v>0</v>
      </c>
      <c r="T153" s="133">
        <f t="shared" si="28"/>
        <v>0</v>
      </c>
      <c r="AR153" s="134" t="s">
        <v>373</v>
      </c>
      <c r="AT153" s="134" t="s">
        <v>156</v>
      </c>
      <c r="AU153" s="134" t="s">
        <v>87</v>
      </c>
      <c r="AY153" s="2" t="s">
        <v>153</v>
      </c>
      <c r="BE153" s="135">
        <f t="shared" si="18"/>
        <v>0</v>
      </c>
      <c r="BF153" s="135">
        <f t="shared" si="19"/>
        <v>0</v>
      </c>
      <c r="BG153" s="135">
        <f t="shared" si="20"/>
        <v>0</v>
      </c>
      <c r="BH153" s="135">
        <f t="shared" si="21"/>
        <v>0</v>
      </c>
      <c r="BI153" s="135">
        <f t="shared" si="22"/>
        <v>0</v>
      </c>
      <c r="BJ153" s="2" t="s">
        <v>85</v>
      </c>
      <c r="BK153" s="135">
        <f t="shared" si="29"/>
        <v>0</v>
      </c>
      <c r="BL153" s="2" t="s">
        <v>373</v>
      </c>
      <c r="BM153" s="134" t="s">
        <v>2747</v>
      </c>
    </row>
    <row r="154" spans="2:65" s="18" customFormat="1" ht="24.2" customHeight="1">
      <c r="B154" s="19"/>
      <c r="C154" s="123" t="s">
        <v>523</v>
      </c>
      <c r="D154" s="123" t="s">
        <v>156</v>
      </c>
      <c r="E154" s="124" t="s">
        <v>2748</v>
      </c>
      <c r="F154" s="125" t="s">
        <v>2749</v>
      </c>
      <c r="G154" s="126" t="s">
        <v>1081</v>
      </c>
      <c r="H154" s="181"/>
      <c r="I154" s="128"/>
      <c r="J154" s="129">
        <f t="shared" si="25"/>
        <v>0</v>
      </c>
      <c r="K154" s="125" t="s">
        <v>160</v>
      </c>
      <c r="L154" s="19"/>
      <c r="M154" s="130" t="s">
        <v>19</v>
      </c>
      <c r="N154" s="131" t="s">
        <v>49</v>
      </c>
      <c r="P154" s="132">
        <f t="shared" si="26"/>
        <v>0</v>
      </c>
      <c r="Q154" s="132">
        <v>0</v>
      </c>
      <c r="R154" s="132">
        <f t="shared" si="27"/>
        <v>0</v>
      </c>
      <c r="S154" s="132">
        <v>0</v>
      </c>
      <c r="T154" s="133">
        <f t="shared" si="28"/>
        <v>0</v>
      </c>
      <c r="AR154" s="134" t="s">
        <v>373</v>
      </c>
      <c r="AT154" s="134" t="s">
        <v>156</v>
      </c>
      <c r="AU154" s="134" t="s">
        <v>87</v>
      </c>
      <c r="AY154" s="2" t="s">
        <v>153</v>
      </c>
      <c r="BE154" s="135">
        <f t="shared" si="18"/>
        <v>0</v>
      </c>
      <c r="BF154" s="135">
        <f t="shared" si="19"/>
        <v>0</v>
      </c>
      <c r="BG154" s="135">
        <f t="shared" si="20"/>
        <v>0</v>
      </c>
      <c r="BH154" s="135">
        <f t="shared" si="21"/>
        <v>0</v>
      </c>
      <c r="BI154" s="135">
        <f t="shared" si="22"/>
        <v>0</v>
      </c>
      <c r="BJ154" s="2" t="s">
        <v>85</v>
      </c>
      <c r="BK154" s="135">
        <f t="shared" si="29"/>
        <v>0</v>
      </c>
      <c r="BL154" s="2" t="s">
        <v>373</v>
      </c>
      <c r="BM154" s="134" t="s">
        <v>2750</v>
      </c>
    </row>
    <row r="155" spans="2:47" s="18" customFormat="1" ht="11.25">
      <c r="B155" s="19"/>
      <c r="D155" s="136" t="s">
        <v>163</v>
      </c>
      <c r="F155" s="137" t="s">
        <v>2751</v>
      </c>
      <c r="L155" s="19"/>
      <c r="M155" s="138"/>
      <c r="T155" s="43"/>
      <c r="AT155" s="2" t="s">
        <v>163</v>
      </c>
      <c r="AU155" s="2" t="s">
        <v>87</v>
      </c>
    </row>
    <row r="156" spans="2:63" s="111" customFormat="1" ht="22.9" customHeight="1">
      <c r="B156" s="112"/>
      <c r="D156" s="113" t="s">
        <v>77</v>
      </c>
      <c r="E156" s="121" t="s">
        <v>2634</v>
      </c>
      <c r="F156" s="121" t="s">
        <v>2635</v>
      </c>
      <c r="J156" s="122">
        <f>BK156</f>
        <v>0</v>
      </c>
      <c r="L156" s="112"/>
      <c r="M156" s="116"/>
      <c r="P156" s="117">
        <f>SUM(P157:P164)</f>
        <v>0</v>
      </c>
      <c r="R156" s="117">
        <f>SUM(R157:R164)</f>
        <v>0.06912</v>
      </c>
      <c r="T156" s="118">
        <f>SUM(T157:T164)</f>
        <v>0</v>
      </c>
      <c r="AR156" s="113" t="s">
        <v>87</v>
      </c>
      <c r="AT156" s="119" t="s">
        <v>77</v>
      </c>
      <c r="AU156" s="119" t="s">
        <v>85</v>
      </c>
      <c r="AY156" s="113" t="s">
        <v>153</v>
      </c>
      <c r="BK156" s="120">
        <f>SUM(BK157:BK164)</f>
        <v>0</v>
      </c>
    </row>
    <row r="157" spans="2:65" s="18" customFormat="1" ht="24.2" customHeight="1">
      <c r="B157" s="19"/>
      <c r="C157" s="123" t="s">
        <v>528</v>
      </c>
      <c r="D157" s="123" t="s">
        <v>156</v>
      </c>
      <c r="E157" s="124" t="s">
        <v>2752</v>
      </c>
      <c r="F157" s="125" t="s">
        <v>2753</v>
      </c>
      <c r="G157" s="126" t="s">
        <v>159</v>
      </c>
      <c r="H157" s="127">
        <v>4</v>
      </c>
      <c r="I157" s="128"/>
      <c r="J157" s="129">
        <f>ROUND(I157*H157,2)</f>
        <v>0</v>
      </c>
      <c r="K157" s="125" t="s">
        <v>1538</v>
      </c>
      <c r="L157" s="19"/>
      <c r="M157" s="130" t="s">
        <v>19</v>
      </c>
      <c r="N157" s="131" t="s">
        <v>49</v>
      </c>
      <c r="P157" s="132">
        <f>O157*H157</f>
        <v>0</v>
      </c>
      <c r="Q157" s="132">
        <v>0.01697</v>
      </c>
      <c r="R157" s="132">
        <f>Q157*H157</f>
        <v>0.06788</v>
      </c>
      <c r="S157" s="132">
        <v>0</v>
      </c>
      <c r="T157" s="133">
        <f>S157*H157</f>
        <v>0</v>
      </c>
      <c r="AR157" s="134" t="s">
        <v>373</v>
      </c>
      <c r="AT157" s="134" t="s">
        <v>156</v>
      </c>
      <c r="AU157" s="134" t="s">
        <v>87</v>
      </c>
      <c r="AY157" s="2" t="s">
        <v>153</v>
      </c>
      <c r="BE157" s="135">
        <f t="shared" si="18"/>
        <v>0</v>
      </c>
      <c r="BF157" s="135">
        <f t="shared" si="19"/>
        <v>0</v>
      </c>
      <c r="BG157" s="135">
        <f t="shared" si="20"/>
        <v>0</v>
      </c>
      <c r="BH157" s="135">
        <f t="shared" si="21"/>
        <v>0</v>
      </c>
      <c r="BI157" s="135">
        <f t="shared" si="22"/>
        <v>0</v>
      </c>
      <c r="BJ157" s="2" t="s">
        <v>85</v>
      </c>
      <c r="BK157" s="135">
        <f>ROUND(I157*H157,2)</f>
        <v>0</v>
      </c>
      <c r="BL157" s="2" t="s">
        <v>373</v>
      </c>
      <c r="BM157" s="134" t="s">
        <v>2754</v>
      </c>
    </row>
    <row r="158" spans="2:47" s="18" customFormat="1" ht="11.25">
      <c r="B158" s="19"/>
      <c r="D158" s="136" t="s">
        <v>163</v>
      </c>
      <c r="F158" s="137" t="s">
        <v>2755</v>
      </c>
      <c r="L158" s="19"/>
      <c r="M158" s="138"/>
      <c r="T158" s="43"/>
      <c r="AT158" s="2" t="s">
        <v>163</v>
      </c>
      <c r="AU158" s="2" t="s">
        <v>87</v>
      </c>
    </row>
    <row r="159" spans="2:65" s="18" customFormat="1" ht="16.5" customHeight="1">
      <c r="B159" s="19"/>
      <c r="C159" s="123" t="s">
        <v>533</v>
      </c>
      <c r="D159" s="123" t="s">
        <v>156</v>
      </c>
      <c r="E159" s="124" t="s">
        <v>2756</v>
      </c>
      <c r="F159" s="125" t="s">
        <v>2757</v>
      </c>
      <c r="G159" s="126" t="s">
        <v>254</v>
      </c>
      <c r="H159" s="127">
        <v>4</v>
      </c>
      <c r="I159" s="128"/>
      <c r="J159" s="129">
        <f>ROUND(I159*H159,2)</f>
        <v>0</v>
      </c>
      <c r="K159" s="125" t="s">
        <v>160</v>
      </c>
      <c r="L159" s="19"/>
      <c r="M159" s="130" t="s">
        <v>19</v>
      </c>
      <c r="N159" s="131" t="s">
        <v>49</v>
      </c>
      <c r="P159" s="132">
        <f>O159*H159</f>
        <v>0</v>
      </c>
      <c r="Q159" s="132">
        <v>0.00024</v>
      </c>
      <c r="R159" s="132">
        <f>Q159*H159</f>
        <v>0.00096</v>
      </c>
      <c r="S159" s="132">
        <v>0</v>
      </c>
      <c r="T159" s="133">
        <f>S159*H159</f>
        <v>0</v>
      </c>
      <c r="AR159" s="134" t="s">
        <v>373</v>
      </c>
      <c r="AT159" s="134" t="s">
        <v>156</v>
      </c>
      <c r="AU159" s="134" t="s">
        <v>87</v>
      </c>
      <c r="AY159" s="2" t="s">
        <v>153</v>
      </c>
      <c r="BE159" s="135">
        <f t="shared" si="18"/>
        <v>0</v>
      </c>
      <c r="BF159" s="135">
        <f t="shared" si="19"/>
        <v>0</v>
      </c>
      <c r="BG159" s="135">
        <f t="shared" si="20"/>
        <v>0</v>
      </c>
      <c r="BH159" s="135">
        <f t="shared" si="21"/>
        <v>0</v>
      </c>
      <c r="BI159" s="135">
        <f t="shared" si="22"/>
        <v>0</v>
      </c>
      <c r="BJ159" s="2" t="s">
        <v>85</v>
      </c>
      <c r="BK159" s="135">
        <f>ROUND(I159*H159,2)</f>
        <v>0</v>
      </c>
      <c r="BL159" s="2" t="s">
        <v>373</v>
      </c>
      <c r="BM159" s="134" t="s">
        <v>2758</v>
      </c>
    </row>
    <row r="160" spans="2:47" s="18" customFormat="1" ht="11.25">
      <c r="B160" s="19"/>
      <c r="D160" s="136" t="s">
        <v>163</v>
      </c>
      <c r="F160" s="137" t="s">
        <v>2759</v>
      </c>
      <c r="L160" s="19"/>
      <c r="M160" s="138"/>
      <c r="T160" s="43"/>
      <c r="AT160" s="2" t="s">
        <v>163</v>
      </c>
      <c r="AU160" s="2" t="s">
        <v>87</v>
      </c>
    </row>
    <row r="161" spans="2:65" s="18" customFormat="1" ht="16.5" customHeight="1">
      <c r="B161" s="19"/>
      <c r="C161" s="123" t="s">
        <v>541</v>
      </c>
      <c r="D161" s="123" t="s">
        <v>156</v>
      </c>
      <c r="E161" s="124" t="s">
        <v>2760</v>
      </c>
      <c r="F161" s="125" t="s">
        <v>2761</v>
      </c>
      <c r="G161" s="126" t="s">
        <v>254</v>
      </c>
      <c r="H161" s="127">
        <v>1</v>
      </c>
      <c r="I161" s="128"/>
      <c r="J161" s="129">
        <f>ROUND(I161*H161,2)</f>
        <v>0</v>
      </c>
      <c r="K161" s="125" t="s">
        <v>160</v>
      </c>
      <c r="L161" s="19"/>
      <c r="M161" s="130" t="s">
        <v>19</v>
      </c>
      <c r="N161" s="131" t="s">
        <v>49</v>
      </c>
      <c r="P161" s="132">
        <f>O161*H161</f>
        <v>0</v>
      </c>
      <c r="Q161" s="132">
        <v>0.00028</v>
      </c>
      <c r="R161" s="132">
        <f>Q161*H161</f>
        <v>0.00028</v>
      </c>
      <c r="S161" s="132">
        <v>0</v>
      </c>
      <c r="T161" s="133">
        <f>S161*H161</f>
        <v>0</v>
      </c>
      <c r="AR161" s="134" t="s">
        <v>373</v>
      </c>
      <c r="AT161" s="134" t="s">
        <v>156</v>
      </c>
      <c r="AU161" s="134" t="s">
        <v>87</v>
      </c>
      <c r="AY161" s="2" t="s">
        <v>153</v>
      </c>
      <c r="BE161" s="135">
        <f t="shared" si="18"/>
        <v>0</v>
      </c>
      <c r="BF161" s="135">
        <f t="shared" si="19"/>
        <v>0</v>
      </c>
      <c r="BG161" s="135">
        <f t="shared" si="20"/>
        <v>0</v>
      </c>
      <c r="BH161" s="135">
        <f t="shared" si="21"/>
        <v>0</v>
      </c>
      <c r="BI161" s="135">
        <f t="shared" si="22"/>
        <v>0</v>
      </c>
      <c r="BJ161" s="2" t="s">
        <v>85</v>
      </c>
      <c r="BK161" s="135">
        <f>ROUND(I161*H161,2)</f>
        <v>0</v>
      </c>
      <c r="BL161" s="2" t="s">
        <v>373</v>
      </c>
      <c r="BM161" s="134" t="s">
        <v>2762</v>
      </c>
    </row>
    <row r="162" spans="2:47" s="18" customFormat="1" ht="11.25">
      <c r="B162" s="19"/>
      <c r="D162" s="136" t="s">
        <v>163</v>
      </c>
      <c r="F162" s="137" t="s">
        <v>2763</v>
      </c>
      <c r="L162" s="19"/>
      <c r="M162" s="138"/>
      <c r="T162" s="43"/>
      <c r="AT162" s="2" t="s">
        <v>163</v>
      </c>
      <c r="AU162" s="2" t="s">
        <v>87</v>
      </c>
    </row>
    <row r="163" spans="2:65" s="18" customFormat="1" ht="24.2" customHeight="1">
      <c r="B163" s="19"/>
      <c r="C163" s="123" t="s">
        <v>548</v>
      </c>
      <c r="D163" s="123" t="s">
        <v>156</v>
      </c>
      <c r="E163" s="124" t="s">
        <v>2648</v>
      </c>
      <c r="F163" s="125" t="s">
        <v>2649</v>
      </c>
      <c r="G163" s="126" t="s">
        <v>1081</v>
      </c>
      <c r="H163" s="181"/>
      <c r="I163" s="128"/>
      <c r="J163" s="129">
        <f>ROUND(I163*H163,2)</f>
        <v>0</v>
      </c>
      <c r="K163" s="125" t="s">
        <v>160</v>
      </c>
      <c r="L163" s="19"/>
      <c r="M163" s="130" t="s">
        <v>19</v>
      </c>
      <c r="N163" s="131" t="s">
        <v>49</v>
      </c>
      <c r="P163" s="132">
        <f>O163*H163</f>
        <v>0</v>
      </c>
      <c r="Q163" s="132">
        <v>0</v>
      </c>
      <c r="R163" s="132">
        <f>Q163*H163</f>
        <v>0</v>
      </c>
      <c r="S163" s="132">
        <v>0</v>
      </c>
      <c r="T163" s="133">
        <f>S163*H163</f>
        <v>0</v>
      </c>
      <c r="AR163" s="134" t="s">
        <v>373</v>
      </c>
      <c r="AT163" s="134" t="s">
        <v>156</v>
      </c>
      <c r="AU163" s="134" t="s">
        <v>87</v>
      </c>
      <c r="AY163" s="2" t="s">
        <v>153</v>
      </c>
      <c r="BE163" s="135">
        <f t="shared" si="18"/>
        <v>0</v>
      </c>
      <c r="BF163" s="135">
        <f t="shared" si="19"/>
        <v>0</v>
      </c>
      <c r="BG163" s="135">
        <f t="shared" si="20"/>
        <v>0</v>
      </c>
      <c r="BH163" s="135">
        <f t="shared" si="21"/>
        <v>0</v>
      </c>
      <c r="BI163" s="135">
        <f t="shared" si="22"/>
        <v>0</v>
      </c>
      <c r="BJ163" s="2" t="s">
        <v>85</v>
      </c>
      <c r="BK163" s="135">
        <f>ROUND(I163*H163,2)</f>
        <v>0</v>
      </c>
      <c r="BL163" s="2" t="s">
        <v>373</v>
      </c>
      <c r="BM163" s="134" t="s">
        <v>2764</v>
      </c>
    </row>
    <row r="164" spans="2:47" s="18" customFormat="1" ht="11.25">
      <c r="B164" s="19"/>
      <c r="D164" s="136" t="s">
        <v>163</v>
      </c>
      <c r="F164" s="137" t="s">
        <v>2651</v>
      </c>
      <c r="L164" s="19"/>
      <c r="M164" s="138"/>
      <c r="T164" s="43"/>
      <c r="AT164" s="2" t="s">
        <v>163</v>
      </c>
      <c r="AU164" s="2" t="s">
        <v>87</v>
      </c>
    </row>
    <row r="165" spans="2:63" s="111" customFormat="1" ht="22.9" customHeight="1">
      <c r="B165" s="112"/>
      <c r="D165" s="113" t="s">
        <v>77</v>
      </c>
      <c r="E165" s="121" t="s">
        <v>2765</v>
      </c>
      <c r="F165" s="121" t="s">
        <v>2766</v>
      </c>
      <c r="J165" s="122">
        <f>BK165</f>
        <v>0</v>
      </c>
      <c r="L165" s="112"/>
      <c r="M165" s="116"/>
      <c r="P165" s="117">
        <f>SUM(P166:P169)</f>
        <v>0</v>
      </c>
      <c r="R165" s="117">
        <f>SUM(R166:R169)</f>
        <v>0.0368</v>
      </c>
      <c r="T165" s="118">
        <f>SUM(T166:T169)</f>
        <v>0</v>
      </c>
      <c r="AR165" s="113" t="s">
        <v>87</v>
      </c>
      <c r="AT165" s="119" t="s">
        <v>77</v>
      </c>
      <c r="AU165" s="119" t="s">
        <v>85</v>
      </c>
      <c r="AY165" s="113" t="s">
        <v>153</v>
      </c>
      <c r="BK165" s="120">
        <f>SUM(BK166:BK169)</f>
        <v>0</v>
      </c>
    </row>
    <row r="166" spans="2:65" s="18" customFormat="1" ht="24.2" customHeight="1">
      <c r="B166" s="19"/>
      <c r="C166" s="123" t="s">
        <v>556</v>
      </c>
      <c r="D166" s="123" t="s">
        <v>156</v>
      </c>
      <c r="E166" s="124" t="s">
        <v>2767</v>
      </c>
      <c r="F166" s="125" t="s">
        <v>2768</v>
      </c>
      <c r="G166" s="126" t="s">
        <v>159</v>
      </c>
      <c r="H166" s="127">
        <v>4</v>
      </c>
      <c r="I166" s="128"/>
      <c r="J166" s="129">
        <f>ROUND(I166*H166,2)</f>
        <v>0</v>
      </c>
      <c r="K166" s="125" t="s">
        <v>160</v>
      </c>
      <c r="L166" s="19"/>
      <c r="M166" s="130" t="s">
        <v>19</v>
      </c>
      <c r="N166" s="131" t="s">
        <v>49</v>
      </c>
      <c r="P166" s="132">
        <f>O166*H166</f>
        <v>0</v>
      </c>
      <c r="Q166" s="132">
        <v>0.0092</v>
      </c>
      <c r="R166" s="132">
        <f>Q166*H166</f>
        <v>0.0368</v>
      </c>
      <c r="S166" s="132">
        <v>0</v>
      </c>
      <c r="T166" s="133">
        <f>S166*H166</f>
        <v>0</v>
      </c>
      <c r="AR166" s="134" t="s">
        <v>373</v>
      </c>
      <c r="AT166" s="134" t="s">
        <v>156</v>
      </c>
      <c r="AU166" s="134" t="s">
        <v>87</v>
      </c>
      <c r="AY166" s="2" t="s">
        <v>153</v>
      </c>
      <c r="BE166" s="135">
        <f t="shared" si="18"/>
        <v>0</v>
      </c>
      <c r="BF166" s="135">
        <f t="shared" si="19"/>
        <v>0</v>
      </c>
      <c r="BG166" s="135">
        <f t="shared" si="20"/>
        <v>0</v>
      </c>
      <c r="BH166" s="135">
        <f t="shared" si="21"/>
        <v>0</v>
      </c>
      <c r="BI166" s="135">
        <f t="shared" si="22"/>
        <v>0</v>
      </c>
      <c r="BJ166" s="2" t="s">
        <v>85</v>
      </c>
      <c r="BK166" s="135">
        <f>ROUND(I166*H166,2)</f>
        <v>0</v>
      </c>
      <c r="BL166" s="2" t="s">
        <v>373</v>
      </c>
      <c r="BM166" s="134" t="s">
        <v>2769</v>
      </c>
    </row>
    <row r="167" spans="2:47" s="18" customFormat="1" ht="11.25">
      <c r="B167" s="19"/>
      <c r="D167" s="136" t="s">
        <v>163</v>
      </c>
      <c r="F167" s="137" t="s">
        <v>2770</v>
      </c>
      <c r="L167" s="19"/>
      <c r="M167" s="138"/>
      <c r="T167" s="43"/>
      <c r="AT167" s="2" t="s">
        <v>163</v>
      </c>
      <c r="AU167" s="2" t="s">
        <v>87</v>
      </c>
    </row>
    <row r="168" spans="2:65" s="18" customFormat="1" ht="24.2" customHeight="1">
      <c r="B168" s="19"/>
      <c r="C168" s="123" t="s">
        <v>561</v>
      </c>
      <c r="D168" s="123" t="s">
        <v>156</v>
      </c>
      <c r="E168" s="124" t="s">
        <v>2771</v>
      </c>
      <c r="F168" s="125" t="s">
        <v>2772</v>
      </c>
      <c r="G168" s="126" t="s">
        <v>1081</v>
      </c>
      <c r="H168" s="181"/>
      <c r="I168" s="128"/>
      <c r="J168" s="129">
        <f>ROUND(I168*H168,2)</f>
        <v>0</v>
      </c>
      <c r="K168" s="125" t="s">
        <v>160</v>
      </c>
      <c r="L168" s="19"/>
      <c r="M168" s="130" t="s">
        <v>19</v>
      </c>
      <c r="N168" s="131" t="s">
        <v>49</v>
      </c>
      <c r="P168" s="132">
        <f>O168*H168</f>
        <v>0</v>
      </c>
      <c r="Q168" s="132">
        <v>0</v>
      </c>
      <c r="R168" s="132">
        <f>Q168*H168</f>
        <v>0</v>
      </c>
      <c r="S168" s="132">
        <v>0</v>
      </c>
      <c r="T168" s="133">
        <f>S168*H168</f>
        <v>0</v>
      </c>
      <c r="AR168" s="134" t="s">
        <v>373</v>
      </c>
      <c r="AT168" s="134" t="s">
        <v>156</v>
      </c>
      <c r="AU168" s="134" t="s">
        <v>87</v>
      </c>
      <c r="AY168" s="2" t="s">
        <v>153</v>
      </c>
      <c r="BE168" s="135">
        <f t="shared" si="18"/>
        <v>0</v>
      </c>
      <c r="BF168" s="135">
        <f t="shared" si="19"/>
        <v>0</v>
      </c>
      <c r="BG168" s="135">
        <f t="shared" si="20"/>
        <v>0</v>
      </c>
      <c r="BH168" s="135">
        <f t="shared" si="21"/>
        <v>0</v>
      </c>
      <c r="BI168" s="135">
        <f t="shared" si="22"/>
        <v>0</v>
      </c>
      <c r="BJ168" s="2" t="s">
        <v>85</v>
      </c>
      <c r="BK168" s="135">
        <f>ROUND(I168*H168,2)</f>
        <v>0</v>
      </c>
      <c r="BL168" s="2" t="s">
        <v>373</v>
      </c>
      <c r="BM168" s="134" t="s">
        <v>2773</v>
      </c>
    </row>
    <row r="169" spans="2:47" s="18" customFormat="1" ht="11.25">
      <c r="B169" s="19"/>
      <c r="D169" s="136" t="s">
        <v>163</v>
      </c>
      <c r="F169" s="137" t="s">
        <v>2774</v>
      </c>
      <c r="L169" s="19"/>
      <c r="M169" s="139"/>
      <c r="N169" s="140"/>
      <c r="O169" s="140"/>
      <c r="P169" s="140"/>
      <c r="Q169" s="140"/>
      <c r="R169" s="140"/>
      <c r="S169" s="140"/>
      <c r="T169" s="141"/>
      <c r="AT169" s="2" t="s">
        <v>163</v>
      </c>
      <c r="AU169" s="2" t="s">
        <v>87</v>
      </c>
    </row>
    <row r="170" spans="2:12" s="18" customFormat="1" ht="6.95" customHeight="1">
      <c r="B170" s="29"/>
      <c r="C170" s="30"/>
      <c r="D170" s="30"/>
      <c r="E170" s="30"/>
      <c r="F170" s="30"/>
      <c r="G170" s="30"/>
      <c r="H170" s="30"/>
      <c r="I170" s="30"/>
      <c r="J170" s="30"/>
      <c r="K170" s="30"/>
      <c r="L170" s="19"/>
    </row>
  </sheetData>
  <autoFilter ref="C87:K169"/>
  <mergeCells count="9">
    <mergeCell ref="E48:H48"/>
    <mergeCell ref="E50:H50"/>
    <mergeCell ref="E78:H78"/>
    <mergeCell ref="E80:H80"/>
    <mergeCell ref="L2:V2"/>
    <mergeCell ref="E7:H7"/>
    <mergeCell ref="E9:H9"/>
    <mergeCell ref="E18:H18"/>
    <mergeCell ref="E27:H27"/>
  </mergeCells>
  <hyperlinks>
    <hyperlink ref="F93" r:id="rId1" display="https://podminky.urs.cz/item/CS_URS_2023_01/162751117"/>
    <hyperlink ref="F97" r:id="rId2" display="https://podminky.urs.cz/item/CS_URS_2023_01/171251201"/>
    <hyperlink ref="F99" r:id="rId3" display="https://podminky.urs.cz/item/CS_URS_2023_01/171201231"/>
    <hyperlink ref="F102" r:id="rId4" display="https://podminky.urs.cz/item/CS_URS_2023_01/175151101"/>
    <hyperlink ref="F106" r:id="rId5" display="https://podminky.urs.cz/item/CS_URS_2023_01/174151101"/>
    <hyperlink ref="F111" r:id="rId6" display="https://podminky.urs.cz/item/CS_URS_2023_01/451572111"/>
    <hyperlink ref="F123" r:id="rId7" display="https://podminky.urs.cz/item/CS_URS_2023_01/998276101"/>
    <hyperlink ref="F125" r:id="rId8" display="https://podminky.urs.cz/item/CS_URS_2023_01/998276124"/>
    <hyperlink ref="F129" r:id="rId9" display="https://podminky.urs.cz/item/CS_URS_2023_01/722174002"/>
    <hyperlink ref="F131" r:id="rId10" display="https://podminky.urs.cz/item/CS_URS_2023_01/721173401"/>
    <hyperlink ref="F133" r:id="rId11" display="https://podminky.urs.cz/item/CS_URS_2023_01/721173402"/>
    <hyperlink ref="F135" r:id="rId12" display="https://podminky.urs.cz/item/CS_URS_2023_01/721173403"/>
    <hyperlink ref="F137" r:id="rId13" display="https://podminky.urs.cz/item/CS_URS_2023_01/721175201"/>
    <hyperlink ref="F139" r:id="rId14" display="https://podminky.urs.cz/item/CS_URS_2023_01/721175203"/>
    <hyperlink ref="F141" r:id="rId15" display="https://podminky.urs.cz/item/CS_URS_2023_01/721175205"/>
    <hyperlink ref="F145" r:id="rId16" display="https://podminky.urs.cz/item/CS_URS_2023_01/721273153"/>
    <hyperlink ref="F150" r:id="rId17" display="https://podminky.urs.cz/item/CS_URS_2023_01/721290111"/>
    <hyperlink ref="F155" r:id="rId18" display="https://podminky.urs.cz/item/CS_URS_2023_01/998721201"/>
    <hyperlink ref="F158" r:id="rId19" display="https://podminky.urs.cz/item/CS_URS_2021_02/725112022/R"/>
    <hyperlink ref="F160" r:id="rId20" display="https://podminky.urs.cz/item/CS_URS_2023_01/725861102"/>
    <hyperlink ref="F162" r:id="rId21" display="https://podminky.urs.cz/item/CS_URS_2023_01/725862103"/>
    <hyperlink ref="F164" r:id="rId22" display="https://podminky.urs.cz/item/CS_URS_2023_01/998725201"/>
    <hyperlink ref="F167" r:id="rId23" display="https://podminky.urs.cz/item/CS_URS_2023_01/726111031"/>
    <hyperlink ref="F169" r:id="rId24" display="https://podminky.urs.cz/item/CS_URS_2023_01/99872621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2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M156"/>
  <sheetViews>
    <sheetView showGridLines="0" workbookViewId="0" topLeftCell="A1"/>
  </sheetViews>
  <sheetFormatPr defaultColWidth="9.33203125" defaultRowHeight="11.25"/>
  <cols>
    <col min="1" max="1" width="8.33203125" style="0" customWidth="1"/>
    <col min="2" max="2" width="1.171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100.83203125" style="0" customWidth="1"/>
    <col min="7" max="7" width="7.5" style="0" customWidth="1"/>
    <col min="8" max="8" width="14" style="0" customWidth="1"/>
    <col min="9" max="9" width="15.83203125" style="0" customWidth="1"/>
    <col min="10" max="11" width="22.33203125" style="0" customWidth="1"/>
    <col min="12" max="12" width="9.33203125" style="0" customWidth="1"/>
    <col min="13" max="13" width="10.83203125" style="0" hidden="1" customWidth="1"/>
    <col min="14" max="14" width="9.33203125" style="0" hidden="1" customWidth="1"/>
    <col min="15" max="20" width="14.1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2" spans="12:46" ht="36.95" customHeight="1"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AT2" s="2" t="s">
        <v>108</v>
      </c>
    </row>
    <row r="3" spans="2:46" ht="6.95" customHeight="1">
      <c r="B3" s="3"/>
      <c r="C3" s="4"/>
      <c r="D3" s="4"/>
      <c r="E3" s="4"/>
      <c r="F3" s="4"/>
      <c r="G3" s="4"/>
      <c r="H3" s="4"/>
      <c r="I3" s="4"/>
      <c r="J3" s="4"/>
      <c r="K3" s="4"/>
      <c r="L3" s="5"/>
      <c r="AT3" s="2" t="s">
        <v>87</v>
      </c>
    </row>
    <row r="4" spans="2:46" ht="24.95" customHeight="1">
      <c r="B4" s="5"/>
      <c r="D4" s="6" t="s">
        <v>124</v>
      </c>
      <c r="L4" s="5"/>
      <c r="M4" s="77" t="s">
        <v>10</v>
      </c>
      <c r="AT4" s="2" t="s">
        <v>4</v>
      </c>
    </row>
    <row r="5" spans="2:12" ht="6.95" customHeight="1">
      <c r="B5" s="5"/>
      <c r="L5" s="5"/>
    </row>
    <row r="6" spans="2:12" ht="12" customHeight="1">
      <c r="B6" s="5"/>
      <c r="D6" s="12" t="s">
        <v>16</v>
      </c>
      <c r="L6" s="5"/>
    </row>
    <row r="7" spans="2:12" ht="16.5" customHeight="1">
      <c r="B7" s="5"/>
      <c r="E7" s="295" t="str">
        <f>'Rekapitulace stavby'!K6</f>
        <v>Knihovna v Topolské ulici, Chrudim</v>
      </c>
      <c r="F7" s="296"/>
      <c r="G7" s="296"/>
      <c r="H7" s="296"/>
      <c r="L7" s="5"/>
    </row>
    <row r="8" spans="2:12" s="18" customFormat="1" ht="12" customHeight="1">
      <c r="B8" s="19"/>
      <c r="D8" s="12" t="s">
        <v>125</v>
      </c>
      <c r="L8" s="19"/>
    </row>
    <row r="9" spans="2:12" s="18" customFormat="1" ht="16.5" customHeight="1">
      <c r="B9" s="19"/>
      <c r="E9" s="276" t="s">
        <v>2775</v>
      </c>
      <c r="F9" s="297"/>
      <c r="G9" s="297"/>
      <c r="H9" s="297"/>
      <c r="L9" s="19"/>
    </row>
    <row r="10" spans="2:12" s="18" customFormat="1" ht="11.25">
      <c r="B10" s="19"/>
      <c r="L10" s="19"/>
    </row>
    <row r="11" spans="2:12" s="18" customFormat="1" ht="12" customHeight="1">
      <c r="B11" s="19"/>
      <c r="D11" s="12" t="s">
        <v>18</v>
      </c>
      <c r="F11" s="10" t="s">
        <v>19</v>
      </c>
      <c r="I11" s="12" t="s">
        <v>20</v>
      </c>
      <c r="J11" s="10" t="s">
        <v>19</v>
      </c>
      <c r="L11" s="19"/>
    </row>
    <row r="12" spans="2:12" s="18" customFormat="1" ht="12" customHeight="1">
      <c r="B12" s="19"/>
      <c r="D12" s="12" t="s">
        <v>21</v>
      </c>
      <c r="F12" s="10" t="s">
        <v>22</v>
      </c>
      <c r="I12" s="12" t="s">
        <v>23</v>
      </c>
      <c r="J12" s="39" t="str">
        <f>'Rekapitulace stavby'!AN8</f>
        <v>12. 1. 2023</v>
      </c>
      <c r="L12" s="19"/>
    </row>
    <row r="13" spans="2:12" s="18" customFormat="1" ht="10.9" customHeight="1">
      <c r="B13" s="19"/>
      <c r="L13" s="19"/>
    </row>
    <row r="14" spans="2:12" s="18" customFormat="1" ht="12" customHeight="1">
      <c r="B14" s="19"/>
      <c r="D14" s="12" t="s">
        <v>25</v>
      </c>
      <c r="I14" s="12" t="s">
        <v>26</v>
      </c>
      <c r="J14" s="10" t="s">
        <v>19</v>
      </c>
      <c r="L14" s="19"/>
    </row>
    <row r="15" spans="2:12" s="18" customFormat="1" ht="18" customHeight="1">
      <c r="B15" s="19"/>
      <c r="E15" s="10" t="s">
        <v>28</v>
      </c>
      <c r="I15" s="12" t="s">
        <v>29</v>
      </c>
      <c r="J15" s="10" t="s">
        <v>19</v>
      </c>
      <c r="L15" s="19"/>
    </row>
    <row r="16" spans="2:12" s="18" customFormat="1" ht="6.95" customHeight="1">
      <c r="B16" s="19"/>
      <c r="L16" s="19"/>
    </row>
    <row r="17" spans="2:12" s="18" customFormat="1" ht="12" customHeight="1">
      <c r="B17" s="19"/>
      <c r="D17" s="12" t="s">
        <v>31</v>
      </c>
      <c r="I17" s="12" t="s">
        <v>26</v>
      </c>
      <c r="J17" s="13" t="str">
        <f>'Rekapitulace stavby'!AN13</f>
        <v>Vyplň údaj</v>
      </c>
      <c r="L17" s="19"/>
    </row>
    <row r="18" spans="2:12" s="18" customFormat="1" ht="18" customHeight="1">
      <c r="B18" s="19"/>
      <c r="E18" s="298" t="str">
        <f>'Rekapitulace stavby'!E14</f>
        <v>Vyplň údaj</v>
      </c>
      <c r="F18" s="261"/>
      <c r="G18" s="261"/>
      <c r="H18" s="261"/>
      <c r="I18" s="12" t="s">
        <v>29</v>
      </c>
      <c r="J18" s="13" t="str">
        <f>'Rekapitulace stavby'!AN14</f>
        <v>Vyplň údaj</v>
      </c>
      <c r="L18" s="19"/>
    </row>
    <row r="19" spans="2:12" s="18" customFormat="1" ht="6.95" customHeight="1">
      <c r="B19" s="19"/>
      <c r="L19" s="19"/>
    </row>
    <row r="20" spans="2:12" s="18" customFormat="1" ht="12" customHeight="1">
      <c r="B20" s="19"/>
      <c r="D20" s="12" t="s">
        <v>33</v>
      </c>
      <c r="I20" s="12" t="s">
        <v>26</v>
      </c>
      <c r="J20" s="10" t="s">
        <v>19</v>
      </c>
      <c r="L20" s="19"/>
    </row>
    <row r="21" spans="2:12" s="18" customFormat="1" ht="18" customHeight="1">
      <c r="B21" s="19"/>
      <c r="E21" s="10" t="s">
        <v>35</v>
      </c>
      <c r="I21" s="12" t="s">
        <v>29</v>
      </c>
      <c r="J21" s="10" t="s">
        <v>19</v>
      </c>
      <c r="L21" s="19"/>
    </row>
    <row r="22" spans="2:12" s="18" customFormat="1" ht="6.95" customHeight="1">
      <c r="B22" s="19"/>
      <c r="L22" s="19"/>
    </row>
    <row r="23" spans="2:12" s="18" customFormat="1" ht="12" customHeight="1">
      <c r="B23" s="19"/>
      <c r="D23" s="12" t="s">
        <v>38</v>
      </c>
      <c r="I23" s="12" t="s">
        <v>26</v>
      </c>
      <c r="J23" s="10" t="s">
        <v>19</v>
      </c>
      <c r="L23" s="19"/>
    </row>
    <row r="24" spans="2:12" s="18" customFormat="1" ht="18" customHeight="1">
      <c r="B24" s="19"/>
      <c r="E24" s="10" t="s">
        <v>127</v>
      </c>
      <c r="I24" s="12" t="s">
        <v>29</v>
      </c>
      <c r="J24" s="10" t="s">
        <v>19</v>
      </c>
      <c r="L24" s="19"/>
    </row>
    <row r="25" spans="2:12" s="18" customFormat="1" ht="6.95" customHeight="1">
      <c r="B25" s="19"/>
      <c r="L25" s="19"/>
    </row>
    <row r="26" spans="2:12" s="18" customFormat="1" ht="12" customHeight="1">
      <c r="B26" s="19"/>
      <c r="D26" s="12" t="s">
        <v>42</v>
      </c>
      <c r="L26" s="19"/>
    </row>
    <row r="27" spans="2:12" s="78" customFormat="1" ht="16.5" customHeight="1">
      <c r="B27" s="79"/>
      <c r="E27" s="265" t="s">
        <v>19</v>
      </c>
      <c r="F27" s="265"/>
      <c r="G27" s="265"/>
      <c r="H27" s="265"/>
      <c r="L27" s="79"/>
    </row>
    <row r="28" spans="2:12" s="18" customFormat="1" ht="6.95" customHeight="1">
      <c r="B28" s="19"/>
      <c r="L28" s="19"/>
    </row>
    <row r="29" spans="2:12" s="18" customFormat="1" ht="6.95" customHeight="1">
      <c r="B29" s="19"/>
      <c r="D29" s="40"/>
      <c r="E29" s="40"/>
      <c r="F29" s="40"/>
      <c r="G29" s="40"/>
      <c r="H29" s="40"/>
      <c r="I29" s="40"/>
      <c r="J29" s="40"/>
      <c r="K29" s="40"/>
      <c r="L29" s="19"/>
    </row>
    <row r="30" spans="2:12" s="18" customFormat="1" ht="25.35" customHeight="1">
      <c r="B30" s="19"/>
      <c r="D30" s="80" t="s">
        <v>44</v>
      </c>
      <c r="J30" s="54">
        <f>ROUND(J85,2)</f>
        <v>0</v>
      </c>
      <c r="L30" s="19"/>
    </row>
    <row r="31" spans="2:12" s="18" customFormat="1" ht="6.95" customHeight="1">
      <c r="B31" s="19"/>
      <c r="D31" s="40"/>
      <c r="E31" s="40"/>
      <c r="F31" s="40"/>
      <c r="G31" s="40"/>
      <c r="H31" s="40"/>
      <c r="I31" s="40"/>
      <c r="J31" s="40"/>
      <c r="K31" s="40"/>
      <c r="L31" s="19"/>
    </row>
    <row r="32" spans="2:12" s="18" customFormat="1" ht="14.45" customHeight="1">
      <c r="B32" s="19"/>
      <c r="F32" s="22" t="s">
        <v>46</v>
      </c>
      <c r="I32" s="22" t="s">
        <v>45</v>
      </c>
      <c r="J32" s="22" t="s">
        <v>47</v>
      </c>
      <c r="L32" s="19"/>
    </row>
    <row r="33" spans="2:12" s="18" customFormat="1" ht="14.45" customHeight="1">
      <c r="B33" s="19"/>
      <c r="D33" s="42" t="s">
        <v>48</v>
      </c>
      <c r="E33" s="12" t="s">
        <v>49</v>
      </c>
      <c r="F33" s="81">
        <f>ROUND((SUM(BE85:BE155)),2)</f>
        <v>0</v>
      </c>
      <c r="I33" s="82">
        <v>0.21</v>
      </c>
      <c r="J33" s="81">
        <f>ROUND(((SUM(BE85:BE155))*I33),2)</f>
        <v>0</v>
      </c>
      <c r="L33" s="19"/>
    </row>
    <row r="34" spans="2:12" s="18" customFormat="1" ht="14.45" customHeight="1">
      <c r="B34" s="19"/>
      <c r="E34" s="12" t="s">
        <v>50</v>
      </c>
      <c r="F34" s="81">
        <f>ROUND((SUM(BF85:BF155)),2)</f>
        <v>0</v>
      </c>
      <c r="I34" s="82">
        <v>0.15</v>
      </c>
      <c r="J34" s="81">
        <f>ROUND(((SUM(BF85:BF155))*I34),2)</f>
        <v>0</v>
      </c>
      <c r="L34" s="19"/>
    </row>
    <row r="35" spans="2:12" s="18" customFormat="1" ht="14.45" customHeight="1" hidden="1">
      <c r="B35" s="19"/>
      <c r="E35" s="12" t="s">
        <v>51</v>
      </c>
      <c r="F35" s="81">
        <f>ROUND((SUM(BG85:BG155)),2)</f>
        <v>0</v>
      </c>
      <c r="I35" s="82">
        <v>0.21</v>
      </c>
      <c r="J35" s="81">
        <f aca="true" t="shared" si="0" ref="J35:J37">0</f>
        <v>0</v>
      </c>
      <c r="L35" s="19"/>
    </row>
    <row r="36" spans="2:12" s="18" customFormat="1" ht="14.45" customHeight="1" hidden="1">
      <c r="B36" s="19"/>
      <c r="E36" s="12" t="s">
        <v>52</v>
      </c>
      <c r="F36" s="81">
        <f>ROUND((SUM(BH85:BH155)),2)</f>
        <v>0</v>
      </c>
      <c r="I36" s="82">
        <v>0.15</v>
      </c>
      <c r="J36" s="81">
        <f t="shared" si="0"/>
        <v>0</v>
      </c>
      <c r="L36" s="19"/>
    </row>
    <row r="37" spans="2:12" s="18" customFormat="1" ht="14.45" customHeight="1" hidden="1">
      <c r="B37" s="19"/>
      <c r="E37" s="12" t="s">
        <v>53</v>
      </c>
      <c r="F37" s="81">
        <f>ROUND((SUM(BI85:BI155)),2)</f>
        <v>0</v>
      </c>
      <c r="I37" s="82">
        <v>0</v>
      </c>
      <c r="J37" s="81">
        <f t="shared" si="0"/>
        <v>0</v>
      </c>
      <c r="L37" s="19"/>
    </row>
    <row r="38" spans="2:12" s="18" customFormat="1" ht="6.95" customHeight="1">
      <c r="B38" s="19"/>
      <c r="L38" s="19"/>
    </row>
    <row r="39" spans="2:12" s="18" customFormat="1" ht="25.35" customHeight="1">
      <c r="B39" s="19"/>
      <c r="C39" s="83"/>
      <c r="D39" s="84" t="s">
        <v>54</v>
      </c>
      <c r="E39" s="44"/>
      <c r="F39" s="44"/>
      <c r="G39" s="85" t="s">
        <v>55</v>
      </c>
      <c r="H39" s="86" t="s">
        <v>56</v>
      </c>
      <c r="I39" s="44"/>
      <c r="J39" s="87">
        <f>SUM(J30:J37)</f>
        <v>0</v>
      </c>
      <c r="K39" s="88"/>
      <c r="L39" s="19"/>
    </row>
    <row r="40" spans="2:12" s="18" customFormat="1" ht="14.45" customHeight="1">
      <c r="B40" s="29"/>
      <c r="C40" s="30"/>
      <c r="D40" s="30"/>
      <c r="E40" s="30"/>
      <c r="F40" s="30"/>
      <c r="G40" s="30"/>
      <c r="H40" s="30"/>
      <c r="I40" s="30"/>
      <c r="J40" s="30"/>
      <c r="K40" s="30"/>
      <c r="L40" s="19"/>
    </row>
    <row r="44" spans="2:12" s="18" customFormat="1" ht="6.95" customHeight="1"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19"/>
    </row>
    <row r="45" spans="2:12" s="18" customFormat="1" ht="24.95" customHeight="1">
      <c r="B45" s="19"/>
      <c r="C45" s="6" t="s">
        <v>128</v>
      </c>
      <c r="L45" s="19"/>
    </row>
    <row r="46" spans="2:12" s="18" customFormat="1" ht="6.95" customHeight="1">
      <c r="B46" s="19"/>
      <c r="L46" s="19"/>
    </row>
    <row r="47" spans="2:12" s="18" customFormat="1" ht="12" customHeight="1">
      <c r="B47" s="19"/>
      <c r="C47" s="12" t="s">
        <v>16</v>
      </c>
      <c r="L47" s="19"/>
    </row>
    <row r="48" spans="2:12" s="18" customFormat="1" ht="16.5" customHeight="1">
      <c r="B48" s="19"/>
      <c r="E48" s="295" t="str">
        <f>E7</f>
        <v>Knihovna v Topolské ulici, Chrudim</v>
      </c>
      <c r="F48" s="296"/>
      <c r="G48" s="296"/>
      <c r="H48" s="296"/>
      <c r="L48" s="19"/>
    </row>
    <row r="49" spans="2:12" s="18" customFormat="1" ht="12" customHeight="1">
      <c r="B49" s="19"/>
      <c r="C49" s="12" t="s">
        <v>125</v>
      </c>
      <c r="L49" s="19"/>
    </row>
    <row r="50" spans="2:12" s="18" customFormat="1" ht="16.5" customHeight="1">
      <c r="B50" s="19"/>
      <c r="E50" s="276" t="str">
        <f>E9</f>
        <v>07 - Vytápění</v>
      </c>
      <c r="F50" s="297"/>
      <c r="G50" s="297"/>
      <c r="H50" s="297"/>
      <c r="L50" s="19"/>
    </row>
    <row r="51" spans="2:12" s="18" customFormat="1" ht="6.95" customHeight="1">
      <c r="B51" s="19"/>
      <c r="L51" s="19"/>
    </row>
    <row r="52" spans="2:12" s="18" customFormat="1" ht="12" customHeight="1">
      <c r="B52" s="19"/>
      <c r="C52" s="12" t="s">
        <v>21</v>
      </c>
      <c r="F52" s="10" t="str">
        <f>F12</f>
        <v xml:space="preserve">Chrudim, ul. Topolská </v>
      </c>
      <c r="I52" s="12" t="s">
        <v>23</v>
      </c>
      <c r="J52" s="39" t="str">
        <f>IF(J12="","",J12)</f>
        <v>12. 1. 2023</v>
      </c>
      <c r="L52" s="19"/>
    </row>
    <row r="53" spans="2:12" s="18" customFormat="1" ht="6.95" customHeight="1">
      <c r="B53" s="19"/>
      <c r="L53" s="19"/>
    </row>
    <row r="54" spans="2:12" s="18" customFormat="1" ht="15.2" customHeight="1">
      <c r="B54" s="19"/>
      <c r="C54" s="12" t="s">
        <v>25</v>
      </c>
      <c r="F54" s="10" t="str">
        <f>E15</f>
        <v>Město Chrudim</v>
      </c>
      <c r="I54" s="12" t="s">
        <v>33</v>
      </c>
      <c r="J54" s="16" t="str">
        <f>E21</f>
        <v>KLIKS atelier s.r.o.</v>
      </c>
      <c r="L54" s="19"/>
    </row>
    <row r="55" spans="2:12" s="18" customFormat="1" ht="15.2" customHeight="1">
      <c r="B55" s="19"/>
      <c r="C55" s="12" t="s">
        <v>31</v>
      </c>
      <c r="F55" s="10" t="str">
        <f>IF(E18="","",E18)</f>
        <v>Vyplň údaj</v>
      </c>
      <c r="I55" s="12" t="s">
        <v>38</v>
      </c>
      <c r="J55" s="16" t="str">
        <f>E24</f>
        <v>Michal Kubelka</v>
      </c>
      <c r="L55" s="19"/>
    </row>
    <row r="56" spans="2:12" s="18" customFormat="1" ht="10.35" customHeight="1">
      <c r="B56" s="19"/>
      <c r="L56" s="19"/>
    </row>
    <row r="57" spans="2:12" s="18" customFormat="1" ht="29.25" customHeight="1">
      <c r="B57" s="19"/>
      <c r="C57" s="89" t="s">
        <v>129</v>
      </c>
      <c r="D57" s="83"/>
      <c r="E57" s="83"/>
      <c r="F57" s="83"/>
      <c r="G57" s="83"/>
      <c r="H57" s="83"/>
      <c r="I57" s="83"/>
      <c r="J57" s="90" t="s">
        <v>130</v>
      </c>
      <c r="K57" s="83"/>
      <c r="L57" s="19"/>
    </row>
    <row r="58" spans="2:12" s="18" customFormat="1" ht="10.35" customHeight="1">
      <c r="B58" s="19"/>
      <c r="L58" s="19"/>
    </row>
    <row r="59" spans="2:47" s="18" customFormat="1" ht="22.9" customHeight="1">
      <c r="B59" s="19"/>
      <c r="C59" s="91" t="s">
        <v>76</v>
      </c>
      <c r="J59" s="54">
        <f aca="true" t="shared" si="1" ref="J59:J61">J85</f>
        <v>0</v>
      </c>
      <c r="L59" s="19"/>
      <c r="AU59" s="2" t="s">
        <v>131</v>
      </c>
    </row>
    <row r="60" spans="2:12" s="92" customFormat="1" ht="24.95" customHeight="1">
      <c r="B60" s="93"/>
      <c r="D60" s="94" t="s">
        <v>235</v>
      </c>
      <c r="E60" s="95"/>
      <c r="F60" s="95"/>
      <c r="G60" s="95"/>
      <c r="H60" s="95"/>
      <c r="I60" s="95"/>
      <c r="J60" s="96">
        <f t="shared" si="1"/>
        <v>0</v>
      </c>
      <c r="L60" s="93"/>
    </row>
    <row r="61" spans="2:12" s="97" customFormat="1" ht="19.9" customHeight="1">
      <c r="B61" s="98"/>
      <c r="D61" s="99" t="s">
        <v>2776</v>
      </c>
      <c r="E61" s="100"/>
      <c r="F61" s="100"/>
      <c r="G61" s="100"/>
      <c r="H61" s="100"/>
      <c r="I61" s="100"/>
      <c r="J61" s="101">
        <f t="shared" si="1"/>
        <v>0</v>
      </c>
      <c r="L61" s="98"/>
    </row>
    <row r="62" spans="2:12" s="97" customFormat="1" ht="19.9" customHeight="1">
      <c r="B62" s="98"/>
      <c r="D62" s="99" t="s">
        <v>2777</v>
      </c>
      <c r="E62" s="100"/>
      <c r="F62" s="100"/>
      <c r="G62" s="100"/>
      <c r="H62" s="100"/>
      <c r="I62" s="100"/>
      <c r="J62" s="101">
        <f>J96</f>
        <v>0</v>
      </c>
      <c r="L62" s="98"/>
    </row>
    <row r="63" spans="2:12" s="97" customFormat="1" ht="19.9" customHeight="1">
      <c r="B63" s="98"/>
      <c r="D63" s="99" t="s">
        <v>2778</v>
      </c>
      <c r="E63" s="100"/>
      <c r="F63" s="100"/>
      <c r="G63" s="100"/>
      <c r="H63" s="100"/>
      <c r="I63" s="100"/>
      <c r="J63" s="101">
        <f>J107</f>
        <v>0</v>
      </c>
      <c r="L63" s="98"/>
    </row>
    <row r="64" spans="2:12" s="97" customFormat="1" ht="19.9" customHeight="1">
      <c r="B64" s="98"/>
      <c r="D64" s="99" t="s">
        <v>2779</v>
      </c>
      <c r="E64" s="100"/>
      <c r="F64" s="100"/>
      <c r="G64" s="100"/>
      <c r="H64" s="100"/>
      <c r="I64" s="100"/>
      <c r="J64" s="101">
        <f>J117</f>
        <v>0</v>
      </c>
      <c r="L64" s="98"/>
    </row>
    <row r="65" spans="2:12" s="97" customFormat="1" ht="19.9" customHeight="1">
      <c r="B65" s="98"/>
      <c r="D65" s="99" t="s">
        <v>241</v>
      </c>
      <c r="E65" s="100"/>
      <c r="F65" s="100"/>
      <c r="G65" s="100"/>
      <c r="H65" s="100"/>
      <c r="I65" s="100"/>
      <c r="J65" s="101">
        <f>J152</f>
        <v>0</v>
      </c>
      <c r="L65" s="98"/>
    </row>
    <row r="66" spans="2:12" s="18" customFormat="1" ht="21.75" customHeight="1">
      <c r="B66" s="19"/>
      <c r="L66" s="19"/>
    </row>
    <row r="67" spans="2:12" s="18" customFormat="1" ht="6.95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19"/>
    </row>
    <row r="71" spans="2:12" s="18" customFormat="1" ht="6.95" customHeight="1">
      <c r="B71" s="31"/>
      <c r="C71" s="32"/>
      <c r="D71" s="32"/>
      <c r="E71" s="32"/>
      <c r="F71" s="32"/>
      <c r="G71" s="32"/>
      <c r="H71" s="32"/>
      <c r="I71" s="32"/>
      <c r="J71" s="32"/>
      <c r="K71" s="32"/>
      <c r="L71" s="19"/>
    </row>
    <row r="72" spans="2:12" s="18" customFormat="1" ht="24.95" customHeight="1">
      <c r="B72" s="19"/>
      <c r="C72" s="6" t="s">
        <v>138</v>
      </c>
      <c r="L72" s="19"/>
    </row>
    <row r="73" spans="2:12" s="18" customFormat="1" ht="6.95" customHeight="1">
      <c r="B73" s="19"/>
      <c r="L73" s="19"/>
    </row>
    <row r="74" spans="2:12" s="18" customFormat="1" ht="12" customHeight="1">
      <c r="B74" s="19"/>
      <c r="C74" s="12" t="s">
        <v>16</v>
      </c>
      <c r="L74" s="19"/>
    </row>
    <row r="75" spans="2:12" s="18" customFormat="1" ht="16.5" customHeight="1">
      <c r="B75" s="19"/>
      <c r="E75" s="295" t="str">
        <f>E7</f>
        <v>Knihovna v Topolské ulici, Chrudim</v>
      </c>
      <c r="F75" s="296"/>
      <c r="G75" s="296"/>
      <c r="H75" s="296"/>
      <c r="L75" s="19"/>
    </row>
    <row r="76" spans="2:12" s="18" customFormat="1" ht="12" customHeight="1">
      <c r="B76" s="19"/>
      <c r="C76" s="12" t="s">
        <v>125</v>
      </c>
      <c r="L76" s="19"/>
    </row>
    <row r="77" spans="2:12" s="18" customFormat="1" ht="16.5" customHeight="1">
      <c r="B77" s="19"/>
      <c r="E77" s="276" t="str">
        <f>E9</f>
        <v>07 - Vytápění</v>
      </c>
      <c r="F77" s="297"/>
      <c r="G77" s="297"/>
      <c r="H77" s="297"/>
      <c r="L77" s="19"/>
    </row>
    <row r="78" spans="2:12" s="18" customFormat="1" ht="6.95" customHeight="1">
      <c r="B78" s="19"/>
      <c r="L78" s="19"/>
    </row>
    <row r="79" spans="2:12" s="18" customFormat="1" ht="12" customHeight="1">
      <c r="B79" s="19"/>
      <c r="C79" s="12" t="s">
        <v>21</v>
      </c>
      <c r="F79" s="10" t="str">
        <f>F12</f>
        <v xml:space="preserve">Chrudim, ul. Topolská </v>
      </c>
      <c r="I79" s="12" t="s">
        <v>23</v>
      </c>
      <c r="J79" s="39" t="str">
        <f>IF(J12="","",J12)</f>
        <v>12. 1. 2023</v>
      </c>
      <c r="L79" s="19"/>
    </row>
    <row r="80" spans="2:12" s="18" customFormat="1" ht="6.95" customHeight="1">
      <c r="B80" s="19"/>
      <c r="L80" s="19"/>
    </row>
    <row r="81" spans="2:12" s="18" customFormat="1" ht="15.2" customHeight="1">
      <c r="B81" s="19"/>
      <c r="C81" s="12" t="s">
        <v>25</v>
      </c>
      <c r="F81" s="10" t="str">
        <f>E15</f>
        <v>Město Chrudim</v>
      </c>
      <c r="I81" s="12" t="s">
        <v>33</v>
      </c>
      <c r="J81" s="16" t="str">
        <f>E21</f>
        <v>KLIKS atelier s.r.o.</v>
      </c>
      <c r="L81" s="19"/>
    </row>
    <row r="82" spans="2:12" s="18" customFormat="1" ht="15.2" customHeight="1">
      <c r="B82" s="19"/>
      <c r="C82" s="12" t="s">
        <v>31</v>
      </c>
      <c r="F82" s="10" t="str">
        <f>IF(E18="","",E18)</f>
        <v>Vyplň údaj</v>
      </c>
      <c r="I82" s="12" t="s">
        <v>38</v>
      </c>
      <c r="J82" s="16" t="str">
        <f>E24</f>
        <v>Michal Kubelka</v>
      </c>
      <c r="L82" s="19"/>
    </row>
    <row r="83" spans="2:12" s="18" customFormat="1" ht="10.35" customHeight="1">
      <c r="B83" s="19"/>
      <c r="L83" s="19"/>
    </row>
    <row r="84" spans="2:20" s="102" customFormat="1" ht="29.25" customHeight="1">
      <c r="B84" s="103"/>
      <c r="C84" s="104" t="s">
        <v>139</v>
      </c>
      <c r="D84" s="105" t="s">
        <v>63</v>
      </c>
      <c r="E84" s="105" t="s">
        <v>59</v>
      </c>
      <c r="F84" s="105" t="s">
        <v>60</v>
      </c>
      <c r="G84" s="105" t="s">
        <v>140</v>
      </c>
      <c r="H84" s="105" t="s">
        <v>141</v>
      </c>
      <c r="I84" s="105" t="s">
        <v>142</v>
      </c>
      <c r="J84" s="105" t="s">
        <v>130</v>
      </c>
      <c r="K84" s="106" t="s">
        <v>143</v>
      </c>
      <c r="L84" s="103"/>
      <c r="M84" s="46" t="s">
        <v>19</v>
      </c>
      <c r="N84" s="47" t="s">
        <v>48</v>
      </c>
      <c r="O84" s="47" t="s">
        <v>144</v>
      </c>
      <c r="P84" s="47" t="s">
        <v>145</v>
      </c>
      <c r="Q84" s="47" t="s">
        <v>146</v>
      </c>
      <c r="R84" s="47" t="s">
        <v>147</v>
      </c>
      <c r="S84" s="47" t="s">
        <v>148</v>
      </c>
      <c r="T84" s="48" t="s">
        <v>149</v>
      </c>
    </row>
    <row r="85" spans="2:63" s="18" customFormat="1" ht="22.9" customHeight="1">
      <c r="B85" s="19"/>
      <c r="C85" s="52" t="s">
        <v>150</v>
      </c>
      <c r="J85" s="107">
        <f aca="true" t="shared" si="2" ref="J85:J87">BK85</f>
        <v>0</v>
      </c>
      <c r="L85" s="19"/>
      <c r="M85" s="49"/>
      <c r="N85" s="40"/>
      <c r="O85" s="40"/>
      <c r="P85" s="108">
        <f>P86</f>
        <v>0</v>
      </c>
      <c r="Q85" s="40"/>
      <c r="R85" s="108">
        <f>R86</f>
        <v>0.45711</v>
      </c>
      <c r="S85" s="40"/>
      <c r="T85" s="109">
        <f>T86</f>
        <v>0</v>
      </c>
      <c r="AT85" s="2" t="s">
        <v>77</v>
      </c>
      <c r="AU85" s="2" t="s">
        <v>131</v>
      </c>
      <c r="BK85" s="110">
        <f>BK86</f>
        <v>0</v>
      </c>
    </row>
    <row r="86" spans="2:63" s="111" customFormat="1" ht="25.9" customHeight="1">
      <c r="B86" s="112"/>
      <c r="D86" s="113" t="s">
        <v>77</v>
      </c>
      <c r="E86" s="114" t="s">
        <v>1028</v>
      </c>
      <c r="F86" s="114" t="s">
        <v>1029</v>
      </c>
      <c r="J86" s="115">
        <f t="shared" si="2"/>
        <v>0</v>
      </c>
      <c r="L86" s="112"/>
      <c r="M86" s="116"/>
      <c r="P86" s="117">
        <f>P87+P96+P107+P117+P152</f>
        <v>0</v>
      </c>
      <c r="R86" s="117">
        <f>R87+R96+R107+R117+R152</f>
        <v>0.45711</v>
      </c>
      <c r="T86" s="118">
        <f>T87+T96+T107+T117+T152</f>
        <v>0</v>
      </c>
      <c r="AR86" s="113" t="s">
        <v>87</v>
      </c>
      <c r="AT86" s="119" t="s">
        <v>77</v>
      </c>
      <c r="AU86" s="119" t="s">
        <v>78</v>
      </c>
      <c r="AY86" s="113" t="s">
        <v>153</v>
      </c>
      <c r="BK86" s="120">
        <f>BK87+BK96+BK107+BK117+BK152</f>
        <v>0</v>
      </c>
    </row>
    <row r="87" spans="2:63" s="111" customFormat="1" ht="22.9" customHeight="1">
      <c r="B87" s="112"/>
      <c r="D87" s="113" t="s">
        <v>77</v>
      </c>
      <c r="E87" s="121" t="s">
        <v>2780</v>
      </c>
      <c r="F87" s="121" t="s">
        <v>2781</v>
      </c>
      <c r="J87" s="122">
        <f t="shared" si="2"/>
        <v>0</v>
      </c>
      <c r="L87" s="112"/>
      <c r="M87" s="116"/>
      <c r="P87" s="117">
        <f>SUM(P88:P95)</f>
        <v>0</v>
      </c>
      <c r="R87" s="117">
        <f>SUM(R88:R95)</f>
        <v>0</v>
      </c>
      <c r="T87" s="118">
        <f>SUM(T88:T95)</f>
        <v>0</v>
      </c>
      <c r="AR87" s="113" t="s">
        <v>87</v>
      </c>
      <c r="AT87" s="119" t="s">
        <v>77</v>
      </c>
      <c r="AU87" s="119" t="s">
        <v>85</v>
      </c>
      <c r="AY87" s="113" t="s">
        <v>153</v>
      </c>
      <c r="BK87" s="120">
        <f>SUM(BK88:BK95)</f>
        <v>0</v>
      </c>
    </row>
    <row r="88" spans="2:65" s="18" customFormat="1" ht="16.5" customHeight="1">
      <c r="B88" s="19"/>
      <c r="C88" s="123" t="s">
        <v>85</v>
      </c>
      <c r="D88" s="123" t="s">
        <v>156</v>
      </c>
      <c r="E88" s="124" t="s">
        <v>2782</v>
      </c>
      <c r="F88" s="125" t="s">
        <v>2783</v>
      </c>
      <c r="G88" s="126" t="s">
        <v>159</v>
      </c>
      <c r="H88" s="127">
        <v>1</v>
      </c>
      <c r="I88" s="128"/>
      <c r="J88" s="129">
        <f>ROUND(I88*H88,2)</f>
        <v>0</v>
      </c>
      <c r="K88" s="125" t="s">
        <v>19</v>
      </c>
      <c r="L88" s="19"/>
      <c r="M88" s="130" t="s">
        <v>19</v>
      </c>
      <c r="N88" s="131" t="s">
        <v>49</v>
      </c>
      <c r="P88" s="132">
        <f>O88*H88</f>
        <v>0</v>
      </c>
      <c r="Q88" s="132">
        <v>0</v>
      </c>
      <c r="R88" s="132">
        <f>Q88*H88</f>
        <v>0</v>
      </c>
      <c r="S88" s="132">
        <v>0</v>
      </c>
      <c r="T88" s="133">
        <f>S88*H88</f>
        <v>0</v>
      </c>
      <c r="AR88" s="134" t="s">
        <v>373</v>
      </c>
      <c r="AT88" s="134" t="s">
        <v>156</v>
      </c>
      <c r="AU88" s="134" t="s">
        <v>87</v>
      </c>
      <c r="AY88" s="2" t="s">
        <v>153</v>
      </c>
      <c r="BE88" s="135">
        <f>IF(N88="základní",J88,0)</f>
        <v>0</v>
      </c>
      <c r="BF88" s="135">
        <f>IF(N88="snížená",J88,0)</f>
        <v>0</v>
      </c>
      <c r="BG88" s="135">
        <f>IF(N88="zákl. přenesená",J88,0)</f>
        <v>0</v>
      </c>
      <c r="BH88" s="135">
        <f>IF(N88="sníž. přenesená",J88,0)</f>
        <v>0</v>
      </c>
      <c r="BI88" s="135">
        <f>IF(N88="nulová",J88,0)</f>
        <v>0</v>
      </c>
      <c r="BJ88" s="2" t="s">
        <v>85</v>
      </c>
      <c r="BK88" s="135">
        <f>ROUND(I88*H88,2)</f>
        <v>0</v>
      </c>
      <c r="BL88" s="2" t="s">
        <v>373</v>
      </c>
      <c r="BM88" s="134" t="s">
        <v>2784</v>
      </c>
    </row>
    <row r="89" spans="2:47" s="18" customFormat="1" ht="107.25">
      <c r="B89" s="19"/>
      <c r="D89" s="144" t="s">
        <v>655</v>
      </c>
      <c r="F89" s="170" t="s">
        <v>2785</v>
      </c>
      <c r="L89" s="19"/>
      <c r="M89" s="138"/>
      <c r="T89" s="43"/>
      <c r="AT89" s="2" t="s">
        <v>655</v>
      </c>
      <c r="AU89" s="2" t="s">
        <v>87</v>
      </c>
    </row>
    <row r="90" spans="2:65" s="18" customFormat="1" ht="16.5" customHeight="1">
      <c r="B90" s="19"/>
      <c r="C90" s="123" t="s">
        <v>87</v>
      </c>
      <c r="D90" s="123" t="s">
        <v>156</v>
      </c>
      <c r="E90" s="124" t="s">
        <v>2786</v>
      </c>
      <c r="F90" s="125" t="s">
        <v>2787</v>
      </c>
      <c r="G90" s="126" t="s">
        <v>159</v>
      </c>
      <c r="H90" s="127">
        <v>1</v>
      </c>
      <c r="I90" s="128"/>
      <c r="J90" s="129">
        <f aca="true" t="shared" si="3" ref="J90:J94">ROUND(I90*H90,2)</f>
        <v>0</v>
      </c>
      <c r="K90" s="125" t="s">
        <v>19</v>
      </c>
      <c r="L90" s="19"/>
      <c r="M90" s="130" t="s">
        <v>19</v>
      </c>
      <c r="N90" s="131" t="s">
        <v>49</v>
      </c>
      <c r="P90" s="132">
        <f aca="true" t="shared" si="4" ref="P90:P94">O90*H90</f>
        <v>0</v>
      </c>
      <c r="Q90" s="132">
        <v>0</v>
      </c>
      <c r="R90" s="132">
        <f aca="true" t="shared" si="5" ref="R90:R94">Q90*H90</f>
        <v>0</v>
      </c>
      <c r="S90" s="132">
        <v>0</v>
      </c>
      <c r="T90" s="133">
        <f aca="true" t="shared" si="6" ref="T90:T94">S90*H90</f>
        <v>0</v>
      </c>
      <c r="AR90" s="134" t="s">
        <v>373</v>
      </c>
      <c r="AT90" s="134" t="s">
        <v>156</v>
      </c>
      <c r="AU90" s="134" t="s">
        <v>87</v>
      </c>
      <c r="AY90" s="2" t="s">
        <v>153</v>
      </c>
      <c r="BE90" s="135">
        <f aca="true" t="shared" si="7" ref="BE90:BE99">IF(N90="základní",J90,0)</f>
        <v>0</v>
      </c>
      <c r="BF90" s="135">
        <f aca="true" t="shared" si="8" ref="BF90:BF99">IF(N90="snížená",J90,0)</f>
        <v>0</v>
      </c>
      <c r="BG90" s="135">
        <f aca="true" t="shared" si="9" ref="BG90:BG99">IF(N90="zákl. přenesená",J90,0)</f>
        <v>0</v>
      </c>
      <c r="BH90" s="135">
        <f aca="true" t="shared" si="10" ref="BH90:BH99">IF(N90="sníž. přenesená",J90,0)</f>
        <v>0</v>
      </c>
      <c r="BI90" s="135">
        <f aca="true" t="shared" si="11" ref="BI90:BI99">IF(N90="nulová",J90,0)</f>
        <v>0</v>
      </c>
      <c r="BJ90" s="2" t="s">
        <v>85</v>
      </c>
      <c r="BK90" s="135">
        <f aca="true" t="shared" si="12" ref="BK90:BK94">ROUND(I90*H90,2)</f>
        <v>0</v>
      </c>
      <c r="BL90" s="2" t="s">
        <v>373</v>
      </c>
      <c r="BM90" s="134" t="s">
        <v>2788</v>
      </c>
    </row>
    <row r="91" spans="2:65" s="18" customFormat="1" ht="16.5" customHeight="1">
      <c r="B91" s="19"/>
      <c r="C91" s="123" t="s">
        <v>169</v>
      </c>
      <c r="D91" s="123" t="s">
        <v>156</v>
      </c>
      <c r="E91" s="124" t="s">
        <v>2789</v>
      </c>
      <c r="F91" s="125" t="s">
        <v>2790</v>
      </c>
      <c r="G91" s="126" t="s">
        <v>159</v>
      </c>
      <c r="H91" s="127">
        <v>1</v>
      </c>
      <c r="I91" s="128"/>
      <c r="J91" s="129">
        <f t="shared" si="3"/>
        <v>0</v>
      </c>
      <c r="K91" s="125" t="s">
        <v>19</v>
      </c>
      <c r="L91" s="19"/>
      <c r="M91" s="130" t="s">
        <v>19</v>
      </c>
      <c r="N91" s="131" t="s">
        <v>49</v>
      </c>
      <c r="P91" s="132">
        <f t="shared" si="4"/>
        <v>0</v>
      </c>
      <c r="Q91" s="132">
        <v>0</v>
      </c>
      <c r="R91" s="132">
        <f t="shared" si="5"/>
        <v>0</v>
      </c>
      <c r="S91" s="132">
        <v>0</v>
      </c>
      <c r="T91" s="133">
        <f t="shared" si="6"/>
        <v>0</v>
      </c>
      <c r="AR91" s="134" t="s">
        <v>373</v>
      </c>
      <c r="AT91" s="134" t="s">
        <v>156</v>
      </c>
      <c r="AU91" s="134" t="s">
        <v>87</v>
      </c>
      <c r="AY91" s="2" t="s">
        <v>153</v>
      </c>
      <c r="BE91" s="135">
        <f t="shared" si="7"/>
        <v>0</v>
      </c>
      <c r="BF91" s="135">
        <f t="shared" si="8"/>
        <v>0</v>
      </c>
      <c r="BG91" s="135">
        <f t="shared" si="9"/>
        <v>0</v>
      </c>
      <c r="BH91" s="135">
        <f t="shared" si="10"/>
        <v>0</v>
      </c>
      <c r="BI91" s="135">
        <f t="shared" si="11"/>
        <v>0</v>
      </c>
      <c r="BJ91" s="2" t="s">
        <v>85</v>
      </c>
      <c r="BK91" s="135">
        <f t="shared" si="12"/>
        <v>0</v>
      </c>
      <c r="BL91" s="2" t="s">
        <v>373</v>
      </c>
      <c r="BM91" s="134" t="s">
        <v>2791</v>
      </c>
    </row>
    <row r="92" spans="2:65" s="18" customFormat="1" ht="24.2" customHeight="1">
      <c r="B92" s="19"/>
      <c r="C92" s="123" t="s">
        <v>174</v>
      </c>
      <c r="D92" s="123" t="s">
        <v>156</v>
      </c>
      <c r="E92" s="124" t="s">
        <v>2792</v>
      </c>
      <c r="F92" s="125" t="s">
        <v>2793</v>
      </c>
      <c r="G92" s="126" t="s">
        <v>159</v>
      </c>
      <c r="H92" s="127">
        <v>1</v>
      </c>
      <c r="I92" s="128"/>
      <c r="J92" s="129">
        <f t="shared" si="3"/>
        <v>0</v>
      </c>
      <c r="K92" s="125" t="s">
        <v>19</v>
      </c>
      <c r="L92" s="19"/>
      <c r="M92" s="130" t="s">
        <v>19</v>
      </c>
      <c r="N92" s="131" t="s">
        <v>49</v>
      </c>
      <c r="P92" s="132">
        <f t="shared" si="4"/>
        <v>0</v>
      </c>
      <c r="Q92" s="132">
        <v>0</v>
      </c>
      <c r="R92" s="132">
        <f t="shared" si="5"/>
        <v>0</v>
      </c>
      <c r="S92" s="132">
        <v>0</v>
      </c>
      <c r="T92" s="133">
        <f t="shared" si="6"/>
        <v>0</v>
      </c>
      <c r="AR92" s="134" t="s">
        <v>373</v>
      </c>
      <c r="AT92" s="134" t="s">
        <v>156</v>
      </c>
      <c r="AU92" s="134" t="s">
        <v>87</v>
      </c>
      <c r="AY92" s="2" t="s">
        <v>153</v>
      </c>
      <c r="BE92" s="135">
        <f t="shared" si="7"/>
        <v>0</v>
      </c>
      <c r="BF92" s="135">
        <f t="shared" si="8"/>
        <v>0</v>
      </c>
      <c r="BG92" s="135">
        <f t="shared" si="9"/>
        <v>0</v>
      </c>
      <c r="BH92" s="135">
        <f t="shared" si="10"/>
        <v>0</v>
      </c>
      <c r="BI92" s="135">
        <f t="shared" si="11"/>
        <v>0</v>
      </c>
      <c r="BJ92" s="2" t="s">
        <v>85</v>
      </c>
      <c r="BK92" s="135">
        <f t="shared" si="12"/>
        <v>0</v>
      </c>
      <c r="BL92" s="2" t="s">
        <v>373</v>
      </c>
      <c r="BM92" s="134" t="s">
        <v>2794</v>
      </c>
    </row>
    <row r="93" spans="2:65" s="18" customFormat="1" ht="16.5" customHeight="1">
      <c r="B93" s="19"/>
      <c r="C93" s="123" t="s">
        <v>152</v>
      </c>
      <c r="D93" s="123" t="s">
        <v>156</v>
      </c>
      <c r="E93" s="124" t="s">
        <v>2795</v>
      </c>
      <c r="F93" s="125" t="s">
        <v>2796</v>
      </c>
      <c r="G93" s="126" t="s">
        <v>159</v>
      </c>
      <c r="H93" s="127">
        <v>1</v>
      </c>
      <c r="I93" s="128"/>
      <c r="J93" s="129">
        <f t="shared" si="3"/>
        <v>0</v>
      </c>
      <c r="K93" s="125" t="s">
        <v>19</v>
      </c>
      <c r="L93" s="19"/>
      <c r="M93" s="130" t="s">
        <v>19</v>
      </c>
      <c r="N93" s="131" t="s">
        <v>49</v>
      </c>
      <c r="P93" s="132">
        <f t="shared" si="4"/>
        <v>0</v>
      </c>
      <c r="Q93" s="132">
        <v>0</v>
      </c>
      <c r="R93" s="132">
        <f t="shared" si="5"/>
        <v>0</v>
      </c>
      <c r="S93" s="132">
        <v>0</v>
      </c>
      <c r="T93" s="133">
        <f t="shared" si="6"/>
        <v>0</v>
      </c>
      <c r="AR93" s="134" t="s">
        <v>373</v>
      </c>
      <c r="AT93" s="134" t="s">
        <v>156</v>
      </c>
      <c r="AU93" s="134" t="s">
        <v>87</v>
      </c>
      <c r="AY93" s="2" t="s">
        <v>153</v>
      </c>
      <c r="BE93" s="135">
        <f t="shared" si="7"/>
        <v>0</v>
      </c>
      <c r="BF93" s="135">
        <f t="shared" si="8"/>
        <v>0</v>
      </c>
      <c r="BG93" s="135">
        <f t="shared" si="9"/>
        <v>0</v>
      </c>
      <c r="BH93" s="135">
        <f t="shared" si="10"/>
        <v>0</v>
      </c>
      <c r="BI93" s="135">
        <f t="shared" si="11"/>
        <v>0</v>
      </c>
      <c r="BJ93" s="2" t="s">
        <v>85</v>
      </c>
      <c r="BK93" s="135">
        <f t="shared" si="12"/>
        <v>0</v>
      </c>
      <c r="BL93" s="2" t="s">
        <v>373</v>
      </c>
      <c r="BM93" s="134" t="s">
        <v>2797</v>
      </c>
    </row>
    <row r="94" spans="2:65" s="18" customFormat="1" ht="24.2" customHeight="1">
      <c r="B94" s="19"/>
      <c r="C94" s="123" t="s">
        <v>183</v>
      </c>
      <c r="D94" s="123" t="s">
        <v>156</v>
      </c>
      <c r="E94" s="124" t="s">
        <v>2798</v>
      </c>
      <c r="F94" s="125" t="s">
        <v>2799</v>
      </c>
      <c r="G94" s="126" t="s">
        <v>1081</v>
      </c>
      <c r="H94" s="181"/>
      <c r="I94" s="128"/>
      <c r="J94" s="129">
        <f t="shared" si="3"/>
        <v>0</v>
      </c>
      <c r="K94" s="125" t="s">
        <v>160</v>
      </c>
      <c r="L94" s="19"/>
      <c r="M94" s="130" t="s">
        <v>19</v>
      </c>
      <c r="N94" s="131" t="s">
        <v>49</v>
      </c>
      <c r="P94" s="132">
        <f t="shared" si="4"/>
        <v>0</v>
      </c>
      <c r="Q94" s="132">
        <v>0</v>
      </c>
      <c r="R94" s="132">
        <f t="shared" si="5"/>
        <v>0</v>
      </c>
      <c r="S94" s="132">
        <v>0</v>
      </c>
      <c r="T94" s="133">
        <f t="shared" si="6"/>
        <v>0</v>
      </c>
      <c r="AR94" s="134" t="s">
        <v>373</v>
      </c>
      <c r="AT94" s="134" t="s">
        <v>156</v>
      </c>
      <c r="AU94" s="134" t="s">
        <v>87</v>
      </c>
      <c r="AY94" s="2" t="s">
        <v>153</v>
      </c>
      <c r="BE94" s="135">
        <f t="shared" si="7"/>
        <v>0</v>
      </c>
      <c r="BF94" s="135">
        <f t="shared" si="8"/>
        <v>0</v>
      </c>
      <c r="BG94" s="135">
        <f t="shared" si="9"/>
        <v>0</v>
      </c>
      <c r="BH94" s="135">
        <f t="shared" si="10"/>
        <v>0</v>
      </c>
      <c r="BI94" s="135">
        <f t="shared" si="11"/>
        <v>0</v>
      </c>
      <c r="BJ94" s="2" t="s">
        <v>85</v>
      </c>
      <c r="BK94" s="135">
        <f t="shared" si="12"/>
        <v>0</v>
      </c>
      <c r="BL94" s="2" t="s">
        <v>373</v>
      </c>
      <c r="BM94" s="134" t="s">
        <v>2800</v>
      </c>
    </row>
    <row r="95" spans="2:47" s="18" customFormat="1" ht="11.25">
      <c r="B95" s="19"/>
      <c r="D95" s="136" t="s">
        <v>163</v>
      </c>
      <c r="F95" s="137" t="s">
        <v>2801</v>
      </c>
      <c r="L95" s="19"/>
      <c r="M95" s="138"/>
      <c r="T95" s="43"/>
      <c r="AT95" s="2" t="s">
        <v>163</v>
      </c>
      <c r="AU95" s="2" t="s">
        <v>87</v>
      </c>
    </row>
    <row r="96" spans="2:63" s="111" customFormat="1" ht="22.9" customHeight="1">
      <c r="B96" s="112"/>
      <c r="D96" s="113" t="s">
        <v>77</v>
      </c>
      <c r="E96" s="121" t="s">
        <v>2802</v>
      </c>
      <c r="F96" s="121" t="s">
        <v>2803</v>
      </c>
      <c r="J96" s="122">
        <f>BK96</f>
        <v>0</v>
      </c>
      <c r="L96" s="112"/>
      <c r="M96" s="116"/>
      <c r="P96" s="117">
        <f>SUM(P97:P106)</f>
        <v>0</v>
      </c>
      <c r="R96" s="117">
        <f>SUM(R97:R106)</f>
        <v>0.06364</v>
      </c>
      <c r="T96" s="118">
        <f>SUM(T97:T106)</f>
        <v>0</v>
      </c>
      <c r="AR96" s="113" t="s">
        <v>87</v>
      </c>
      <c r="AT96" s="119" t="s">
        <v>77</v>
      </c>
      <c r="AU96" s="119" t="s">
        <v>85</v>
      </c>
      <c r="AY96" s="113" t="s">
        <v>153</v>
      </c>
      <c r="BK96" s="120">
        <f>SUM(BK97:BK106)</f>
        <v>0</v>
      </c>
    </row>
    <row r="97" spans="2:65" s="18" customFormat="1" ht="16.5" customHeight="1">
      <c r="B97" s="19"/>
      <c r="C97" s="123" t="s">
        <v>187</v>
      </c>
      <c r="D97" s="123" t="s">
        <v>156</v>
      </c>
      <c r="E97" s="124" t="s">
        <v>2804</v>
      </c>
      <c r="F97" s="125" t="s">
        <v>2805</v>
      </c>
      <c r="G97" s="126" t="s">
        <v>254</v>
      </c>
      <c r="H97" s="127">
        <v>1</v>
      </c>
      <c r="I97" s="128"/>
      <c r="J97" s="129">
        <f aca="true" t="shared" si="13" ref="J97:J99">ROUND(I97*H97,2)</f>
        <v>0</v>
      </c>
      <c r="K97" s="125" t="s">
        <v>19</v>
      </c>
      <c r="L97" s="19"/>
      <c r="M97" s="130" t="s">
        <v>19</v>
      </c>
      <c r="N97" s="131" t="s">
        <v>49</v>
      </c>
      <c r="P97" s="132">
        <f aca="true" t="shared" si="14" ref="P97:P99">O97*H97</f>
        <v>0</v>
      </c>
      <c r="Q97" s="132">
        <v>0</v>
      </c>
      <c r="R97" s="132">
        <f aca="true" t="shared" si="15" ref="R97:R99">Q97*H97</f>
        <v>0</v>
      </c>
      <c r="S97" s="132">
        <v>0</v>
      </c>
      <c r="T97" s="133">
        <f aca="true" t="shared" si="16" ref="T97:T99">S97*H97</f>
        <v>0</v>
      </c>
      <c r="AR97" s="134" t="s">
        <v>373</v>
      </c>
      <c r="AT97" s="134" t="s">
        <v>156</v>
      </c>
      <c r="AU97" s="134" t="s">
        <v>87</v>
      </c>
      <c r="AY97" s="2" t="s">
        <v>153</v>
      </c>
      <c r="BE97" s="135">
        <f t="shared" si="7"/>
        <v>0</v>
      </c>
      <c r="BF97" s="135">
        <f t="shared" si="8"/>
        <v>0</v>
      </c>
      <c r="BG97" s="135">
        <f t="shared" si="9"/>
        <v>0</v>
      </c>
      <c r="BH97" s="135">
        <f t="shared" si="10"/>
        <v>0</v>
      </c>
      <c r="BI97" s="135">
        <f t="shared" si="11"/>
        <v>0</v>
      </c>
      <c r="BJ97" s="2" t="s">
        <v>85</v>
      </c>
      <c r="BK97" s="135">
        <f aca="true" t="shared" si="17" ref="BK97:BK99">ROUND(I97*H97,2)</f>
        <v>0</v>
      </c>
      <c r="BL97" s="2" t="s">
        <v>373</v>
      </c>
      <c r="BM97" s="134" t="s">
        <v>2806</v>
      </c>
    </row>
    <row r="98" spans="2:65" s="18" customFormat="1" ht="16.5" customHeight="1">
      <c r="B98" s="19"/>
      <c r="C98" s="123" t="s">
        <v>192</v>
      </c>
      <c r="D98" s="123" t="s">
        <v>156</v>
      </c>
      <c r="E98" s="124" t="s">
        <v>2807</v>
      </c>
      <c r="F98" s="125" t="s">
        <v>2808</v>
      </c>
      <c r="G98" s="126" t="s">
        <v>270</v>
      </c>
      <c r="H98" s="127">
        <v>25</v>
      </c>
      <c r="I98" s="128"/>
      <c r="J98" s="129">
        <f t="shared" si="13"/>
        <v>0</v>
      </c>
      <c r="K98" s="125" t="s">
        <v>19</v>
      </c>
      <c r="L98" s="19"/>
      <c r="M98" s="130" t="s">
        <v>19</v>
      </c>
      <c r="N98" s="131" t="s">
        <v>49</v>
      </c>
      <c r="P98" s="132">
        <f t="shared" si="14"/>
        <v>0</v>
      </c>
      <c r="Q98" s="132">
        <v>0</v>
      </c>
      <c r="R98" s="132">
        <f t="shared" si="15"/>
        <v>0</v>
      </c>
      <c r="S98" s="132">
        <v>0</v>
      </c>
      <c r="T98" s="133">
        <f t="shared" si="16"/>
        <v>0</v>
      </c>
      <c r="AR98" s="134" t="s">
        <v>373</v>
      </c>
      <c r="AT98" s="134" t="s">
        <v>156</v>
      </c>
      <c r="AU98" s="134" t="s">
        <v>87</v>
      </c>
      <c r="AY98" s="2" t="s">
        <v>153</v>
      </c>
      <c r="BE98" s="135">
        <f t="shared" si="7"/>
        <v>0</v>
      </c>
      <c r="BF98" s="135">
        <f t="shared" si="8"/>
        <v>0</v>
      </c>
      <c r="BG98" s="135">
        <f t="shared" si="9"/>
        <v>0</v>
      </c>
      <c r="BH98" s="135">
        <f t="shared" si="10"/>
        <v>0</v>
      </c>
      <c r="BI98" s="135">
        <f t="shared" si="11"/>
        <v>0</v>
      </c>
      <c r="BJ98" s="2" t="s">
        <v>85</v>
      </c>
      <c r="BK98" s="135">
        <f t="shared" si="17"/>
        <v>0</v>
      </c>
      <c r="BL98" s="2" t="s">
        <v>373</v>
      </c>
      <c r="BM98" s="134" t="s">
        <v>2809</v>
      </c>
    </row>
    <row r="99" spans="2:65" s="18" customFormat="1" ht="16.5" customHeight="1">
      <c r="B99" s="19"/>
      <c r="C99" s="123" t="s">
        <v>197</v>
      </c>
      <c r="D99" s="123" t="s">
        <v>156</v>
      </c>
      <c r="E99" s="124" t="s">
        <v>2810</v>
      </c>
      <c r="F99" s="125" t="s">
        <v>2811</v>
      </c>
      <c r="G99" s="126" t="s">
        <v>270</v>
      </c>
      <c r="H99" s="127">
        <v>25</v>
      </c>
      <c r="I99" s="128"/>
      <c r="J99" s="129">
        <f t="shared" si="13"/>
        <v>0</v>
      </c>
      <c r="K99" s="125" t="s">
        <v>19</v>
      </c>
      <c r="L99" s="19"/>
      <c r="M99" s="130" t="s">
        <v>19</v>
      </c>
      <c r="N99" s="131" t="s">
        <v>49</v>
      </c>
      <c r="P99" s="132">
        <f t="shared" si="14"/>
        <v>0</v>
      </c>
      <c r="Q99" s="132">
        <v>0</v>
      </c>
      <c r="R99" s="132">
        <f t="shared" si="15"/>
        <v>0</v>
      </c>
      <c r="S99" s="132">
        <v>0</v>
      </c>
      <c r="T99" s="133">
        <f t="shared" si="16"/>
        <v>0</v>
      </c>
      <c r="AR99" s="134" t="s">
        <v>373</v>
      </c>
      <c r="AT99" s="134" t="s">
        <v>156</v>
      </c>
      <c r="AU99" s="134" t="s">
        <v>87</v>
      </c>
      <c r="AY99" s="2" t="s">
        <v>153</v>
      </c>
      <c r="BE99" s="135">
        <f t="shared" si="7"/>
        <v>0</v>
      </c>
      <c r="BF99" s="135">
        <f t="shared" si="8"/>
        <v>0</v>
      </c>
      <c r="BG99" s="135">
        <f t="shared" si="9"/>
        <v>0</v>
      </c>
      <c r="BH99" s="135">
        <f t="shared" si="10"/>
        <v>0</v>
      </c>
      <c r="BI99" s="135">
        <f t="shared" si="11"/>
        <v>0</v>
      </c>
      <c r="BJ99" s="2" t="s">
        <v>85</v>
      </c>
      <c r="BK99" s="135">
        <f t="shared" si="17"/>
        <v>0</v>
      </c>
      <c r="BL99" s="2" t="s">
        <v>373</v>
      </c>
      <c r="BM99" s="134" t="s">
        <v>2812</v>
      </c>
    </row>
    <row r="100" spans="2:65" s="18" customFormat="1" ht="24.2" customHeight="1">
      <c r="B100" s="19"/>
      <c r="C100" s="123" t="s">
        <v>115</v>
      </c>
      <c r="D100" s="123" t="s">
        <v>156</v>
      </c>
      <c r="E100" s="124" t="s">
        <v>2813</v>
      </c>
      <c r="F100" s="125" t="s">
        <v>2814</v>
      </c>
      <c r="G100" s="126" t="s">
        <v>270</v>
      </c>
      <c r="H100" s="127">
        <v>50</v>
      </c>
      <c r="I100" s="128"/>
      <c r="J100" s="129">
        <f aca="true" t="shared" si="18" ref="J100:J105">ROUND(I100*H100,2)</f>
        <v>0</v>
      </c>
      <c r="K100" s="125" t="s">
        <v>19</v>
      </c>
      <c r="L100" s="19"/>
      <c r="M100" s="130" t="s">
        <v>19</v>
      </c>
      <c r="N100" s="131" t="s">
        <v>49</v>
      </c>
      <c r="P100" s="132">
        <f aca="true" t="shared" si="19" ref="P100:P105">O100*H100</f>
        <v>0</v>
      </c>
      <c r="Q100" s="132">
        <v>0.0002</v>
      </c>
      <c r="R100" s="132">
        <f aca="true" t="shared" si="20" ref="R100:R105">Q100*H100</f>
        <v>0.01</v>
      </c>
      <c r="S100" s="132">
        <v>0</v>
      </c>
      <c r="T100" s="133">
        <f aca="true" t="shared" si="21" ref="T100:T105">S100*H100</f>
        <v>0</v>
      </c>
      <c r="AR100" s="134" t="s">
        <v>373</v>
      </c>
      <c r="AT100" s="134" t="s">
        <v>156</v>
      </c>
      <c r="AU100" s="134" t="s">
        <v>87</v>
      </c>
      <c r="AY100" s="2" t="s">
        <v>153</v>
      </c>
      <c r="BE100" s="135">
        <f aca="true" t="shared" si="22" ref="BE100:BE154">IF(N100="základní",J100,0)</f>
        <v>0</v>
      </c>
      <c r="BF100" s="135">
        <f aca="true" t="shared" si="23" ref="BF100:BF154">IF(N100="snížená",J100,0)</f>
        <v>0</v>
      </c>
      <c r="BG100" s="135">
        <f aca="true" t="shared" si="24" ref="BG100:BG154">IF(N100="zákl. přenesená",J100,0)</f>
        <v>0</v>
      </c>
      <c r="BH100" s="135">
        <f aca="true" t="shared" si="25" ref="BH100:BH154">IF(N100="sníž. přenesená",J100,0)</f>
        <v>0</v>
      </c>
      <c r="BI100" s="135">
        <f aca="true" t="shared" si="26" ref="BI100:BI154">IF(N100="nulová",J100,0)</f>
        <v>0</v>
      </c>
      <c r="BJ100" s="2" t="s">
        <v>85</v>
      </c>
      <c r="BK100" s="135">
        <f aca="true" t="shared" si="27" ref="BK100:BK105">ROUND(I100*H100,2)</f>
        <v>0</v>
      </c>
      <c r="BL100" s="2" t="s">
        <v>373</v>
      </c>
      <c r="BM100" s="134" t="s">
        <v>2815</v>
      </c>
    </row>
    <row r="101" spans="2:65" s="18" customFormat="1" ht="16.5" customHeight="1">
      <c r="B101" s="19"/>
      <c r="C101" s="123" t="s">
        <v>118</v>
      </c>
      <c r="D101" s="123" t="s">
        <v>156</v>
      </c>
      <c r="E101" s="124" t="s">
        <v>2816</v>
      </c>
      <c r="F101" s="125" t="s">
        <v>2817</v>
      </c>
      <c r="G101" s="126" t="s">
        <v>270</v>
      </c>
      <c r="H101" s="127">
        <v>36</v>
      </c>
      <c r="I101" s="128"/>
      <c r="J101" s="129">
        <f t="shared" si="18"/>
        <v>0</v>
      </c>
      <c r="K101" s="125" t="s">
        <v>160</v>
      </c>
      <c r="L101" s="19"/>
      <c r="M101" s="130" t="s">
        <v>19</v>
      </c>
      <c r="N101" s="131" t="s">
        <v>49</v>
      </c>
      <c r="P101" s="132">
        <f t="shared" si="19"/>
        <v>0</v>
      </c>
      <c r="Q101" s="132">
        <v>0.00125</v>
      </c>
      <c r="R101" s="132">
        <f t="shared" si="20"/>
        <v>0.045</v>
      </c>
      <c r="S101" s="132">
        <v>0</v>
      </c>
      <c r="T101" s="133">
        <f t="shared" si="21"/>
        <v>0</v>
      </c>
      <c r="AR101" s="134" t="s">
        <v>373</v>
      </c>
      <c r="AT101" s="134" t="s">
        <v>156</v>
      </c>
      <c r="AU101" s="134" t="s">
        <v>87</v>
      </c>
      <c r="AY101" s="2" t="s">
        <v>153</v>
      </c>
      <c r="BE101" s="135">
        <f t="shared" si="22"/>
        <v>0</v>
      </c>
      <c r="BF101" s="135">
        <f t="shared" si="23"/>
        <v>0</v>
      </c>
      <c r="BG101" s="135">
        <f t="shared" si="24"/>
        <v>0</v>
      </c>
      <c r="BH101" s="135">
        <f t="shared" si="25"/>
        <v>0</v>
      </c>
      <c r="BI101" s="135">
        <f t="shared" si="26"/>
        <v>0</v>
      </c>
      <c r="BJ101" s="2" t="s">
        <v>85</v>
      </c>
      <c r="BK101" s="135">
        <f t="shared" si="27"/>
        <v>0</v>
      </c>
      <c r="BL101" s="2" t="s">
        <v>373</v>
      </c>
      <c r="BM101" s="134" t="s">
        <v>2818</v>
      </c>
    </row>
    <row r="102" spans="2:47" s="18" customFormat="1" ht="11.25">
      <c r="B102" s="19"/>
      <c r="D102" s="136" t="s">
        <v>163</v>
      </c>
      <c r="F102" s="137" t="s">
        <v>2819</v>
      </c>
      <c r="L102" s="19"/>
      <c r="M102" s="138"/>
      <c r="T102" s="43"/>
      <c r="AT102" s="2" t="s">
        <v>163</v>
      </c>
      <c r="AU102" s="2" t="s">
        <v>87</v>
      </c>
    </row>
    <row r="103" spans="2:65" s="18" customFormat="1" ht="33" customHeight="1">
      <c r="B103" s="19"/>
      <c r="C103" s="123" t="s">
        <v>121</v>
      </c>
      <c r="D103" s="123" t="s">
        <v>156</v>
      </c>
      <c r="E103" s="124" t="s">
        <v>2820</v>
      </c>
      <c r="F103" s="125" t="s">
        <v>2821</v>
      </c>
      <c r="G103" s="126" t="s">
        <v>270</v>
      </c>
      <c r="H103" s="127">
        <v>36</v>
      </c>
      <c r="I103" s="128"/>
      <c r="J103" s="129">
        <f t="shared" si="18"/>
        <v>0</v>
      </c>
      <c r="K103" s="125" t="s">
        <v>19</v>
      </c>
      <c r="L103" s="19"/>
      <c r="M103" s="130" t="s">
        <v>19</v>
      </c>
      <c r="N103" s="131" t="s">
        <v>49</v>
      </c>
      <c r="P103" s="132">
        <f t="shared" si="19"/>
        <v>0</v>
      </c>
      <c r="Q103" s="132">
        <v>0.00024</v>
      </c>
      <c r="R103" s="132">
        <f t="shared" si="20"/>
        <v>0.00864</v>
      </c>
      <c r="S103" s="132">
        <v>0</v>
      </c>
      <c r="T103" s="133">
        <f t="shared" si="21"/>
        <v>0</v>
      </c>
      <c r="AR103" s="134" t="s">
        <v>373</v>
      </c>
      <c r="AT103" s="134" t="s">
        <v>156</v>
      </c>
      <c r="AU103" s="134" t="s">
        <v>87</v>
      </c>
      <c r="AY103" s="2" t="s">
        <v>153</v>
      </c>
      <c r="BE103" s="135">
        <f t="shared" si="22"/>
        <v>0</v>
      </c>
      <c r="BF103" s="135">
        <f t="shared" si="23"/>
        <v>0</v>
      </c>
      <c r="BG103" s="135">
        <f t="shared" si="24"/>
        <v>0</v>
      </c>
      <c r="BH103" s="135">
        <f t="shared" si="25"/>
        <v>0</v>
      </c>
      <c r="BI103" s="135">
        <f t="shared" si="26"/>
        <v>0</v>
      </c>
      <c r="BJ103" s="2" t="s">
        <v>85</v>
      </c>
      <c r="BK103" s="135">
        <f t="shared" si="27"/>
        <v>0</v>
      </c>
      <c r="BL103" s="2" t="s">
        <v>373</v>
      </c>
      <c r="BM103" s="134" t="s">
        <v>2822</v>
      </c>
    </row>
    <row r="104" spans="2:47" s="18" customFormat="1" ht="39">
      <c r="B104" s="19"/>
      <c r="D104" s="144" t="s">
        <v>655</v>
      </c>
      <c r="F104" s="170" t="s">
        <v>2823</v>
      </c>
      <c r="L104" s="19"/>
      <c r="M104" s="138"/>
      <c r="T104" s="43"/>
      <c r="AT104" s="2" t="s">
        <v>655</v>
      </c>
      <c r="AU104" s="2" t="s">
        <v>87</v>
      </c>
    </row>
    <row r="105" spans="2:65" s="18" customFormat="1" ht="24.2" customHeight="1">
      <c r="B105" s="19"/>
      <c r="C105" s="123" t="s">
        <v>219</v>
      </c>
      <c r="D105" s="123" t="s">
        <v>156</v>
      </c>
      <c r="E105" s="124" t="s">
        <v>2824</v>
      </c>
      <c r="F105" s="125" t="s">
        <v>2825</v>
      </c>
      <c r="G105" s="126" t="s">
        <v>1081</v>
      </c>
      <c r="H105" s="181"/>
      <c r="I105" s="128"/>
      <c r="J105" s="129">
        <f t="shared" si="18"/>
        <v>0</v>
      </c>
      <c r="K105" s="125" t="s">
        <v>160</v>
      </c>
      <c r="L105" s="19"/>
      <c r="M105" s="130" t="s">
        <v>19</v>
      </c>
      <c r="N105" s="131" t="s">
        <v>49</v>
      </c>
      <c r="P105" s="132">
        <f t="shared" si="19"/>
        <v>0</v>
      </c>
      <c r="Q105" s="132">
        <v>0</v>
      </c>
      <c r="R105" s="132">
        <f t="shared" si="20"/>
        <v>0</v>
      </c>
      <c r="S105" s="132">
        <v>0</v>
      </c>
      <c r="T105" s="133">
        <f t="shared" si="21"/>
        <v>0</v>
      </c>
      <c r="AR105" s="134" t="s">
        <v>373</v>
      </c>
      <c r="AT105" s="134" t="s">
        <v>156</v>
      </c>
      <c r="AU105" s="134" t="s">
        <v>87</v>
      </c>
      <c r="AY105" s="2" t="s">
        <v>153</v>
      </c>
      <c r="BE105" s="135">
        <f t="shared" si="22"/>
        <v>0</v>
      </c>
      <c r="BF105" s="135">
        <f t="shared" si="23"/>
        <v>0</v>
      </c>
      <c r="BG105" s="135">
        <f t="shared" si="24"/>
        <v>0</v>
      </c>
      <c r="BH105" s="135">
        <f t="shared" si="25"/>
        <v>0</v>
      </c>
      <c r="BI105" s="135">
        <f t="shared" si="26"/>
        <v>0</v>
      </c>
      <c r="BJ105" s="2" t="s">
        <v>85</v>
      </c>
      <c r="BK105" s="135">
        <f t="shared" si="27"/>
        <v>0</v>
      </c>
      <c r="BL105" s="2" t="s">
        <v>373</v>
      </c>
      <c r="BM105" s="134" t="s">
        <v>2826</v>
      </c>
    </row>
    <row r="106" spans="2:47" s="18" customFormat="1" ht="11.25">
      <c r="B106" s="19"/>
      <c r="D106" s="136" t="s">
        <v>163</v>
      </c>
      <c r="F106" s="137" t="s">
        <v>2827</v>
      </c>
      <c r="L106" s="19"/>
      <c r="M106" s="138"/>
      <c r="T106" s="43"/>
      <c r="AT106" s="2" t="s">
        <v>163</v>
      </c>
      <c r="AU106" s="2" t="s">
        <v>87</v>
      </c>
    </row>
    <row r="107" spans="2:63" s="111" customFormat="1" ht="22.9" customHeight="1">
      <c r="B107" s="112"/>
      <c r="D107" s="113" t="s">
        <v>77</v>
      </c>
      <c r="E107" s="121" t="s">
        <v>2828</v>
      </c>
      <c r="F107" s="121" t="s">
        <v>2829</v>
      </c>
      <c r="J107" s="122">
        <f>BK107</f>
        <v>0</v>
      </c>
      <c r="L107" s="112"/>
      <c r="M107" s="116"/>
      <c r="P107" s="117">
        <f>SUM(P108:P116)</f>
        <v>0</v>
      </c>
      <c r="R107" s="117">
        <f>SUM(R108:R116)</f>
        <v>0.00132</v>
      </c>
      <c r="T107" s="118">
        <f>SUM(T108:T116)</f>
        <v>0</v>
      </c>
      <c r="AR107" s="113" t="s">
        <v>87</v>
      </c>
      <c r="AT107" s="119" t="s">
        <v>77</v>
      </c>
      <c r="AU107" s="119" t="s">
        <v>85</v>
      </c>
      <c r="AY107" s="113" t="s">
        <v>153</v>
      </c>
      <c r="BK107" s="120">
        <f>SUM(BK108:BK116)</f>
        <v>0</v>
      </c>
    </row>
    <row r="108" spans="2:65" s="18" customFormat="1" ht="16.5" customHeight="1">
      <c r="B108" s="19"/>
      <c r="C108" s="123" t="s">
        <v>363</v>
      </c>
      <c r="D108" s="123" t="s">
        <v>156</v>
      </c>
      <c r="E108" s="124" t="s">
        <v>2830</v>
      </c>
      <c r="F108" s="125" t="s">
        <v>2831</v>
      </c>
      <c r="G108" s="126" t="s">
        <v>254</v>
      </c>
      <c r="H108" s="127">
        <v>2</v>
      </c>
      <c r="I108" s="128"/>
      <c r="J108" s="129">
        <f>ROUND(I108*H108,2)</f>
        <v>0</v>
      </c>
      <c r="K108" s="125" t="s">
        <v>160</v>
      </c>
      <c r="L108" s="19"/>
      <c r="M108" s="130" t="s">
        <v>19</v>
      </c>
      <c r="N108" s="131" t="s">
        <v>49</v>
      </c>
      <c r="P108" s="132">
        <f>O108*H108</f>
        <v>0</v>
      </c>
      <c r="Q108" s="132">
        <v>0.00044</v>
      </c>
      <c r="R108" s="132">
        <f>Q108*H108</f>
        <v>0.00088</v>
      </c>
      <c r="S108" s="132">
        <v>0</v>
      </c>
      <c r="T108" s="133">
        <f>S108*H108</f>
        <v>0</v>
      </c>
      <c r="AR108" s="134" t="s">
        <v>373</v>
      </c>
      <c r="AT108" s="134" t="s">
        <v>156</v>
      </c>
      <c r="AU108" s="134" t="s">
        <v>87</v>
      </c>
      <c r="AY108" s="2" t="s">
        <v>153</v>
      </c>
      <c r="BE108" s="135">
        <f t="shared" si="22"/>
        <v>0</v>
      </c>
      <c r="BF108" s="135">
        <f t="shared" si="23"/>
        <v>0</v>
      </c>
      <c r="BG108" s="135">
        <f t="shared" si="24"/>
        <v>0</v>
      </c>
      <c r="BH108" s="135">
        <f t="shared" si="25"/>
        <v>0</v>
      </c>
      <c r="BI108" s="135">
        <f t="shared" si="26"/>
        <v>0</v>
      </c>
      <c r="BJ108" s="2" t="s">
        <v>85</v>
      </c>
      <c r="BK108" s="135">
        <f>ROUND(I108*H108,2)</f>
        <v>0</v>
      </c>
      <c r="BL108" s="2" t="s">
        <v>373</v>
      </c>
      <c r="BM108" s="134" t="s">
        <v>2832</v>
      </c>
    </row>
    <row r="109" spans="2:47" s="18" customFormat="1" ht="11.25">
      <c r="B109" s="19"/>
      <c r="D109" s="136" t="s">
        <v>163</v>
      </c>
      <c r="F109" s="137" t="s">
        <v>2833</v>
      </c>
      <c r="L109" s="19"/>
      <c r="M109" s="138"/>
      <c r="T109" s="43"/>
      <c r="AT109" s="2" t="s">
        <v>163</v>
      </c>
      <c r="AU109" s="2" t="s">
        <v>87</v>
      </c>
    </row>
    <row r="110" spans="2:65" s="18" customFormat="1" ht="16.5" customHeight="1">
      <c r="B110" s="19"/>
      <c r="C110" s="123" t="s">
        <v>8</v>
      </c>
      <c r="D110" s="123" t="s">
        <v>156</v>
      </c>
      <c r="E110" s="124" t="s">
        <v>2834</v>
      </c>
      <c r="F110" s="125" t="s">
        <v>2835</v>
      </c>
      <c r="G110" s="126" t="s">
        <v>254</v>
      </c>
      <c r="H110" s="127">
        <v>2</v>
      </c>
      <c r="I110" s="128"/>
      <c r="J110" s="129">
        <f>ROUND(I110*H110,2)</f>
        <v>0</v>
      </c>
      <c r="K110" s="125" t="s">
        <v>160</v>
      </c>
      <c r="L110" s="19"/>
      <c r="M110" s="130" t="s">
        <v>19</v>
      </c>
      <c r="N110" s="131" t="s">
        <v>49</v>
      </c>
      <c r="P110" s="132">
        <f>O110*H110</f>
        <v>0</v>
      </c>
      <c r="Q110" s="132">
        <v>0.00022</v>
      </c>
      <c r="R110" s="132">
        <f>Q110*H110</f>
        <v>0.00044</v>
      </c>
      <c r="S110" s="132">
        <v>0</v>
      </c>
      <c r="T110" s="133">
        <f>S110*H110</f>
        <v>0</v>
      </c>
      <c r="AR110" s="134" t="s">
        <v>373</v>
      </c>
      <c r="AT110" s="134" t="s">
        <v>156</v>
      </c>
      <c r="AU110" s="134" t="s">
        <v>87</v>
      </c>
      <c r="AY110" s="2" t="s">
        <v>153</v>
      </c>
      <c r="BE110" s="135">
        <f t="shared" si="22"/>
        <v>0</v>
      </c>
      <c r="BF110" s="135">
        <f t="shared" si="23"/>
        <v>0</v>
      </c>
      <c r="BG110" s="135">
        <f t="shared" si="24"/>
        <v>0</v>
      </c>
      <c r="BH110" s="135">
        <f t="shared" si="25"/>
        <v>0</v>
      </c>
      <c r="BI110" s="135">
        <f t="shared" si="26"/>
        <v>0</v>
      </c>
      <c r="BJ110" s="2" t="s">
        <v>85</v>
      </c>
      <c r="BK110" s="135">
        <f>ROUND(I110*H110,2)</f>
        <v>0</v>
      </c>
      <c r="BL110" s="2" t="s">
        <v>373</v>
      </c>
      <c r="BM110" s="134" t="s">
        <v>2836</v>
      </c>
    </row>
    <row r="111" spans="2:47" s="18" customFormat="1" ht="11.25">
      <c r="B111" s="19"/>
      <c r="D111" s="136" t="s">
        <v>163</v>
      </c>
      <c r="F111" s="137" t="s">
        <v>2837</v>
      </c>
      <c r="L111" s="19"/>
      <c r="M111" s="138"/>
      <c r="T111" s="43"/>
      <c r="AT111" s="2" t="s">
        <v>163</v>
      </c>
      <c r="AU111" s="2" t="s">
        <v>87</v>
      </c>
    </row>
    <row r="112" spans="2:65" s="18" customFormat="1" ht="21.75" customHeight="1">
      <c r="B112" s="19"/>
      <c r="C112" s="123" t="s">
        <v>373</v>
      </c>
      <c r="D112" s="123" t="s">
        <v>156</v>
      </c>
      <c r="E112" s="124" t="s">
        <v>2838</v>
      </c>
      <c r="F112" s="125" t="s">
        <v>2839</v>
      </c>
      <c r="G112" s="126" t="s">
        <v>159</v>
      </c>
      <c r="H112" s="127">
        <v>2</v>
      </c>
      <c r="I112" s="128"/>
      <c r="J112" s="129">
        <f aca="true" t="shared" si="28" ref="J112:J115">ROUND(I112*H112,2)</f>
        <v>0</v>
      </c>
      <c r="K112" s="125" t="s">
        <v>19</v>
      </c>
      <c r="L112" s="19"/>
      <c r="M112" s="130" t="s">
        <v>19</v>
      </c>
      <c r="N112" s="131" t="s">
        <v>49</v>
      </c>
      <c r="P112" s="132">
        <f aca="true" t="shared" si="29" ref="P112:P115">O112*H112</f>
        <v>0</v>
      </c>
      <c r="Q112" s="132">
        <v>0</v>
      </c>
      <c r="R112" s="132">
        <f aca="true" t="shared" si="30" ref="R112:R115">Q112*H112</f>
        <v>0</v>
      </c>
      <c r="S112" s="132">
        <v>0</v>
      </c>
      <c r="T112" s="133">
        <f aca="true" t="shared" si="31" ref="T112:T115">S112*H112</f>
        <v>0</v>
      </c>
      <c r="AR112" s="134" t="s">
        <v>373</v>
      </c>
      <c r="AT112" s="134" t="s">
        <v>156</v>
      </c>
      <c r="AU112" s="134" t="s">
        <v>87</v>
      </c>
      <c r="AY112" s="2" t="s">
        <v>153</v>
      </c>
      <c r="BE112" s="135">
        <f t="shared" si="22"/>
        <v>0</v>
      </c>
      <c r="BF112" s="135">
        <f t="shared" si="23"/>
        <v>0</v>
      </c>
      <c r="BG112" s="135">
        <f t="shared" si="24"/>
        <v>0</v>
      </c>
      <c r="BH112" s="135">
        <f t="shared" si="25"/>
        <v>0</v>
      </c>
      <c r="BI112" s="135">
        <f t="shared" si="26"/>
        <v>0</v>
      </c>
      <c r="BJ112" s="2" t="s">
        <v>85</v>
      </c>
      <c r="BK112" s="135">
        <f aca="true" t="shared" si="32" ref="BK112:BK115">ROUND(I112*H112,2)</f>
        <v>0</v>
      </c>
      <c r="BL112" s="2" t="s">
        <v>373</v>
      </c>
      <c r="BM112" s="134" t="s">
        <v>2840</v>
      </c>
    </row>
    <row r="113" spans="2:65" s="18" customFormat="1" ht="21.75" customHeight="1">
      <c r="B113" s="19"/>
      <c r="C113" s="123" t="s">
        <v>380</v>
      </c>
      <c r="D113" s="123" t="s">
        <v>156</v>
      </c>
      <c r="E113" s="124" t="s">
        <v>2841</v>
      </c>
      <c r="F113" s="125" t="s">
        <v>2842</v>
      </c>
      <c r="G113" s="126" t="s">
        <v>254</v>
      </c>
      <c r="H113" s="127">
        <v>2</v>
      </c>
      <c r="I113" s="128"/>
      <c r="J113" s="129">
        <f t="shared" si="28"/>
        <v>0</v>
      </c>
      <c r="K113" s="125" t="s">
        <v>19</v>
      </c>
      <c r="L113" s="19"/>
      <c r="M113" s="130" t="s">
        <v>19</v>
      </c>
      <c r="N113" s="131" t="s">
        <v>49</v>
      </c>
      <c r="P113" s="132">
        <f t="shared" si="29"/>
        <v>0</v>
      </c>
      <c r="Q113" s="132">
        <v>0</v>
      </c>
      <c r="R113" s="132">
        <f t="shared" si="30"/>
        <v>0</v>
      </c>
      <c r="S113" s="132">
        <v>0</v>
      </c>
      <c r="T113" s="133">
        <f t="shared" si="31"/>
        <v>0</v>
      </c>
      <c r="AR113" s="134" t="s">
        <v>373</v>
      </c>
      <c r="AT113" s="134" t="s">
        <v>156</v>
      </c>
      <c r="AU113" s="134" t="s">
        <v>87</v>
      </c>
      <c r="AY113" s="2" t="s">
        <v>153</v>
      </c>
      <c r="BE113" s="135">
        <f t="shared" si="22"/>
        <v>0</v>
      </c>
      <c r="BF113" s="135">
        <f t="shared" si="23"/>
        <v>0</v>
      </c>
      <c r="BG113" s="135">
        <f t="shared" si="24"/>
        <v>0</v>
      </c>
      <c r="BH113" s="135">
        <f t="shared" si="25"/>
        <v>0</v>
      </c>
      <c r="BI113" s="135">
        <f t="shared" si="26"/>
        <v>0</v>
      </c>
      <c r="BJ113" s="2" t="s">
        <v>85</v>
      </c>
      <c r="BK113" s="135">
        <f t="shared" si="32"/>
        <v>0</v>
      </c>
      <c r="BL113" s="2" t="s">
        <v>373</v>
      </c>
      <c r="BM113" s="134" t="s">
        <v>2843</v>
      </c>
    </row>
    <row r="114" spans="2:65" s="18" customFormat="1" ht="16.5" customHeight="1">
      <c r="B114" s="19"/>
      <c r="C114" s="123" t="s">
        <v>361</v>
      </c>
      <c r="D114" s="123" t="s">
        <v>156</v>
      </c>
      <c r="E114" s="124" t="s">
        <v>2844</v>
      </c>
      <c r="F114" s="125" t="s">
        <v>2845</v>
      </c>
      <c r="G114" s="126" t="s">
        <v>254</v>
      </c>
      <c r="H114" s="127">
        <v>2</v>
      </c>
      <c r="I114" s="128"/>
      <c r="J114" s="129">
        <f t="shared" si="28"/>
        <v>0</v>
      </c>
      <c r="K114" s="125" t="s">
        <v>19</v>
      </c>
      <c r="L114" s="19"/>
      <c r="M114" s="130" t="s">
        <v>19</v>
      </c>
      <c r="N114" s="131" t="s">
        <v>49</v>
      </c>
      <c r="P114" s="132">
        <f t="shared" si="29"/>
        <v>0</v>
      </c>
      <c r="Q114" s="132">
        <v>0</v>
      </c>
      <c r="R114" s="132">
        <f t="shared" si="30"/>
        <v>0</v>
      </c>
      <c r="S114" s="132">
        <v>0</v>
      </c>
      <c r="T114" s="133">
        <f t="shared" si="31"/>
        <v>0</v>
      </c>
      <c r="AR114" s="134" t="s">
        <v>373</v>
      </c>
      <c r="AT114" s="134" t="s">
        <v>156</v>
      </c>
      <c r="AU114" s="134" t="s">
        <v>87</v>
      </c>
      <c r="AY114" s="2" t="s">
        <v>153</v>
      </c>
      <c r="BE114" s="135">
        <f t="shared" si="22"/>
        <v>0</v>
      </c>
      <c r="BF114" s="135">
        <f t="shared" si="23"/>
        <v>0</v>
      </c>
      <c r="BG114" s="135">
        <f t="shared" si="24"/>
        <v>0</v>
      </c>
      <c r="BH114" s="135">
        <f t="shared" si="25"/>
        <v>0</v>
      </c>
      <c r="BI114" s="135">
        <f t="shared" si="26"/>
        <v>0</v>
      </c>
      <c r="BJ114" s="2" t="s">
        <v>85</v>
      </c>
      <c r="BK114" s="135">
        <f t="shared" si="32"/>
        <v>0</v>
      </c>
      <c r="BL114" s="2" t="s">
        <v>373</v>
      </c>
      <c r="BM114" s="134" t="s">
        <v>2846</v>
      </c>
    </row>
    <row r="115" spans="2:65" s="18" customFormat="1" ht="24.2" customHeight="1">
      <c r="B115" s="19"/>
      <c r="C115" s="123" t="s">
        <v>390</v>
      </c>
      <c r="D115" s="123" t="s">
        <v>156</v>
      </c>
      <c r="E115" s="124" t="s">
        <v>2847</v>
      </c>
      <c r="F115" s="125" t="s">
        <v>2848</v>
      </c>
      <c r="G115" s="126" t="s">
        <v>1081</v>
      </c>
      <c r="H115" s="181"/>
      <c r="I115" s="128"/>
      <c r="J115" s="129">
        <f t="shared" si="28"/>
        <v>0</v>
      </c>
      <c r="K115" s="125" t="s">
        <v>160</v>
      </c>
      <c r="L115" s="19"/>
      <c r="M115" s="130" t="s">
        <v>19</v>
      </c>
      <c r="N115" s="131" t="s">
        <v>49</v>
      </c>
      <c r="P115" s="132">
        <f t="shared" si="29"/>
        <v>0</v>
      </c>
      <c r="Q115" s="132">
        <v>0</v>
      </c>
      <c r="R115" s="132">
        <f t="shared" si="30"/>
        <v>0</v>
      </c>
      <c r="S115" s="132">
        <v>0</v>
      </c>
      <c r="T115" s="133">
        <f t="shared" si="31"/>
        <v>0</v>
      </c>
      <c r="AR115" s="134" t="s">
        <v>373</v>
      </c>
      <c r="AT115" s="134" t="s">
        <v>156</v>
      </c>
      <c r="AU115" s="134" t="s">
        <v>87</v>
      </c>
      <c r="AY115" s="2" t="s">
        <v>153</v>
      </c>
      <c r="BE115" s="135">
        <f t="shared" si="22"/>
        <v>0</v>
      </c>
      <c r="BF115" s="135">
        <f t="shared" si="23"/>
        <v>0</v>
      </c>
      <c r="BG115" s="135">
        <f t="shared" si="24"/>
        <v>0</v>
      </c>
      <c r="BH115" s="135">
        <f t="shared" si="25"/>
        <v>0</v>
      </c>
      <c r="BI115" s="135">
        <f t="shared" si="26"/>
        <v>0</v>
      </c>
      <c r="BJ115" s="2" t="s">
        <v>85</v>
      </c>
      <c r="BK115" s="135">
        <f t="shared" si="32"/>
        <v>0</v>
      </c>
      <c r="BL115" s="2" t="s">
        <v>373</v>
      </c>
      <c r="BM115" s="134" t="s">
        <v>2849</v>
      </c>
    </row>
    <row r="116" spans="2:47" s="18" customFormat="1" ht="11.25">
      <c r="B116" s="19"/>
      <c r="D116" s="136" t="s">
        <v>163</v>
      </c>
      <c r="F116" s="137" t="s">
        <v>2850</v>
      </c>
      <c r="L116" s="19"/>
      <c r="M116" s="138"/>
      <c r="T116" s="43"/>
      <c r="AT116" s="2" t="s">
        <v>163</v>
      </c>
      <c r="AU116" s="2" t="s">
        <v>87</v>
      </c>
    </row>
    <row r="117" spans="2:63" s="111" customFormat="1" ht="22.9" customHeight="1">
      <c r="B117" s="112"/>
      <c r="D117" s="113" t="s">
        <v>77</v>
      </c>
      <c r="E117" s="121" t="s">
        <v>2851</v>
      </c>
      <c r="F117" s="121" t="s">
        <v>2852</v>
      </c>
      <c r="J117" s="122">
        <f>BK117</f>
        <v>0</v>
      </c>
      <c r="L117" s="112"/>
      <c r="M117" s="116"/>
      <c r="P117" s="117">
        <f>SUM(P118:P151)</f>
        <v>0</v>
      </c>
      <c r="R117" s="117">
        <f>SUM(R118:R151)</f>
        <v>0.39215</v>
      </c>
      <c r="T117" s="118">
        <f>SUM(T118:T151)</f>
        <v>0</v>
      </c>
      <c r="AR117" s="113" t="s">
        <v>87</v>
      </c>
      <c r="AT117" s="119" t="s">
        <v>77</v>
      </c>
      <c r="AU117" s="119" t="s">
        <v>85</v>
      </c>
      <c r="AY117" s="113" t="s">
        <v>153</v>
      </c>
      <c r="BK117" s="120">
        <f>SUM(BK118:BK151)</f>
        <v>0</v>
      </c>
    </row>
    <row r="118" spans="2:65" s="18" customFormat="1" ht="24.2" customHeight="1">
      <c r="B118" s="19"/>
      <c r="C118" s="123" t="s">
        <v>396</v>
      </c>
      <c r="D118" s="123" t="s">
        <v>156</v>
      </c>
      <c r="E118" s="124" t="s">
        <v>2853</v>
      </c>
      <c r="F118" s="125" t="s">
        <v>2854</v>
      </c>
      <c r="G118" s="126" t="s">
        <v>270</v>
      </c>
      <c r="H118" s="127">
        <v>1069</v>
      </c>
      <c r="I118" s="128"/>
      <c r="J118" s="129">
        <f aca="true" t="shared" si="33" ref="J118:J150">ROUND(I118*H118,2)</f>
        <v>0</v>
      </c>
      <c r="K118" s="125" t="s">
        <v>19</v>
      </c>
      <c r="L118" s="19"/>
      <c r="M118" s="130" t="s">
        <v>19</v>
      </c>
      <c r="N118" s="131" t="s">
        <v>49</v>
      </c>
      <c r="P118" s="132">
        <f aca="true" t="shared" si="34" ref="P118:P150">O118*H118</f>
        <v>0</v>
      </c>
      <c r="Q118" s="132">
        <v>0.00011</v>
      </c>
      <c r="R118" s="132">
        <f aca="true" t="shared" si="35" ref="R118:R150">Q118*H118</f>
        <v>0.11759</v>
      </c>
      <c r="S118" s="132">
        <v>0</v>
      </c>
      <c r="T118" s="133">
        <f aca="true" t="shared" si="36" ref="T118:T150">S118*H118</f>
        <v>0</v>
      </c>
      <c r="AR118" s="134" t="s">
        <v>373</v>
      </c>
      <c r="AT118" s="134" t="s">
        <v>156</v>
      </c>
      <c r="AU118" s="134" t="s">
        <v>87</v>
      </c>
      <c r="AY118" s="2" t="s">
        <v>153</v>
      </c>
      <c r="BE118" s="135">
        <f t="shared" si="22"/>
        <v>0</v>
      </c>
      <c r="BF118" s="135">
        <f t="shared" si="23"/>
        <v>0</v>
      </c>
      <c r="BG118" s="135">
        <f t="shared" si="24"/>
        <v>0</v>
      </c>
      <c r="BH118" s="135">
        <f t="shared" si="25"/>
        <v>0</v>
      </c>
      <c r="BI118" s="135">
        <f t="shared" si="26"/>
        <v>0</v>
      </c>
      <c r="BJ118" s="2" t="s">
        <v>85</v>
      </c>
      <c r="BK118" s="135">
        <f aca="true" t="shared" si="37" ref="BK118:BK150">ROUND(I118*H118,2)</f>
        <v>0</v>
      </c>
      <c r="BL118" s="2" t="s">
        <v>373</v>
      </c>
      <c r="BM118" s="134" t="s">
        <v>2855</v>
      </c>
    </row>
    <row r="119" spans="2:65" s="18" customFormat="1" ht="24.2" customHeight="1">
      <c r="B119" s="19"/>
      <c r="C119" s="123" t="s">
        <v>7</v>
      </c>
      <c r="D119" s="123" t="s">
        <v>156</v>
      </c>
      <c r="E119" s="124" t="s">
        <v>2856</v>
      </c>
      <c r="F119" s="125" t="s">
        <v>2857</v>
      </c>
      <c r="G119" s="126" t="s">
        <v>258</v>
      </c>
      <c r="H119" s="127">
        <v>194</v>
      </c>
      <c r="I119" s="128"/>
      <c r="J119" s="129">
        <f t="shared" si="33"/>
        <v>0</v>
      </c>
      <c r="K119" s="125" t="s">
        <v>160</v>
      </c>
      <c r="L119" s="19"/>
      <c r="M119" s="130" t="s">
        <v>19</v>
      </c>
      <c r="N119" s="131" t="s">
        <v>49</v>
      </c>
      <c r="P119" s="132">
        <f t="shared" si="34"/>
        <v>0</v>
      </c>
      <c r="Q119" s="132">
        <v>0.00121</v>
      </c>
      <c r="R119" s="132">
        <f t="shared" si="35"/>
        <v>0.23473999999999998</v>
      </c>
      <c r="S119" s="132">
        <v>0</v>
      </c>
      <c r="T119" s="133">
        <f t="shared" si="36"/>
        <v>0</v>
      </c>
      <c r="AR119" s="134" t="s">
        <v>373</v>
      </c>
      <c r="AT119" s="134" t="s">
        <v>156</v>
      </c>
      <c r="AU119" s="134" t="s">
        <v>87</v>
      </c>
      <c r="AY119" s="2" t="s">
        <v>153</v>
      </c>
      <c r="BE119" s="135">
        <f t="shared" si="22"/>
        <v>0</v>
      </c>
      <c r="BF119" s="135">
        <f t="shared" si="23"/>
        <v>0</v>
      </c>
      <c r="BG119" s="135">
        <f t="shared" si="24"/>
        <v>0</v>
      </c>
      <c r="BH119" s="135">
        <f t="shared" si="25"/>
        <v>0</v>
      </c>
      <c r="BI119" s="135">
        <f t="shared" si="26"/>
        <v>0</v>
      </c>
      <c r="BJ119" s="2" t="s">
        <v>85</v>
      </c>
      <c r="BK119" s="135">
        <f t="shared" si="37"/>
        <v>0</v>
      </c>
      <c r="BL119" s="2" t="s">
        <v>373</v>
      </c>
      <c r="BM119" s="134" t="s">
        <v>2858</v>
      </c>
    </row>
    <row r="120" spans="2:47" s="18" customFormat="1" ht="11.25">
      <c r="B120" s="19"/>
      <c r="D120" s="136" t="s">
        <v>163</v>
      </c>
      <c r="F120" s="137" t="s">
        <v>2859</v>
      </c>
      <c r="L120" s="19"/>
      <c r="M120" s="138"/>
      <c r="T120" s="43"/>
      <c r="AT120" s="2" t="s">
        <v>163</v>
      </c>
      <c r="AU120" s="2" t="s">
        <v>87</v>
      </c>
    </row>
    <row r="121" spans="2:47" s="18" customFormat="1" ht="29.25">
      <c r="B121" s="19"/>
      <c r="D121" s="144" t="s">
        <v>655</v>
      </c>
      <c r="F121" s="170" t="s">
        <v>2860</v>
      </c>
      <c r="L121" s="19"/>
      <c r="M121" s="138"/>
      <c r="T121" s="43"/>
      <c r="AT121" s="2" t="s">
        <v>655</v>
      </c>
      <c r="AU121" s="2" t="s">
        <v>87</v>
      </c>
    </row>
    <row r="122" spans="2:65" s="18" customFormat="1" ht="16.5" customHeight="1">
      <c r="B122" s="19"/>
      <c r="C122" s="123" t="s">
        <v>411</v>
      </c>
      <c r="D122" s="123" t="s">
        <v>156</v>
      </c>
      <c r="E122" s="124" t="s">
        <v>2861</v>
      </c>
      <c r="F122" s="125" t="s">
        <v>2862</v>
      </c>
      <c r="G122" s="126" t="s">
        <v>270</v>
      </c>
      <c r="H122" s="127">
        <v>137</v>
      </c>
      <c r="I122" s="128"/>
      <c r="J122" s="129">
        <f t="shared" si="33"/>
        <v>0</v>
      </c>
      <c r="K122" s="125" t="s">
        <v>160</v>
      </c>
      <c r="L122" s="19"/>
      <c r="M122" s="130" t="s">
        <v>19</v>
      </c>
      <c r="N122" s="131" t="s">
        <v>49</v>
      </c>
      <c r="P122" s="132">
        <f t="shared" si="34"/>
        <v>0</v>
      </c>
      <c r="Q122" s="132">
        <v>6E-05</v>
      </c>
      <c r="R122" s="132">
        <f t="shared" si="35"/>
        <v>0.00822</v>
      </c>
      <c r="S122" s="132">
        <v>0</v>
      </c>
      <c r="T122" s="133">
        <f t="shared" si="36"/>
        <v>0</v>
      </c>
      <c r="AR122" s="134" t="s">
        <v>373</v>
      </c>
      <c r="AT122" s="134" t="s">
        <v>156</v>
      </c>
      <c r="AU122" s="134" t="s">
        <v>87</v>
      </c>
      <c r="AY122" s="2" t="s">
        <v>153</v>
      </c>
      <c r="BE122" s="135">
        <f t="shared" si="22"/>
        <v>0</v>
      </c>
      <c r="BF122" s="135">
        <f t="shared" si="23"/>
        <v>0</v>
      </c>
      <c r="BG122" s="135">
        <f t="shared" si="24"/>
        <v>0</v>
      </c>
      <c r="BH122" s="135">
        <f t="shared" si="25"/>
        <v>0</v>
      </c>
      <c r="BI122" s="135">
        <f t="shared" si="26"/>
        <v>0</v>
      </c>
      <c r="BJ122" s="2" t="s">
        <v>85</v>
      </c>
      <c r="BK122" s="135">
        <f t="shared" si="37"/>
        <v>0</v>
      </c>
      <c r="BL122" s="2" t="s">
        <v>373</v>
      </c>
      <c r="BM122" s="134" t="s">
        <v>2863</v>
      </c>
    </row>
    <row r="123" spans="2:47" s="18" customFormat="1" ht="11.25">
      <c r="B123" s="19"/>
      <c r="D123" s="136" t="s">
        <v>163</v>
      </c>
      <c r="F123" s="137" t="s">
        <v>2864</v>
      </c>
      <c r="L123" s="19"/>
      <c r="M123" s="138"/>
      <c r="T123" s="43"/>
      <c r="AT123" s="2" t="s">
        <v>163</v>
      </c>
      <c r="AU123" s="2" t="s">
        <v>87</v>
      </c>
    </row>
    <row r="124" spans="2:65" s="18" customFormat="1" ht="16.5" customHeight="1">
      <c r="B124" s="19"/>
      <c r="C124" s="123" t="s">
        <v>420</v>
      </c>
      <c r="D124" s="123" t="s">
        <v>156</v>
      </c>
      <c r="E124" s="124" t="s">
        <v>2865</v>
      </c>
      <c r="F124" s="125" t="s">
        <v>2866</v>
      </c>
      <c r="G124" s="126" t="s">
        <v>270</v>
      </c>
      <c r="H124" s="127">
        <v>54</v>
      </c>
      <c r="I124" s="128"/>
      <c r="J124" s="129">
        <f t="shared" si="33"/>
        <v>0</v>
      </c>
      <c r="K124" s="125" t="s">
        <v>160</v>
      </c>
      <c r="L124" s="19"/>
      <c r="M124" s="130" t="s">
        <v>19</v>
      </c>
      <c r="N124" s="131" t="s">
        <v>49</v>
      </c>
      <c r="P124" s="132">
        <f t="shared" si="34"/>
        <v>0</v>
      </c>
      <c r="Q124" s="132">
        <v>0.0001</v>
      </c>
      <c r="R124" s="132">
        <f t="shared" si="35"/>
        <v>0.0054</v>
      </c>
      <c r="S124" s="132">
        <v>0</v>
      </c>
      <c r="T124" s="133">
        <f t="shared" si="36"/>
        <v>0</v>
      </c>
      <c r="AR124" s="134" t="s">
        <v>373</v>
      </c>
      <c r="AT124" s="134" t="s">
        <v>156</v>
      </c>
      <c r="AU124" s="134" t="s">
        <v>87</v>
      </c>
      <c r="AY124" s="2" t="s">
        <v>153</v>
      </c>
      <c r="BE124" s="135">
        <f t="shared" si="22"/>
        <v>0</v>
      </c>
      <c r="BF124" s="135">
        <f t="shared" si="23"/>
        <v>0</v>
      </c>
      <c r="BG124" s="135">
        <f t="shared" si="24"/>
        <v>0</v>
      </c>
      <c r="BH124" s="135">
        <f t="shared" si="25"/>
        <v>0</v>
      </c>
      <c r="BI124" s="135">
        <f t="shared" si="26"/>
        <v>0</v>
      </c>
      <c r="BJ124" s="2" t="s">
        <v>85</v>
      </c>
      <c r="BK124" s="135">
        <f t="shared" si="37"/>
        <v>0</v>
      </c>
      <c r="BL124" s="2" t="s">
        <v>373</v>
      </c>
      <c r="BM124" s="134" t="s">
        <v>2867</v>
      </c>
    </row>
    <row r="125" spans="2:47" s="18" customFormat="1" ht="11.25">
      <c r="B125" s="19"/>
      <c r="D125" s="136" t="s">
        <v>163</v>
      </c>
      <c r="F125" s="137" t="s">
        <v>2868</v>
      </c>
      <c r="L125" s="19"/>
      <c r="M125" s="138"/>
      <c r="T125" s="43"/>
      <c r="AT125" s="2" t="s">
        <v>163</v>
      </c>
      <c r="AU125" s="2" t="s">
        <v>87</v>
      </c>
    </row>
    <row r="126" spans="2:65" s="18" customFormat="1" ht="16.5" customHeight="1">
      <c r="B126" s="19"/>
      <c r="C126" s="123" t="s">
        <v>428</v>
      </c>
      <c r="D126" s="123" t="s">
        <v>156</v>
      </c>
      <c r="E126" s="124" t="s">
        <v>2869</v>
      </c>
      <c r="F126" s="125" t="s">
        <v>2870</v>
      </c>
      <c r="G126" s="126" t="s">
        <v>270</v>
      </c>
      <c r="H126" s="127">
        <v>29</v>
      </c>
      <c r="I126" s="128"/>
      <c r="J126" s="129">
        <f t="shared" si="33"/>
        <v>0</v>
      </c>
      <c r="K126" s="125" t="s">
        <v>160</v>
      </c>
      <c r="L126" s="19"/>
      <c r="M126" s="130" t="s">
        <v>19</v>
      </c>
      <c r="N126" s="131" t="s">
        <v>49</v>
      </c>
      <c r="P126" s="132">
        <f t="shared" si="34"/>
        <v>0</v>
      </c>
      <c r="Q126" s="132">
        <v>6E-05</v>
      </c>
      <c r="R126" s="132">
        <f t="shared" si="35"/>
        <v>0.00174</v>
      </c>
      <c r="S126" s="132">
        <v>0</v>
      </c>
      <c r="T126" s="133">
        <f t="shared" si="36"/>
        <v>0</v>
      </c>
      <c r="AR126" s="134" t="s">
        <v>373</v>
      </c>
      <c r="AT126" s="134" t="s">
        <v>156</v>
      </c>
      <c r="AU126" s="134" t="s">
        <v>87</v>
      </c>
      <c r="AY126" s="2" t="s">
        <v>153</v>
      </c>
      <c r="BE126" s="135">
        <f t="shared" si="22"/>
        <v>0</v>
      </c>
      <c r="BF126" s="135">
        <f t="shared" si="23"/>
        <v>0</v>
      </c>
      <c r="BG126" s="135">
        <f t="shared" si="24"/>
        <v>0</v>
      </c>
      <c r="BH126" s="135">
        <f t="shared" si="25"/>
        <v>0</v>
      </c>
      <c r="BI126" s="135">
        <f t="shared" si="26"/>
        <v>0</v>
      </c>
      <c r="BJ126" s="2" t="s">
        <v>85</v>
      </c>
      <c r="BK126" s="135">
        <f t="shared" si="37"/>
        <v>0</v>
      </c>
      <c r="BL126" s="2" t="s">
        <v>373</v>
      </c>
      <c r="BM126" s="134" t="s">
        <v>2871</v>
      </c>
    </row>
    <row r="127" spans="2:47" s="18" customFormat="1" ht="11.25">
      <c r="B127" s="19"/>
      <c r="D127" s="136" t="s">
        <v>163</v>
      </c>
      <c r="F127" s="137" t="s">
        <v>2872</v>
      </c>
      <c r="L127" s="19"/>
      <c r="M127" s="138"/>
      <c r="T127" s="43"/>
      <c r="AT127" s="2" t="s">
        <v>163</v>
      </c>
      <c r="AU127" s="2" t="s">
        <v>87</v>
      </c>
    </row>
    <row r="128" spans="2:65" s="18" customFormat="1" ht="16.5" customHeight="1">
      <c r="B128" s="19"/>
      <c r="C128" s="123" t="s">
        <v>440</v>
      </c>
      <c r="D128" s="123" t="s">
        <v>156</v>
      </c>
      <c r="E128" s="124" t="s">
        <v>2873</v>
      </c>
      <c r="F128" s="125" t="s">
        <v>2874</v>
      </c>
      <c r="G128" s="126" t="s">
        <v>254</v>
      </c>
      <c r="H128" s="127">
        <v>1</v>
      </c>
      <c r="I128" s="128"/>
      <c r="J128" s="129">
        <f t="shared" si="33"/>
        <v>0</v>
      </c>
      <c r="K128" s="125" t="s">
        <v>160</v>
      </c>
      <c r="L128" s="19"/>
      <c r="M128" s="130" t="s">
        <v>19</v>
      </c>
      <c r="N128" s="131" t="s">
        <v>49</v>
      </c>
      <c r="P128" s="132">
        <f t="shared" si="34"/>
        <v>0</v>
      </c>
      <c r="Q128" s="132">
        <v>0.00712</v>
      </c>
      <c r="R128" s="132">
        <f t="shared" si="35"/>
        <v>0.00712</v>
      </c>
      <c r="S128" s="132">
        <v>0</v>
      </c>
      <c r="T128" s="133">
        <f t="shared" si="36"/>
        <v>0</v>
      </c>
      <c r="AR128" s="134" t="s">
        <v>373</v>
      </c>
      <c r="AT128" s="134" t="s">
        <v>156</v>
      </c>
      <c r="AU128" s="134" t="s">
        <v>87</v>
      </c>
      <c r="AY128" s="2" t="s">
        <v>153</v>
      </c>
      <c r="BE128" s="135">
        <f t="shared" si="22"/>
        <v>0</v>
      </c>
      <c r="BF128" s="135">
        <f t="shared" si="23"/>
        <v>0</v>
      </c>
      <c r="BG128" s="135">
        <f t="shared" si="24"/>
        <v>0</v>
      </c>
      <c r="BH128" s="135">
        <f t="shared" si="25"/>
        <v>0</v>
      </c>
      <c r="BI128" s="135">
        <f t="shared" si="26"/>
        <v>0</v>
      </c>
      <c r="BJ128" s="2" t="s">
        <v>85</v>
      </c>
      <c r="BK128" s="135">
        <f t="shared" si="37"/>
        <v>0</v>
      </c>
      <c r="BL128" s="2" t="s">
        <v>373</v>
      </c>
      <c r="BM128" s="134" t="s">
        <v>2875</v>
      </c>
    </row>
    <row r="129" spans="2:47" s="18" customFormat="1" ht="11.25">
      <c r="B129" s="19"/>
      <c r="D129" s="136" t="s">
        <v>163</v>
      </c>
      <c r="F129" s="137" t="s">
        <v>2876</v>
      </c>
      <c r="L129" s="19"/>
      <c r="M129" s="138"/>
      <c r="T129" s="43"/>
      <c r="AT129" s="2" t="s">
        <v>163</v>
      </c>
      <c r="AU129" s="2" t="s">
        <v>87</v>
      </c>
    </row>
    <row r="130" spans="2:47" s="18" customFormat="1" ht="58.5">
      <c r="B130" s="19"/>
      <c r="D130" s="144" t="s">
        <v>655</v>
      </c>
      <c r="F130" s="170" t="s">
        <v>2877</v>
      </c>
      <c r="L130" s="19"/>
      <c r="M130" s="138"/>
      <c r="T130" s="43"/>
      <c r="AT130" s="2" t="s">
        <v>655</v>
      </c>
      <c r="AU130" s="2" t="s">
        <v>87</v>
      </c>
    </row>
    <row r="131" spans="2:65" s="18" customFormat="1" ht="21.75" customHeight="1">
      <c r="B131" s="19"/>
      <c r="C131" s="123" t="s">
        <v>446</v>
      </c>
      <c r="D131" s="123" t="s">
        <v>156</v>
      </c>
      <c r="E131" s="124" t="s">
        <v>2878</v>
      </c>
      <c r="F131" s="125" t="s">
        <v>2879</v>
      </c>
      <c r="G131" s="126" t="s">
        <v>254</v>
      </c>
      <c r="H131" s="127">
        <v>1</v>
      </c>
      <c r="I131" s="128"/>
      <c r="J131" s="129">
        <f t="shared" si="33"/>
        <v>0</v>
      </c>
      <c r="K131" s="125" t="s">
        <v>160</v>
      </c>
      <c r="L131" s="19"/>
      <c r="M131" s="130" t="s">
        <v>19</v>
      </c>
      <c r="N131" s="131" t="s">
        <v>49</v>
      </c>
      <c r="P131" s="132">
        <f t="shared" si="34"/>
        <v>0</v>
      </c>
      <c r="Q131" s="132">
        <v>0.0158</v>
      </c>
      <c r="R131" s="132">
        <f t="shared" si="35"/>
        <v>0.0158</v>
      </c>
      <c r="S131" s="132">
        <v>0</v>
      </c>
      <c r="T131" s="133">
        <f t="shared" si="36"/>
        <v>0</v>
      </c>
      <c r="AR131" s="134" t="s">
        <v>373</v>
      </c>
      <c r="AT131" s="134" t="s">
        <v>156</v>
      </c>
      <c r="AU131" s="134" t="s">
        <v>87</v>
      </c>
      <c r="AY131" s="2" t="s">
        <v>153</v>
      </c>
      <c r="BE131" s="135">
        <f t="shared" si="22"/>
        <v>0</v>
      </c>
      <c r="BF131" s="135">
        <f t="shared" si="23"/>
        <v>0</v>
      </c>
      <c r="BG131" s="135">
        <f t="shared" si="24"/>
        <v>0</v>
      </c>
      <c r="BH131" s="135">
        <f t="shared" si="25"/>
        <v>0</v>
      </c>
      <c r="BI131" s="135">
        <f t="shared" si="26"/>
        <v>0</v>
      </c>
      <c r="BJ131" s="2" t="s">
        <v>85</v>
      </c>
      <c r="BK131" s="135">
        <f t="shared" si="37"/>
        <v>0</v>
      </c>
      <c r="BL131" s="2" t="s">
        <v>373</v>
      </c>
      <c r="BM131" s="134" t="s">
        <v>2880</v>
      </c>
    </row>
    <row r="132" spans="2:47" s="18" customFormat="1" ht="11.25">
      <c r="B132" s="19"/>
      <c r="D132" s="136" t="s">
        <v>163</v>
      </c>
      <c r="F132" s="137" t="s">
        <v>2881</v>
      </c>
      <c r="L132" s="19"/>
      <c r="M132" s="138"/>
      <c r="T132" s="43"/>
      <c r="AT132" s="2" t="s">
        <v>163</v>
      </c>
      <c r="AU132" s="2" t="s">
        <v>87</v>
      </c>
    </row>
    <row r="133" spans="2:47" s="18" customFormat="1" ht="39">
      <c r="B133" s="19"/>
      <c r="D133" s="144" t="s">
        <v>655</v>
      </c>
      <c r="F133" s="170" t="s">
        <v>2882</v>
      </c>
      <c r="L133" s="19"/>
      <c r="M133" s="138"/>
      <c r="T133" s="43"/>
      <c r="AT133" s="2" t="s">
        <v>655</v>
      </c>
      <c r="AU133" s="2" t="s">
        <v>87</v>
      </c>
    </row>
    <row r="134" spans="2:65" s="18" customFormat="1" ht="16.5" customHeight="1">
      <c r="B134" s="19"/>
      <c r="C134" s="123" t="s">
        <v>451</v>
      </c>
      <c r="D134" s="123" t="s">
        <v>156</v>
      </c>
      <c r="E134" s="124" t="s">
        <v>2883</v>
      </c>
      <c r="F134" s="125" t="s">
        <v>2884</v>
      </c>
      <c r="G134" s="126" t="s">
        <v>254</v>
      </c>
      <c r="H134" s="127">
        <v>22</v>
      </c>
      <c r="I134" s="128"/>
      <c r="J134" s="129">
        <f t="shared" si="33"/>
        <v>0</v>
      </c>
      <c r="K134" s="125" t="s">
        <v>160</v>
      </c>
      <c r="L134" s="19"/>
      <c r="M134" s="130" t="s">
        <v>19</v>
      </c>
      <c r="N134" s="131" t="s">
        <v>49</v>
      </c>
      <c r="P134" s="132">
        <f t="shared" si="34"/>
        <v>0</v>
      </c>
      <c r="Q134" s="132">
        <v>7E-05</v>
      </c>
      <c r="R134" s="132">
        <f t="shared" si="35"/>
        <v>0.00154</v>
      </c>
      <c r="S134" s="132">
        <v>0</v>
      </c>
      <c r="T134" s="133">
        <f t="shared" si="36"/>
        <v>0</v>
      </c>
      <c r="AR134" s="134" t="s">
        <v>373</v>
      </c>
      <c r="AT134" s="134" t="s">
        <v>156</v>
      </c>
      <c r="AU134" s="134" t="s">
        <v>87</v>
      </c>
      <c r="AY134" s="2" t="s">
        <v>153</v>
      </c>
      <c r="BE134" s="135">
        <f t="shared" si="22"/>
        <v>0</v>
      </c>
      <c r="BF134" s="135">
        <f t="shared" si="23"/>
        <v>0</v>
      </c>
      <c r="BG134" s="135">
        <f t="shared" si="24"/>
        <v>0</v>
      </c>
      <c r="BH134" s="135">
        <f t="shared" si="25"/>
        <v>0</v>
      </c>
      <c r="BI134" s="135">
        <f t="shared" si="26"/>
        <v>0</v>
      </c>
      <c r="BJ134" s="2" t="s">
        <v>85</v>
      </c>
      <c r="BK134" s="135">
        <f t="shared" si="37"/>
        <v>0</v>
      </c>
      <c r="BL134" s="2" t="s">
        <v>373</v>
      </c>
      <c r="BM134" s="134" t="s">
        <v>2885</v>
      </c>
    </row>
    <row r="135" spans="2:47" s="18" customFormat="1" ht="11.25">
      <c r="B135" s="19"/>
      <c r="D135" s="136" t="s">
        <v>163</v>
      </c>
      <c r="F135" s="137" t="s">
        <v>2886</v>
      </c>
      <c r="L135" s="19"/>
      <c r="M135" s="138"/>
      <c r="T135" s="43"/>
      <c r="AT135" s="2" t="s">
        <v>163</v>
      </c>
      <c r="AU135" s="2" t="s">
        <v>87</v>
      </c>
    </row>
    <row r="136" spans="2:65" s="18" customFormat="1" ht="24.2" customHeight="1">
      <c r="B136" s="19"/>
      <c r="C136" s="123" t="s">
        <v>458</v>
      </c>
      <c r="D136" s="123" t="s">
        <v>156</v>
      </c>
      <c r="E136" s="124" t="s">
        <v>2887</v>
      </c>
      <c r="F136" s="125" t="s">
        <v>2888</v>
      </c>
      <c r="G136" s="126" t="s">
        <v>159</v>
      </c>
      <c r="H136" s="127">
        <v>1</v>
      </c>
      <c r="I136" s="128"/>
      <c r="J136" s="129">
        <f t="shared" si="33"/>
        <v>0</v>
      </c>
      <c r="K136" s="125" t="s">
        <v>19</v>
      </c>
      <c r="L136" s="19"/>
      <c r="M136" s="130" t="s">
        <v>19</v>
      </c>
      <c r="N136" s="131" t="s">
        <v>49</v>
      </c>
      <c r="P136" s="132">
        <f t="shared" si="34"/>
        <v>0</v>
      </c>
      <c r="Q136" s="132">
        <v>0</v>
      </c>
      <c r="R136" s="132">
        <f t="shared" si="35"/>
        <v>0</v>
      </c>
      <c r="S136" s="132">
        <v>0</v>
      </c>
      <c r="T136" s="133">
        <f t="shared" si="36"/>
        <v>0</v>
      </c>
      <c r="AR136" s="134" t="s">
        <v>373</v>
      </c>
      <c r="AT136" s="134" t="s">
        <v>156</v>
      </c>
      <c r="AU136" s="134" t="s">
        <v>87</v>
      </c>
      <c r="AY136" s="2" t="s">
        <v>153</v>
      </c>
      <c r="BE136" s="135">
        <f t="shared" si="22"/>
        <v>0</v>
      </c>
      <c r="BF136" s="135">
        <f t="shared" si="23"/>
        <v>0</v>
      </c>
      <c r="BG136" s="135">
        <f t="shared" si="24"/>
        <v>0</v>
      </c>
      <c r="BH136" s="135">
        <f t="shared" si="25"/>
        <v>0</v>
      </c>
      <c r="BI136" s="135">
        <f t="shared" si="26"/>
        <v>0</v>
      </c>
      <c r="BJ136" s="2" t="s">
        <v>85</v>
      </c>
      <c r="BK136" s="135">
        <f t="shared" si="37"/>
        <v>0</v>
      </c>
      <c r="BL136" s="2" t="s">
        <v>373</v>
      </c>
      <c r="BM136" s="134" t="s">
        <v>2889</v>
      </c>
    </row>
    <row r="137" spans="2:65" s="18" customFormat="1" ht="16.5" customHeight="1">
      <c r="B137" s="19"/>
      <c r="C137" s="123" t="s">
        <v>464</v>
      </c>
      <c r="D137" s="123" t="s">
        <v>156</v>
      </c>
      <c r="E137" s="124" t="s">
        <v>2890</v>
      </c>
      <c r="F137" s="125" t="s">
        <v>2891</v>
      </c>
      <c r="G137" s="126" t="s">
        <v>1619</v>
      </c>
      <c r="H137" s="127">
        <v>43</v>
      </c>
      <c r="I137" s="128"/>
      <c r="J137" s="129">
        <f t="shared" si="33"/>
        <v>0</v>
      </c>
      <c r="K137" s="125" t="s">
        <v>19</v>
      </c>
      <c r="L137" s="19"/>
      <c r="M137" s="130" t="s">
        <v>19</v>
      </c>
      <c r="N137" s="131" t="s">
        <v>49</v>
      </c>
      <c r="P137" s="132">
        <f t="shared" si="34"/>
        <v>0</v>
      </c>
      <c r="Q137" s="132">
        <v>0</v>
      </c>
      <c r="R137" s="132">
        <f t="shared" si="35"/>
        <v>0</v>
      </c>
      <c r="S137" s="132">
        <v>0</v>
      </c>
      <c r="T137" s="133">
        <f t="shared" si="36"/>
        <v>0</v>
      </c>
      <c r="AR137" s="134" t="s">
        <v>373</v>
      </c>
      <c r="AT137" s="134" t="s">
        <v>156</v>
      </c>
      <c r="AU137" s="134" t="s">
        <v>87</v>
      </c>
      <c r="AY137" s="2" t="s">
        <v>153</v>
      </c>
      <c r="BE137" s="135">
        <f t="shared" si="22"/>
        <v>0</v>
      </c>
      <c r="BF137" s="135">
        <f t="shared" si="23"/>
        <v>0</v>
      </c>
      <c r="BG137" s="135">
        <f t="shared" si="24"/>
        <v>0</v>
      </c>
      <c r="BH137" s="135">
        <f t="shared" si="25"/>
        <v>0</v>
      </c>
      <c r="BI137" s="135">
        <f t="shared" si="26"/>
        <v>0</v>
      </c>
      <c r="BJ137" s="2" t="s">
        <v>85</v>
      </c>
      <c r="BK137" s="135">
        <f t="shared" si="37"/>
        <v>0</v>
      </c>
      <c r="BL137" s="2" t="s">
        <v>373</v>
      </c>
      <c r="BM137" s="134" t="s">
        <v>2892</v>
      </c>
    </row>
    <row r="138" spans="2:65" s="18" customFormat="1" ht="16.5" customHeight="1">
      <c r="B138" s="19"/>
      <c r="C138" s="123" t="s">
        <v>469</v>
      </c>
      <c r="D138" s="123" t="s">
        <v>156</v>
      </c>
      <c r="E138" s="124" t="s">
        <v>2893</v>
      </c>
      <c r="F138" s="125" t="s">
        <v>2894</v>
      </c>
      <c r="G138" s="126" t="s">
        <v>254</v>
      </c>
      <c r="H138" s="127">
        <v>19</v>
      </c>
      <c r="I138" s="128"/>
      <c r="J138" s="129">
        <f t="shared" si="33"/>
        <v>0</v>
      </c>
      <c r="K138" s="125" t="s">
        <v>19</v>
      </c>
      <c r="L138" s="19"/>
      <c r="M138" s="130" t="s">
        <v>19</v>
      </c>
      <c r="N138" s="131" t="s">
        <v>49</v>
      </c>
      <c r="P138" s="132">
        <f t="shared" si="34"/>
        <v>0</v>
      </c>
      <c r="Q138" s="132">
        <v>0</v>
      </c>
      <c r="R138" s="132">
        <f t="shared" si="35"/>
        <v>0</v>
      </c>
      <c r="S138" s="132">
        <v>0</v>
      </c>
      <c r="T138" s="133">
        <f t="shared" si="36"/>
        <v>0</v>
      </c>
      <c r="AR138" s="134" t="s">
        <v>373</v>
      </c>
      <c r="AT138" s="134" t="s">
        <v>156</v>
      </c>
      <c r="AU138" s="134" t="s">
        <v>87</v>
      </c>
      <c r="AY138" s="2" t="s">
        <v>153</v>
      </c>
      <c r="BE138" s="135">
        <f t="shared" si="22"/>
        <v>0</v>
      </c>
      <c r="BF138" s="135">
        <f t="shared" si="23"/>
        <v>0</v>
      </c>
      <c r="BG138" s="135">
        <f t="shared" si="24"/>
        <v>0</v>
      </c>
      <c r="BH138" s="135">
        <f t="shared" si="25"/>
        <v>0</v>
      </c>
      <c r="BI138" s="135">
        <f t="shared" si="26"/>
        <v>0</v>
      </c>
      <c r="BJ138" s="2" t="s">
        <v>85</v>
      </c>
      <c r="BK138" s="135">
        <f t="shared" si="37"/>
        <v>0</v>
      </c>
      <c r="BL138" s="2" t="s">
        <v>373</v>
      </c>
      <c r="BM138" s="134" t="s">
        <v>2895</v>
      </c>
    </row>
    <row r="139" spans="2:65" s="18" customFormat="1" ht="16.5" customHeight="1">
      <c r="B139" s="19"/>
      <c r="C139" s="123" t="s">
        <v>477</v>
      </c>
      <c r="D139" s="123" t="s">
        <v>156</v>
      </c>
      <c r="E139" s="124" t="s">
        <v>2896</v>
      </c>
      <c r="F139" s="125" t="s">
        <v>2897</v>
      </c>
      <c r="G139" s="126" t="s">
        <v>254</v>
      </c>
      <c r="H139" s="127">
        <v>39</v>
      </c>
      <c r="I139" s="128"/>
      <c r="J139" s="129">
        <f t="shared" si="33"/>
        <v>0</v>
      </c>
      <c r="K139" s="125" t="s">
        <v>19</v>
      </c>
      <c r="L139" s="19"/>
      <c r="M139" s="130" t="s">
        <v>19</v>
      </c>
      <c r="N139" s="131" t="s">
        <v>49</v>
      </c>
      <c r="P139" s="132">
        <f t="shared" si="34"/>
        <v>0</v>
      </c>
      <c r="Q139" s="132">
        <v>0</v>
      </c>
      <c r="R139" s="132">
        <f t="shared" si="35"/>
        <v>0</v>
      </c>
      <c r="S139" s="132">
        <v>0</v>
      </c>
      <c r="T139" s="133">
        <f t="shared" si="36"/>
        <v>0</v>
      </c>
      <c r="AR139" s="134" t="s">
        <v>373</v>
      </c>
      <c r="AT139" s="134" t="s">
        <v>156</v>
      </c>
      <c r="AU139" s="134" t="s">
        <v>87</v>
      </c>
      <c r="AY139" s="2" t="s">
        <v>153</v>
      </c>
      <c r="BE139" s="135">
        <f t="shared" si="22"/>
        <v>0</v>
      </c>
      <c r="BF139" s="135">
        <f t="shared" si="23"/>
        <v>0</v>
      </c>
      <c r="BG139" s="135">
        <f t="shared" si="24"/>
        <v>0</v>
      </c>
      <c r="BH139" s="135">
        <f t="shared" si="25"/>
        <v>0</v>
      </c>
      <c r="BI139" s="135">
        <f t="shared" si="26"/>
        <v>0</v>
      </c>
      <c r="BJ139" s="2" t="s">
        <v>85</v>
      </c>
      <c r="BK139" s="135">
        <f t="shared" si="37"/>
        <v>0</v>
      </c>
      <c r="BL139" s="2" t="s">
        <v>373</v>
      </c>
      <c r="BM139" s="134" t="s">
        <v>2898</v>
      </c>
    </row>
    <row r="140" spans="2:65" s="18" customFormat="1" ht="16.5" customHeight="1">
      <c r="B140" s="19"/>
      <c r="C140" s="123" t="s">
        <v>494</v>
      </c>
      <c r="D140" s="123" t="s">
        <v>156</v>
      </c>
      <c r="E140" s="124" t="s">
        <v>2899</v>
      </c>
      <c r="F140" s="125" t="s">
        <v>2900</v>
      </c>
      <c r="G140" s="126" t="s">
        <v>254</v>
      </c>
      <c r="H140" s="127">
        <v>58</v>
      </c>
      <c r="I140" s="128"/>
      <c r="J140" s="129">
        <f t="shared" si="33"/>
        <v>0</v>
      </c>
      <c r="K140" s="125" t="s">
        <v>19</v>
      </c>
      <c r="L140" s="19"/>
      <c r="M140" s="130" t="s">
        <v>19</v>
      </c>
      <c r="N140" s="131" t="s">
        <v>49</v>
      </c>
      <c r="P140" s="132">
        <f t="shared" si="34"/>
        <v>0</v>
      </c>
      <c r="Q140" s="132">
        <v>0</v>
      </c>
      <c r="R140" s="132">
        <f t="shared" si="35"/>
        <v>0</v>
      </c>
      <c r="S140" s="132">
        <v>0</v>
      </c>
      <c r="T140" s="133">
        <f t="shared" si="36"/>
        <v>0</v>
      </c>
      <c r="AR140" s="134" t="s">
        <v>373</v>
      </c>
      <c r="AT140" s="134" t="s">
        <v>156</v>
      </c>
      <c r="AU140" s="134" t="s">
        <v>87</v>
      </c>
      <c r="AY140" s="2" t="s">
        <v>153</v>
      </c>
      <c r="BE140" s="135">
        <f t="shared" si="22"/>
        <v>0</v>
      </c>
      <c r="BF140" s="135">
        <f t="shared" si="23"/>
        <v>0</v>
      </c>
      <c r="BG140" s="135">
        <f t="shared" si="24"/>
        <v>0</v>
      </c>
      <c r="BH140" s="135">
        <f t="shared" si="25"/>
        <v>0</v>
      </c>
      <c r="BI140" s="135">
        <f t="shared" si="26"/>
        <v>0</v>
      </c>
      <c r="BJ140" s="2" t="s">
        <v>85</v>
      </c>
      <c r="BK140" s="135">
        <f t="shared" si="37"/>
        <v>0</v>
      </c>
      <c r="BL140" s="2" t="s">
        <v>373</v>
      </c>
      <c r="BM140" s="134" t="s">
        <v>2901</v>
      </c>
    </row>
    <row r="141" spans="2:65" s="18" customFormat="1" ht="16.5" customHeight="1">
      <c r="B141" s="19"/>
      <c r="C141" s="123" t="s">
        <v>501</v>
      </c>
      <c r="D141" s="123" t="s">
        <v>156</v>
      </c>
      <c r="E141" s="124" t="s">
        <v>2902</v>
      </c>
      <c r="F141" s="125" t="s">
        <v>2903</v>
      </c>
      <c r="G141" s="126" t="s">
        <v>254</v>
      </c>
      <c r="H141" s="127">
        <v>22</v>
      </c>
      <c r="I141" s="128"/>
      <c r="J141" s="129">
        <f t="shared" si="33"/>
        <v>0</v>
      </c>
      <c r="K141" s="125" t="s">
        <v>19</v>
      </c>
      <c r="L141" s="19"/>
      <c r="M141" s="130" t="s">
        <v>19</v>
      </c>
      <c r="N141" s="131" t="s">
        <v>49</v>
      </c>
      <c r="P141" s="132">
        <f t="shared" si="34"/>
        <v>0</v>
      </c>
      <c r="Q141" s="132">
        <v>0</v>
      </c>
      <c r="R141" s="132">
        <f t="shared" si="35"/>
        <v>0</v>
      </c>
      <c r="S141" s="132">
        <v>0</v>
      </c>
      <c r="T141" s="133">
        <f t="shared" si="36"/>
        <v>0</v>
      </c>
      <c r="AR141" s="134" t="s">
        <v>373</v>
      </c>
      <c r="AT141" s="134" t="s">
        <v>156</v>
      </c>
      <c r="AU141" s="134" t="s">
        <v>87</v>
      </c>
      <c r="AY141" s="2" t="s">
        <v>153</v>
      </c>
      <c r="BE141" s="135">
        <f t="shared" si="22"/>
        <v>0</v>
      </c>
      <c r="BF141" s="135">
        <f t="shared" si="23"/>
        <v>0</v>
      </c>
      <c r="BG141" s="135">
        <f t="shared" si="24"/>
        <v>0</v>
      </c>
      <c r="BH141" s="135">
        <f t="shared" si="25"/>
        <v>0</v>
      </c>
      <c r="BI141" s="135">
        <f t="shared" si="26"/>
        <v>0</v>
      </c>
      <c r="BJ141" s="2" t="s">
        <v>85</v>
      </c>
      <c r="BK141" s="135">
        <f t="shared" si="37"/>
        <v>0</v>
      </c>
      <c r="BL141" s="2" t="s">
        <v>373</v>
      </c>
      <c r="BM141" s="134" t="s">
        <v>2904</v>
      </c>
    </row>
    <row r="142" spans="2:65" s="18" customFormat="1" ht="16.5" customHeight="1">
      <c r="B142" s="19"/>
      <c r="C142" s="123" t="s">
        <v>513</v>
      </c>
      <c r="D142" s="123" t="s">
        <v>156</v>
      </c>
      <c r="E142" s="124" t="s">
        <v>2905</v>
      </c>
      <c r="F142" s="125" t="s">
        <v>2906</v>
      </c>
      <c r="G142" s="126" t="s">
        <v>254</v>
      </c>
      <c r="H142" s="127">
        <v>22</v>
      </c>
      <c r="I142" s="128"/>
      <c r="J142" s="129">
        <f t="shared" si="33"/>
        <v>0</v>
      </c>
      <c r="K142" s="125" t="s">
        <v>19</v>
      </c>
      <c r="L142" s="19"/>
      <c r="M142" s="130" t="s">
        <v>19</v>
      </c>
      <c r="N142" s="131" t="s">
        <v>49</v>
      </c>
      <c r="P142" s="132">
        <f t="shared" si="34"/>
        <v>0</v>
      </c>
      <c r="Q142" s="132">
        <v>0</v>
      </c>
      <c r="R142" s="132">
        <f t="shared" si="35"/>
        <v>0</v>
      </c>
      <c r="S142" s="132">
        <v>0</v>
      </c>
      <c r="T142" s="133">
        <f t="shared" si="36"/>
        <v>0</v>
      </c>
      <c r="AR142" s="134" t="s">
        <v>373</v>
      </c>
      <c r="AT142" s="134" t="s">
        <v>156</v>
      </c>
      <c r="AU142" s="134" t="s">
        <v>87</v>
      </c>
      <c r="AY142" s="2" t="s">
        <v>153</v>
      </c>
      <c r="BE142" s="135">
        <f t="shared" si="22"/>
        <v>0</v>
      </c>
      <c r="BF142" s="135">
        <f t="shared" si="23"/>
        <v>0</v>
      </c>
      <c r="BG142" s="135">
        <f t="shared" si="24"/>
        <v>0</v>
      </c>
      <c r="BH142" s="135">
        <f t="shared" si="25"/>
        <v>0</v>
      </c>
      <c r="BI142" s="135">
        <f t="shared" si="26"/>
        <v>0</v>
      </c>
      <c r="BJ142" s="2" t="s">
        <v>85</v>
      </c>
      <c r="BK142" s="135">
        <f t="shared" si="37"/>
        <v>0</v>
      </c>
      <c r="BL142" s="2" t="s">
        <v>373</v>
      </c>
      <c r="BM142" s="134" t="s">
        <v>2907</v>
      </c>
    </row>
    <row r="143" spans="2:65" s="18" customFormat="1" ht="16.5" customHeight="1">
      <c r="B143" s="19"/>
      <c r="C143" s="123" t="s">
        <v>518</v>
      </c>
      <c r="D143" s="123" t="s">
        <v>156</v>
      </c>
      <c r="E143" s="124" t="s">
        <v>2908</v>
      </c>
      <c r="F143" s="125" t="s">
        <v>2909</v>
      </c>
      <c r="G143" s="126" t="s">
        <v>254</v>
      </c>
      <c r="H143" s="127">
        <v>2</v>
      </c>
      <c r="I143" s="128"/>
      <c r="J143" s="129">
        <f t="shared" si="33"/>
        <v>0</v>
      </c>
      <c r="K143" s="125" t="s">
        <v>19</v>
      </c>
      <c r="L143" s="19"/>
      <c r="M143" s="130" t="s">
        <v>19</v>
      </c>
      <c r="N143" s="131" t="s">
        <v>49</v>
      </c>
      <c r="P143" s="132">
        <f t="shared" si="34"/>
        <v>0</v>
      </c>
      <c r="Q143" s="132">
        <v>0</v>
      </c>
      <c r="R143" s="132">
        <f t="shared" si="35"/>
        <v>0</v>
      </c>
      <c r="S143" s="132">
        <v>0</v>
      </c>
      <c r="T143" s="133">
        <f t="shared" si="36"/>
        <v>0</v>
      </c>
      <c r="AR143" s="134" t="s">
        <v>373</v>
      </c>
      <c r="AT143" s="134" t="s">
        <v>156</v>
      </c>
      <c r="AU143" s="134" t="s">
        <v>87</v>
      </c>
      <c r="AY143" s="2" t="s">
        <v>153</v>
      </c>
      <c r="BE143" s="135">
        <f t="shared" si="22"/>
        <v>0</v>
      </c>
      <c r="BF143" s="135">
        <f t="shared" si="23"/>
        <v>0</v>
      </c>
      <c r="BG143" s="135">
        <f t="shared" si="24"/>
        <v>0</v>
      </c>
      <c r="BH143" s="135">
        <f t="shared" si="25"/>
        <v>0</v>
      </c>
      <c r="BI143" s="135">
        <f t="shared" si="26"/>
        <v>0</v>
      </c>
      <c r="BJ143" s="2" t="s">
        <v>85</v>
      </c>
      <c r="BK143" s="135">
        <f t="shared" si="37"/>
        <v>0</v>
      </c>
      <c r="BL143" s="2" t="s">
        <v>373</v>
      </c>
      <c r="BM143" s="134" t="s">
        <v>2910</v>
      </c>
    </row>
    <row r="144" spans="2:65" s="18" customFormat="1" ht="16.5" customHeight="1">
      <c r="B144" s="19"/>
      <c r="C144" s="123" t="s">
        <v>523</v>
      </c>
      <c r="D144" s="123" t="s">
        <v>156</v>
      </c>
      <c r="E144" s="124" t="s">
        <v>2911</v>
      </c>
      <c r="F144" s="125" t="s">
        <v>2912</v>
      </c>
      <c r="G144" s="126" t="s">
        <v>254</v>
      </c>
      <c r="H144" s="127">
        <v>1</v>
      </c>
      <c r="I144" s="128"/>
      <c r="J144" s="129">
        <f t="shared" si="33"/>
        <v>0</v>
      </c>
      <c r="K144" s="125" t="s">
        <v>19</v>
      </c>
      <c r="L144" s="19"/>
      <c r="M144" s="130" t="s">
        <v>19</v>
      </c>
      <c r="N144" s="131" t="s">
        <v>49</v>
      </c>
      <c r="P144" s="132">
        <f t="shared" si="34"/>
        <v>0</v>
      </c>
      <c r="Q144" s="132">
        <v>0</v>
      </c>
      <c r="R144" s="132">
        <f t="shared" si="35"/>
        <v>0</v>
      </c>
      <c r="S144" s="132">
        <v>0</v>
      </c>
      <c r="T144" s="133">
        <f t="shared" si="36"/>
        <v>0</v>
      </c>
      <c r="AR144" s="134" t="s">
        <v>373</v>
      </c>
      <c r="AT144" s="134" t="s">
        <v>156</v>
      </c>
      <c r="AU144" s="134" t="s">
        <v>87</v>
      </c>
      <c r="AY144" s="2" t="s">
        <v>153</v>
      </c>
      <c r="BE144" s="135">
        <f t="shared" si="22"/>
        <v>0</v>
      </c>
      <c r="BF144" s="135">
        <f t="shared" si="23"/>
        <v>0</v>
      </c>
      <c r="BG144" s="135">
        <f t="shared" si="24"/>
        <v>0</v>
      </c>
      <c r="BH144" s="135">
        <f t="shared" si="25"/>
        <v>0</v>
      </c>
      <c r="BI144" s="135">
        <f t="shared" si="26"/>
        <v>0</v>
      </c>
      <c r="BJ144" s="2" t="s">
        <v>85</v>
      </c>
      <c r="BK144" s="135">
        <f t="shared" si="37"/>
        <v>0</v>
      </c>
      <c r="BL144" s="2" t="s">
        <v>373</v>
      </c>
      <c r="BM144" s="134" t="s">
        <v>2913</v>
      </c>
    </row>
    <row r="145" spans="2:65" s="18" customFormat="1" ht="16.5" customHeight="1">
      <c r="B145" s="19"/>
      <c r="C145" s="123" t="s">
        <v>528</v>
      </c>
      <c r="D145" s="123" t="s">
        <v>156</v>
      </c>
      <c r="E145" s="124" t="s">
        <v>2914</v>
      </c>
      <c r="F145" s="125" t="s">
        <v>2915</v>
      </c>
      <c r="G145" s="126" t="s">
        <v>254</v>
      </c>
      <c r="H145" s="127">
        <v>1</v>
      </c>
      <c r="I145" s="128"/>
      <c r="J145" s="129">
        <f t="shared" si="33"/>
        <v>0</v>
      </c>
      <c r="K145" s="125" t="s">
        <v>19</v>
      </c>
      <c r="L145" s="19"/>
      <c r="M145" s="130" t="s">
        <v>19</v>
      </c>
      <c r="N145" s="131" t="s">
        <v>49</v>
      </c>
      <c r="P145" s="132">
        <f t="shared" si="34"/>
        <v>0</v>
      </c>
      <c r="Q145" s="132">
        <v>0</v>
      </c>
      <c r="R145" s="132">
        <f t="shared" si="35"/>
        <v>0</v>
      </c>
      <c r="S145" s="132">
        <v>0</v>
      </c>
      <c r="T145" s="133">
        <f t="shared" si="36"/>
        <v>0</v>
      </c>
      <c r="AR145" s="134" t="s">
        <v>373</v>
      </c>
      <c r="AT145" s="134" t="s">
        <v>156</v>
      </c>
      <c r="AU145" s="134" t="s">
        <v>87</v>
      </c>
      <c r="AY145" s="2" t="s">
        <v>153</v>
      </c>
      <c r="BE145" s="135">
        <f t="shared" si="22"/>
        <v>0</v>
      </c>
      <c r="BF145" s="135">
        <f t="shared" si="23"/>
        <v>0</v>
      </c>
      <c r="BG145" s="135">
        <f t="shared" si="24"/>
        <v>0</v>
      </c>
      <c r="BH145" s="135">
        <f t="shared" si="25"/>
        <v>0</v>
      </c>
      <c r="BI145" s="135">
        <f t="shared" si="26"/>
        <v>0</v>
      </c>
      <c r="BJ145" s="2" t="s">
        <v>85</v>
      </c>
      <c r="BK145" s="135">
        <f t="shared" si="37"/>
        <v>0</v>
      </c>
      <c r="BL145" s="2" t="s">
        <v>373</v>
      </c>
      <c r="BM145" s="134" t="s">
        <v>2916</v>
      </c>
    </row>
    <row r="146" spans="2:65" s="18" customFormat="1" ht="16.5" customHeight="1">
      <c r="B146" s="19"/>
      <c r="C146" s="123" t="s">
        <v>533</v>
      </c>
      <c r="D146" s="123" t="s">
        <v>156</v>
      </c>
      <c r="E146" s="124" t="s">
        <v>2917</v>
      </c>
      <c r="F146" s="125" t="s">
        <v>2918</v>
      </c>
      <c r="G146" s="126" t="s">
        <v>254</v>
      </c>
      <c r="H146" s="127">
        <v>1</v>
      </c>
      <c r="I146" s="128"/>
      <c r="J146" s="129">
        <f t="shared" si="33"/>
        <v>0</v>
      </c>
      <c r="K146" s="125" t="s">
        <v>19</v>
      </c>
      <c r="L146" s="19"/>
      <c r="M146" s="130" t="s">
        <v>19</v>
      </c>
      <c r="N146" s="131" t="s">
        <v>49</v>
      </c>
      <c r="P146" s="132">
        <f t="shared" si="34"/>
        <v>0</v>
      </c>
      <c r="Q146" s="132">
        <v>0</v>
      </c>
      <c r="R146" s="132">
        <f t="shared" si="35"/>
        <v>0</v>
      </c>
      <c r="S146" s="132">
        <v>0</v>
      </c>
      <c r="T146" s="133">
        <f t="shared" si="36"/>
        <v>0</v>
      </c>
      <c r="AR146" s="134" t="s">
        <v>373</v>
      </c>
      <c r="AT146" s="134" t="s">
        <v>156</v>
      </c>
      <c r="AU146" s="134" t="s">
        <v>87</v>
      </c>
      <c r="AY146" s="2" t="s">
        <v>153</v>
      </c>
      <c r="BE146" s="135">
        <f t="shared" si="22"/>
        <v>0</v>
      </c>
      <c r="BF146" s="135">
        <f t="shared" si="23"/>
        <v>0</v>
      </c>
      <c r="BG146" s="135">
        <f t="shared" si="24"/>
        <v>0</v>
      </c>
      <c r="BH146" s="135">
        <f t="shared" si="25"/>
        <v>0</v>
      </c>
      <c r="BI146" s="135">
        <f t="shared" si="26"/>
        <v>0</v>
      </c>
      <c r="BJ146" s="2" t="s">
        <v>85</v>
      </c>
      <c r="BK146" s="135">
        <f t="shared" si="37"/>
        <v>0</v>
      </c>
      <c r="BL146" s="2" t="s">
        <v>373</v>
      </c>
      <c r="BM146" s="134" t="s">
        <v>2919</v>
      </c>
    </row>
    <row r="147" spans="2:65" s="18" customFormat="1" ht="16.5" customHeight="1">
      <c r="B147" s="19"/>
      <c r="C147" s="123" t="s">
        <v>541</v>
      </c>
      <c r="D147" s="123" t="s">
        <v>156</v>
      </c>
      <c r="E147" s="124" t="s">
        <v>2920</v>
      </c>
      <c r="F147" s="125" t="s">
        <v>2921</v>
      </c>
      <c r="G147" s="126" t="s">
        <v>254</v>
      </c>
      <c r="H147" s="127">
        <v>6</v>
      </c>
      <c r="I147" s="128"/>
      <c r="J147" s="129">
        <f t="shared" si="33"/>
        <v>0</v>
      </c>
      <c r="K147" s="125" t="s">
        <v>19</v>
      </c>
      <c r="L147" s="19"/>
      <c r="M147" s="130" t="s">
        <v>19</v>
      </c>
      <c r="N147" s="131" t="s">
        <v>49</v>
      </c>
      <c r="P147" s="132">
        <f t="shared" si="34"/>
        <v>0</v>
      </c>
      <c r="Q147" s="132">
        <v>0</v>
      </c>
      <c r="R147" s="132">
        <f t="shared" si="35"/>
        <v>0</v>
      </c>
      <c r="S147" s="132">
        <v>0</v>
      </c>
      <c r="T147" s="133">
        <f t="shared" si="36"/>
        <v>0</v>
      </c>
      <c r="AR147" s="134" t="s">
        <v>373</v>
      </c>
      <c r="AT147" s="134" t="s">
        <v>156</v>
      </c>
      <c r="AU147" s="134" t="s">
        <v>87</v>
      </c>
      <c r="AY147" s="2" t="s">
        <v>153</v>
      </c>
      <c r="BE147" s="135">
        <f t="shared" si="22"/>
        <v>0</v>
      </c>
      <c r="BF147" s="135">
        <f t="shared" si="23"/>
        <v>0</v>
      </c>
      <c r="BG147" s="135">
        <f t="shared" si="24"/>
        <v>0</v>
      </c>
      <c r="BH147" s="135">
        <f t="shared" si="25"/>
        <v>0</v>
      </c>
      <c r="BI147" s="135">
        <f t="shared" si="26"/>
        <v>0</v>
      </c>
      <c r="BJ147" s="2" t="s">
        <v>85</v>
      </c>
      <c r="BK147" s="135">
        <f t="shared" si="37"/>
        <v>0</v>
      </c>
      <c r="BL147" s="2" t="s">
        <v>373</v>
      </c>
      <c r="BM147" s="134" t="s">
        <v>2922</v>
      </c>
    </row>
    <row r="148" spans="2:65" s="18" customFormat="1" ht="16.5" customHeight="1">
      <c r="B148" s="19"/>
      <c r="C148" s="123" t="s">
        <v>548</v>
      </c>
      <c r="D148" s="123" t="s">
        <v>156</v>
      </c>
      <c r="E148" s="124" t="s">
        <v>2923</v>
      </c>
      <c r="F148" s="125" t="s">
        <v>2924</v>
      </c>
      <c r="G148" s="126" t="s">
        <v>254</v>
      </c>
      <c r="H148" s="127">
        <v>11</v>
      </c>
      <c r="I148" s="128"/>
      <c r="J148" s="129">
        <f t="shared" si="33"/>
        <v>0</v>
      </c>
      <c r="K148" s="125" t="s">
        <v>19</v>
      </c>
      <c r="L148" s="19"/>
      <c r="M148" s="130" t="s">
        <v>19</v>
      </c>
      <c r="N148" s="131" t="s">
        <v>49</v>
      </c>
      <c r="P148" s="132">
        <f t="shared" si="34"/>
        <v>0</v>
      </c>
      <c r="Q148" s="132">
        <v>0</v>
      </c>
      <c r="R148" s="132">
        <f t="shared" si="35"/>
        <v>0</v>
      </c>
      <c r="S148" s="132">
        <v>0</v>
      </c>
      <c r="T148" s="133">
        <f t="shared" si="36"/>
        <v>0</v>
      </c>
      <c r="AR148" s="134" t="s">
        <v>373</v>
      </c>
      <c r="AT148" s="134" t="s">
        <v>156</v>
      </c>
      <c r="AU148" s="134" t="s">
        <v>87</v>
      </c>
      <c r="AY148" s="2" t="s">
        <v>153</v>
      </c>
      <c r="BE148" s="135">
        <f t="shared" si="22"/>
        <v>0</v>
      </c>
      <c r="BF148" s="135">
        <f t="shared" si="23"/>
        <v>0</v>
      </c>
      <c r="BG148" s="135">
        <f t="shared" si="24"/>
        <v>0</v>
      </c>
      <c r="BH148" s="135">
        <f t="shared" si="25"/>
        <v>0</v>
      </c>
      <c r="BI148" s="135">
        <f t="shared" si="26"/>
        <v>0</v>
      </c>
      <c r="BJ148" s="2" t="s">
        <v>85</v>
      </c>
      <c r="BK148" s="135">
        <f t="shared" si="37"/>
        <v>0</v>
      </c>
      <c r="BL148" s="2" t="s">
        <v>373</v>
      </c>
      <c r="BM148" s="134" t="s">
        <v>2925</v>
      </c>
    </row>
    <row r="149" spans="2:65" s="18" customFormat="1" ht="16.5" customHeight="1">
      <c r="B149" s="19"/>
      <c r="C149" s="123" t="s">
        <v>556</v>
      </c>
      <c r="D149" s="123" t="s">
        <v>156</v>
      </c>
      <c r="E149" s="124" t="s">
        <v>2926</v>
      </c>
      <c r="F149" s="125" t="s">
        <v>2927</v>
      </c>
      <c r="G149" s="126" t="s">
        <v>254</v>
      </c>
      <c r="H149" s="127">
        <v>1</v>
      </c>
      <c r="I149" s="128"/>
      <c r="J149" s="129">
        <f t="shared" si="33"/>
        <v>0</v>
      </c>
      <c r="K149" s="125" t="s">
        <v>19</v>
      </c>
      <c r="L149" s="19"/>
      <c r="M149" s="130" t="s">
        <v>19</v>
      </c>
      <c r="N149" s="131" t="s">
        <v>49</v>
      </c>
      <c r="P149" s="132">
        <f t="shared" si="34"/>
        <v>0</v>
      </c>
      <c r="Q149" s="132">
        <v>0</v>
      </c>
      <c r="R149" s="132">
        <f t="shared" si="35"/>
        <v>0</v>
      </c>
      <c r="S149" s="132">
        <v>0</v>
      </c>
      <c r="T149" s="133">
        <f t="shared" si="36"/>
        <v>0</v>
      </c>
      <c r="AR149" s="134" t="s">
        <v>373</v>
      </c>
      <c r="AT149" s="134" t="s">
        <v>156</v>
      </c>
      <c r="AU149" s="134" t="s">
        <v>87</v>
      </c>
      <c r="AY149" s="2" t="s">
        <v>153</v>
      </c>
      <c r="BE149" s="135">
        <f t="shared" si="22"/>
        <v>0</v>
      </c>
      <c r="BF149" s="135">
        <f t="shared" si="23"/>
        <v>0</v>
      </c>
      <c r="BG149" s="135">
        <f t="shared" si="24"/>
        <v>0</v>
      </c>
      <c r="BH149" s="135">
        <f t="shared" si="25"/>
        <v>0</v>
      </c>
      <c r="BI149" s="135">
        <f t="shared" si="26"/>
        <v>0</v>
      </c>
      <c r="BJ149" s="2" t="s">
        <v>85</v>
      </c>
      <c r="BK149" s="135">
        <f t="shared" si="37"/>
        <v>0</v>
      </c>
      <c r="BL149" s="2" t="s">
        <v>373</v>
      </c>
      <c r="BM149" s="134" t="s">
        <v>2928</v>
      </c>
    </row>
    <row r="150" spans="2:65" s="18" customFormat="1" ht="24.2" customHeight="1">
      <c r="B150" s="19"/>
      <c r="C150" s="123" t="s">
        <v>561</v>
      </c>
      <c r="D150" s="123" t="s">
        <v>156</v>
      </c>
      <c r="E150" s="124" t="s">
        <v>2929</v>
      </c>
      <c r="F150" s="125" t="s">
        <v>2930</v>
      </c>
      <c r="G150" s="126" t="s">
        <v>1081</v>
      </c>
      <c r="H150" s="181"/>
      <c r="I150" s="128"/>
      <c r="J150" s="129">
        <f t="shared" si="33"/>
        <v>0</v>
      </c>
      <c r="K150" s="125" t="s">
        <v>160</v>
      </c>
      <c r="L150" s="19"/>
      <c r="M150" s="130" t="s">
        <v>19</v>
      </c>
      <c r="N150" s="131" t="s">
        <v>49</v>
      </c>
      <c r="P150" s="132">
        <f t="shared" si="34"/>
        <v>0</v>
      </c>
      <c r="Q150" s="132">
        <v>0</v>
      </c>
      <c r="R150" s="132">
        <f t="shared" si="35"/>
        <v>0</v>
      </c>
      <c r="S150" s="132">
        <v>0</v>
      </c>
      <c r="T150" s="133">
        <f t="shared" si="36"/>
        <v>0</v>
      </c>
      <c r="AR150" s="134" t="s">
        <v>373</v>
      </c>
      <c r="AT150" s="134" t="s">
        <v>156</v>
      </c>
      <c r="AU150" s="134" t="s">
        <v>87</v>
      </c>
      <c r="AY150" s="2" t="s">
        <v>153</v>
      </c>
      <c r="BE150" s="135">
        <f t="shared" si="22"/>
        <v>0</v>
      </c>
      <c r="BF150" s="135">
        <f t="shared" si="23"/>
        <v>0</v>
      </c>
      <c r="BG150" s="135">
        <f t="shared" si="24"/>
        <v>0</v>
      </c>
      <c r="BH150" s="135">
        <f t="shared" si="25"/>
        <v>0</v>
      </c>
      <c r="BI150" s="135">
        <f t="shared" si="26"/>
        <v>0</v>
      </c>
      <c r="BJ150" s="2" t="s">
        <v>85</v>
      </c>
      <c r="BK150" s="135">
        <f t="shared" si="37"/>
        <v>0</v>
      </c>
      <c r="BL150" s="2" t="s">
        <v>373</v>
      </c>
      <c r="BM150" s="134" t="s">
        <v>2931</v>
      </c>
    </row>
    <row r="151" spans="2:47" s="18" customFormat="1" ht="11.25">
      <c r="B151" s="19"/>
      <c r="D151" s="136" t="s">
        <v>163</v>
      </c>
      <c r="F151" s="137" t="s">
        <v>2932</v>
      </c>
      <c r="L151" s="19"/>
      <c r="M151" s="138"/>
      <c r="T151" s="43"/>
      <c r="AT151" s="2" t="s">
        <v>163</v>
      </c>
      <c r="AU151" s="2" t="s">
        <v>87</v>
      </c>
    </row>
    <row r="152" spans="2:63" s="111" customFormat="1" ht="22.9" customHeight="1">
      <c r="B152" s="112"/>
      <c r="D152" s="113" t="s">
        <v>77</v>
      </c>
      <c r="E152" s="121" t="s">
        <v>1482</v>
      </c>
      <c r="F152" s="121" t="s">
        <v>1483</v>
      </c>
      <c r="J152" s="122">
        <f>BK152</f>
        <v>0</v>
      </c>
      <c r="L152" s="112"/>
      <c r="M152" s="116"/>
      <c r="P152" s="117">
        <f>SUM(P153:P155)</f>
        <v>0</v>
      </c>
      <c r="R152" s="117">
        <f>SUM(R153:R155)</f>
        <v>0</v>
      </c>
      <c r="T152" s="118">
        <f>SUM(T153:T155)</f>
        <v>0</v>
      </c>
      <c r="AR152" s="113" t="s">
        <v>87</v>
      </c>
      <c r="AT152" s="119" t="s">
        <v>77</v>
      </c>
      <c r="AU152" s="119" t="s">
        <v>85</v>
      </c>
      <c r="AY152" s="113" t="s">
        <v>153</v>
      </c>
      <c r="BK152" s="120">
        <f>SUM(BK153:BK155)</f>
        <v>0</v>
      </c>
    </row>
    <row r="153" spans="2:65" s="18" customFormat="1" ht="16.5" customHeight="1">
      <c r="B153" s="19"/>
      <c r="C153" s="123" t="s">
        <v>566</v>
      </c>
      <c r="D153" s="123" t="s">
        <v>156</v>
      </c>
      <c r="E153" s="124" t="s">
        <v>2933</v>
      </c>
      <c r="F153" s="125" t="s">
        <v>2934</v>
      </c>
      <c r="G153" s="126" t="s">
        <v>258</v>
      </c>
      <c r="H153" s="127">
        <v>1</v>
      </c>
      <c r="I153" s="128"/>
      <c r="J153" s="129">
        <f aca="true" t="shared" si="38" ref="J153:J154">ROUND(I153*H153,2)</f>
        <v>0</v>
      </c>
      <c r="K153" s="125" t="s">
        <v>19</v>
      </c>
      <c r="L153" s="19"/>
      <c r="M153" s="130" t="s">
        <v>19</v>
      </c>
      <c r="N153" s="131" t="s">
        <v>49</v>
      </c>
      <c r="P153" s="132">
        <f aca="true" t="shared" si="39" ref="P153:P154">O153*H153</f>
        <v>0</v>
      </c>
      <c r="Q153" s="132">
        <v>0</v>
      </c>
      <c r="R153" s="132">
        <f aca="true" t="shared" si="40" ref="R153:R154">Q153*H153</f>
        <v>0</v>
      </c>
      <c r="S153" s="132">
        <v>0</v>
      </c>
      <c r="T153" s="133">
        <f aca="true" t="shared" si="41" ref="T153:T154">S153*H153</f>
        <v>0</v>
      </c>
      <c r="AR153" s="134" t="s">
        <v>373</v>
      </c>
      <c r="AT153" s="134" t="s">
        <v>156</v>
      </c>
      <c r="AU153" s="134" t="s">
        <v>87</v>
      </c>
      <c r="AY153" s="2" t="s">
        <v>153</v>
      </c>
      <c r="BE153" s="135">
        <f t="shared" si="22"/>
        <v>0</v>
      </c>
      <c r="BF153" s="135">
        <f t="shared" si="23"/>
        <v>0</v>
      </c>
      <c r="BG153" s="135">
        <f t="shared" si="24"/>
        <v>0</v>
      </c>
      <c r="BH153" s="135">
        <f t="shared" si="25"/>
        <v>0</v>
      </c>
      <c r="BI153" s="135">
        <f t="shared" si="26"/>
        <v>0</v>
      </c>
      <c r="BJ153" s="2" t="s">
        <v>85</v>
      </c>
      <c r="BK153" s="135">
        <f aca="true" t="shared" si="42" ref="BK153:BK154">ROUND(I153*H153,2)</f>
        <v>0</v>
      </c>
      <c r="BL153" s="2" t="s">
        <v>373</v>
      </c>
      <c r="BM153" s="134" t="s">
        <v>2935</v>
      </c>
    </row>
    <row r="154" spans="2:65" s="18" customFormat="1" ht="24.2" customHeight="1">
      <c r="B154" s="19"/>
      <c r="C154" s="123" t="s">
        <v>571</v>
      </c>
      <c r="D154" s="123" t="s">
        <v>156</v>
      </c>
      <c r="E154" s="124" t="s">
        <v>1524</v>
      </c>
      <c r="F154" s="125" t="s">
        <v>1525</v>
      </c>
      <c r="G154" s="126" t="s">
        <v>1081</v>
      </c>
      <c r="H154" s="181"/>
      <c r="I154" s="128"/>
      <c r="J154" s="129">
        <f t="shared" si="38"/>
        <v>0</v>
      </c>
      <c r="K154" s="125" t="s">
        <v>160</v>
      </c>
      <c r="L154" s="19"/>
      <c r="M154" s="130" t="s">
        <v>19</v>
      </c>
      <c r="N154" s="131" t="s">
        <v>49</v>
      </c>
      <c r="P154" s="132">
        <f t="shared" si="39"/>
        <v>0</v>
      </c>
      <c r="Q154" s="132">
        <v>0</v>
      </c>
      <c r="R154" s="132">
        <f t="shared" si="40"/>
        <v>0</v>
      </c>
      <c r="S154" s="132">
        <v>0</v>
      </c>
      <c r="T154" s="133">
        <f t="shared" si="41"/>
        <v>0</v>
      </c>
      <c r="AR154" s="134" t="s">
        <v>373</v>
      </c>
      <c r="AT154" s="134" t="s">
        <v>156</v>
      </c>
      <c r="AU154" s="134" t="s">
        <v>87</v>
      </c>
      <c r="AY154" s="2" t="s">
        <v>153</v>
      </c>
      <c r="BE154" s="135">
        <f t="shared" si="22"/>
        <v>0</v>
      </c>
      <c r="BF154" s="135">
        <f t="shared" si="23"/>
        <v>0</v>
      </c>
      <c r="BG154" s="135">
        <f t="shared" si="24"/>
        <v>0</v>
      </c>
      <c r="BH154" s="135">
        <f t="shared" si="25"/>
        <v>0</v>
      </c>
      <c r="BI154" s="135">
        <f t="shared" si="26"/>
        <v>0</v>
      </c>
      <c r="BJ154" s="2" t="s">
        <v>85</v>
      </c>
      <c r="BK154" s="135">
        <f t="shared" si="42"/>
        <v>0</v>
      </c>
      <c r="BL154" s="2" t="s">
        <v>373</v>
      </c>
      <c r="BM154" s="134" t="s">
        <v>2936</v>
      </c>
    </row>
    <row r="155" spans="2:47" s="18" customFormat="1" ht="11.25">
      <c r="B155" s="19"/>
      <c r="D155" s="136" t="s">
        <v>163</v>
      </c>
      <c r="F155" s="137" t="s">
        <v>1527</v>
      </c>
      <c r="L155" s="19"/>
      <c r="M155" s="139"/>
      <c r="N155" s="140"/>
      <c r="O155" s="140"/>
      <c r="P155" s="140"/>
      <c r="Q155" s="140"/>
      <c r="R155" s="140"/>
      <c r="S155" s="140"/>
      <c r="T155" s="141"/>
      <c r="AT155" s="2" t="s">
        <v>163</v>
      </c>
      <c r="AU155" s="2" t="s">
        <v>87</v>
      </c>
    </row>
    <row r="156" spans="2:12" s="18" customFormat="1" ht="6.95" customHeight="1">
      <c r="B156" s="29"/>
      <c r="C156" s="30"/>
      <c r="D156" s="30"/>
      <c r="E156" s="30"/>
      <c r="F156" s="30"/>
      <c r="G156" s="30"/>
      <c r="H156" s="30"/>
      <c r="I156" s="30"/>
      <c r="J156" s="30"/>
      <c r="K156" s="30"/>
      <c r="L156" s="19"/>
    </row>
  </sheetData>
  <autoFilter ref="C84:K155"/>
  <mergeCells count="9">
    <mergeCell ref="E48:H48"/>
    <mergeCell ref="E50:H50"/>
    <mergeCell ref="E75:H75"/>
    <mergeCell ref="E77:H77"/>
    <mergeCell ref="L2:V2"/>
    <mergeCell ref="E7:H7"/>
    <mergeCell ref="E9:H9"/>
    <mergeCell ref="E18:H18"/>
    <mergeCell ref="E27:H27"/>
  </mergeCells>
  <hyperlinks>
    <hyperlink ref="F95" r:id="rId1" display="https://podminky.urs.cz/item/CS_URS_2023_01/998731201"/>
    <hyperlink ref="F102" r:id="rId2" display="https://podminky.urs.cz/item/CS_URS_2023_01/733223304"/>
    <hyperlink ref="F106" r:id="rId3" display="https://podminky.urs.cz/item/CS_URS_2023_01/998733201"/>
    <hyperlink ref="F109" r:id="rId4" display="https://podminky.urs.cz/item/CS_URS_2023_01/734261235"/>
    <hyperlink ref="F111" r:id="rId5" display="https://podminky.urs.cz/item/CS_URS_2023_01/734291123"/>
    <hyperlink ref="F116" r:id="rId6" display="https://podminky.urs.cz/item/CS_URS_2023_01/998734201"/>
    <hyperlink ref="F120" r:id="rId7" display="https://podminky.urs.cz/item/CS_URS_2023_01/735511026"/>
    <hyperlink ref="F123" r:id="rId8" display="https://podminky.urs.cz/item/CS_URS_2023_01/735511062"/>
    <hyperlink ref="F125" r:id="rId9" display="https://podminky.urs.cz/item/CS_URS_2023_01/735511063"/>
    <hyperlink ref="F127" r:id="rId10" display="https://podminky.urs.cz/item/CS_URS_2023_01/735511064"/>
    <hyperlink ref="F129" r:id="rId11" display="https://podminky.urs.cz/item/CS_URS_2023_01/735511090"/>
    <hyperlink ref="F132" r:id="rId12" display="https://podminky.urs.cz/item/CS_URS_2023_01/735511105"/>
    <hyperlink ref="F135" r:id="rId13" display="https://podminky.urs.cz/item/CS_URS_2023_01/735511138"/>
    <hyperlink ref="F151" r:id="rId14" display="https://podminky.urs.cz/item/CS_URS_2023_01/998735201"/>
    <hyperlink ref="F155" r:id="rId15" display="https://podminky.urs.cz/item/CS_URS_2023_01/998764201"/>
  </hyperlinks>
  <printOptions/>
  <pageMargins left="0.39375000000000004" right="0.39375000000000004" top="0.39375000000000004" bottom="0.39375000000000004" header="0.5" footer="0.5"/>
  <pageSetup horizontalDpi="600" verticalDpi="600" orientation="landscape" paperSize="9"/>
  <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Šmoková Dana</dc:creator>
  <cp:keywords/>
  <dc:description/>
  <cp:lastModifiedBy>Šmoková Dana</cp:lastModifiedBy>
  <dcterms:created xsi:type="dcterms:W3CDTF">2023-02-23T12:57:29Z</dcterms:created>
  <dcterms:modified xsi:type="dcterms:W3CDTF">2023-02-23T12:57:29Z</dcterms:modified>
  <cp:category/>
  <cp:version/>
  <cp:contentType/>
  <cp:contentStatus/>
</cp:coreProperties>
</file>