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82" sheetId="3" r:id="rId3"/>
    <sheet name="SO 201" sheetId="4" r:id="rId4"/>
    <sheet name="SO 430" sheetId="5" r:id="rId5"/>
    <sheet name="SO 431" sheetId="6" r:id="rId6"/>
  </sheets>
  <definedNames/>
  <calcPr fullCalcOnLoad="1"/>
</workbook>
</file>

<file path=xl/sharedStrings.xml><?xml version="1.0" encoding="utf-8"?>
<sst xmlns="http://schemas.openxmlformats.org/spreadsheetml/2006/main" count="1885" uniqueCount="552">
  <si>
    <t>Firma: Firma</t>
  </si>
  <si>
    <t>Rekapitulace ceny</t>
  </si>
  <si>
    <t>Stavba: 2776-22-3 - Oprava lávky L03, ul. V Průhonech, Chrudim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</si>
  <si>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</si>
  <si>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</si>
  <si>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</si>
  <si>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</si>
  <si>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</si>
  <si>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</si>
  <si>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</si>
  <si>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</si>
  <si>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</si>
  <si>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</si>
  <si>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</si>
  <si>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</si>
  <si>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2776-22-3</t>
  </si>
  <si>
    <t>Oprava lávky L03, ul. V Průhonech, Chrudim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</si>
  <si>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</si>
  <si>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</si>
  <si>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</si>
  <si>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</si>
  <si>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</si>
  <si>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</si>
  <si>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</si>
  <si>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</si>
  <si>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</si>
  <si>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</si>
  <si>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</si>
  <si>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</si>
  <si>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</si>
  <si>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</si>
  <si>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</si>
  <si>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</si>
  <si>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</si>
  <si>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</si>
  <si>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</si>
  <si>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</si>
  <si>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</si>
  <si>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</si>
  <si>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</si>
  <si>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</si>
  <si>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</si>
  <si>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</si>
  <si>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</si>
  <si>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</si>
  <si>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</si>
  <si>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01400</t>
  </si>
  <si>
    <t/>
  </si>
  <si>
    <t>POPLATKY</t>
  </si>
  <si>
    <t>KPL</t>
  </si>
  <si>
    <t>PP</t>
  </si>
  <si>
    <t>bankovní záruky dle SOD</t>
  </si>
  <si>
    <t>VV</t>
  </si>
  <si>
    <t>TS</t>
  </si>
  <si>
    <t>02720</t>
  </si>
  <si>
    <t>POMOC PRÁCE ZŘÍZ NEBO ZAJIŠŤ REGULACI A OCHRANU DOPRAVY</t>
  </si>
  <si>
    <t>vyznačení staveniště se zajištěním staveniště - celkem soubor prací  
kompletní práce s omezením provozu na komunikacích a zajištění manipulačních a pracovních ploch  
Zajištění vstupu na soukromé pozemky a do vjezdů ke stávajícím nemovitostem.  
komplet na všech komunikacích, vjezdech ze staveniště.</t>
  </si>
  <si>
    <t>zahrnuje veškeré náklady spojené s objednatelem požadovanými zařízeními</t>
  </si>
  <si>
    <t>02730</t>
  </si>
  <si>
    <t>POMOC PRÁCE ZŘÍZ NEBO ZAJIŠŤ OCHRANU INŽENÝRSKÝCH SÍTÍ</t>
  </si>
  <si>
    <t>Práce na veškeré stavební objekty této akce SO 430, 431 komplet po celou dobu realizace akce.  
kompletní převzetí a vytyčení stávajících inženýrských sítí v prostoru staveniště, komplet s předávacím protokolem správce a vlast.  
kompletní práce související se zajištěním inženýrských sítí vyjma přeložek s koordinací prací a ochranou sítí v prostoru staveniště (sondy, zásypy, zapanelování atp)  
Zahrnuje také koordinaci se zajištěním a dočasnou přeložkou el. VN. Práce na el. VN přeložce jsou zajištěny mezi objednatelem a ČEZ Distribuce a.s. Zhotovitel zajistí ochranu trasy této dočasné přeložky jdoucí přes staveniště dle požadavku vlastníka a správce vedení.  
Vše dle požadavku správců s prací v ochranném pásmu sítí. Komplet činnost</t>
  </si>
  <si>
    <t>02811</t>
  </si>
  <si>
    <t>PRŮZKUMNÉ PRÁCE GEOTECHNICKÉ NA POVRCHU</t>
  </si>
  <si>
    <t>Geotechnický průzkum na stavbě při zakládání objektu SO 201 dle TKP, ČSN a PD  
Komplet doplňkový průzkum a účast geotechnika po dobu realizace založení objektu včetně převzetí základových poměrů s protokoly a zápisy.</t>
  </si>
  <si>
    <t>zahrnuje veškeré náklady spojené s objednatelem požadovanými pracemi</t>
  </si>
  <si>
    <t>02910</t>
  </si>
  <si>
    <t>OSTATNÍ POŽADAVKY - ZEMĚMĚŘIČSKÁ MĚŘENÍ</t>
  </si>
  <si>
    <t>zaměření pro DSPS</t>
  </si>
  <si>
    <t>zahrnuje veškeré náklady spojené s objednatelem požadovanými pracemi,   
- pro stanovení orientační investorské ceny určete jednotkovou cenu jako 1% odhadované ceny stavby</t>
  </si>
  <si>
    <t>02940</t>
  </si>
  <si>
    <t>OSTATNÍ POŽADAVKY - VYPRACOVÁNÍ DOKUMENTACE</t>
  </si>
  <si>
    <t>Kompletní práce a pasporty včetně souvisejících činností sloužící k ochraně sousedních pozemků, ploch a nemovitostí. Pasporty před zahájením prací, v průběhu realizace prací a po dokončení prací s vyhodnocením a projednáním.   
Rovněž kompletní pasport prostoru stávajících inženýrských sítí, tělesa, objektů sousední komunikace a zeleně. Kompletní práce s tím související.  
Předpoklad provedení pasportu před zahájením prací a po dokončení akce. Pasport bude protokolárně převzat objednatelem a správcem vždy daného objektu (sítě, komunikace, plochy). Po dokončení akce, bude vyhotovena závěrečná zpráva s vlivem výstavby na stav daného tělesa a vybavení ostatkích objektů. Pasport bude proveden oprávněnou společností.</t>
  </si>
  <si>
    <t>7</t>
  </si>
  <si>
    <t>02944</t>
  </si>
  <si>
    <t>OSTAT POŽADAVKY - DOKUMENTACE SKUTEČ PROVEDENÍ V DIGIT FORMĚ</t>
  </si>
  <si>
    <t>Práce na veškeré stavební objekty této akce komplet po celou dobu realizace akce.  
dokumentace bude požadovaná v počtu výtisků objednatelem včetně dokumentace v elektronické podobě na CD  
cena za vypracování - DSPS (Dokumentace skutečného provedení stavby)</t>
  </si>
  <si>
    <t>8</t>
  </si>
  <si>
    <t>02945</t>
  </si>
  <si>
    <t>OSTAT POŽADAVKY - GEOMETRICKÝ PLÁN</t>
  </si>
  <si>
    <t>Práce na veškeré stavební objekty této akce komplet po celou dobu realizace akce.  
vytyčovací práce + cena za vytyčení prostorové polohy stavby před jejím zahájením odborně způsobilými osobami. Kompletní geodetické práce na vytyčení vytyčovaných bodů definovaného objektu v rozsahu PD a TKP.  
celkem včetně ochrany vytyčovacích a vytyčovaných bodů  
práce budou také zahrnouvat kontrolu vytyčených bodů dle TKP a měření přetvoření nosné konstrukce dle popisu v technické zprávě  
cena za zaměření skutečného provedení stavby výškopisné i polohopisné ve 4 vyhotoveních (grafika + diskety)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</si>
  <si>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</si>
  <si>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</si>
  <si>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</si>
  <si>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Práce na veškeré stavební objekty této akce komplet po celou dobu realizace akce.   
fotodokumentace bude požadovaná v počtu výtisků objednatelem včetně dokumentace v elektronické podobě na CD   
cena za vypracování - Fotodokumentace z postupu výstavby, výroby, montáže dle požadavku objednatele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</si>
  <si>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</si>
  <si>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02950</t>
  </si>
  <si>
    <t>OSTATNÍ POŽADAVKY - POSUDKY, KONTROLY, REVIZNÍ ZPRÁVY</t>
  </si>
  <si>
    <t>11</t>
  </si>
  <si>
    <t>03100</t>
  </si>
  <si>
    <t>ZAŘÍZENÍ STAVENIŠTĚ - ZŘÍZENÍ, PROVOZ, DEMONTÁŽ</t>
  </si>
  <si>
    <t>Práce na veškeré stavební objekty této akce Komplet po celou dobu realizace akce.   
"Zařízení staveniště – zřízení, provoz, demontáž   
úhrnná částka na položku musí pokrývat všechna potřebná zařízení staveniště po celou dobu výstavby. Zahrnuje náklady na veškeré zařízení staveniště vč. jeho zřízení, provoz a odstranění či jakékoliv potřebné přemisťování v rozsahu stavby, etap nebo ve fází výstavby, do doby úplného dokončení a předání stavby objednateli."   
Komplet - vybudování, provoz a likvidaci zařízení staveniště pro SO 182, 201, 430, 431 komplet včetně oplocení, přístupy na staveniště a zajištění - komplet na uvedenou akci poro všechny objeky na (na kompletní dobu výstavby)   
Celkem komplet včetně ostrahy, hlídání a zajištění</t>
  </si>
  <si>
    <t>zahrnuje objednatelem povolené náklady na pořízení (event. pronájem), provozování, udržování a likvidaci zhotovitelova zařízení</t>
  </si>
  <si>
    <t>12</t>
  </si>
  <si>
    <t>029522</t>
  </si>
  <si>
    <t>OSTATNÍ POŽADAVKY - REVIZNÍ ZPRÁVY</t>
  </si>
  <si>
    <t>KUS</t>
  </si>
  <si>
    <t>Vypracování a projednání povodňového plánu 1 ks=1,000 [A]</t>
  </si>
  <si>
    <t>SO 182</t>
  </si>
  <si>
    <t>Dočasně inženýrská opatření</t>
  </si>
  <si>
    <t>"Položka zahrnuje kompletní DIO během výstavby, montáže, demontáže a odstranění DIO SO 182.    
Položka zahrnuje osazení dopravního značení, jeho údržbu a odstranění po dobu DIO. Včetně projednání DIO, odsouhasení (policie ČR DI, ŘSD ČR, SUS PK, Stavební úřad, Silniční správní úřad atp.) a zajištění stanovení o dočasném dopravním opatření.    
"</t>
  </si>
  <si>
    <t>027421</t>
  </si>
  <si>
    <t>PROVIZORNÍ LÁVKY - MONTÁŽ</t>
  </si>
  <si>
    <t>KS</t>
  </si>
  <si>
    <t>bude čerpáno pouze v případě, kdy nebude možné použít provizorní lávku u mostu v ulici Milady Horákové, čerpání bude odsouhlaseno zástupci AD, TDI, a investora</t>
  </si>
  <si>
    <t>zahrnuje veškeré náklady spojené s objednatelem požadovanými zařízeními včetně dodání lávky, osazení do terénu, montáže a potřebné dokumentace</t>
  </si>
  <si>
    <t>027422</t>
  </si>
  <si>
    <t>PROVIZORNÍ LÁVKY - NÁJEMNÉ</t>
  </si>
  <si>
    <t>KPLMĚSÍC</t>
  </si>
  <si>
    <t>027423</t>
  </si>
  <si>
    <t>PROVIZORNÍ LÁVKY - DEMONTÁŽ</t>
  </si>
  <si>
    <t>02943</t>
  </si>
  <si>
    <t>OSTATNÍ POŽADAVKY - VYPRACOVÁNÍ RDS</t>
  </si>
  <si>
    <t>Položka v souladu se SOD a Obchodními podmínkami.   
cena za vypracování - RDS (realizační dokumentace stavby) pro SO 182 včetně projednání DIO, Stanovení, odsouhlasení a povolení DIO.   
Celkem včetně návrhu oprav komunikací využitých pro DIO včetně odsouhlasení objednatelem, TDI a AD</t>
  </si>
  <si>
    <t>Ostatní konstrukce a práce</t>
  </si>
  <si>
    <t>914132</t>
  </si>
  <si>
    <t>DOPRAVNÍ ZNAČKY ZÁKLADNÍ VELIKOSTI OCELOVÉ FÓLIE TŘ 2 - MONTÁŽ S PŘEMÍSTĚNÍM</t>
  </si>
  <si>
    <t>Soustava svislých dopravních značek vhodných a odsouhlasených pro SO 182 (komplet za kus) (sloupky a patní desky samostatná položka)   
dopravní značky IS11- 8 ks=8,000 [A]                                                                                      
 pracovní místo-8ks =8,000 [B]                                                                                                  
rezerva- 4 ks=4,000 [C] 
Pozn.: rezerva bude čerpána pouze na pokyn TDI  
Celkem: A+B+C=20,000 [D]</t>
  </si>
  <si>
    <t>položka zahrnuje:  
- dopravu demontované značky z dočasné skládky  
- osazení a montáž značky na místě určeném projektem  
- nutnou opravu poškozených částí  
nezahrnuje dodávku značky</t>
  </si>
  <si>
    <t>914133</t>
  </si>
  <si>
    <t>DOPRAVNÍ ZNAČKY ZÁKLADNÍ VELIKOSTI OCELOVÉ FÓLIE TŘ 2 - DEMONTÁŽ</t>
  </si>
  <si>
    <t>"Soustava svislých dopravních značek vhodných a odsouhlasených pro SO 182 (komplet za kus) (sloupky a patní desky samostatná položka)   
Dle pol. 914132  
dopravní značky IS11-8ks =8,000 [A]                                                                                      
pracovní místo-8ks=8,000 [B]                                                                                           
rezerva-4ks=4,000 [C] 
Pozn.: rezerva bude čerpána pouze na pokyn TDI " 
Celkem: A+B+C=20,000 [D]</t>
  </si>
  <si>
    <t>Položka zahrnuje odstranění, demontáž a odklizení materiálu s odvozem na předepsané místo</t>
  </si>
  <si>
    <t>914139</t>
  </si>
  <si>
    <t>DOPRAV ZNAČKY ZÁKLAD VEL OCEL FÓLIE TŘ 2 - NÁJEMNÉ</t>
  </si>
  <si>
    <t>KSDEN</t>
  </si>
  <si>
    <t>Soustava svislých dopravních značek vhodných a odsouhlasených pro SO 182 (komplet za kus) (sloupky a patní desky samostatná položka)   
dopravní značky IS11-8*4*30 ks   =960,000 [A]                                                                                    
pracovní místo-8*4*30 ks  =960,000 [B]                                                                                         
rezerva-4*4*30 ks=480,000 [C] 
Pozn.: rezerva bude čerpána pouze na pokyn TDI  
Celkem: A+B+C=2 400,000 [D]</t>
  </si>
  <si>
    <t>položka zahrnuje sazbu za pronájem dopravních značek a zařízení, počet jednotek je určen jako součin počtu značek a počtu dní použití</t>
  </si>
  <si>
    <t>914432</t>
  </si>
  <si>
    <t>DOPRAVNÍ ZNAČKY 100X150CM OCELOVÉ FÓLIE TŘ 2 - MONTÁŽ S PŘEMÍSTĚNÍM</t>
  </si>
  <si>
    <t>Soustava svislých dopravních značek vhodných a odsouhlasených pro SO 182 (komplet za kus) (sloupky a patní desky samostatná položka)   
 dopravní značky IP22-4 ks =4,000 [A]                                                                                      
 rezerva-2 ks =2,000 [C] 
Celkem: A+C=6,000 [D]</t>
  </si>
  <si>
    <t>914433</t>
  </si>
  <si>
    <t>DOPRAVNÍ ZNAČKY 100X150CM OCELOVÉ FÓLIE TŘ 2 - DEMONTÁŽ</t>
  </si>
  <si>
    <t>Soustava svislých dopravních značek vhodných a odsouhlasených pro SO 181 (komplet za kus) (sloupky a patní desky samostatná položka)   
dle pol. 914432  
dopravní značky IP22-4 ks =4,000 [A]                                                                                      
 rezerva-2 ks =2,000 [B] 
Pozn.: rezerva bude čerpána pouze na pokyn TDI  
Celkem: A+B=6,000 [C]</t>
  </si>
  <si>
    <t>914439</t>
  </si>
  <si>
    <t>DOPRAV ZNAČKY 100X150CM OCEL FÓLIE TŘ 2 - NÁJEMNÉ</t>
  </si>
  <si>
    <t>Soustava svislých dopravních značek vhodných a odsouhlasených pro SO 182 (komplet za kus) (sloupky a patní desky samostatná položka)   
 dopravní značky IP22-4*30*4 ks   =480,000 [A]                                                                                    
 rezerva-2*30*4 ks  
Pozn.: rezerva bude čerpána pouze na pokyn TDI =240,000 [B] 
Celkem: A+B=720,000 [C]</t>
  </si>
  <si>
    <t>916112</t>
  </si>
  <si>
    <t>DOPRAV SVĚTLO VÝSTRAŽ SAMOSTATNÉ - MONTÁŽ S PŘESUNEM</t>
  </si>
  <si>
    <t>"Soustava svislých dopravních značek vhodných a odsouhlasených pro SO 181 (komplet za kus) (umístěné na příslušné DZ)   
Pracovní místo-8ks      =8,000 [A]                                                                                          
rezerva-3ks =3,000 [B] 
Pozn.: rezerva bude čerpána pouze na pokyn TDI  
Celkem: A+B=11,000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</si>
  <si>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</si>
  <si>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13</t>
  </si>
  <si>
    <t>916113</t>
  </si>
  <si>
    <t>DOPRAV SVĚTLO VÝSTRAŽ SAMOSTATNÉ - DEMONTÁŽ</t>
  </si>
  <si>
    <t>"Soustava svislých dopravních značek vhodných a odsouhlasených pro SO 182 (komplet za kus) (umístěné na příslušné DZ)   
dle pol. 916112  
Pracovní místo-8 ks    =8,000 [A]                                                                                         
rezerva-3ks =3,000 [B] 
Pozn.: rezerva bude čerpána pouze na pokyn TDI " 
Celkem: A+B=11,000 [C]</t>
  </si>
  <si>
    <t>Položka zahrnuje odstranění, demontáž a odklizení zařízení s odvozem na předepsané místo</t>
  </si>
  <si>
    <t>14</t>
  </si>
  <si>
    <t>916119</t>
  </si>
  <si>
    <t>DOPRAV SVĚTLO VÝSTRAŽ SAMOSTATNÉ - NÁJEMNÉ</t>
  </si>
  <si>
    <t>"Soustava svislých dopravních značek vhodných a odsouhlasených pro SO 182 (komplet za kus) (umístěné na příslušné DZ)   
Pracovní místo-8*4*30 =960,000 [A]                                                                                        
rezerva-3*4*30 ks =360,000 [B] 
Pozn.: rezerva bude čerpána pouze na pokyn TDI " 
Celkem: A+B=1 320,000 [C]</t>
  </si>
  <si>
    <t>položka zahrnuje sazbu za pronájem zařízení. Počet měrných jednotek se určí jako součin počtu zařízení a počtu dní použití.</t>
  </si>
  <si>
    <t>15</t>
  </si>
  <si>
    <t>916332</t>
  </si>
  <si>
    <t>SMĚROVACÍ DESKY Z4 JEDNOSTR S FÓLIÍ TŘ 1 - MONTÁŽ S PŘESUNEM</t>
  </si>
  <si>
    <t>"Soustava svislých dopravních značek vhodných a odsouhlasených pro SO 182 (komplet za kus) (sloupky a patní desky samostatná položka)   
Celkem DIO pouze pronájem na danou stavbu.    
Pracovní místo- 6 ks=6,000 [A] 
rezerva-3 ks =3,000 [B] 
Pozn.: rezerva bude čerpána pouze na pokyn TDI  
 Celkem: A+B=9,000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</si>
  <si>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</si>
  <si>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16</t>
  </si>
  <si>
    <t>916333</t>
  </si>
  <si>
    <t>SMĚROVACÍ DESKY Z4 JEDNOSTR S FÓLIÍ TŘ 1 - DEMONTÁŽ</t>
  </si>
  <si>
    <t>"Soustava svislých dopravních značek vhodných a odsouhlasených pro SO 181 (komplet za kus) (sloupky a patní desky samostatná položka)   
Celkem DIO pouze pronájem na danou stavbu.    
Dle pol. 916332  
Pracovní místo- 6 ks=6,000 [A] 
rezerva-3 ks =3,000 [B] 
Pozn.: rezerva bude čerpána pouze na pokyn TDI  
Celkem: A+B=9,000 [C]</t>
  </si>
  <si>
    <t>17</t>
  </si>
  <si>
    <t>916339</t>
  </si>
  <si>
    <t>SMĚROVACÍ DESKY Z4 - NÁJEMNÉ</t>
  </si>
  <si>
    <t>"Soustava svislých dopravních značek vhodných a odsouhlasených pro SO 181 (komplet za kus) (sloupky a patní desky samostatná položka)   
Celkem DIO pouze pronájem na danou stavbu.    
Pracovní místo- 6*4*30 ks=720,000 [A] 
rezerva-3*4*30 ks =360,000 [B] 
 Pozn.: rezerva bude čerpána pouze na pokyn TDI  
Celkem: A+B=1 080,000 [C]</t>
  </si>
  <si>
    <t>18</t>
  </si>
  <si>
    <t>916712</t>
  </si>
  <si>
    <t>UPEVŇOVACÍ KONSTR - PODKLADNÍ DESKA POD 28KG - MONTÁŽ S PŘESUNEM</t>
  </si>
  <si>
    <t>Soustava upevňovacích konstrukcí vhodných a odsouhlasených pro SO 182 (komplet za kus)   
Celkem dle PD a dle položek soupisu prací   
celkem pro položku 914132* - x1  
20*1=20,000 [A] 
celkem pro položku 914432* - x2x2  
6*2*2=24,000 [B] 
celkem pro položku 916332* - x1  
9*1=9,000 [C] 
Celkem: A+B+C=53,000 [D]</t>
  </si>
  <si>
    <t>19</t>
  </si>
  <si>
    <t>916713</t>
  </si>
  <si>
    <t>UPEVŇOVACÍ KONSTR - PODKLADNÍ DESKA POD 28KG - DEMONTÁŽ</t>
  </si>
  <si>
    <t>"Soustava upevňovacích konstrukcí vhodných a odsouhlasených pro SO 182 (komplet za kus)   
dle po. 916712  
53ks"=53,000 [A]</t>
  </si>
  <si>
    <t>20</t>
  </si>
  <si>
    <t>916719</t>
  </si>
  <si>
    <t>UPEVŇOVACÍ KONSTR - PODKLAD DESKA POD 28KG - NÁJEMNÉ</t>
  </si>
  <si>
    <t>"Soustava upevňovacích konstrukcí vhodných a odsouhlasených pro SO 182 (komplet za kus)   
Celkem dle PD a dle položek soupisu prací - nájem dle požadavku PD soubor pro danou DZ   
dle po. 916712  
53*4*30=6 360,000 [A]</t>
  </si>
  <si>
    <t>21</t>
  </si>
  <si>
    <t>916732</t>
  </si>
  <si>
    <t>UPEVŇOVACÍ KONSTR - OCEL STOJAN - MONTÁŽ S PŘESUNEM</t>
  </si>
  <si>
    <t>"Soustava upevňovacích konstrukcí vhodných a odsouhlasených pro SO 182 (komplet za kus)   
Celkem dle PD a dle položek soupisu prací   
celkem pro položku 914132* - x1=20*1 =20,000 [A] 
celkem pro položku 914432* - x2 =6*2=12,000 [B] 
Celkem: A+B=32,000 [C]</t>
  </si>
  <si>
    <t>22</t>
  </si>
  <si>
    <t>916733</t>
  </si>
  <si>
    <t>UPEVŇOVACÍ KONSTR - OCEL STOJAN - DEMONTÁŽ</t>
  </si>
  <si>
    <t>"Soustava upevňovacích konstrukcí vhodných a odsouhlasených pro SO 182 (komplet za kus)   
Celkem dle PD a dle položek soupisu prací   
dle pol. 916732  
32ks"=32,000 [A]</t>
  </si>
  <si>
    <t>23</t>
  </si>
  <si>
    <t>916739</t>
  </si>
  <si>
    <t>UPEVŇOVACÍ KONSTR - OCEL STOJAN - NÁJEMNÉ</t>
  </si>
  <si>
    <t>"Soustava upevňovacích konstrukcí vhodných a odsouhlasených pro SO 182 (komplet za kus)   
Celkem dle PD a dle položek soupisu prací - nájem dle požadavku PD soubor pro danou DZ   
dle pol. 916732  
32*4*30=3 840,000 [A]</t>
  </si>
  <si>
    <t>SO 201</t>
  </si>
  <si>
    <t>Lávka pro pěší</t>
  </si>
  <si>
    <t>014101</t>
  </si>
  <si>
    <t>POPLATKY ZA SKLÁDKU</t>
  </si>
  <si>
    <t>M3</t>
  </si>
  <si>
    <t>celkem zeminy, hlušiny - s poplatkem (skládka dle návrhu dodavatele v jeho režii)  
celkem položka 17120 - 252.963 m3 =252,963 [A] 
celkem odečet položky - 12573 - 125.846*(-1) m3 =- 125,846 [B] 
Celkem: A+B=127,117 [C]</t>
  </si>
  <si>
    <t>zahrnuje veškeré poplatky provozovateli skládky související s uložením odpadu na skládce.</t>
  </si>
  <si>
    <t>014112</t>
  </si>
  <si>
    <t>POPLATKY ZA SKLÁDKU TYP S-IO (INERTNÍ ODPAD)</t>
  </si>
  <si>
    <t>T</t>
  </si>
  <si>
    <t>celkem položka 96616 - 2,5*30.4=76,000 [A] 
celkem položka 96618 - 7.6 =7,600 [B] 
celkem položka 9112A3 - 0,025*65=1,625 [C] 
Celkem: A+B+C=85,225 [D]</t>
  </si>
  <si>
    <t>014132</t>
  </si>
  <si>
    <t>POPLATKY ZA SKLÁDKU TYP S-NO (NEBEZPEČNÝ ODPAD)</t>
  </si>
  <si>
    <t>"Poplatky za uložení nebezpečného odpadu. Skládka v režii zhotovitele dle SOD na danou akci.  
celkem položka izolace 11313 - 7.710*2,4=18,504 [A]                                                     
celkem položka izolace 97817 - 0,01*62.5*2,4=1,500 [B] 
Celkem: A+B=20,004 [C]</t>
  </si>
  <si>
    <t>02851</t>
  </si>
  <si>
    <t>PRŮZKUMNÉ PRÁCE DIAGNOSTIKY KONSTRUKCÍ NA POVRCHU</t>
  </si>
  <si>
    <t>"Základní průzkum konstrukce vozovky (odstraňovaná část asfaltobetonu a odstraněná část asfaltobetonových vrstev)  na předmostí a na lávce v podobě provedení Akreditované zkoušky se stanovením Polycyklických aromatických uhlovodíků (PAU) v asfaltových směsích a materiálech dle vyhlášky č. 130/2019 Sb.    
Na základě dané zkoušky bude u SO 201 a to položky11313 rozhodnuto o tom, zda se jedná nebo nejedná o nebezpečný odpad. V případě že ano, zhotovitel uloží materiál na skládku s poplatkem vrámci položky 014132.A dané množství jako nebezpečný odpad. V případě že nikoliv, provede uložení daného množství na skládku s poplatkem vrámci položky 014112.A. Celá tato problematika bude pak řešena jako ZBV se zdůvodněním a úpravou čerpání položek dle uvedené skutečnosti.    
1=1,000 [A]</t>
  </si>
  <si>
    <t>029412</t>
  </si>
  <si>
    <t>OSTATNÍ POŽADAVKY - VYPRACOVÁNÍ MOSTNÍHO LISTU</t>
  </si>
  <si>
    <t>"Práce na stavebním objektu SO 201.  
Mostní list na objekt mostu(vše dle ČSN 73 6220, 736221 a 736222) včetně určení zatížitelnosti mostu dle ČSN 73 6222 a TP 200 podrobným statickým výpočtem  
celkem včetně zadání případně do el. evidence mostních objektů objednatele.  
Počet vytištěných paré, ověřených razítkem dle SOD.</t>
  </si>
  <si>
    <t>Práce na RDS, VTD, VVOK  
dokumentace bude požadovaná v počtu výtisků objednatelem včetně dokumentace v elektronické podobě na CD  
cena za vypracování - RDS (realizační dokumentace stavby) včetně VTD dokumentace ocelových konstrukcí mostu, zábradlí, odvodnění, dilatací, ložisek a včetně plánu údržby mostu, montážní dokumentace</t>
  </si>
  <si>
    <t>02953</t>
  </si>
  <si>
    <t>OSTATNÍ POŽADAVKY - HLAVNÍ MOSTNÍ PROHLÍDKA</t>
  </si>
  <si>
    <t>"Práce na stavebním objektu SO 201.  
1. Hlavní mostní prohlídka na objekt mostu (vše dle ČSN 73 6220, 736221 a 736222) včetně určení zatížitelnosti mostu dle ČSN 73 6222 a TP 200 podrobným statickým výpočtem  
celkem včetně zadání případně do el. evidence mostních objektů objednatele.  
Počet vytištěných paré, ověřených razítkem dle SOD.</t>
  </si>
  <si>
    <t>položka zahrnuje :  
- úkony dle ČSN 73 6221  
- provedení hlavní mostní prohlídky oprávněnou fyzickou nebo právnickou osobou  
- vyhotovení záznamu (protokolu), který jednoznačně definuje stav mostu</t>
  </si>
  <si>
    <t>Zemní práce</t>
  </si>
  <si>
    <t>11201</t>
  </si>
  <si>
    <t>KÁCENÍ STROMŮ D KMENE DO 0,5M S ODSTRANĚNÍM PAŘEZŮ</t>
  </si>
  <si>
    <t>komplet s odvozem na skládku a odstraněním dřevní hmoty v režii zhotovitele, včetně pařezů, komplet.  
2 ks=2,000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</si>
  <si>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</si>
  <si>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11313</t>
  </si>
  <si>
    <t>a</t>
  </si>
  <si>
    <t>ODSTRANĚNÍ KRYTU ZPEVNĚNÝCH PLOCH S ASFALTOVÝM POJIVEM</t>
  </si>
  <si>
    <t>"včetně odvozu na skládku dle SOD do dodavatelem určené vzdálenosti  
uložení je zahrnuto v položce, poplatek za uložení v samostatné položce 0141**  
dl. kostky zůstávají zhotoviteli  
celkem dlažba na mostě 0,1*77.1=7,710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</si>
  <si>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</si>
  <si>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11347</t>
  </si>
  <si>
    <t>ODSTRAN KRYTU ZPEVNĚNÝCH PLOCH Z DLAŽEB KOSTEK VČET PODKL</t>
  </si>
  <si>
    <t>položka je včetně poplatku za skládku 
kamenná a betonová dlažba na předmostí O1-0.2*8.2=1,640 [A] 
betonová dlažba na předmostí opěry O2 0.2*14.7=2,940 [B] 
Celkem: A+B=4,580 [C]</t>
  </si>
  <si>
    <t>11352</t>
  </si>
  <si>
    <t>ODSTRANĚNÍ CHODNÍKOVÝCH A SILNIČNÍCH OBRUBNÍKŮ BETONOVÝCH</t>
  </si>
  <si>
    <t>M</t>
  </si>
  <si>
    <t>za mostem položka je včetně poplatku za skládku: 3.6+3.6=7,200 [A]</t>
  </si>
  <si>
    <t>odstranění silničních obrubníků na předmostí opěry O2- bude použito pouze v případě nutnosti zásahu do přechodu pro chodce. Položka bude čerpána pouze se souhlasem AD a TDI: 5.1 m=5,100 [A]</t>
  </si>
  <si>
    <t>11353</t>
  </si>
  <si>
    <t>ODSTRANĚNÍ CHODNÍKOVÝCH KAMENNÝCH OBRUBNÍKŮ</t>
  </si>
  <si>
    <t>"před mostem položka je včetně poplatku za skládku: 6.7+6.5=13,200 [A] 
"</t>
  </si>
  <si>
    <t>12110</t>
  </si>
  <si>
    <t>SEJMUTÍ ORNICE NEBO LESNÍ PŮDY</t>
  </si>
  <si>
    <t>komplet s odvozem na skládku stavby a zpětné použití ve stavbě. Poplatek za uložení je v položce 0141**.  
celkem u opěry 01 - 0,15*170=25,500 [A] 
celkem u opěry 02 - 0,15*169=25,350 [B] 
Celkem: A+B=50,850 [C]</t>
  </si>
  <si>
    <t>položka zahrnuje sejmutí ornice bez ohledu na tloušťku vrstvy a její vodorovnou dopravu  
nezahrnuje uložení na trvalou skládku</t>
  </si>
  <si>
    <t>12573</t>
  </si>
  <si>
    <t>VYKOPÁVKY ZE ZEMNÍKŮ A SKLÁDEK TŘ. I</t>
  </si>
  <si>
    <t>komplet výkop zeminy vhodné pro obsyp opěr a ohumusování  
celkem pro položku  - 17411 - 75.846 m3=75,846 [A] 
celkem pro položku  - 18223 - 0,2*250 m3=50,000 [B] 
Celkem: A+B=125,846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</si>
  <si>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</si>
  <si>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13173</t>
  </si>
  <si>
    <t>HLOUBENÍ JAM ZAPAŽ I NEPAŽ TŘ. I</t>
  </si>
  <si>
    <t>komplet s odvozem na skládku. Poplatek za uložení je v položce 0141**.  
celkem opěra 01 -1.2*(5.2*0.6+11*2.6+10.8*1.1+0.5*2.6*2.6*(2.5+2.8)+0.5*2.4*2.4*3.7+0.5*0.8*0.8*5.5+0.5*2*2*3.1)=96,156 [A] 
celkem opěra 02 - 1.2*(14.606*1.15+5.3*0.5+7.1*2.6+0.5*2.6*2.6*(0.7+1.5)+0.5*0.8*0.8*5.5+0.5*2*2*4.7+0.5*2.4*2.4*3.5)=79,899 [B] 
 celkem pro kamennou rovnaninu 
 1.2*((2.1+2.2)*5.05)=26,058 [C] 
Celkem: A+B+C=202,113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</si>
  <si>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</si>
  <si>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17120</t>
  </si>
  <si>
    <t>ULOŽENÍ SYPANINY DO NÁSYPŮ A NA SKLÁDKY BEZ ZHUTNĚNÍ</t>
  </si>
  <si>
    <t>"kompletní uložení zeminy a sypaniny na skládky trvalé a dočasné  
celkem položka 12110 - 50.853=50,853 [A] 
celkem položka 13173 - 202.113 m3=202,113 [B] 
Celkem: A+B=252,966 [C]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</si>
  <si>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</si>
  <si>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17411</t>
  </si>
  <si>
    <t>ZÁSYP JAM A RÝH ZEMINOU SE ZHUTNĚNÍM</t>
  </si>
  <si>
    <t>"komplet včetně získání vhodné zeminy pro násyp komunikace z nakupovaných materiálů dle ČSN 73 6133  
celkem zásyp před opěrou 01 - 0.35*5.5=1,925 [A] 
celkem zásyp za opěrou O1- 1.7*4.0+1.3*14.2=25,260 [B] 
celkem zásyp vedle opěry 01 -  0.5*2*2*3.1+0.5*2.4*2.4*3.7=16,856 [C] 
celkem zásyp před opěrou 02 - 0.35*5.5=1,925 [D] 
celkem zásyp vedle opěry 02 - 0.5*2*2*4.7+0.5*2.4*2.4*3.5+1.3*8=29,880 [E] 
Celkem: A+B+C+D+E=75,846 [F]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</si>
  <si>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</si>
  <si>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</si>
  <si>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</si>
  <si>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M2</t>
  </si>
  <si>
    <t>"celkem pod kamennou rovnaninu před opěrami - 1.2*(21+18)=46,800 [A] 
celkem opěra 01 - 5.3*4.9 =25,970 [B] 
celkem opěra 02 - 5*4.9=24,500 [C] 
Celkem: A+B+C=97,270 [D]</t>
  </si>
  <si>
    <t>položka zahrnuje úpravu pláně včetně vyrovnání výškových rozdílů. Míru zhutnění určuje projekt.</t>
  </si>
  <si>
    <t>18223</t>
  </si>
  <si>
    <t>ROZPROSTŘENÍ ORNICE VE SVAHU V TL DO 0,20M</t>
  </si>
  <si>
    <t>celkem opěra 01 - 125=125,000 [A] 
celkem opěra 02 - 125=125,000 [B] 
Celkem: A+B=250,000 [C]</t>
  </si>
  <si>
    <t>položka zahrnuje:  
nutné přemístění ornice z dočasných skládek vzdálených do 50m  
rozprostření ornice v předepsané tloušťce ve svahu přes 1:5</t>
  </si>
  <si>
    <t>18247</t>
  </si>
  <si>
    <t>OŠETŘOVÁNÍ TRÁVNÍKU</t>
  </si>
  <si>
    <t>Zahrnuje pokosení se shrabáním, naložení shrabků na dopravní prostředek, s odvozem a se složením, to vše bez ohledu na sklon terénu  
zahrnuje nutné zalití a hnojení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</si>
  <si>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</si>
  <si>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</si>
  <si>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</si>
  <si>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184B12</t>
  </si>
  <si>
    <t>VYSAZOVÁNÍ STROMŮ LISTNATÝCH S BALEM OBVOD KMENE DO 10CM, VÝŠ DO 1,7M</t>
  </si>
  <si>
    <t>4KS Javoru mléč dle pořadavku Povodí Labe=4,000 [A]</t>
  </si>
  <si>
    <t>Položka vysazování stromů zahrnuje dodávku projektem předepsaných stromů,  hloubení jamek (min. rozměry pro stromy min. 1,5 násobek balu výpěstku) s event. výměnou půdy, s hnojením anorganickým hnojivem a přídavkem organického hnojiva min. 5kg pro stromy, zálivku, kůly, chráničky ke stromům nebo ochrana stromů nátěrem a pod.  
Obvod kmene se měří ve výšce 1,00m nad zemí.  
položka zahrnuje veškerý materiál, výrobky a polotovary, včetně mimostaveništní a vnitrostaveništní dopravy (rovněž přesuny), včetně naložení a složení, případně s uložením</t>
  </si>
  <si>
    <t>Základy</t>
  </si>
  <si>
    <t>24</t>
  </si>
  <si>
    <t>21263</t>
  </si>
  <si>
    <t>TRATIVODY KOMPLET Z TRUB Z PLAST HMOT DN DO 150MM</t>
  </si>
  <si>
    <t>"celkem trativody za opěrami komplet. Trouba trativodu min SN 8,10.  
celkem za opěrou 01 - 9.0=9,000 [A] 
celkem za opěrou 02 - 9.0=9,000 [B] 
Celkem: A+B=18,000 [C]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</si>
  <si>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</si>
  <si>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25</t>
  </si>
  <si>
    <t>22694</t>
  </si>
  <si>
    <t>ZÁPOROVÉ PAŽENÍ Z KOVU DOČASNÉ</t>
  </si>
  <si>
    <t>"celkem svislé zápory HEB 140 - délka 6,0 a 4,0 
celkem 0,0337*(6,0*14+4,0*8)=3,909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</si>
  <si>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</si>
  <si>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26</t>
  </si>
  <si>
    <t>22695A</t>
  </si>
  <si>
    <t>VÝDŘEVA ZÁPOROVÉHO PAŽENÍ DOČASNÁ (PLOCHA)</t>
  </si>
  <si>
    <t>"celkem výdřeva z hraněného řeziva dle požadavku zhotovitele  
celkem plocha 10*2.6*2=52,000 [A]</t>
  </si>
  <si>
    <t>položka zahrnuje osazení pažin bez ohledu na druh, jejich opotřebení a jejich odstranění</t>
  </si>
  <si>
    <t>27</t>
  </si>
  <si>
    <t>227821</t>
  </si>
  <si>
    <t>MIKROPILOTY KOMPLET D DO 100MM NA POVRCHU</t>
  </si>
  <si>
    <t>"celkem založení na mikropilotách 89/10 komplet mikropiloty dle dokumentace DSP+PDPS a RDS dokumentace dle požadavku zhotovitele)  
celkem opěra 01 - 16*6.5=104,000 [A] 
celkem opěra 02 - 16*6.5=104,000 [B] 
Celkem: A+B=208,000 [C]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</si>
  <si>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</si>
  <si>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28</t>
  </si>
  <si>
    <t>26183</t>
  </si>
  <si>
    <t>VRT PRO KOTV, INJEK, MIKROPIL NA POVR TŘ III A IV D DO 150MM</t>
  </si>
  <si>
    <t>celkem založení na mikropilotách 89/10 komplet mikropiloty. Průměr a vystrojení vrtů dle možnosti a návrhu zhotovitele vč pažení atp.  
celkem opěra 01 - 16*6.5+PŘEPOKLAD HLUCH. VRT 16*1.5 =128,000 [A] 
celkem opěra 02 - 16*6.5+PŘEPOKLAD HLUCH. VRT 16*1.5 =128,000 [B] 
Celkem: A+B=256,000 [C]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</si>
  <si>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</si>
  <si>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29</t>
  </si>
  <si>
    <t>26185</t>
  </si>
  <si>
    <t>VRT PRO KOTV, INJEK, MIKROPIL NA POVR TŘ III A IV D DO 300MM</t>
  </si>
  <si>
    <t>"celkem vrty pro svislé zápory svislé zápory v položce 22694  
celkem - (6,0*14+4,0*8)=116,000 [A]</t>
  </si>
  <si>
    <t>30</t>
  </si>
  <si>
    <t>28997</t>
  </si>
  <si>
    <t>OPLÁŠTĚNÍ (ZPEVNĚNÍ) Z GEOTEXTILIE A GEOMŘÍŽOVIN</t>
  </si>
  <si>
    <t>"Ochranná a podkladní geotextilie pro těsnící fólii dle požadavků ČSN 73 6244 (podkladní geotextilie - min.600g/m2; ochranná geotextilie min.600g/m2)  
celkem za opěrou 01 - (4*(1.3+0,5+0,5))*2=18,400 [A] 
celkem za opěrou 02 - (4*(1.1+0,5+0,5))*2=16,800 [B] 
Celkem: A+B=35,200 [C]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</si>
  <si>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</si>
  <si>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31</t>
  </si>
  <si>
    <t>28999</t>
  </si>
  <si>
    <t>OPLÁŠTĚNÍ (ZPEVNĚNÍ) Z FÓLIE</t>
  </si>
  <si>
    <t>"Těsnící fólie v přechodové oblasti dle požadavků ČSN 73 6244   
celkem za opěrou 01 - (4*(1.3+0,5+0,5))=9,200 [A] 
celkem za opěrou 02 - (4*(1.1+0,5+0,5))=8,400 [B] 
Celkem: A+B=17,600 [C]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</si>
  <si>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</si>
  <si>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</si>
  <si>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32</t>
  </si>
  <si>
    <t>333325</t>
  </si>
  <si>
    <t>A</t>
  </si>
  <si>
    <t>MOSTNÍ OPĚRY A KŘÍDLA ZE ŽELEZOVÉHO BETONU DO C30/37</t>
  </si>
  <si>
    <t>"celkem beton opěr mostu C30/37-XF4,XD3 (komplet opěry, prahy, bloky, křídla atp.)  
celkem opěra 01 - 4.9*3.35+8.4*2*0.275+0.42*2*0.65+2*1.0*0.7*0.35-0.2*0.685*0.46=22,008 [A] 
celkem opěra 02- 4.9*3.35+8.4*2*0.275+0.42*2*0.65+2*1.00*0.7*0.35-0.2*0.685*0.46=22,008 [B] 
Celkem: A+B=44,016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</si>
  <si>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</si>
  <si>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</t>
  </si>
  <si>
    <t>333365</t>
  </si>
  <si>
    <t>VÝZTUŽ MOSTNÍCH OPĚR A KŘÍDEL Z OCELI 10505, B500B</t>
  </si>
  <si>
    <t>celkem opěry a křídla - 0,175*43,162=7,553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</si>
  <si>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</si>
  <si>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</si>
  <si>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34</t>
  </si>
  <si>
    <t>421326</t>
  </si>
  <si>
    <t>MOSTNÍ NOSNÉ DESKOVÉ KONSTRUKCE ZE ŽELEZOBETONU C35/45</t>
  </si>
  <si>
    <t>"celkem mostovka nosné konstrukce ze železobetonu C35/45-XF4,XD3  
celkem včetně bednění, podbednění, případného ztraceného bednění atp.  
celkem - 0.443*26+2.2*0.1*2=11,958 [A]</t>
  </si>
  <si>
    <t>35</t>
  </si>
  <si>
    <t>421365</t>
  </si>
  <si>
    <t>VÝZTUŽ MOSTNÍ DESKOVÉ KONSTRUKCE Z OCELI 10505, B500B</t>
  </si>
  <si>
    <t>celkem mostovka nosné konstrukce s výztuží B500B  
celkem 0,250*11,958=2,990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</si>
  <si>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</si>
  <si>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36</t>
  </si>
  <si>
    <t>42417B</t>
  </si>
  <si>
    <t>MOSTNÍ NOSNÍKY Z OCELI S 355</t>
  </si>
  <si>
    <t>"celkem výroba, doprava, (montáž v samostatné položce 42418)  
celkem ocelová část nosné konstrukce dle samostatného výkazu materiálu komplet včetně všech součástí, trnů, čepů atp.)  
celkem hmotnost 10.78t+rezerva na spoje a svary+10%: 10.78*0.1"=11,858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</si>
  <si>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</si>
  <si>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37</t>
  </si>
  <si>
    <t>42418</t>
  </si>
  <si>
    <t>R</t>
  </si>
  <si>
    <t>MONTÁŽ NOSNÉ KONSTRUKCE</t>
  </si>
  <si>
    <t>"komplet práce související s montážní nosné konstrukce a přípravy okolních ploch, jeřábové plošiny a přístupu na staveniště, jeřáby, manipulace, pontony, přemístění a doprava konstrukce, osazení do polohy, montáž dle TeP zhotovitele a jeho návrhu montáže v souladu s dokumentací DUSP+PDPS a celkem soubor všech prací  
celkem 1=1,000 [A]</t>
  </si>
  <si>
    <t>38</t>
  </si>
  <si>
    <t>451311</t>
  </si>
  <si>
    <t>PODKL A VÝPLŇ VRSTVY Z PROST BET DO C8/10</t>
  </si>
  <si>
    <t>"celkem beton dle PD - C8/10-XO  
podkladní beton pod opěrou 01 - 0.2*4.3*4.1 =3,526 [A] 
podkladní beton pod opěrou 02 - 0.2*4.3*4.1 =3,526 [B] 
celkem pod drenáže opěry 01 - 1.73*0.3=0,519 [C] 
celkem pod drenáže opěry 02 - 1.8*0.3=0,540 [D] 
Celkem: A+B+C+D=8,111 [E]</t>
  </si>
  <si>
    <t>39</t>
  </si>
  <si>
    <t>42862</t>
  </si>
  <si>
    <t>MOSTNÍ LOŽISKA ELASTOMEROVÁ PRO ZATÍŽ DO 2,5MN</t>
  </si>
  <si>
    <t>celkem elastomerová ložidka pro reakce dle PD DSP+PDPS (předpoklad reakce SLS max = 414kN, ULS max=1095kN, Maximální podélné přetvoření ULS= + a - 20 mm  
celkem 2+2=4,000 [A]"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</si>
  <si>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</si>
  <si>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40</t>
  </si>
  <si>
    <t>451314</t>
  </si>
  <si>
    <t>PODKLADNÍ A VÝPLŇOVÉ VRSTVY Z PROSTÉHO BETONU C25/30</t>
  </si>
  <si>
    <t>"celkem konstrukční a nekonstrukční beton dle PD   
celkem dlažby opevnění 4*1.2*3.5*0.5*0.2=1,680 [A]</t>
  </si>
  <si>
    <t>41</t>
  </si>
  <si>
    <t>45160</t>
  </si>
  <si>
    <t>PODKL A VÝPLŇ VRSTVY Z MEZEROVITÉHO BETONU</t>
  </si>
  <si>
    <t>"celkem obetonování drenáže - 0,3*0,3*2* 4.5=0,810 [A] 
celkem zásyp opěry O2 - 1.3*4.1=5,330 [B] 
Celkem: A+B=6,140 [C]</t>
  </si>
  <si>
    <t>Položka zahrnuje dodávku mezerovitého betonu a jeho uložení se zhutněním, včetně mimostaveništní a vnitrostaveništní dopravy (rovněž přesuny)</t>
  </si>
  <si>
    <t>42</t>
  </si>
  <si>
    <t>45747</t>
  </si>
  <si>
    <t>VYROVNÁVACÍ A SPÁD VRSTVY Z MALTY ZVLÁŠTNÍ (PLASTMALTA)</t>
  </si>
  <si>
    <t>celkem podlití ložisek - 4*(0.02*(0.6*0.5)) =0,024 [A] 
celkem podlití dilatačních plechů dilatací - 2*0.01*(0.15*2.59) =0,008 [B] 
Celkem: A+B=0,032 [C]</t>
  </si>
  <si>
    <t>položka zahrnuje:  
- dodání zvláštní malty (plastmalty) předepsané kvality a její rozprostření v předepsané tloušťce a v předepsaném tvaru</t>
  </si>
  <si>
    <t>43</t>
  </si>
  <si>
    <t>45852</t>
  </si>
  <si>
    <t>VÝPLŇ ZA OPĚRAMI A ZDMI Z KAMENIVA DRCENÉHO</t>
  </si>
  <si>
    <t>"Zásyp rubu spodní stavby dle ČSN 73 6244 na dané ID dle materiálu  
celkem zásyp za opěrou a podél opěry 01 - 0.8*4.5 =3,600 [A] 
celkem zásyp za opěrou a podél opěry 02 - 0,6*4.5 =2,700 [B] 
Celkem: A+B=6,300 [C]</t>
  </si>
  <si>
    <t>položka zahrnuje dodávku předepsaného kameniva, mimostaveništní a vnitrostaveništní dopravu a jeho uložení  
není-li v zadávací dokumentaci uvedeno jinak, jedná se o nakupovaný materiál</t>
  </si>
  <si>
    <t>44</t>
  </si>
  <si>
    <t>46321</t>
  </si>
  <si>
    <t>ROVNANINA Z LOMOVÉHO KAMENE</t>
  </si>
  <si>
    <t>Kamenná rovnanina s urovnáním povrchu, vyklínováním jako opevnění podél opěr a před opěrami  
celkem rovnanina před opěrami a podél opěr - 3.4*5.1*2 =34,680 [A]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</si>
  <si>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</si>
  <si>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45</t>
  </si>
  <si>
    <t>465512</t>
  </si>
  <si>
    <t>DLAŽBY Z LOMOVÉHO KAMENE NA MC</t>
  </si>
  <si>
    <t>Celkem opevnění z kamenné dlažby do betonu s vyspárováním ve specifikaci materiálu dle PD  
celkem dlažby opevnění 1.2*4*3.5*0.5*0.25 =2,100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</si>
  <si>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</si>
  <si>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</si>
  <si>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46</t>
  </si>
  <si>
    <t>56330</t>
  </si>
  <si>
    <t>VOZOVKOVÉ VRSTVY ZE ŠTĚRKODRTI</t>
  </si>
  <si>
    <t>0.2*(8.1+17)=5,020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</si>
  <si>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</si>
  <si>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47</t>
  </si>
  <si>
    <t>582611</t>
  </si>
  <si>
    <t>KRYTY Z BETON DLAŽDIC SE ZÁMKEM ŠEDÝCH TL 60MM DO LOŽE Z KAM</t>
  </si>
  <si>
    <t>"před mostem: 12=12,000 [A] 
za molstem: 3.6=3,600 [B] 
Celkem: A+B=15,600 [C]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</si>
  <si>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</si>
  <si>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48</t>
  </si>
  <si>
    <t>58261A</t>
  </si>
  <si>
    <t>KRYTY Z BETON DLAŽDIC SE ZÁMKEM BAREV RELIÉF TL 60MM DO LOŽE Z KAM</t>
  </si>
  <si>
    <t>před mostem: 5  =5,000 [A] 
za mostem 4.5=4,500 [B] 
Celkem: A+B=9,500 [C]</t>
  </si>
  <si>
    <t>49</t>
  </si>
  <si>
    <t>587205</t>
  </si>
  <si>
    <t>PŘEDLÁŽDĚNÍ KRYTU Z BETONOVÝCH DLAŽDIC</t>
  </si>
  <si>
    <t>předláždění betonové dlažby na přechodu pro chodce na předmostí opěry O2- bude použito pouze v případě nutnosti zásahu do přechodu pro chodce. Položka bude čerpána pouze se souhlasem AD a TDI 
5.1*1.5=7,650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</si>
  <si>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</si>
  <si>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Úpravy povrchů, podlahy, výplně otvorů</t>
  </si>
  <si>
    <t>50</t>
  </si>
  <si>
    <t>642231</t>
  </si>
  <si>
    <t>DVEŘE KOMPLETNÍ S OCEL ZÁRUBNÍ KOVOVÉ JEDNOKŘÍDLÉ</t>
  </si>
  <si>
    <t>2*0.46*0.685=0,630 [A] 
včetně PKO barva šedá</t>
  </si>
  <si>
    <t>položka zahrnuje:  
- dodávka dveří dle specifikace objednatele  
- montáž nových dveří do připravených otvorů (tj. zakotvení do ostění a zapěnění spáry PUR pěnou)  
- seřízení výrobků k jejich plné funkčnosti  
- případné zapravení venkovního i vnitřního ostění  
- zajištění prováděných prací tak, aby nebyly znečištěny a poškozeny vnitřní prostory   
- případná výmalba vnitřních ostění dveří   
- pokud se jedná o finální stavební práci, zahrnuje i zajištění úklidu vnitřních i vnějších prostor</t>
  </si>
  <si>
    <t>Přidružená stavební výroba</t>
  </si>
  <si>
    <t>51</t>
  </si>
  <si>
    <t>711111</t>
  </si>
  <si>
    <t>IZOLACE BĚŽNÝCH KONSTRUKCÍ PROTI ZEMNÍ VLHKOSTI ASFALTOVÝMI NÁTĚRY</t>
  </si>
  <si>
    <t>"celkem nátěr Np+2xNa  
celkem opěra 01 - 7.2*2+0.9*3.9 =17,910 [A] 
celkem opěra 02 - 7.2*2+0.9*3.9 =17,910 [B] 
Celkem: A+B=35,820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</si>
  <si>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</si>
  <si>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52</t>
  </si>
  <si>
    <t>711112</t>
  </si>
  <si>
    <t>IZOLACE BĚŽNÝCH KONSTRUKCÍ PROTI ZEMNÍ VLHKOSTI ASFALTOVÝMI PÁSY</t>
  </si>
  <si>
    <t>"celkem přetavení pracovních spar z AIP a izolace z AIP  
celkem opěra 01 - 2.61*3.9=10,179 [A] 
celkem opěra 02 - 2.59*3.9=10,101 [B] 
izolace pracovní spáry - 2*(0,5*(2*2.863+3.9))=9,626 [C] 
Celkem: A+B+C=29,906 [D]</t>
  </si>
  <si>
    <t>53</t>
  </si>
  <si>
    <t>711415</t>
  </si>
  <si>
    <t>IZOLACE MOSTOVEK CELOPLOŠ POLYMERNÍ</t>
  </si>
  <si>
    <t>"celkem přímopojížděná izolace dle ČSN 73 6242 - kapitola 5.3.5. a dle zvláštního předpisu TP 211  
celkem povrch n.k. s přetažením přes čela n.k. - 26.01*2.2+0.544*2*2.2 =59,616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</si>
  <si>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</si>
  <si>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54</t>
  </si>
  <si>
    <t>711509</t>
  </si>
  <si>
    <t>OCHRANA IZOLACE NA POVRCHU TEXTILIÍ</t>
  </si>
  <si>
    <t>celkem nátěr ochrana přes izolaci z Np+2xNa (geotextílie 600 g/m2) 35.82=35,820 [A] 
celkem nátěr ochrana přes izolační pásy (geotextílie 600 g/m2)                      
celkem opěra 01 - 2.61*3.9=10,179 [B] 
celkem opěra 02 - 2.59*3.9=10,101 [C] 
Celkem: A+B+C=56,100 [D]</t>
  </si>
  <si>
    <t>položka zahrnuje:  
- dodání  předepsaného ochranného materiálu  
- zřízení ochrany izolace</t>
  </si>
  <si>
    <t>55</t>
  </si>
  <si>
    <t>783121</t>
  </si>
  <si>
    <t>PROTIKOROZ OCHR OK NÁTĚREM VÍCEVRST SE ZÁKL S VYS OBSAHEM ZN</t>
  </si>
  <si>
    <t>PKO ocelové konstrukce a sloupků zábradlí 
137m2=137,000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</si>
  <si>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</si>
  <si>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56</t>
  </si>
  <si>
    <t>78382</t>
  </si>
  <si>
    <t>NÁTĚRY BETON KONSTR TYP S2 (OS-B)</t>
  </si>
  <si>
    <t>celkem nátěr čel nosné konstrukce z monolitického železobetonu  
celkem - 0,544*2.2*2=2,394 [A] 
celkem úložný práh - 2*4.9=9,800 [B] 
Celkem: A+B=12,194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</si>
  <si>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</si>
  <si>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</si>
  <si>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57</t>
  </si>
  <si>
    <t>86633</t>
  </si>
  <si>
    <t>CHRÁNIČKY Z TRUB OCELOVÝCH DN DO 150MM</t>
  </si>
  <si>
    <t>celkem  chráničky pro převedení el. VO vedení včetně montáže do n.k.  
celkem 26,0 m=26,000 [A]</t>
  </si>
  <si>
    <t>položky pro zhotovení potrubí platí bez ohledu na sklon.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  
- opláštění dle dokumentace a nutné opravy opláštění při jeho poškození</t>
  </si>
  <si>
    <t>58</t>
  </si>
  <si>
    <t>87627</t>
  </si>
  <si>
    <t>CHRÁNIČKY Z TRUB PLASTOVÝCH DN DO 100MM</t>
  </si>
  <si>
    <t>celkem trouby z PE daného průměru s přesahem  
celkem chráničky v opěrách 01-3*1.6+1*4+1*3 =11,800 [A]                                                  
celkem chráničky v opěře O2-3*1.6+1*3+1*4  =11,800 [B] 
Celkem: A+B=23,600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</si>
  <si>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</si>
  <si>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59</t>
  </si>
  <si>
    <t>9112B1</t>
  </si>
  <si>
    <t>ZÁBRADLÍ MOSTNÍ SE SVISLOU VÝPLNÍ - DODÁVKA A MONTÁŽ</t>
  </si>
  <si>
    <t>celkem výroba, dodávka a montáž zábradlí na nosné konstrukci  
celkem zábradlí na mostě komplet - půdorysná délka zábradlí - 2*26=52,000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</si>
  <si>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</si>
  <si>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60</t>
  </si>
  <si>
    <t>91345</t>
  </si>
  <si>
    <t>NIVELAČNÍ ZNAČKY KOVOVÉ</t>
  </si>
  <si>
    <t>"Celkem zabudované nivelační značky ve spodní stavbě dle PD  
celkem opěry 2+2 =4,000 [A]</t>
  </si>
  <si>
    <t>položka zahrnuje:  
- dodání a osazení nivelační značky včetně nutných zemních prací  
- vnitrostaveništní a mimostaveništní dopravu</t>
  </si>
  <si>
    <t>61</t>
  </si>
  <si>
    <t>91355</t>
  </si>
  <si>
    <t>EVIDENČNÍ ČÍSLO MOSTU</t>
  </si>
  <si>
    <t>celkem tabulky s evidenčním číslem mostu dle ČSN a dle PD (dodávka a montáž) - 2 ks=2,000 [A]</t>
  </si>
  <si>
    <t>položka zahrnuje štítek s evidenčním číslem mostu, sloupek dopravní značky včetně osazení a nutných zemních prací a zabetonování</t>
  </si>
  <si>
    <t>62</t>
  </si>
  <si>
    <t>63</t>
  </si>
  <si>
    <t>914171</t>
  </si>
  <si>
    <t>DOPRAVNÍ ZNAČKY ZÁKLADNÍ VELIKOSTI HLINÍKOVÉ FÓLIE TŘ 2 - DODÁVKA A MONTÁŽ</t>
  </si>
  <si>
    <t>IP02: 1ks=1,000 [A] 
IP06:1ks=1,000 [B] 
Celkem: A+B=2,000 [C]</t>
  </si>
  <si>
    <t>položka zahrnuje:  
- dodávku a montáž značek v požadovaném provedení</t>
  </si>
  <si>
    <t>64</t>
  </si>
  <si>
    <t>914251</t>
  </si>
  <si>
    <t>DOPRAVNÍ ZNAČKY ZVĚTŠENÉ VELIKOSTI HLINÍKOVÉ - DODÁVKA A MONTÁŽ</t>
  </si>
  <si>
    <t>dopravní značky na fluorescenčním podkladu 
IP02: 1ks=1,000 [A] 
IP06:1ks=1,000 [B] 
Celkem: A+B=2,000 [C]</t>
  </si>
  <si>
    <t>65</t>
  </si>
  <si>
    <t>914911</t>
  </si>
  <si>
    <t>SLOUPKY A STOJKY DOPRAVNÍCH ZNAČEK Z OCEL TRUBEK SE ZABETONOVÁNÍM - DODÁVKA A MONTÁŽ</t>
  </si>
  <si>
    <t>položka zahrnuje:  
- sloupky a upevňovací zařízení včetně jejich osazení (betonová patka, zemní práce)</t>
  </si>
  <si>
    <t>66</t>
  </si>
  <si>
    <t>914913</t>
  </si>
  <si>
    <t>SLOUPKY A STOJKY DZ Z OCEL TRUBEK ZABETON DEMONTÁŽ</t>
  </si>
  <si>
    <t>67</t>
  </si>
  <si>
    <t>916A2</t>
  </si>
  <si>
    <t>PARKOVACÍ SLOUPKY A ZÁBRANY PLASTOVÉ</t>
  </si>
  <si>
    <t>zábrany proti vjezdu na předmostích na předmostích vybavené led osvětlením 
2 kusy=2,000 [A]</t>
  </si>
  <si>
    <t>položka zahrnuje dodání zařízení v předepsaném provedení včetně jeho osazení</t>
  </si>
  <si>
    <t>68</t>
  </si>
  <si>
    <t>917223</t>
  </si>
  <si>
    <t>SILNIČNÍ A CHODNÍKOVÉ OBRUBY Z BETONOVÝCH OBRUBNÍKŮ ŠÍŘ 100MM</t>
  </si>
  <si>
    <t>"celkem betonové obrubníky 100/200 mm z betonu C35/45,XF4 do bet. lože C16/20nXF1  
celkem podél opevnění z kamenné dlažby - (0.5*2+1.2*3.6)*4=21,280 [A]                                   
celkem předmostí opěry o1-5,2+5.1 =10,300 [B]                                                                   
celkem předmostí opěry o2-2*2.5 =5,000 [C] 
Celkem: A+B+C=36,580 [D]</t>
  </si>
  <si>
    <t>Položka zahrnuje:  
dodání a pokládku betonových obrubníků o rozměrech předepsaných zadávací dokumentací  
betonové lože i boční betonovou opěrku.</t>
  </si>
  <si>
    <t>69</t>
  </si>
  <si>
    <t>917224</t>
  </si>
  <si>
    <t>SILNIČNÍ A CHODNÍKOVÉ OBRUBY Z BETONOVÝCH OBRUBNÍKŮ ŠÍŘ 150MM</t>
  </si>
  <si>
    <t>nové silniční obrubníky na předmostí opěry O2- bude použito pouze v případě nutnosti zásahu do přechodu pro chodce. Položka bude čerpána pouze se souhlasem AD a TDI 
5.1 m=5,100 [A]</t>
  </si>
  <si>
    <t>70</t>
  </si>
  <si>
    <t>93151</t>
  </si>
  <si>
    <t>MOSTNÍ ZÁVĚRY POVRCHOVÉ POSUN DO 60MM</t>
  </si>
  <si>
    <t>Dilatační závěry povrchové tvořené krycím plechem pro převedení pěších celková půdoryná délka přes šířku n.k. opěr mostu  
celkem 2*2.5 =5,000 [A]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</si>
  <si>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</si>
  <si>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71</t>
  </si>
  <si>
    <t>96616</t>
  </si>
  <si>
    <t>BOURÁNÍ KONSTRUKCÍ ZE ŽELEZOBETONU</t>
  </si>
  <si>
    <t>včetně odvozu a uložení na skládku dle SOD  do dodavatelem určené vzdálenosti 
do položky bourání je třeba zahrnout veškeré pracovní kroky a činnosti dle navržené technologie demolice zhotovitelem stavby včetně vrtání, řezání, jerábování, vyvezení, odstranění a rozbourání včetně odvozu na skládku a uložení. Poplatek za uložení je zahrnut v samostatné položce 0141** 
demolice Opěr a mostovky lávky 30,4 m3=30,400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</si>
  <si>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</si>
  <si>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72</t>
  </si>
  <si>
    <t>96618</t>
  </si>
  <si>
    <t>BOURÁNÍ KONSTRUKCÍ KOVOVÝCH</t>
  </si>
  <si>
    <t>včetně odvozu a uložení na skládku dle SOD do dodavatelem určené vzdálenosti 
do položky bourání je třeba zahrnout veškeré pracovní kroky a činnosti dle navržené technologie demolice zhotovitelem stavby včetně vrtání, řezání, jerábování, vyvezení, odstranění a rozbourání včetně odvozu na skládku a uložení. Poplatek za uložení je zahrnut v samostatné položce 0141** 
7.600 t=7,600 [A]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</si>
  <si>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</si>
  <si>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73</t>
  </si>
  <si>
    <t>9112A3</t>
  </si>
  <si>
    <t>ZÁBRADLÍ MOSTNÍ S VODOR MADLY - DEMONTÁŽ S PŘESUNEM</t>
  </si>
  <si>
    <t>včetně odvozu a uložení na skládku dle SOD do dodavatelem určené vzdálenosti 
do položky bourání je třeba zahrnout veškeré pracovní kroky a činnosti dle navržené technologie demolice zhotovitelem stavby včetně vrtání, řezání, jerábování, vyvezení, odstranění a rozbourání včetně odvozu na skládku a uložení. Poplatek za uložení je zahrnut v samostatné položce 0141** 
mostní zábradlí 2*26 m=52,000 [A] 
silniční zábradlí na předmostí opěry o1 7.5+5.5=13,000 [B] 
Celkem: A+B=65,000 [C]</t>
  </si>
  <si>
    <t>položka zahrnuje:  
- demontáž a odstranění zařízení  
- jeho odvoz na předepsané místo</t>
  </si>
  <si>
    <t>74</t>
  </si>
  <si>
    <t>97817</t>
  </si>
  <si>
    <t>ODSTRANĚNÍ MOSTNÍ IZOLACE</t>
  </si>
  <si>
    <t>"Fakturace bude prováděna dle skutečnosti až po potvrzení a odsouhlasení TDI či objednatelem.  
Na lávce - 25*2.5=62,500 [A]</t>
  </si>
  <si>
    <t>Položka zahrnuje:  
- položka zahrnuje veškeré práce plynoucí z technologického předpisu a z platných předpisů  
- veškerou manipulaci s vybouranou sutí a hmotami včetně uložení na skládku.  
Položka nezahrnuje:  
- poplatek za skládku, který se vykazuje v položce 0141** (s výjimkou malého množství bouraného materiálu, kde je možné poplatek zahrnout do jednotkové ceny bourání – tento fakt musí být uveden v doplňujícím textu k položce)</t>
  </si>
  <si>
    <t>SO 430</t>
  </si>
  <si>
    <t>ELEKTRICKÉ VN VEDENÍ</t>
  </si>
  <si>
    <t>"celkem zeminy, hlušiny - s poplatkem (skládka dle návrhu dodavatele v jeho režii)  
celkem položka 13173: 2.54=2,540 [A]</t>
  </si>
  <si>
    <t>2*27.55=55,100 [A]</t>
  </si>
  <si>
    <t>dle pol.č.027421: 55.10 m2 =55,100 [A]</t>
  </si>
  <si>
    <t>"Položka v souladu se SOD a Obchodními podmínkami.   
cena za vypracování - RDS (realizační dokumentace stavby) pro SO 182 včetně projednání DIO, Stanovení, odsouhlasení a povolení DIO.</t>
  </si>
  <si>
    <t>"Sejmutí humózní vrstvy a ornice  vč. odvozu a uložení na dočasnou skládku zhotovitele.  
1.6*3.7*0.15*2=1,776 [A]</t>
  </si>
  <si>
    <t>pro opěry: 0.25*3.7+0.2*3.7=1,665 [A] 
pro navrácení ornice:1.776-2*3*1*0.15=0,876 [B] 
Celkem: A+B=2,541 [C]</t>
  </si>
  <si>
    <t>18232</t>
  </si>
  <si>
    <t>ROZPROSTŘENÍ ORNICE V ROVINĚ V TL DO 0,15M</t>
  </si>
  <si>
    <t>pro obě opěry: 1.6*3.7*2=11,840 [A]</t>
  </si>
  <si>
    <t>položka zahrnuje:  
nutné přemístění ornice z dočasných skládek vzdálených do 50m  
rozprostření ornice v předepsané tloušťce v rovině a ve svahu do 1:5</t>
  </si>
  <si>
    <t>dle pol.č.18232: 11.84 m2=11,840 [A]</t>
  </si>
  <si>
    <t>dle pol.č.18232: 11.84 m2 =11,840 [A]</t>
  </si>
  <si>
    <t>18481</t>
  </si>
  <si>
    <t>OCHRANA STROMŮ BEDNĚNÍM</t>
  </si>
  <si>
    <t>"Ochrana stromů v prostoru staveniště. Dle PDPS předpoklad 1 strom dle situace.    
V případě většího množství zajištění na požadavek zhotovitele. budou další stromy ochráněny v jeho režii.   
celkem předpolí opěry 02 - 1*(4*2)=8,000 [A]</t>
  </si>
  <si>
    <t>položka zahrnuje veškerý materiál, výrobky a polotovary, včetně mimostaveništní a vnitrostaveništní dopravy (rovněž přesuny), včetně naložení a složení, případně s uložením</t>
  </si>
  <si>
    <t>27152</t>
  </si>
  <si>
    <t>POLŠTÁŘE POD ZÁKLADY Z KAMENIVA DRCENÉHO</t>
  </si>
  <si>
    <t>polštář pod panely a zásyp opěr: 3.7*0.472+3.7*0.41-2*3*1*0.15=2,363 [A]</t>
  </si>
  <si>
    <t>333125</t>
  </si>
  <si>
    <t>MOSTNÍ OPĚRY A KŘÍDLA Z DÍLCŮ ŽELEZOBETON DO C30/37</t>
  </si>
  <si>
    <t>opěry: 3,0*1,0*6*0.15 ks=2,700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</si>
  <si>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</si>
  <si>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96611</t>
  </si>
  <si>
    <t>BOURÁNÍ KONSTRUKCÍ Z BETONOVÝCH DÍLCŮ</t>
  </si>
  <si>
    <t>včetně odvozu na skládku k dalšímu použití 
opěra O1-3*1*0.15*4=1,800 [A] 
opěra O2-3*1*0.15*2=0,900 [B] 
Celkem: A+B=2,700 [C]</t>
  </si>
  <si>
    <t>SO 431</t>
  </si>
  <si>
    <t>VEŘEJNÉ OSVĚTLENÍ</t>
  </si>
  <si>
    <t>74300</t>
  </si>
  <si>
    <t>Kompletní veřejné osvětlení akce dle výkazu tohoto SO 
komplet 1=1,000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</si>
</sst>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SUM(C10:C14)</f>
      </c>
      <c r="D6" s="1"/>
      <c r="E6" s="1"/>
    </row>
    <row r="7" spans="1:5" ht="12.75" customHeight="1">
      <c r="A7" s="1"/>
      <c r="B7" s="4" t="s">
        <v>5</v>
      </c>
      <c r="C7" s="7">
        <f>SUM(E10:E14)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97</v>
      </c>
      <c r="B11" s="20" t="s">
        <v>98</v>
      </c>
      <c r="C11" s="21">
        <f>'SO 182'!I3</f>
      </c>
      <c r="D11" s="21">
        <f>'SO 182'!O2</f>
      </c>
      <c r="E11" s="21">
        <f>C11+D11</f>
      </c>
    </row>
    <row r="12" spans="1:5" ht="12.75" customHeight="1">
      <c r="A12" s="20" t="s">
        <v>187</v>
      </c>
      <c r="B12" s="20" t="s">
        <v>188</v>
      </c>
      <c r="C12" s="21">
        <f>'SO 201'!I3</f>
      </c>
      <c r="D12" s="21">
        <f>'SO 201'!O2</f>
      </c>
      <c r="E12" s="21">
        <f>C12+D12</f>
      </c>
    </row>
    <row r="13" spans="1:5" ht="12.75" customHeight="1">
      <c r="A13" s="20" t="s">
        <v>520</v>
      </c>
      <c r="B13" s="20" t="s">
        <v>521</v>
      </c>
      <c r="C13" s="21">
        <f>'SO 430'!I3</f>
      </c>
      <c r="D13" s="21">
        <f>'SO 430'!O2</f>
      </c>
      <c r="E13" s="21">
        <f>C13+D13</f>
      </c>
    </row>
    <row r="14" spans="1:5" ht="12.75" customHeight="1">
      <c r="A14" s="20" t="s">
        <v>548</v>
      </c>
      <c r="B14" s="20" t="s">
        <v>549</v>
      </c>
      <c r="C14" s="21">
        <f>'SO 431'!I3</f>
      </c>
      <c r="D14" s="21">
        <f>'SO 431'!O2</f>
      </c>
      <c r="E14" s="21">
        <f>C14+D14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51</v>
      </c>
    </row>
    <row r="11" spans="1:5" ht="12.75">
      <c r="A11" s="36" t="s">
        <v>52</v>
      </c>
      <c r="E11" s="37" t="s">
        <v>47</v>
      </c>
    </row>
    <row r="12" spans="1:5" ht="12.75">
      <c r="A12" t="s">
        <v>53</v>
      </c>
      <c r="E12" s="35" t="s">
        <v>47</v>
      </c>
    </row>
    <row r="13" spans="1:16" ht="12.75">
      <c r="A13" s="25" t="s">
        <v>45</v>
      </c>
      <c r="B13" s="29" t="s">
        <v>23</v>
      </c>
      <c r="C13" s="29" t="s">
        <v>54</v>
      </c>
      <c r="D13" s="25" t="s">
        <v>47</v>
      </c>
      <c r="E13" s="30" t="s">
        <v>55</v>
      </c>
      <c r="F13" s="31" t="s">
        <v>49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63.75">
      <c r="A15" s="36" t="s">
        <v>52</v>
      </c>
      <c r="E15" s="37" t="s">
        <v>56</v>
      </c>
    </row>
    <row r="16" spans="1:5" ht="12.75">
      <c r="A16" t="s">
        <v>53</v>
      </c>
      <c r="E16" s="35" t="s">
        <v>57</v>
      </c>
    </row>
    <row r="17" spans="1:16" ht="12.7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53">
      <c r="A19" s="36" t="s">
        <v>52</v>
      </c>
      <c r="E19" s="37" t="s">
        <v>60</v>
      </c>
    </row>
    <row r="20" spans="1:5" ht="12.75">
      <c r="A20" t="s">
        <v>53</v>
      </c>
      <c r="E20" s="35" t="s">
        <v>57</v>
      </c>
    </row>
    <row r="21" spans="1:16" ht="12.7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51">
      <c r="A23" s="36" t="s">
        <v>52</v>
      </c>
      <c r="E23" s="37" t="s">
        <v>63</v>
      </c>
    </row>
    <row r="24" spans="1:5" ht="12.75">
      <c r="A24" t="s">
        <v>53</v>
      </c>
      <c r="E24" s="35" t="s">
        <v>64</v>
      </c>
    </row>
    <row r="25" spans="1:16" ht="12.75">
      <c r="A25" s="25" t="s">
        <v>45</v>
      </c>
      <c r="B25" s="29" t="s">
        <v>35</v>
      </c>
      <c r="C25" s="29" t="s">
        <v>65</v>
      </c>
      <c r="D25" s="25" t="s">
        <v>47</v>
      </c>
      <c r="E25" s="30" t="s">
        <v>66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67</v>
      </c>
    </row>
    <row r="27" spans="1:5" ht="12.75">
      <c r="A27" s="36" t="s">
        <v>52</v>
      </c>
      <c r="E27" s="37" t="s">
        <v>47</v>
      </c>
    </row>
    <row r="28" spans="1:5" ht="38.25">
      <c r="A28" t="s">
        <v>53</v>
      </c>
      <c r="E28" s="35" t="s">
        <v>68</v>
      </c>
    </row>
    <row r="29" spans="1:16" ht="12.75">
      <c r="A29" s="25" t="s">
        <v>45</v>
      </c>
      <c r="B29" s="29" t="s">
        <v>37</v>
      </c>
      <c r="C29" s="29" t="s">
        <v>69</v>
      </c>
      <c r="D29" s="25" t="s">
        <v>47</v>
      </c>
      <c r="E29" s="30" t="s">
        <v>70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140.25">
      <c r="A31" s="36" t="s">
        <v>52</v>
      </c>
      <c r="E31" s="37" t="s">
        <v>71</v>
      </c>
    </row>
    <row r="32" spans="1:5" ht="12.75">
      <c r="A32" t="s">
        <v>53</v>
      </c>
      <c r="E32" s="35" t="s">
        <v>64</v>
      </c>
    </row>
    <row r="33" spans="1:16" ht="12.75">
      <c r="A33" s="25" t="s">
        <v>45</v>
      </c>
      <c r="B33" s="29" t="s">
        <v>72</v>
      </c>
      <c r="C33" s="29" t="s">
        <v>73</v>
      </c>
      <c r="D33" s="25" t="s">
        <v>47</v>
      </c>
      <c r="E33" s="30" t="s">
        <v>74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63.75">
      <c r="A35" s="36" t="s">
        <v>52</v>
      </c>
      <c r="E35" s="37" t="s">
        <v>75</v>
      </c>
    </row>
    <row r="36" spans="1:5" ht="12.75">
      <c r="A36" t="s">
        <v>53</v>
      </c>
      <c r="E36" s="35" t="s">
        <v>64</v>
      </c>
    </row>
    <row r="37" spans="1:16" ht="12.75">
      <c r="A37" s="25" t="s">
        <v>45</v>
      </c>
      <c r="B37" s="29" t="s">
        <v>76</v>
      </c>
      <c r="C37" s="29" t="s">
        <v>77</v>
      </c>
      <c r="D37" s="25" t="s">
        <v>47</v>
      </c>
      <c r="E37" s="30" t="s">
        <v>78</v>
      </c>
      <c r="F37" s="31" t="s">
        <v>49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7.5">
      <c r="A39" s="36" t="s">
        <v>52</v>
      </c>
      <c r="E39" s="37" t="s">
        <v>79</v>
      </c>
    </row>
    <row r="40" spans="1:5" ht="76.5">
      <c r="A40" t="s">
        <v>53</v>
      </c>
      <c r="E40" s="35" t="s">
        <v>80</v>
      </c>
    </row>
    <row r="41" spans="1:16" ht="12.75">
      <c r="A41" s="25" t="s">
        <v>45</v>
      </c>
      <c r="B41" s="29" t="s">
        <v>40</v>
      </c>
      <c r="C41" s="29" t="s">
        <v>81</v>
      </c>
      <c r="D41" s="25" t="s">
        <v>47</v>
      </c>
      <c r="E41" s="30" t="s">
        <v>82</v>
      </c>
      <c r="F41" s="31" t="s">
        <v>49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76.5">
      <c r="A42" s="34" t="s">
        <v>50</v>
      </c>
      <c r="E42" s="35" t="s">
        <v>83</v>
      </c>
    </row>
    <row r="43" spans="1:5" ht="12.75">
      <c r="A43" s="36" t="s">
        <v>52</v>
      </c>
      <c r="E43" s="37" t="s">
        <v>47</v>
      </c>
    </row>
    <row r="44" spans="1:5" ht="63.75">
      <c r="A44" t="s">
        <v>53</v>
      </c>
      <c r="E44" s="35" t="s">
        <v>84</v>
      </c>
    </row>
    <row r="45" spans="1:16" ht="12.75">
      <c r="A45" s="25" t="s">
        <v>45</v>
      </c>
      <c r="B45" s="29" t="s">
        <v>42</v>
      </c>
      <c r="C45" s="29" t="s">
        <v>85</v>
      </c>
      <c r="D45" s="25" t="s">
        <v>47</v>
      </c>
      <c r="E45" s="30" t="s">
        <v>86</v>
      </c>
      <c r="F45" s="31" t="s">
        <v>49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52</v>
      </c>
      <c r="E47" s="37" t="s">
        <v>47</v>
      </c>
    </row>
    <row r="48" spans="1:5" ht="12.75">
      <c r="A48" t="s">
        <v>53</v>
      </c>
      <c r="E48" s="35" t="s">
        <v>64</v>
      </c>
    </row>
    <row r="49" spans="1:16" ht="12.75">
      <c r="A49" s="25" t="s">
        <v>45</v>
      </c>
      <c r="B49" s="29" t="s">
        <v>87</v>
      </c>
      <c r="C49" s="29" t="s">
        <v>88</v>
      </c>
      <c r="D49" s="25" t="s">
        <v>47</v>
      </c>
      <c r="E49" s="30" t="s">
        <v>89</v>
      </c>
      <c r="F49" s="31" t="s">
        <v>49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40.25">
      <c r="A50" s="34" t="s">
        <v>50</v>
      </c>
      <c r="E50" s="35" t="s">
        <v>90</v>
      </c>
    </row>
    <row r="51" spans="1:5" ht="12.75">
      <c r="A51" s="36" t="s">
        <v>52</v>
      </c>
      <c r="E51" s="37" t="s">
        <v>47</v>
      </c>
    </row>
    <row r="52" spans="1:5" ht="25.5">
      <c r="A52" t="s">
        <v>53</v>
      </c>
      <c r="E52" s="35" t="s">
        <v>91</v>
      </c>
    </row>
    <row r="53" spans="1:16" ht="12.75">
      <c r="A53" s="25" t="s">
        <v>45</v>
      </c>
      <c r="B53" s="29" t="s">
        <v>92</v>
      </c>
      <c r="C53" s="29" t="s">
        <v>93</v>
      </c>
      <c r="D53" s="25" t="s">
        <v>47</v>
      </c>
      <c r="E53" s="30" t="s">
        <v>94</v>
      </c>
      <c r="F53" s="31" t="s">
        <v>95</v>
      </c>
      <c r="G53" s="32">
        <v>1</v>
      </c>
      <c r="H53" s="33">
        <v>0</v>
      </c>
      <c r="I53" s="33">
        <f>ROUND(ROUND(H53,2)*ROUND(G53,3),2)</f>
      </c>
      <c r="O53">
        <f>(I53*0)/100</f>
      </c>
      <c r="P53" t="s">
        <v>27</v>
      </c>
    </row>
    <row r="54" spans="1:5" ht="12.75">
      <c r="A54" s="34" t="s">
        <v>50</v>
      </c>
      <c r="E54" s="35" t="s">
        <v>47</v>
      </c>
    </row>
    <row r="55" spans="1:5" ht="12.75">
      <c r="A55" s="36" t="s">
        <v>52</v>
      </c>
      <c r="E55" s="37" t="s">
        <v>96</v>
      </c>
    </row>
    <row r="56" spans="1:5" ht="12.75">
      <c r="A56" t="s">
        <v>53</v>
      </c>
      <c r="E56" s="35" t="s">
        <v>64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</v>
      </c>
      <c r="I3" s="38">
        <f>0+I8+I29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97</v>
      </c>
      <c r="D4" s="6"/>
      <c r="E4" s="18" t="s">
        <v>98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54</v>
      </c>
      <c r="D9" s="25" t="s">
        <v>47</v>
      </c>
      <c r="E9" s="30" t="s">
        <v>55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89.25">
      <c r="A10" s="34" t="s">
        <v>50</v>
      </c>
      <c r="E10" s="35" t="s">
        <v>99</v>
      </c>
    </row>
    <row r="11" spans="1:5" ht="12.75">
      <c r="A11" s="36" t="s">
        <v>52</v>
      </c>
      <c r="E11" s="37" t="s">
        <v>47</v>
      </c>
    </row>
    <row r="12" spans="1:5" ht="12.75">
      <c r="A12" t="s">
        <v>53</v>
      </c>
      <c r="E12" s="35" t="s">
        <v>57</v>
      </c>
    </row>
    <row r="13" spans="1:16" ht="12.75">
      <c r="A13" s="25" t="s">
        <v>45</v>
      </c>
      <c r="B13" s="29" t="s">
        <v>23</v>
      </c>
      <c r="C13" s="29" t="s">
        <v>100</v>
      </c>
      <c r="D13" s="25" t="s">
        <v>47</v>
      </c>
      <c r="E13" s="30" t="s">
        <v>101</v>
      </c>
      <c r="F13" s="31" t="s">
        <v>102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6" t="s">
        <v>52</v>
      </c>
      <c r="E15" s="37" t="s">
        <v>103</v>
      </c>
    </row>
    <row r="16" spans="1:5" ht="25.5">
      <c r="A16" t="s">
        <v>53</v>
      </c>
      <c r="E16" s="35" t="s">
        <v>104</v>
      </c>
    </row>
    <row r="17" spans="1:16" ht="12.75">
      <c r="A17" s="25" t="s">
        <v>45</v>
      </c>
      <c r="B17" s="29" t="s">
        <v>22</v>
      </c>
      <c r="C17" s="29" t="s">
        <v>105</v>
      </c>
      <c r="D17" s="25" t="s">
        <v>47</v>
      </c>
      <c r="E17" s="30" t="s">
        <v>106</v>
      </c>
      <c r="F17" s="31" t="s">
        <v>107</v>
      </c>
      <c r="G17" s="32">
        <v>4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25.5">
      <c r="A19" s="36" t="s">
        <v>52</v>
      </c>
      <c r="E19" s="37" t="s">
        <v>103</v>
      </c>
    </row>
    <row r="20" spans="1:5" ht="12.75">
      <c r="A20" t="s">
        <v>53</v>
      </c>
      <c r="E20" s="35" t="s">
        <v>57</v>
      </c>
    </row>
    <row r="21" spans="1:16" ht="12.75">
      <c r="A21" s="25" t="s">
        <v>45</v>
      </c>
      <c r="B21" s="29" t="s">
        <v>33</v>
      </c>
      <c r="C21" s="29" t="s">
        <v>108</v>
      </c>
      <c r="D21" s="25" t="s">
        <v>47</v>
      </c>
      <c r="E21" s="30" t="s">
        <v>109</v>
      </c>
      <c r="F21" s="31" t="s">
        <v>102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25.5">
      <c r="A23" s="36" t="s">
        <v>52</v>
      </c>
      <c r="E23" s="37" t="s">
        <v>103</v>
      </c>
    </row>
    <row r="24" spans="1:5" ht="12.75">
      <c r="A24" t="s">
        <v>53</v>
      </c>
      <c r="E24" s="35" t="s">
        <v>57</v>
      </c>
    </row>
    <row r="25" spans="1:16" ht="12.75">
      <c r="A25" s="25" t="s">
        <v>45</v>
      </c>
      <c r="B25" s="29" t="s">
        <v>35</v>
      </c>
      <c r="C25" s="29" t="s">
        <v>110</v>
      </c>
      <c r="D25" s="25" t="s">
        <v>47</v>
      </c>
      <c r="E25" s="30" t="s">
        <v>111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63.75">
      <c r="A27" s="36" t="s">
        <v>52</v>
      </c>
      <c r="E27" s="37" t="s">
        <v>112</v>
      </c>
    </row>
    <row r="28" spans="1:5" ht="12.75">
      <c r="A28" t="s">
        <v>53</v>
      </c>
      <c r="E28" s="35" t="s">
        <v>64</v>
      </c>
    </row>
    <row r="29" spans="1:18" ht="12.75" customHeight="1">
      <c r="A29" s="6" t="s">
        <v>43</v>
      </c>
      <c r="B29" s="6"/>
      <c r="C29" s="40" t="s">
        <v>40</v>
      </c>
      <c r="D29" s="6"/>
      <c r="E29" s="27" t="s">
        <v>113</v>
      </c>
      <c r="F29" s="6"/>
      <c r="G29" s="6"/>
      <c r="H29" s="6"/>
      <c r="I29" s="41">
        <f>0+Q29</f>
      </c>
      <c r="O29">
        <f>0+R29</f>
      </c>
      <c r="Q29">
        <f>0+I30+I34+I38+I42+I46+I50+I54+I58+I62+I66+I70+I74+I78+I82+I86+I90+I94+I98</f>
      </c>
      <c r="R29">
        <f>0+O30+O34+O38+O42+O46+O50+O54+O58+O62+O66+O70+O74+O78+O82+O86+O90+O94+O98</f>
      </c>
    </row>
    <row r="30" spans="1:16" ht="25.5">
      <c r="A30" s="25" t="s">
        <v>45</v>
      </c>
      <c r="B30" s="29" t="s">
        <v>37</v>
      </c>
      <c r="C30" s="29" t="s">
        <v>114</v>
      </c>
      <c r="D30" s="25" t="s">
        <v>47</v>
      </c>
      <c r="E30" s="30" t="s">
        <v>115</v>
      </c>
      <c r="F30" s="31" t="s">
        <v>95</v>
      </c>
      <c r="G30" s="32">
        <v>20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14.75">
      <c r="A32" s="36" t="s">
        <v>52</v>
      </c>
      <c r="E32" s="37" t="s">
        <v>116</v>
      </c>
    </row>
    <row r="33" spans="1:5" ht="63.75">
      <c r="A33" t="s">
        <v>53</v>
      </c>
      <c r="E33" s="35" t="s">
        <v>117</v>
      </c>
    </row>
    <row r="34" spans="1:16" ht="12.75">
      <c r="A34" s="25" t="s">
        <v>45</v>
      </c>
      <c r="B34" s="29" t="s">
        <v>72</v>
      </c>
      <c r="C34" s="29" t="s">
        <v>118</v>
      </c>
      <c r="D34" s="25" t="s">
        <v>47</v>
      </c>
      <c r="E34" s="30" t="s">
        <v>119</v>
      </c>
      <c r="F34" s="31" t="s">
        <v>95</v>
      </c>
      <c r="G34" s="32">
        <v>20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127.5">
      <c r="A36" s="36" t="s">
        <v>52</v>
      </c>
      <c r="E36" s="37" t="s">
        <v>120</v>
      </c>
    </row>
    <row r="37" spans="1:5" ht="25.5">
      <c r="A37" t="s">
        <v>53</v>
      </c>
      <c r="E37" s="35" t="s">
        <v>121</v>
      </c>
    </row>
    <row r="38" spans="1:16" ht="12.75">
      <c r="A38" s="25" t="s">
        <v>45</v>
      </c>
      <c r="B38" s="29" t="s">
        <v>76</v>
      </c>
      <c r="C38" s="29" t="s">
        <v>122</v>
      </c>
      <c r="D38" s="25" t="s">
        <v>47</v>
      </c>
      <c r="E38" s="30" t="s">
        <v>123</v>
      </c>
      <c r="F38" s="31" t="s">
        <v>124</v>
      </c>
      <c r="G38" s="32">
        <v>2400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14.75">
      <c r="A40" s="36" t="s">
        <v>52</v>
      </c>
      <c r="E40" s="37" t="s">
        <v>125</v>
      </c>
    </row>
    <row r="41" spans="1:5" ht="25.5">
      <c r="A41" t="s">
        <v>53</v>
      </c>
      <c r="E41" s="35" t="s">
        <v>126</v>
      </c>
    </row>
    <row r="42" spans="1:16" ht="25.5">
      <c r="A42" s="25" t="s">
        <v>45</v>
      </c>
      <c r="B42" s="29" t="s">
        <v>40</v>
      </c>
      <c r="C42" s="29" t="s">
        <v>127</v>
      </c>
      <c r="D42" s="25" t="s">
        <v>47</v>
      </c>
      <c r="E42" s="30" t="s">
        <v>128</v>
      </c>
      <c r="F42" s="31" t="s">
        <v>95</v>
      </c>
      <c r="G42" s="32">
        <v>6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76.5">
      <c r="A44" s="36" t="s">
        <v>52</v>
      </c>
      <c r="E44" s="37" t="s">
        <v>129</v>
      </c>
    </row>
    <row r="45" spans="1:5" ht="63.75">
      <c r="A45" t="s">
        <v>53</v>
      </c>
      <c r="E45" s="35" t="s">
        <v>117</v>
      </c>
    </row>
    <row r="46" spans="1:16" ht="12.75">
      <c r="A46" s="25" t="s">
        <v>45</v>
      </c>
      <c r="B46" s="29" t="s">
        <v>42</v>
      </c>
      <c r="C46" s="29" t="s">
        <v>130</v>
      </c>
      <c r="D46" s="25" t="s">
        <v>47</v>
      </c>
      <c r="E46" s="30" t="s">
        <v>131</v>
      </c>
      <c r="F46" s="31" t="s">
        <v>95</v>
      </c>
      <c r="G46" s="32">
        <v>6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02">
      <c r="A48" s="36" t="s">
        <v>52</v>
      </c>
      <c r="E48" s="37" t="s">
        <v>132</v>
      </c>
    </row>
    <row r="49" spans="1:5" ht="25.5">
      <c r="A49" t="s">
        <v>53</v>
      </c>
      <c r="E49" s="35" t="s">
        <v>121</v>
      </c>
    </row>
    <row r="50" spans="1:16" ht="12.75">
      <c r="A50" s="25" t="s">
        <v>45</v>
      </c>
      <c r="B50" s="29" t="s">
        <v>87</v>
      </c>
      <c r="C50" s="29" t="s">
        <v>133</v>
      </c>
      <c r="D50" s="25" t="s">
        <v>47</v>
      </c>
      <c r="E50" s="30" t="s">
        <v>134</v>
      </c>
      <c r="F50" s="31" t="s">
        <v>124</v>
      </c>
      <c r="G50" s="32">
        <v>720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89.25">
      <c r="A52" s="36" t="s">
        <v>52</v>
      </c>
      <c r="E52" s="37" t="s">
        <v>135</v>
      </c>
    </row>
    <row r="53" spans="1:5" ht="25.5">
      <c r="A53" t="s">
        <v>53</v>
      </c>
      <c r="E53" s="35" t="s">
        <v>126</v>
      </c>
    </row>
    <row r="54" spans="1:16" ht="12.75">
      <c r="A54" s="25" t="s">
        <v>45</v>
      </c>
      <c r="B54" s="29" t="s">
        <v>92</v>
      </c>
      <c r="C54" s="29" t="s">
        <v>136</v>
      </c>
      <c r="D54" s="25" t="s">
        <v>47</v>
      </c>
      <c r="E54" s="30" t="s">
        <v>137</v>
      </c>
      <c r="F54" s="31" t="s">
        <v>95</v>
      </c>
      <c r="G54" s="32">
        <v>11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89.25">
      <c r="A56" s="36" t="s">
        <v>52</v>
      </c>
      <c r="E56" s="37" t="s">
        <v>138</v>
      </c>
    </row>
    <row r="57" spans="1:5" ht="76.5">
      <c r="A57" t="s">
        <v>53</v>
      </c>
      <c r="E57" s="35" t="s">
        <v>139</v>
      </c>
    </row>
    <row r="58" spans="1:16" ht="12.75">
      <c r="A58" s="25" t="s">
        <v>45</v>
      </c>
      <c r="B58" s="29" t="s">
        <v>140</v>
      </c>
      <c r="C58" s="29" t="s">
        <v>141</v>
      </c>
      <c r="D58" s="25" t="s">
        <v>47</v>
      </c>
      <c r="E58" s="30" t="s">
        <v>142</v>
      </c>
      <c r="F58" s="31" t="s">
        <v>95</v>
      </c>
      <c r="G58" s="32">
        <v>11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02">
      <c r="A60" s="36" t="s">
        <v>52</v>
      </c>
      <c r="E60" s="37" t="s">
        <v>143</v>
      </c>
    </row>
    <row r="61" spans="1:5" ht="25.5">
      <c r="A61" t="s">
        <v>53</v>
      </c>
      <c r="E61" s="35" t="s">
        <v>144</v>
      </c>
    </row>
    <row r="62" spans="1:16" ht="12.75">
      <c r="A62" s="25" t="s">
        <v>45</v>
      </c>
      <c r="B62" s="29" t="s">
        <v>145</v>
      </c>
      <c r="C62" s="29" t="s">
        <v>146</v>
      </c>
      <c r="D62" s="25" t="s">
        <v>47</v>
      </c>
      <c r="E62" s="30" t="s">
        <v>147</v>
      </c>
      <c r="F62" s="31" t="s">
        <v>124</v>
      </c>
      <c r="G62" s="32">
        <v>1320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89.25">
      <c r="A64" s="36" t="s">
        <v>52</v>
      </c>
      <c r="E64" s="37" t="s">
        <v>148</v>
      </c>
    </row>
    <row r="65" spans="1:5" ht="25.5">
      <c r="A65" t="s">
        <v>53</v>
      </c>
      <c r="E65" s="35" t="s">
        <v>149</v>
      </c>
    </row>
    <row r="66" spans="1:16" ht="12.75">
      <c r="A66" s="25" t="s">
        <v>45</v>
      </c>
      <c r="B66" s="29" t="s">
        <v>150</v>
      </c>
      <c r="C66" s="29" t="s">
        <v>151</v>
      </c>
      <c r="D66" s="25" t="s">
        <v>47</v>
      </c>
      <c r="E66" s="30" t="s">
        <v>152</v>
      </c>
      <c r="F66" s="31" t="s">
        <v>95</v>
      </c>
      <c r="G66" s="32">
        <v>9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89.25">
      <c r="A68" s="36" t="s">
        <v>52</v>
      </c>
      <c r="E68" s="37" t="s">
        <v>153</v>
      </c>
    </row>
    <row r="69" spans="1:5" ht="63.75">
      <c r="A69" t="s">
        <v>53</v>
      </c>
      <c r="E69" s="35" t="s">
        <v>154</v>
      </c>
    </row>
    <row r="70" spans="1:16" ht="12.75">
      <c r="A70" s="25" t="s">
        <v>45</v>
      </c>
      <c r="B70" s="29" t="s">
        <v>155</v>
      </c>
      <c r="C70" s="29" t="s">
        <v>156</v>
      </c>
      <c r="D70" s="25" t="s">
        <v>47</v>
      </c>
      <c r="E70" s="30" t="s">
        <v>157</v>
      </c>
      <c r="F70" s="31" t="s">
        <v>95</v>
      </c>
      <c r="G70" s="32">
        <v>9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02">
      <c r="A72" s="36" t="s">
        <v>52</v>
      </c>
      <c r="E72" s="37" t="s">
        <v>158</v>
      </c>
    </row>
    <row r="73" spans="1:5" ht="25.5">
      <c r="A73" t="s">
        <v>53</v>
      </c>
      <c r="E73" s="35" t="s">
        <v>144</v>
      </c>
    </row>
    <row r="74" spans="1:16" ht="12.75">
      <c r="A74" s="25" t="s">
        <v>45</v>
      </c>
      <c r="B74" s="29" t="s">
        <v>159</v>
      </c>
      <c r="C74" s="29" t="s">
        <v>160</v>
      </c>
      <c r="D74" s="25" t="s">
        <v>47</v>
      </c>
      <c r="E74" s="30" t="s">
        <v>161</v>
      </c>
      <c r="F74" s="31" t="s">
        <v>124</v>
      </c>
      <c r="G74" s="32">
        <v>1080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47</v>
      </c>
    </row>
    <row r="76" spans="1:5" ht="89.25">
      <c r="A76" s="36" t="s">
        <v>52</v>
      </c>
      <c r="E76" s="37" t="s">
        <v>162</v>
      </c>
    </row>
    <row r="77" spans="1:5" ht="25.5">
      <c r="A77" t="s">
        <v>53</v>
      </c>
      <c r="E77" s="35" t="s">
        <v>149</v>
      </c>
    </row>
    <row r="78" spans="1:16" ht="25.5">
      <c r="A78" s="25" t="s">
        <v>45</v>
      </c>
      <c r="B78" s="29" t="s">
        <v>163</v>
      </c>
      <c r="C78" s="29" t="s">
        <v>164</v>
      </c>
      <c r="D78" s="25" t="s">
        <v>47</v>
      </c>
      <c r="E78" s="30" t="s">
        <v>165</v>
      </c>
      <c r="F78" s="31" t="s">
        <v>95</v>
      </c>
      <c r="G78" s="32">
        <v>53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127.5">
      <c r="A80" s="36" t="s">
        <v>52</v>
      </c>
      <c r="E80" s="37" t="s">
        <v>166</v>
      </c>
    </row>
    <row r="81" spans="1:5" ht="63.75">
      <c r="A81" t="s">
        <v>53</v>
      </c>
      <c r="E81" s="35" t="s">
        <v>154</v>
      </c>
    </row>
    <row r="82" spans="1:16" ht="12.75">
      <c r="A82" s="25" t="s">
        <v>45</v>
      </c>
      <c r="B82" s="29" t="s">
        <v>167</v>
      </c>
      <c r="C82" s="29" t="s">
        <v>168</v>
      </c>
      <c r="D82" s="25" t="s">
        <v>47</v>
      </c>
      <c r="E82" s="30" t="s">
        <v>169</v>
      </c>
      <c r="F82" s="31" t="s">
        <v>95</v>
      </c>
      <c r="G82" s="32">
        <v>53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51">
      <c r="A84" s="36" t="s">
        <v>52</v>
      </c>
      <c r="E84" s="37" t="s">
        <v>170</v>
      </c>
    </row>
    <row r="85" spans="1:5" ht="25.5">
      <c r="A85" t="s">
        <v>53</v>
      </c>
      <c r="E85" s="35" t="s">
        <v>144</v>
      </c>
    </row>
    <row r="86" spans="1:16" ht="12.75">
      <c r="A86" s="25" t="s">
        <v>45</v>
      </c>
      <c r="B86" s="29" t="s">
        <v>171</v>
      </c>
      <c r="C86" s="29" t="s">
        <v>172</v>
      </c>
      <c r="D86" s="25" t="s">
        <v>47</v>
      </c>
      <c r="E86" s="30" t="s">
        <v>173</v>
      </c>
      <c r="F86" s="31" t="s">
        <v>124</v>
      </c>
      <c r="G86" s="32">
        <v>6360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47</v>
      </c>
    </row>
    <row r="88" spans="1:5" ht="76.5">
      <c r="A88" s="36" t="s">
        <v>52</v>
      </c>
      <c r="E88" s="37" t="s">
        <v>174</v>
      </c>
    </row>
    <row r="89" spans="1:5" ht="25.5">
      <c r="A89" t="s">
        <v>53</v>
      </c>
      <c r="E89" s="35" t="s">
        <v>149</v>
      </c>
    </row>
    <row r="90" spans="1:16" ht="12.75">
      <c r="A90" s="25" t="s">
        <v>45</v>
      </c>
      <c r="B90" s="29" t="s">
        <v>175</v>
      </c>
      <c r="C90" s="29" t="s">
        <v>176</v>
      </c>
      <c r="D90" s="25" t="s">
        <v>47</v>
      </c>
      <c r="E90" s="30" t="s">
        <v>177</v>
      </c>
      <c r="F90" s="31" t="s">
        <v>95</v>
      </c>
      <c r="G90" s="32">
        <v>32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47</v>
      </c>
    </row>
    <row r="92" spans="1:5" ht="76.5">
      <c r="A92" s="36" t="s">
        <v>52</v>
      </c>
      <c r="E92" s="37" t="s">
        <v>178</v>
      </c>
    </row>
    <row r="93" spans="1:5" ht="63.75">
      <c r="A93" t="s">
        <v>53</v>
      </c>
      <c r="E93" s="35" t="s">
        <v>154</v>
      </c>
    </row>
    <row r="94" spans="1:16" ht="12.75">
      <c r="A94" s="25" t="s">
        <v>45</v>
      </c>
      <c r="B94" s="29" t="s">
        <v>179</v>
      </c>
      <c r="C94" s="29" t="s">
        <v>180</v>
      </c>
      <c r="D94" s="25" t="s">
        <v>47</v>
      </c>
      <c r="E94" s="30" t="s">
        <v>181</v>
      </c>
      <c r="F94" s="31" t="s">
        <v>95</v>
      </c>
      <c r="G94" s="32">
        <v>32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47</v>
      </c>
    </row>
    <row r="96" spans="1:5" ht="63.75">
      <c r="A96" s="36" t="s">
        <v>52</v>
      </c>
      <c r="E96" s="37" t="s">
        <v>182</v>
      </c>
    </row>
    <row r="97" spans="1:5" ht="25.5">
      <c r="A97" t="s">
        <v>53</v>
      </c>
      <c r="E97" s="35" t="s">
        <v>144</v>
      </c>
    </row>
    <row r="98" spans="1:16" ht="12.75">
      <c r="A98" s="25" t="s">
        <v>45</v>
      </c>
      <c r="B98" s="29" t="s">
        <v>183</v>
      </c>
      <c r="C98" s="29" t="s">
        <v>184</v>
      </c>
      <c r="D98" s="25" t="s">
        <v>47</v>
      </c>
      <c r="E98" s="30" t="s">
        <v>185</v>
      </c>
      <c r="F98" s="31" t="s">
        <v>124</v>
      </c>
      <c r="G98" s="32">
        <v>3840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76.5">
      <c r="A100" s="36" t="s">
        <v>52</v>
      </c>
      <c r="E100" s="37" t="s">
        <v>186</v>
      </c>
    </row>
    <row r="101" spans="1:5" ht="25.5">
      <c r="A101" t="s">
        <v>53</v>
      </c>
      <c r="E101" s="35" t="s">
        <v>149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0+O8+O37+O102+O135+O144+O193+O210+O215+O240+O249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187</v>
      </c>
      <c r="I3" s="38">
        <f>0+I8+I37+I102+I135+I144+I193+I210+I215+I240+I249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187</v>
      </c>
      <c r="D4" s="6"/>
      <c r="E4" s="18" t="s">
        <v>188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189</v>
      </c>
      <c r="D9" s="25" t="s">
        <v>47</v>
      </c>
      <c r="E9" s="30" t="s">
        <v>190</v>
      </c>
      <c r="F9" s="31" t="s">
        <v>191</v>
      </c>
      <c r="G9" s="32">
        <v>127.117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51">
      <c r="A11" s="36" t="s">
        <v>52</v>
      </c>
      <c r="E11" s="37" t="s">
        <v>192</v>
      </c>
    </row>
    <row r="12" spans="1:5" ht="25.5">
      <c r="A12" t="s">
        <v>53</v>
      </c>
      <c r="E12" s="35" t="s">
        <v>193</v>
      </c>
    </row>
    <row r="13" spans="1:16" ht="12.75">
      <c r="A13" s="25" t="s">
        <v>45</v>
      </c>
      <c r="B13" s="29" t="s">
        <v>23</v>
      </c>
      <c r="C13" s="29" t="s">
        <v>194</v>
      </c>
      <c r="D13" s="25" t="s">
        <v>47</v>
      </c>
      <c r="E13" s="30" t="s">
        <v>195</v>
      </c>
      <c r="F13" s="31" t="s">
        <v>196</v>
      </c>
      <c r="G13" s="32">
        <v>85.225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51">
      <c r="A15" s="36" t="s">
        <v>52</v>
      </c>
      <c r="E15" s="37" t="s">
        <v>197</v>
      </c>
    </row>
    <row r="16" spans="1:5" ht="25.5">
      <c r="A16" t="s">
        <v>53</v>
      </c>
      <c r="E16" s="35" t="s">
        <v>193</v>
      </c>
    </row>
    <row r="17" spans="1:16" ht="12.75">
      <c r="A17" s="25" t="s">
        <v>45</v>
      </c>
      <c r="B17" s="29" t="s">
        <v>22</v>
      </c>
      <c r="C17" s="29" t="s">
        <v>198</v>
      </c>
      <c r="D17" s="25" t="s">
        <v>47</v>
      </c>
      <c r="E17" s="30" t="s">
        <v>199</v>
      </c>
      <c r="F17" s="31" t="s">
        <v>196</v>
      </c>
      <c r="G17" s="32">
        <v>20.004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76.5">
      <c r="A19" s="36" t="s">
        <v>52</v>
      </c>
      <c r="E19" s="37" t="s">
        <v>200</v>
      </c>
    </row>
    <row r="20" spans="1:5" ht="25.5">
      <c r="A20" t="s">
        <v>53</v>
      </c>
      <c r="E20" s="35" t="s">
        <v>193</v>
      </c>
    </row>
    <row r="21" spans="1:16" ht="12.75">
      <c r="A21" s="25" t="s">
        <v>45</v>
      </c>
      <c r="B21" s="29" t="s">
        <v>33</v>
      </c>
      <c r="C21" s="29" t="s">
        <v>201</v>
      </c>
      <c r="D21" s="25" t="s">
        <v>47</v>
      </c>
      <c r="E21" s="30" t="s">
        <v>202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65.75">
      <c r="A23" s="36" t="s">
        <v>52</v>
      </c>
      <c r="E23" s="37" t="s">
        <v>203</v>
      </c>
    </row>
    <row r="24" spans="1:5" ht="12.75">
      <c r="A24" t="s">
        <v>53</v>
      </c>
      <c r="E24" s="35" t="s">
        <v>64</v>
      </c>
    </row>
    <row r="25" spans="1:16" ht="12.75">
      <c r="A25" s="25" t="s">
        <v>45</v>
      </c>
      <c r="B25" s="29" t="s">
        <v>35</v>
      </c>
      <c r="C25" s="29" t="s">
        <v>204</v>
      </c>
      <c r="D25" s="25" t="s">
        <v>47</v>
      </c>
      <c r="E25" s="30" t="s">
        <v>205</v>
      </c>
      <c r="F25" s="31" t="s">
        <v>95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63.75">
      <c r="A27" s="36" t="s">
        <v>52</v>
      </c>
      <c r="E27" s="37" t="s">
        <v>206</v>
      </c>
    </row>
    <row r="28" spans="1:5" ht="12.75">
      <c r="A28" t="s">
        <v>53</v>
      </c>
      <c r="E28" s="35" t="s">
        <v>64</v>
      </c>
    </row>
    <row r="29" spans="1:16" ht="12.75">
      <c r="A29" s="25" t="s">
        <v>45</v>
      </c>
      <c r="B29" s="29" t="s">
        <v>37</v>
      </c>
      <c r="C29" s="29" t="s">
        <v>110</v>
      </c>
      <c r="D29" s="25" t="s">
        <v>47</v>
      </c>
      <c r="E29" s="30" t="s">
        <v>111</v>
      </c>
      <c r="F29" s="31" t="s">
        <v>49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76.5">
      <c r="A31" s="36" t="s">
        <v>52</v>
      </c>
      <c r="E31" s="37" t="s">
        <v>207</v>
      </c>
    </row>
    <row r="32" spans="1:5" ht="12.75">
      <c r="A32" t="s">
        <v>53</v>
      </c>
      <c r="E32" s="35" t="s">
        <v>64</v>
      </c>
    </row>
    <row r="33" spans="1:16" ht="12.75">
      <c r="A33" s="25" t="s">
        <v>45</v>
      </c>
      <c r="B33" s="29" t="s">
        <v>72</v>
      </c>
      <c r="C33" s="29" t="s">
        <v>208</v>
      </c>
      <c r="D33" s="25" t="s">
        <v>47</v>
      </c>
      <c r="E33" s="30" t="s">
        <v>209</v>
      </c>
      <c r="F33" s="31" t="s">
        <v>95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76.5">
      <c r="A35" s="36" t="s">
        <v>52</v>
      </c>
      <c r="E35" s="37" t="s">
        <v>210</v>
      </c>
    </row>
    <row r="36" spans="1:5" ht="51">
      <c r="A36" t="s">
        <v>53</v>
      </c>
      <c r="E36" s="35" t="s">
        <v>211</v>
      </c>
    </row>
    <row r="37" spans="1:18" ht="12.75" customHeight="1">
      <c r="A37" s="6" t="s">
        <v>43</v>
      </c>
      <c r="B37" s="6"/>
      <c r="C37" s="40" t="s">
        <v>29</v>
      </c>
      <c r="D37" s="6"/>
      <c r="E37" s="27" t="s">
        <v>212</v>
      </c>
      <c r="F37" s="6"/>
      <c r="G37" s="6"/>
      <c r="H37" s="6"/>
      <c r="I37" s="41">
        <f>0+Q37</f>
      </c>
      <c r="O37">
        <f>0+R37</f>
      </c>
      <c r="Q37">
        <f>0+I38+I42+I46+I50+I54+I58+I62+I66+I70+I74+I78+I82+I86+I90+I94+I98</f>
      </c>
      <c r="R37">
        <f>0+O38+O42+O46+O50+O54+O58+O62+O66+O70+O74+O78+O82+O86+O90+O94+O98</f>
      </c>
    </row>
    <row r="38" spans="1:16" ht="12.75">
      <c r="A38" s="25" t="s">
        <v>45</v>
      </c>
      <c r="B38" s="29" t="s">
        <v>76</v>
      </c>
      <c r="C38" s="29" t="s">
        <v>213</v>
      </c>
      <c r="D38" s="25" t="s">
        <v>47</v>
      </c>
      <c r="E38" s="30" t="s">
        <v>214</v>
      </c>
      <c r="F38" s="31" t="s">
        <v>95</v>
      </c>
      <c r="G38" s="32">
        <v>2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38.25">
      <c r="A40" s="36" t="s">
        <v>52</v>
      </c>
      <c r="E40" s="37" t="s">
        <v>215</v>
      </c>
    </row>
    <row r="41" spans="1:5" ht="165.75">
      <c r="A41" t="s">
        <v>53</v>
      </c>
      <c r="E41" s="35" t="s">
        <v>216</v>
      </c>
    </row>
    <row r="42" spans="1:16" ht="12.75">
      <c r="A42" s="25" t="s">
        <v>45</v>
      </c>
      <c r="B42" s="29" t="s">
        <v>40</v>
      </c>
      <c r="C42" s="29" t="s">
        <v>217</v>
      </c>
      <c r="D42" s="25" t="s">
        <v>218</v>
      </c>
      <c r="E42" s="30" t="s">
        <v>219</v>
      </c>
      <c r="F42" s="31" t="s">
        <v>191</v>
      </c>
      <c r="G42" s="32">
        <v>7.71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51">
      <c r="A44" s="36" t="s">
        <v>52</v>
      </c>
      <c r="E44" s="37" t="s">
        <v>220</v>
      </c>
    </row>
    <row r="45" spans="1:5" ht="63.75">
      <c r="A45" t="s">
        <v>53</v>
      </c>
      <c r="E45" s="35" t="s">
        <v>221</v>
      </c>
    </row>
    <row r="46" spans="1:16" ht="12.75">
      <c r="A46" s="25" t="s">
        <v>45</v>
      </c>
      <c r="B46" s="29" t="s">
        <v>42</v>
      </c>
      <c r="C46" s="29" t="s">
        <v>222</v>
      </c>
      <c r="D46" s="25" t="s">
        <v>218</v>
      </c>
      <c r="E46" s="30" t="s">
        <v>223</v>
      </c>
      <c r="F46" s="31" t="s">
        <v>191</v>
      </c>
      <c r="G46" s="32">
        <v>4.58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51">
      <c r="A48" s="36" t="s">
        <v>52</v>
      </c>
      <c r="E48" s="37" t="s">
        <v>224</v>
      </c>
    </row>
    <row r="49" spans="1:5" ht="63.75">
      <c r="A49" t="s">
        <v>53</v>
      </c>
      <c r="E49" s="35" t="s">
        <v>221</v>
      </c>
    </row>
    <row r="50" spans="1:16" ht="12.75">
      <c r="A50" s="25" t="s">
        <v>45</v>
      </c>
      <c r="B50" s="29" t="s">
        <v>87</v>
      </c>
      <c r="C50" s="29" t="s">
        <v>225</v>
      </c>
      <c r="D50" s="25" t="s">
        <v>29</v>
      </c>
      <c r="E50" s="30" t="s">
        <v>226</v>
      </c>
      <c r="F50" s="31" t="s">
        <v>227</v>
      </c>
      <c r="G50" s="32">
        <v>7.2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12.75">
      <c r="A52" s="36" t="s">
        <v>52</v>
      </c>
      <c r="E52" s="37" t="s">
        <v>228</v>
      </c>
    </row>
    <row r="53" spans="1:5" ht="63.75">
      <c r="A53" t="s">
        <v>53</v>
      </c>
      <c r="E53" s="35" t="s">
        <v>221</v>
      </c>
    </row>
    <row r="54" spans="1:16" ht="12.75">
      <c r="A54" s="25" t="s">
        <v>45</v>
      </c>
      <c r="B54" s="29" t="s">
        <v>92</v>
      </c>
      <c r="C54" s="29" t="s">
        <v>225</v>
      </c>
      <c r="D54" s="25" t="s">
        <v>23</v>
      </c>
      <c r="E54" s="30" t="s">
        <v>226</v>
      </c>
      <c r="F54" s="31" t="s">
        <v>227</v>
      </c>
      <c r="G54" s="32">
        <v>5.1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47</v>
      </c>
    </row>
    <row r="56" spans="1:5" ht="38.25">
      <c r="A56" s="36" t="s">
        <v>52</v>
      </c>
      <c r="E56" s="37" t="s">
        <v>229</v>
      </c>
    </row>
    <row r="57" spans="1:5" ht="63.75">
      <c r="A57" t="s">
        <v>53</v>
      </c>
      <c r="E57" s="35" t="s">
        <v>221</v>
      </c>
    </row>
    <row r="58" spans="1:16" ht="12.75">
      <c r="A58" s="25" t="s">
        <v>45</v>
      </c>
      <c r="B58" s="29" t="s">
        <v>140</v>
      </c>
      <c r="C58" s="29" t="s">
        <v>230</v>
      </c>
      <c r="D58" s="25" t="s">
        <v>218</v>
      </c>
      <c r="E58" s="30" t="s">
        <v>231</v>
      </c>
      <c r="F58" s="31" t="s">
        <v>227</v>
      </c>
      <c r="G58" s="32">
        <v>13.2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25.5">
      <c r="A60" s="36" t="s">
        <v>52</v>
      </c>
      <c r="E60" s="37" t="s">
        <v>232</v>
      </c>
    </row>
    <row r="61" spans="1:5" ht="63.75">
      <c r="A61" t="s">
        <v>53</v>
      </c>
      <c r="E61" s="35" t="s">
        <v>221</v>
      </c>
    </row>
    <row r="62" spans="1:16" ht="12.75">
      <c r="A62" s="25" t="s">
        <v>45</v>
      </c>
      <c r="B62" s="29" t="s">
        <v>145</v>
      </c>
      <c r="C62" s="29" t="s">
        <v>233</v>
      </c>
      <c r="D62" s="25" t="s">
        <v>47</v>
      </c>
      <c r="E62" s="30" t="s">
        <v>234</v>
      </c>
      <c r="F62" s="31" t="s">
        <v>191</v>
      </c>
      <c r="G62" s="32">
        <v>50.85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47</v>
      </c>
    </row>
    <row r="64" spans="1:5" ht="63.75">
      <c r="A64" s="36" t="s">
        <v>52</v>
      </c>
      <c r="E64" s="37" t="s">
        <v>235</v>
      </c>
    </row>
    <row r="65" spans="1:5" ht="38.25">
      <c r="A65" t="s">
        <v>53</v>
      </c>
      <c r="E65" s="35" t="s">
        <v>236</v>
      </c>
    </row>
    <row r="66" spans="1:16" ht="12.75">
      <c r="A66" s="25" t="s">
        <v>45</v>
      </c>
      <c r="B66" s="29" t="s">
        <v>150</v>
      </c>
      <c r="C66" s="29" t="s">
        <v>237</v>
      </c>
      <c r="D66" s="25" t="s">
        <v>47</v>
      </c>
      <c r="E66" s="30" t="s">
        <v>238</v>
      </c>
      <c r="F66" s="31" t="s">
        <v>191</v>
      </c>
      <c r="G66" s="32">
        <v>125.846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12.75">
      <c r="A67" s="34" t="s">
        <v>50</v>
      </c>
      <c r="E67" s="35" t="s">
        <v>47</v>
      </c>
    </row>
    <row r="68" spans="1:5" ht="51">
      <c r="A68" s="36" t="s">
        <v>52</v>
      </c>
      <c r="E68" s="37" t="s">
        <v>239</v>
      </c>
    </row>
    <row r="69" spans="1:5" ht="306">
      <c r="A69" t="s">
        <v>53</v>
      </c>
      <c r="E69" s="35" t="s">
        <v>240</v>
      </c>
    </row>
    <row r="70" spans="1:16" ht="12.75">
      <c r="A70" s="25" t="s">
        <v>45</v>
      </c>
      <c r="B70" s="29" t="s">
        <v>155</v>
      </c>
      <c r="C70" s="29" t="s">
        <v>241</v>
      </c>
      <c r="D70" s="25" t="s">
        <v>218</v>
      </c>
      <c r="E70" s="30" t="s">
        <v>242</v>
      </c>
      <c r="F70" s="31" t="s">
        <v>191</v>
      </c>
      <c r="G70" s="32">
        <v>202.113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47</v>
      </c>
    </row>
    <row r="72" spans="1:5" ht="127.5">
      <c r="A72" s="36" t="s">
        <v>52</v>
      </c>
      <c r="E72" s="37" t="s">
        <v>243</v>
      </c>
    </row>
    <row r="73" spans="1:5" ht="318.75">
      <c r="A73" t="s">
        <v>53</v>
      </c>
      <c r="E73" s="35" t="s">
        <v>244</v>
      </c>
    </row>
    <row r="74" spans="1:16" ht="12.75">
      <c r="A74" s="25" t="s">
        <v>45</v>
      </c>
      <c r="B74" s="29" t="s">
        <v>159</v>
      </c>
      <c r="C74" s="29" t="s">
        <v>245</v>
      </c>
      <c r="D74" s="25" t="s">
        <v>47</v>
      </c>
      <c r="E74" s="30" t="s">
        <v>246</v>
      </c>
      <c r="F74" s="31" t="s">
        <v>191</v>
      </c>
      <c r="G74" s="32">
        <v>252.966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47</v>
      </c>
    </row>
    <row r="76" spans="1:5" ht="51">
      <c r="A76" s="36" t="s">
        <v>52</v>
      </c>
      <c r="E76" s="37" t="s">
        <v>247</v>
      </c>
    </row>
    <row r="77" spans="1:5" ht="191.25">
      <c r="A77" t="s">
        <v>53</v>
      </c>
      <c r="E77" s="35" t="s">
        <v>248</v>
      </c>
    </row>
    <row r="78" spans="1:16" ht="12.75">
      <c r="A78" s="25" t="s">
        <v>45</v>
      </c>
      <c r="B78" s="29" t="s">
        <v>163</v>
      </c>
      <c r="C78" s="29" t="s">
        <v>249</v>
      </c>
      <c r="D78" s="25" t="s">
        <v>47</v>
      </c>
      <c r="E78" s="30" t="s">
        <v>250</v>
      </c>
      <c r="F78" s="31" t="s">
        <v>191</v>
      </c>
      <c r="G78" s="32">
        <v>75.846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12.75">
      <c r="A79" s="34" t="s">
        <v>50</v>
      </c>
      <c r="E79" s="35" t="s">
        <v>47</v>
      </c>
    </row>
    <row r="80" spans="1:5" ht="102">
      <c r="A80" s="36" t="s">
        <v>52</v>
      </c>
      <c r="E80" s="37" t="s">
        <v>251</v>
      </c>
    </row>
    <row r="81" spans="1:5" ht="229.5">
      <c r="A81" t="s">
        <v>53</v>
      </c>
      <c r="E81" s="35" t="s">
        <v>252</v>
      </c>
    </row>
    <row r="82" spans="1:16" ht="12.75">
      <c r="A82" s="25" t="s">
        <v>45</v>
      </c>
      <c r="B82" s="29" t="s">
        <v>167</v>
      </c>
      <c r="C82" s="29" t="s">
        <v>253</v>
      </c>
      <c r="D82" s="25" t="s">
        <v>47</v>
      </c>
      <c r="E82" s="30" t="s">
        <v>254</v>
      </c>
      <c r="F82" s="31" t="s">
        <v>255</v>
      </c>
      <c r="G82" s="32">
        <v>97.27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47</v>
      </c>
    </row>
    <row r="84" spans="1:5" ht="51">
      <c r="A84" s="36" t="s">
        <v>52</v>
      </c>
      <c r="E84" s="37" t="s">
        <v>256</v>
      </c>
    </row>
    <row r="85" spans="1:5" ht="25.5">
      <c r="A85" t="s">
        <v>53</v>
      </c>
      <c r="E85" s="35" t="s">
        <v>257</v>
      </c>
    </row>
    <row r="86" spans="1:16" ht="12.75">
      <c r="A86" s="25" t="s">
        <v>45</v>
      </c>
      <c r="B86" s="29" t="s">
        <v>171</v>
      </c>
      <c r="C86" s="29" t="s">
        <v>258</v>
      </c>
      <c r="D86" s="25" t="s">
        <v>47</v>
      </c>
      <c r="E86" s="30" t="s">
        <v>259</v>
      </c>
      <c r="F86" s="31" t="s">
        <v>255</v>
      </c>
      <c r="G86" s="32">
        <v>250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47</v>
      </c>
    </row>
    <row r="88" spans="1:5" ht="38.25">
      <c r="A88" s="36" t="s">
        <v>52</v>
      </c>
      <c r="E88" s="37" t="s">
        <v>260</v>
      </c>
    </row>
    <row r="89" spans="1:5" ht="38.25">
      <c r="A89" t="s">
        <v>53</v>
      </c>
      <c r="E89" s="35" t="s">
        <v>261</v>
      </c>
    </row>
    <row r="90" spans="1:16" ht="12.75">
      <c r="A90" s="25" t="s">
        <v>45</v>
      </c>
      <c r="B90" s="29" t="s">
        <v>175</v>
      </c>
      <c r="C90" s="29" t="s">
        <v>262</v>
      </c>
      <c r="D90" s="25" t="s">
        <v>47</v>
      </c>
      <c r="E90" s="30" t="s">
        <v>263</v>
      </c>
      <c r="F90" s="31" t="s">
        <v>255</v>
      </c>
      <c r="G90" s="32">
        <v>250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47</v>
      </c>
    </row>
    <row r="92" spans="1:5" ht="38.25">
      <c r="A92" s="36" t="s">
        <v>52</v>
      </c>
      <c r="E92" s="37" t="s">
        <v>260</v>
      </c>
    </row>
    <row r="93" spans="1:5" ht="38.25">
      <c r="A93" t="s">
        <v>53</v>
      </c>
      <c r="E93" s="35" t="s">
        <v>264</v>
      </c>
    </row>
    <row r="94" spans="1:16" ht="12.75">
      <c r="A94" s="25" t="s">
        <v>45</v>
      </c>
      <c r="B94" s="29" t="s">
        <v>179</v>
      </c>
      <c r="C94" s="29" t="s">
        <v>265</v>
      </c>
      <c r="D94" s="25" t="s">
        <v>47</v>
      </c>
      <c r="E94" s="30" t="s">
        <v>266</v>
      </c>
      <c r="F94" s="31" t="s">
        <v>255</v>
      </c>
      <c r="G94" s="32">
        <v>250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47</v>
      </c>
    </row>
    <row r="96" spans="1:5" ht="38.25">
      <c r="A96" s="36" t="s">
        <v>52</v>
      </c>
      <c r="E96" s="37" t="s">
        <v>260</v>
      </c>
    </row>
    <row r="97" spans="1:5" ht="25.5">
      <c r="A97" t="s">
        <v>53</v>
      </c>
      <c r="E97" s="35" t="s">
        <v>267</v>
      </c>
    </row>
    <row r="98" spans="1:16" ht="25.5">
      <c r="A98" s="25" t="s">
        <v>45</v>
      </c>
      <c r="B98" s="29" t="s">
        <v>183</v>
      </c>
      <c r="C98" s="29" t="s">
        <v>268</v>
      </c>
      <c r="D98" s="25" t="s">
        <v>47</v>
      </c>
      <c r="E98" s="30" t="s">
        <v>269</v>
      </c>
      <c r="F98" s="31" t="s">
        <v>95</v>
      </c>
      <c r="G98" s="32">
        <v>4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12.75">
      <c r="A100" s="36" t="s">
        <v>52</v>
      </c>
      <c r="E100" s="37" t="s">
        <v>270</v>
      </c>
    </row>
    <row r="101" spans="1:5" ht="114.75">
      <c r="A101" t="s">
        <v>53</v>
      </c>
      <c r="E101" s="35" t="s">
        <v>271</v>
      </c>
    </row>
    <row r="102" spans="1:18" ht="12.75" customHeight="1">
      <c r="A102" s="6" t="s">
        <v>43</v>
      </c>
      <c r="B102" s="6"/>
      <c r="C102" s="40" t="s">
        <v>23</v>
      </c>
      <c r="D102" s="6"/>
      <c r="E102" s="27" t="s">
        <v>272</v>
      </c>
      <c r="F102" s="6"/>
      <c r="G102" s="6"/>
      <c r="H102" s="6"/>
      <c r="I102" s="41">
        <f>0+Q102</f>
      </c>
      <c r="O102">
        <f>0+R102</f>
      </c>
      <c r="Q102">
        <f>0+I103+I107+I111+I115+I119+I123+I127+I131</f>
      </c>
      <c r="R102">
        <f>0+O103+O107+O111+O115+O119+O123+O127+O131</f>
      </c>
    </row>
    <row r="103" spans="1:16" ht="12.75">
      <c r="A103" s="25" t="s">
        <v>45</v>
      </c>
      <c r="B103" s="29" t="s">
        <v>273</v>
      </c>
      <c r="C103" s="29" t="s">
        <v>274</v>
      </c>
      <c r="D103" s="25" t="s">
        <v>47</v>
      </c>
      <c r="E103" s="30" t="s">
        <v>275</v>
      </c>
      <c r="F103" s="31" t="s">
        <v>227</v>
      </c>
      <c r="G103" s="32">
        <v>18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</v>
      </c>
    </row>
    <row r="105" spans="1:5" ht="51">
      <c r="A105" s="36" t="s">
        <v>52</v>
      </c>
      <c r="E105" s="37" t="s">
        <v>276</v>
      </c>
    </row>
    <row r="106" spans="1:5" ht="165.75">
      <c r="A106" t="s">
        <v>53</v>
      </c>
      <c r="E106" s="35" t="s">
        <v>277</v>
      </c>
    </row>
    <row r="107" spans="1:16" ht="12.75">
      <c r="A107" s="25" t="s">
        <v>45</v>
      </c>
      <c r="B107" s="29" t="s">
        <v>278</v>
      </c>
      <c r="C107" s="29" t="s">
        <v>279</v>
      </c>
      <c r="D107" s="25" t="s">
        <v>47</v>
      </c>
      <c r="E107" s="30" t="s">
        <v>280</v>
      </c>
      <c r="F107" s="31" t="s">
        <v>196</v>
      </c>
      <c r="G107" s="32">
        <v>3.909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25.5">
      <c r="A109" s="36" t="s">
        <v>52</v>
      </c>
      <c r="E109" s="37" t="s">
        <v>281</v>
      </c>
    </row>
    <row r="110" spans="1:5" ht="38.25">
      <c r="A110" t="s">
        <v>53</v>
      </c>
      <c r="E110" s="35" t="s">
        <v>282</v>
      </c>
    </row>
    <row r="111" spans="1:16" ht="12.75">
      <c r="A111" s="25" t="s">
        <v>45</v>
      </c>
      <c r="B111" s="29" t="s">
        <v>283</v>
      </c>
      <c r="C111" s="29" t="s">
        <v>284</v>
      </c>
      <c r="D111" s="25" t="s">
        <v>47</v>
      </c>
      <c r="E111" s="30" t="s">
        <v>285</v>
      </c>
      <c r="F111" s="31" t="s">
        <v>255</v>
      </c>
      <c r="G111" s="32">
        <v>52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47</v>
      </c>
    </row>
    <row r="113" spans="1:5" ht="25.5">
      <c r="A113" s="36" t="s">
        <v>52</v>
      </c>
      <c r="E113" s="37" t="s">
        <v>286</v>
      </c>
    </row>
    <row r="114" spans="1:5" ht="25.5">
      <c r="A114" t="s">
        <v>53</v>
      </c>
      <c r="E114" s="35" t="s">
        <v>287</v>
      </c>
    </row>
    <row r="115" spans="1:16" ht="12.75">
      <c r="A115" s="25" t="s">
        <v>45</v>
      </c>
      <c r="B115" s="29" t="s">
        <v>288</v>
      </c>
      <c r="C115" s="29" t="s">
        <v>289</v>
      </c>
      <c r="D115" s="25" t="s">
        <v>47</v>
      </c>
      <c r="E115" s="30" t="s">
        <v>290</v>
      </c>
      <c r="F115" s="31" t="s">
        <v>227</v>
      </c>
      <c r="G115" s="32">
        <v>208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47</v>
      </c>
    </row>
    <row r="117" spans="1:5" ht="63.75">
      <c r="A117" s="36" t="s">
        <v>52</v>
      </c>
      <c r="E117" s="37" t="s">
        <v>291</v>
      </c>
    </row>
    <row r="118" spans="1:5" ht="51">
      <c r="A118" t="s">
        <v>53</v>
      </c>
      <c r="E118" s="35" t="s">
        <v>292</v>
      </c>
    </row>
    <row r="119" spans="1:16" ht="12.75">
      <c r="A119" s="25" t="s">
        <v>45</v>
      </c>
      <c r="B119" s="29" t="s">
        <v>293</v>
      </c>
      <c r="C119" s="29" t="s">
        <v>294</v>
      </c>
      <c r="D119" s="25" t="s">
        <v>47</v>
      </c>
      <c r="E119" s="30" t="s">
        <v>295</v>
      </c>
      <c r="F119" s="31" t="s">
        <v>227</v>
      </c>
      <c r="G119" s="32">
        <v>256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47</v>
      </c>
    </row>
    <row r="121" spans="1:5" ht="63.75">
      <c r="A121" s="36" t="s">
        <v>52</v>
      </c>
      <c r="E121" s="37" t="s">
        <v>296</v>
      </c>
    </row>
    <row r="122" spans="1:5" ht="63.75">
      <c r="A122" t="s">
        <v>53</v>
      </c>
      <c r="E122" s="35" t="s">
        <v>297</v>
      </c>
    </row>
    <row r="123" spans="1:16" ht="12.75">
      <c r="A123" s="25" t="s">
        <v>45</v>
      </c>
      <c r="B123" s="29" t="s">
        <v>298</v>
      </c>
      <c r="C123" s="29" t="s">
        <v>299</v>
      </c>
      <c r="D123" s="25" t="s">
        <v>47</v>
      </c>
      <c r="E123" s="30" t="s">
        <v>300</v>
      </c>
      <c r="F123" s="31" t="s">
        <v>227</v>
      </c>
      <c r="G123" s="32">
        <v>116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>
      <c r="A124" s="34" t="s">
        <v>50</v>
      </c>
      <c r="E124" s="35" t="s">
        <v>47</v>
      </c>
    </row>
    <row r="125" spans="1:5" ht="25.5">
      <c r="A125" s="36" t="s">
        <v>52</v>
      </c>
      <c r="E125" s="37" t="s">
        <v>301</v>
      </c>
    </row>
    <row r="126" spans="1:5" ht="63.75">
      <c r="A126" t="s">
        <v>53</v>
      </c>
      <c r="E126" s="35" t="s">
        <v>297</v>
      </c>
    </row>
    <row r="127" spans="1:16" ht="12.75">
      <c r="A127" s="25" t="s">
        <v>45</v>
      </c>
      <c r="B127" s="29" t="s">
        <v>302</v>
      </c>
      <c r="C127" s="29" t="s">
        <v>303</v>
      </c>
      <c r="D127" s="25" t="s">
        <v>218</v>
      </c>
      <c r="E127" s="30" t="s">
        <v>304</v>
      </c>
      <c r="F127" s="31" t="s">
        <v>255</v>
      </c>
      <c r="G127" s="32">
        <v>35.2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47</v>
      </c>
    </row>
    <row r="129" spans="1:5" ht="63.75">
      <c r="A129" s="36" t="s">
        <v>52</v>
      </c>
      <c r="E129" s="37" t="s">
        <v>305</v>
      </c>
    </row>
    <row r="130" spans="1:5" ht="102">
      <c r="A130" t="s">
        <v>53</v>
      </c>
      <c r="E130" s="35" t="s">
        <v>306</v>
      </c>
    </row>
    <row r="131" spans="1:16" ht="12.75">
      <c r="A131" s="25" t="s">
        <v>45</v>
      </c>
      <c r="B131" s="29" t="s">
        <v>307</v>
      </c>
      <c r="C131" s="29" t="s">
        <v>308</v>
      </c>
      <c r="D131" s="25" t="s">
        <v>47</v>
      </c>
      <c r="E131" s="30" t="s">
        <v>309</v>
      </c>
      <c r="F131" s="31" t="s">
        <v>255</v>
      </c>
      <c r="G131" s="32">
        <v>17.6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47</v>
      </c>
    </row>
    <row r="133" spans="1:5" ht="51">
      <c r="A133" s="36" t="s">
        <v>52</v>
      </c>
      <c r="E133" s="37" t="s">
        <v>310</v>
      </c>
    </row>
    <row r="134" spans="1:5" ht="102">
      <c r="A134" t="s">
        <v>53</v>
      </c>
      <c r="E134" s="35" t="s">
        <v>311</v>
      </c>
    </row>
    <row r="135" spans="1:18" ht="12.75" customHeight="1">
      <c r="A135" s="6" t="s">
        <v>43</v>
      </c>
      <c r="B135" s="6"/>
      <c r="C135" s="40" t="s">
        <v>22</v>
      </c>
      <c r="D135" s="6"/>
      <c r="E135" s="27" t="s">
        <v>312</v>
      </c>
      <c r="F135" s="6"/>
      <c r="G135" s="6"/>
      <c r="H135" s="6"/>
      <c r="I135" s="41">
        <f>0+Q135</f>
      </c>
      <c r="O135">
        <f>0+R135</f>
      </c>
      <c r="Q135">
        <f>0+I136+I140</f>
      </c>
      <c r="R135">
        <f>0+O136+O140</f>
      </c>
    </row>
    <row r="136" spans="1:16" ht="12.75">
      <c r="A136" s="25" t="s">
        <v>45</v>
      </c>
      <c r="B136" s="29" t="s">
        <v>313</v>
      </c>
      <c r="C136" s="29" t="s">
        <v>314</v>
      </c>
      <c r="D136" s="25" t="s">
        <v>315</v>
      </c>
      <c r="E136" s="30" t="s">
        <v>316</v>
      </c>
      <c r="F136" s="31" t="s">
        <v>191</v>
      </c>
      <c r="G136" s="32">
        <v>44.016</v>
      </c>
      <c r="H136" s="33">
        <v>0</v>
      </c>
      <c r="I136" s="33">
        <f>ROUND(ROUND(H136,2)*ROUND(G136,3),2)</f>
      </c>
      <c r="O136">
        <f>(I136*21)/100</f>
      </c>
      <c r="P136" t="s">
        <v>23</v>
      </c>
    </row>
    <row r="137" spans="1:5" ht="12.75">
      <c r="A137" s="34" t="s">
        <v>50</v>
      </c>
      <c r="E137" s="35" t="s">
        <v>47</v>
      </c>
    </row>
    <row r="138" spans="1:5" ht="89.25">
      <c r="A138" s="36" t="s">
        <v>52</v>
      </c>
      <c r="E138" s="37" t="s">
        <v>317</v>
      </c>
    </row>
    <row r="139" spans="1:5" ht="369.75">
      <c r="A139" t="s">
        <v>53</v>
      </c>
      <c r="E139" s="35" t="s">
        <v>318</v>
      </c>
    </row>
    <row r="140" spans="1:16" ht="12.75">
      <c r="A140" s="25" t="s">
        <v>45</v>
      </c>
      <c r="B140" s="29" t="s">
        <v>319</v>
      </c>
      <c r="C140" s="29" t="s">
        <v>320</v>
      </c>
      <c r="D140" s="25" t="s">
        <v>47</v>
      </c>
      <c r="E140" s="30" t="s">
        <v>321</v>
      </c>
      <c r="F140" s="31" t="s">
        <v>196</v>
      </c>
      <c r="G140" s="32">
        <v>7.553</v>
      </c>
      <c r="H140" s="33">
        <v>0</v>
      </c>
      <c r="I140" s="33">
        <f>ROUND(ROUND(H140,2)*ROUND(G140,3),2)</f>
      </c>
      <c r="O140">
        <f>(I140*21)/100</f>
      </c>
      <c r="P140" t="s">
        <v>23</v>
      </c>
    </row>
    <row r="141" spans="1:5" ht="12.75">
      <c r="A141" s="34" t="s">
        <v>50</v>
      </c>
      <c r="E141" s="35" t="s">
        <v>47</v>
      </c>
    </row>
    <row r="142" spans="1:5" ht="12.75">
      <c r="A142" s="36" t="s">
        <v>52</v>
      </c>
      <c r="E142" s="37" t="s">
        <v>322</v>
      </c>
    </row>
    <row r="143" spans="1:5" ht="267.75">
      <c r="A143" t="s">
        <v>53</v>
      </c>
      <c r="E143" s="35" t="s">
        <v>323</v>
      </c>
    </row>
    <row r="144" spans="1:18" ht="12.75" customHeight="1">
      <c r="A144" s="6" t="s">
        <v>43</v>
      </c>
      <c r="B144" s="6"/>
      <c r="C144" s="40" t="s">
        <v>33</v>
      </c>
      <c r="D144" s="6"/>
      <c r="E144" s="27" t="s">
        <v>324</v>
      </c>
      <c r="F144" s="6"/>
      <c r="G144" s="6"/>
      <c r="H144" s="6"/>
      <c r="I144" s="41">
        <f>0+Q144</f>
      </c>
      <c r="O144">
        <f>0+R144</f>
      </c>
      <c r="Q144">
        <f>0+I145+I149+I153+I157+I161+I165+I169+I173+I177+I181+I185+I189</f>
      </c>
      <c r="R144">
        <f>0+O145+O149+O153+O157+O161+O165+O169+O173+O177+O181+O185+O189</f>
      </c>
    </row>
    <row r="145" spans="1:16" ht="12.75">
      <c r="A145" s="25" t="s">
        <v>45</v>
      </c>
      <c r="B145" s="29" t="s">
        <v>325</v>
      </c>
      <c r="C145" s="29" t="s">
        <v>326</v>
      </c>
      <c r="D145" s="25" t="s">
        <v>218</v>
      </c>
      <c r="E145" s="30" t="s">
        <v>327</v>
      </c>
      <c r="F145" s="31" t="s">
        <v>191</v>
      </c>
      <c r="G145" s="32">
        <v>11.958</v>
      </c>
      <c r="H145" s="33">
        <v>0</v>
      </c>
      <c r="I145" s="33">
        <f>ROUND(ROUND(H145,2)*ROUND(G145,3),2)</f>
      </c>
      <c r="O145">
        <f>(I145*21)/100</f>
      </c>
      <c r="P145" t="s">
        <v>23</v>
      </c>
    </row>
    <row r="146" spans="1:5" ht="12.75">
      <c r="A146" s="34" t="s">
        <v>50</v>
      </c>
      <c r="E146" s="35" t="s">
        <v>47</v>
      </c>
    </row>
    <row r="147" spans="1:5" ht="38.25">
      <c r="A147" s="36" t="s">
        <v>52</v>
      </c>
      <c r="E147" s="37" t="s">
        <v>328</v>
      </c>
    </row>
    <row r="148" spans="1:5" ht="369.75">
      <c r="A148" t="s">
        <v>53</v>
      </c>
      <c r="E148" s="35" t="s">
        <v>318</v>
      </c>
    </row>
    <row r="149" spans="1:16" ht="12.75">
      <c r="A149" s="25" t="s">
        <v>45</v>
      </c>
      <c r="B149" s="29" t="s">
        <v>329</v>
      </c>
      <c r="C149" s="29" t="s">
        <v>330</v>
      </c>
      <c r="D149" s="25" t="s">
        <v>47</v>
      </c>
      <c r="E149" s="30" t="s">
        <v>331</v>
      </c>
      <c r="F149" s="31" t="s">
        <v>196</v>
      </c>
      <c r="G149" s="32">
        <v>2.99</v>
      </c>
      <c r="H149" s="33">
        <v>0</v>
      </c>
      <c r="I149" s="33">
        <f>ROUND(ROUND(H149,2)*ROUND(G149,3),2)</f>
      </c>
      <c r="O149">
        <f>(I149*21)/100</f>
      </c>
      <c r="P149" t="s">
        <v>23</v>
      </c>
    </row>
    <row r="150" spans="1:5" ht="12.75">
      <c r="A150" s="34" t="s">
        <v>50</v>
      </c>
      <c r="E150" s="35" t="s">
        <v>47</v>
      </c>
    </row>
    <row r="151" spans="1:5" ht="25.5">
      <c r="A151" s="36" t="s">
        <v>52</v>
      </c>
      <c r="E151" s="37" t="s">
        <v>332</v>
      </c>
    </row>
    <row r="152" spans="1:5" ht="267.75">
      <c r="A152" t="s">
        <v>53</v>
      </c>
      <c r="E152" s="35" t="s">
        <v>333</v>
      </c>
    </row>
    <row r="153" spans="1:16" ht="12.75">
      <c r="A153" s="25" t="s">
        <v>45</v>
      </c>
      <c r="B153" s="29" t="s">
        <v>334</v>
      </c>
      <c r="C153" s="29" t="s">
        <v>335</v>
      </c>
      <c r="D153" s="25" t="s">
        <v>47</v>
      </c>
      <c r="E153" s="30" t="s">
        <v>336</v>
      </c>
      <c r="F153" s="31" t="s">
        <v>196</v>
      </c>
      <c r="G153" s="32">
        <v>11.858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12.75">
      <c r="A154" s="34" t="s">
        <v>50</v>
      </c>
      <c r="E154" s="35" t="s">
        <v>47</v>
      </c>
    </row>
    <row r="155" spans="1:5" ht="51">
      <c r="A155" s="36" t="s">
        <v>52</v>
      </c>
      <c r="E155" s="37" t="s">
        <v>337</v>
      </c>
    </row>
    <row r="156" spans="1:5" ht="293.25">
      <c r="A156" t="s">
        <v>53</v>
      </c>
      <c r="E156" s="35" t="s">
        <v>338</v>
      </c>
    </row>
    <row r="157" spans="1:16" ht="12.75">
      <c r="A157" s="25" t="s">
        <v>45</v>
      </c>
      <c r="B157" s="29" t="s">
        <v>339</v>
      </c>
      <c r="C157" s="29" t="s">
        <v>340</v>
      </c>
      <c r="D157" s="25" t="s">
        <v>341</v>
      </c>
      <c r="E157" s="30" t="s">
        <v>342</v>
      </c>
      <c r="F157" s="31" t="s">
        <v>95</v>
      </c>
      <c r="G157" s="32">
        <v>1</v>
      </c>
      <c r="H157" s="33">
        <v>0</v>
      </c>
      <c r="I157" s="33">
        <f>ROUND(ROUND(H157,2)*ROUND(G157,3),2)</f>
      </c>
      <c r="O157">
        <f>(I157*21)/100</f>
      </c>
      <c r="P157" t="s">
        <v>23</v>
      </c>
    </row>
    <row r="158" spans="1:5" ht="12.75">
      <c r="A158" s="34" t="s">
        <v>50</v>
      </c>
      <c r="E158" s="35" t="s">
        <v>47</v>
      </c>
    </row>
    <row r="159" spans="1:5" ht="63.75">
      <c r="A159" s="36" t="s">
        <v>52</v>
      </c>
      <c r="E159" s="37" t="s">
        <v>343</v>
      </c>
    </row>
    <row r="160" spans="1:5" ht="12.75">
      <c r="A160" t="s">
        <v>53</v>
      </c>
      <c r="E160" s="35" t="s">
        <v>47</v>
      </c>
    </row>
    <row r="161" spans="1:16" ht="12.75">
      <c r="A161" s="25" t="s">
        <v>45</v>
      </c>
      <c r="B161" s="29" t="s">
        <v>344</v>
      </c>
      <c r="C161" s="29" t="s">
        <v>345</v>
      </c>
      <c r="D161" s="25" t="s">
        <v>47</v>
      </c>
      <c r="E161" s="30" t="s">
        <v>346</v>
      </c>
      <c r="F161" s="31" t="s">
        <v>191</v>
      </c>
      <c r="G161" s="32">
        <v>8.111</v>
      </c>
      <c r="H161" s="33">
        <v>0</v>
      </c>
      <c r="I161" s="33">
        <f>ROUND(ROUND(H161,2)*ROUND(G161,3),2)</f>
      </c>
      <c r="O161">
        <f>(I161*21)/100</f>
      </c>
      <c r="P161" t="s">
        <v>23</v>
      </c>
    </row>
    <row r="162" spans="1:5" ht="12.75">
      <c r="A162" s="34" t="s">
        <v>50</v>
      </c>
      <c r="E162" s="35" t="s">
        <v>47</v>
      </c>
    </row>
    <row r="163" spans="1:5" ht="76.5">
      <c r="A163" s="36" t="s">
        <v>52</v>
      </c>
      <c r="E163" s="37" t="s">
        <v>347</v>
      </c>
    </row>
    <row r="164" spans="1:5" ht="369.75">
      <c r="A164" t="s">
        <v>53</v>
      </c>
      <c r="E164" s="35" t="s">
        <v>318</v>
      </c>
    </row>
    <row r="165" spans="1:16" ht="12.75">
      <c r="A165" s="25" t="s">
        <v>45</v>
      </c>
      <c r="B165" s="29" t="s">
        <v>348</v>
      </c>
      <c r="C165" s="29" t="s">
        <v>349</v>
      </c>
      <c r="D165" s="25" t="s">
        <v>47</v>
      </c>
      <c r="E165" s="30" t="s">
        <v>350</v>
      </c>
      <c r="F165" s="31" t="s">
        <v>95</v>
      </c>
      <c r="G165" s="32">
        <v>4</v>
      </c>
      <c r="H165" s="33">
        <v>0</v>
      </c>
      <c r="I165" s="33">
        <f>ROUND(ROUND(H165,2)*ROUND(G165,3),2)</f>
      </c>
      <c r="O165">
        <f>(I165*21)/100</f>
      </c>
      <c r="P165" t="s">
        <v>23</v>
      </c>
    </row>
    <row r="166" spans="1:5" ht="12.75">
      <c r="A166" s="34" t="s">
        <v>50</v>
      </c>
      <c r="E166" s="35" t="s">
        <v>47</v>
      </c>
    </row>
    <row r="167" spans="1:5" ht="51">
      <c r="A167" s="36" t="s">
        <v>52</v>
      </c>
      <c r="E167" s="37" t="s">
        <v>351</v>
      </c>
    </row>
    <row r="168" spans="1:5" ht="229.5">
      <c r="A168" t="s">
        <v>53</v>
      </c>
      <c r="E168" s="35" t="s">
        <v>352</v>
      </c>
    </row>
    <row r="169" spans="1:16" ht="12.75">
      <c r="A169" s="25" t="s">
        <v>45</v>
      </c>
      <c r="B169" s="29" t="s">
        <v>353</v>
      </c>
      <c r="C169" s="29" t="s">
        <v>354</v>
      </c>
      <c r="D169" s="25" t="s">
        <v>47</v>
      </c>
      <c r="E169" s="30" t="s">
        <v>355</v>
      </c>
      <c r="F169" s="31" t="s">
        <v>191</v>
      </c>
      <c r="G169" s="32">
        <v>1.68</v>
      </c>
      <c r="H169" s="33">
        <v>0</v>
      </c>
      <c r="I169" s="33">
        <f>ROUND(ROUND(H169,2)*ROUND(G169,3),2)</f>
      </c>
      <c r="O169">
        <f>(I169*21)/100</f>
      </c>
      <c r="P169" t="s">
        <v>23</v>
      </c>
    </row>
    <row r="170" spans="1:5" ht="12.75">
      <c r="A170" s="34" t="s">
        <v>50</v>
      </c>
      <c r="E170" s="35" t="s">
        <v>47</v>
      </c>
    </row>
    <row r="171" spans="1:5" ht="25.5">
      <c r="A171" s="36" t="s">
        <v>52</v>
      </c>
      <c r="E171" s="37" t="s">
        <v>356</v>
      </c>
    </row>
    <row r="172" spans="1:5" ht="369.75">
      <c r="A172" t="s">
        <v>53</v>
      </c>
      <c r="E172" s="35" t="s">
        <v>318</v>
      </c>
    </row>
    <row r="173" spans="1:16" ht="12.75">
      <c r="A173" s="25" t="s">
        <v>45</v>
      </c>
      <c r="B173" s="29" t="s">
        <v>357</v>
      </c>
      <c r="C173" s="29" t="s">
        <v>358</v>
      </c>
      <c r="D173" s="25" t="s">
        <v>47</v>
      </c>
      <c r="E173" s="30" t="s">
        <v>359</v>
      </c>
      <c r="F173" s="31" t="s">
        <v>191</v>
      </c>
      <c r="G173" s="32">
        <v>6.14</v>
      </c>
      <c r="H173" s="33">
        <v>0</v>
      </c>
      <c r="I173" s="33">
        <f>ROUND(ROUND(H173,2)*ROUND(G173,3),2)</f>
      </c>
      <c r="O173">
        <f>(I173*21)/100</f>
      </c>
      <c r="P173" t="s">
        <v>23</v>
      </c>
    </row>
    <row r="174" spans="1:5" ht="12.75">
      <c r="A174" s="34" t="s">
        <v>50</v>
      </c>
      <c r="E174" s="35" t="s">
        <v>47</v>
      </c>
    </row>
    <row r="175" spans="1:5" ht="38.25">
      <c r="A175" s="36" t="s">
        <v>52</v>
      </c>
      <c r="E175" s="37" t="s">
        <v>360</v>
      </c>
    </row>
    <row r="176" spans="1:5" ht="25.5">
      <c r="A176" t="s">
        <v>53</v>
      </c>
      <c r="E176" s="35" t="s">
        <v>361</v>
      </c>
    </row>
    <row r="177" spans="1:16" ht="12.75">
      <c r="A177" s="25" t="s">
        <v>45</v>
      </c>
      <c r="B177" s="29" t="s">
        <v>362</v>
      </c>
      <c r="C177" s="29" t="s">
        <v>363</v>
      </c>
      <c r="D177" s="25" t="s">
        <v>47</v>
      </c>
      <c r="E177" s="30" t="s">
        <v>364</v>
      </c>
      <c r="F177" s="31" t="s">
        <v>191</v>
      </c>
      <c r="G177" s="32">
        <v>0.032</v>
      </c>
      <c r="H177" s="33">
        <v>0</v>
      </c>
      <c r="I177" s="33">
        <f>ROUND(ROUND(H177,2)*ROUND(G177,3),2)</f>
      </c>
      <c r="O177">
        <f>(I177*21)/100</f>
      </c>
      <c r="P177" t="s">
        <v>23</v>
      </c>
    </row>
    <row r="178" spans="1:5" ht="12.75">
      <c r="A178" s="34" t="s">
        <v>50</v>
      </c>
      <c r="E178" s="35" t="s">
        <v>47</v>
      </c>
    </row>
    <row r="179" spans="1:5" ht="38.25">
      <c r="A179" s="36" t="s">
        <v>52</v>
      </c>
      <c r="E179" s="37" t="s">
        <v>365</v>
      </c>
    </row>
    <row r="180" spans="1:5" ht="38.25">
      <c r="A180" t="s">
        <v>53</v>
      </c>
      <c r="E180" s="35" t="s">
        <v>366</v>
      </c>
    </row>
    <row r="181" spans="1:16" ht="12.75">
      <c r="A181" s="25" t="s">
        <v>45</v>
      </c>
      <c r="B181" s="29" t="s">
        <v>367</v>
      </c>
      <c r="C181" s="29" t="s">
        <v>368</v>
      </c>
      <c r="D181" s="25" t="s">
        <v>47</v>
      </c>
      <c r="E181" s="30" t="s">
        <v>369</v>
      </c>
      <c r="F181" s="31" t="s">
        <v>191</v>
      </c>
      <c r="G181" s="32">
        <v>6.3</v>
      </c>
      <c r="H181" s="33">
        <v>0</v>
      </c>
      <c r="I181" s="33">
        <f>ROUND(ROUND(H181,2)*ROUND(G181,3),2)</f>
      </c>
      <c r="O181">
        <f>(I181*21)/100</f>
      </c>
      <c r="P181" t="s">
        <v>23</v>
      </c>
    </row>
    <row r="182" spans="1:5" ht="12.75">
      <c r="A182" s="34" t="s">
        <v>50</v>
      </c>
      <c r="E182" s="35" t="s">
        <v>47</v>
      </c>
    </row>
    <row r="183" spans="1:5" ht="51">
      <c r="A183" s="36" t="s">
        <v>52</v>
      </c>
      <c r="E183" s="37" t="s">
        <v>370</v>
      </c>
    </row>
    <row r="184" spans="1:5" ht="38.25">
      <c r="A184" t="s">
        <v>53</v>
      </c>
      <c r="E184" s="35" t="s">
        <v>371</v>
      </c>
    </row>
    <row r="185" spans="1:16" ht="12.75">
      <c r="A185" s="25" t="s">
        <v>45</v>
      </c>
      <c r="B185" s="29" t="s">
        <v>372</v>
      </c>
      <c r="C185" s="29" t="s">
        <v>373</v>
      </c>
      <c r="D185" s="25" t="s">
        <v>47</v>
      </c>
      <c r="E185" s="30" t="s">
        <v>374</v>
      </c>
      <c r="F185" s="31" t="s">
        <v>191</v>
      </c>
      <c r="G185" s="32">
        <v>34.68</v>
      </c>
      <c r="H185" s="33">
        <v>0</v>
      </c>
      <c r="I185" s="33">
        <f>ROUND(ROUND(H185,2)*ROUND(G185,3),2)</f>
      </c>
      <c r="O185">
        <f>(I185*21)/100</f>
      </c>
      <c r="P185" t="s">
        <v>23</v>
      </c>
    </row>
    <row r="186" spans="1:5" ht="12.75">
      <c r="A186" s="34" t="s">
        <v>50</v>
      </c>
      <c r="E186" s="35" t="s">
        <v>47</v>
      </c>
    </row>
    <row r="187" spans="1:5" ht="38.25">
      <c r="A187" s="36" t="s">
        <v>52</v>
      </c>
      <c r="E187" s="37" t="s">
        <v>375</v>
      </c>
    </row>
    <row r="188" spans="1:5" ht="51">
      <c r="A188" t="s">
        <v>53</v>
      </c>
      <c r="E188" s="35" t="s">
        <v>376</v>
      </c>
    </row>
    <row r="189" spans="1:16" ht="12.75">
      <c r="A189" s="25" t="s">
        <v>45</v>
      </c>
      <c r="B189" s="29" t="s">
        <v>377</v>
      </c>
      <c r="C189" s="29" t="s">
        <v>378</v>
      </c>
      <c r="D189" s="25" t="s">
        <v>315</v>
      </c>
      <c r="E189" s="30" t="s">
        <v>379</v>
      </c>
      <c r="F189" s="31" t="s">
        <v>191</v>
      </c>
      <c r="G189" s="32">
        <v>2.1</v>
      </c>
      <c r="H189" s="33">
        <v>0</v>
      </c>
      <c r="I189" s="33">
        <f>ROUND(ROUND(H189,2)*ROUND(G189,3),2)</f>
      </c>
      <c r="O189">
        <f>(I189*21)/100</f>
      </c>
      <c r="P189" t="s">
        <v>23</v>
      </c>
    </row>
    <row r="190" spans="1:5" ht="12.75">
      <c r="A190" s="34" t="s">
        <v>50</v>
      </c>
      <c r="E190" s="35" t="s">
        <v>47</v>
      </c>
    </row>
    <row r="191" spans="1:5" ht="38.25">
      <c r="A191" s="36" t="s">
        <v>52</v>
      </c>
      <c r="E191" s="37" t="s">
        <v>380</v>
      </c>
    </row>
    <row r="192" spans="1:5" ht="102">
      <c r="A192" t="s">
        <v>53</v>
      </c>
      <c r="E192" s="35" t="s">
        <v>381</v>
      </c>
    </row>
    <row r="193" spans="1:18" ht="12.75" customHeight="1">
      <c r="A193" s="6" t="s">
        <v>43</v>
      </c>
      <c r="B193" s="6"/>
      <c r="C193" s="40" t="s">
        <v>35</v>
      </c>
      <c r="D193" s="6"/>
      <c r="E193" s="27" t="s">
        <v>382</v>
      </c>
      <c r="F193" s="6"/>
      <c r="G193" s="6"/>
      <c r="H193" s="6"/>
      <c r="I193" s="41">
        <f>0+Q193</f>
      </c>
      <c r="O193">
        <f>0+R193</f>
      </c>
      <c r="Q193">
        <f>0+I194+I198+I202+I206</f>
      </c>
      <c r="R193">
        <f>0+O194+O198+O202+O206</f>
      </c>
    </row>
    <row r="194" spans="1:16" ht="12.75">
      <c r="A194" s="25" t="s">
        <v>45</v>
      </c>
      <c r="B194" s="29" t="s">
        <v>383</v>
      </c>
      <c r="C194" s="29" t="s">
        <v>384</v>
      </c>
      <c r="D194" s="25" t="s">
        <v>47</v>
      </c>
      <c r="E194" s="30" t="s">
        <v>385</v>
      </c>
      <c r="F194" s="31" t="s">
        <v>191</v>
      </c>
      <c r="G194" s="32">
        <v>5.02</v>
      </c>
      <c r="H194" s="33">
        <v>0</v>
      </c>
      <c r="I194" s="33">
        <f>ROUND(ROUND(H194,2)*ROUND(G194,3),2)</f>
      </c>
      <c r="O194">
        <f>(I194*21)/100</f>
      </c>
      <c r="P194" t="s">
        <v>23</v>
      </c>
    </row>
    <row r="195" spans="1:5" ht="12.75">
      <c r="A195" s="34" t="s">
        <v>50</v>
      </c>
      <c r="E195" s="35" t="s">
        <v>47</v>
      </c>
    </row>
    <row r="196" spans="1:5" ht="12.75">
      <c r="A196" s="36" t="s">
        <v>52</v>
      </c>
      <c r="E196" s="37" t="s">
        <v>386</v>
      </c>
    </row>
    <row r="197" spans="1:5" ht="51">
      <c r="A197" t="s">
        <v>53</v>
      </c>
      <c r="E197" s="35" t="s">
        <v>387</v>
      </c>
    </row>
    <row r="198" spans="1:16" ht="12.75">
      <c r="A198" s="25" t="s">
        <v>45</v>
      </c>
      <c r="B198" s="29" t="s">
        <v>388</v>
      </c>
      <c r="C198" s="29" t="s">
        <v>389</v>
      </c>
      <c r="D198" s="25" t="s">
        <v>47</v>
      </c>
      <c r="E198" s="30" t="s">
        <v>390</v>
      </c>
      <c r="F198" s="31" t="s">
        <v>255</v>
      </c>
      <c r="G198" s="32">
        <v>15.6</v>
      </c>
      <c r="H198" s="33">
        <v>0</v>
      </c>
      <c r="I198" s="33">
        <f>ROUND(ROUND(H198,2)*ROUND(G198,3),2)</f>
      </c>
      <c r="O198">
        <f>(I198*21)/100</f>
      </c>
      <c r="P198" t="s">
        <v>23</v>
      </c>
    </row>
    <row r="199" spans="1:5" ht="12.75">
      <c r="A199" s="34" t="s">
        <v>50</v>
      </c>
      <c r="E199" s="35" t="s">
        <v>47</v>
      </c>
    </row>
    <row r="200" spans="1:5" ht="38.25">
      <c r="A200" s="36" t="s">
        <v>52</v>
      </c>
      <c r="E200" s="37" t="s">
        <v>391</v>
      </c>
    </row>
    <row r="201" spans="1:5" ht="153">
      <c r="A201" t="s">
        <v>53</v>
      </c>
      <c r="E201" s="35" t="s">
        <v>392</v>
      </c>
    </row>
    <row r="202" spans="1:16" ht="25.5">
      <c r="A202" s="25" t="s">
        <v>45</v>
      </c>
      <c r="B202" s="29" t="s">
        <v>393</v>
      </c>
      <c r="C202" s="29" t="s">
        <v>394</v>
      </c>
      <c r="D202" s="25" t="s">
        <v>47</v>
      </c>
      <c r="E202" s="30" t="s">
        <v>395</v>
      </c>
      <c r="F202" s="31" t="s">
        <v>255</v>
      </c>
      <c r="G202" s="32">
        <v>9.5</v>
      </c>
      <c r="H202" s="33">
        <v>0</v>
      </c>
      <c r="I202" s="33">
        <f>ROUND(ROUND(H202,2)*ROUND(G202,3),2)</f>
      </c>
      <c r="O202">
        <f>(I202*21)/100</f>
      </c>
      <c r="P202" t="s">
        <v>23</v>
      </c>
    </row>
    <row r="203" spans="1:5" ht="12.75">
      <c r="A203" s="34" t="s">
        <v>50</v>
      </c>
      <c r="E203" s="35" t="s">
        <v>47</v>
      </c>
    </row>
    <row r="204" spans="1:5" ht="38.25">
      <c r="A204" s="36" t="s">
        <v>52</v>
      </c>
      <c r="E204" s="37" t="s">
        <v>396</v>
      </c>
    </row>
    <row r="205" spans="1:5" ht="153">
      <c r="A205" t="s">
        <v>53</v>
      </c>
      <c r="E205" s="35" t="s">
        <v>392</v>
      </c>
    </row>
    <row r="206" spans="1:16" ht="12.75">
      <c r="A206" s="25" t="s">
        <v>45</v>
      </c>
      <c r="B206" s="29" t="s">
        <v>397</v>
      </c>
      <c r="C206" s="29" t="s">
        <v>398</v>
      </c>
      <c r="D206" s="25" t="s">
        <v>47</v>
      </c>
      <c r="E206" s="30" t="s">
        <v>399</v>
      </c>
      <c r="F206" s="31" t="s">
        <v>255</v>
      </c>
      <c r="G206" s="32">
        <v>7.65</v>
      </c>
      <c r="H206" s="33">
        <v>0</v>
      </c>
      <c r="I206" s="33">
        <f>ROUND(ROUND(H206,2)*ROUND(G206,3),2)</f>
      </c>
      <c r="O206">
        <f>(I206*21)/100</f>
      </c>
      <c r="P206" t="s">
        <v>23</v>
      </c>
    </row>
    <row r="207" spans="1:5" ht="12.75">
      <c r="A207" s="34" t="s">
        <v>50</v>
      </c>
      <c r="E207" s="35" t="s">
        <v>47</v>
      </c>
    </row>
    <row r="208" spans="1:5" ht="51">
      <c r="A208" s="36" t="s">
        <v>52</v>
      </c>
      <c r="E208" s="37" t="s">
        <v>400</v>
      </c>
    </row>
    <row r="209" spans="1:5" ht="89.25">
      <c r="A209" t="s">
        <v>53</v>
      </c>
      <c r="E209" s="35" t="s">
        <v>401</v>
      </c>
    </row>
    <row r="210" spans="1:18" ht="12.75" customHeight="1">
      <c r="A210" s="6" t="s">
        <v>43</v>
      </c>
      <c r="B210" s="6"/>
      <c r="C210" s="40" t="s">
        <v>37</v>
      </c>
      <c r="D210" s="6"/>
      <c r="E210" s="27" t="s">
        <v>402</v>
      </c>
      <c r="F210" s="6"/>
      <c r="G210" s="6"/>
      <c r="H210" s="6"/>
      <c r="I210" s="41">
        <f>0+Q210</f>
      </c>
      <c r="O210">
        <f>0+R210</f>
      </c>
      <c r="Q210">
        <f>0+I211</f>
      </c>
      <c r="R210">
        <f>0+O211</f>
      </c>
    </row>
    <row r="211" spans="1:16" ht="12.75">
      <c r="A211" s="25" t="s">
        <v>45</v>
      </c>
      <c r="B211" s="29" t="s">
        <v>403</v>
      </c>
      <c r="C211" s="29" t="s">
        <v>404</v>
      </c>
      <c r="D211" s="25" t="s">
        <v>315</v>
      </c>
      <c r="E211" s="30" t="s">
        <v>405</v>
      </c>
      <c r="F211" s="31" t="s">
        <v>255</v>
      </c>
      <c r="G211" s="32">
        <v>0.63</v>
      </c>
      <c r="H211" s="33">
        <v>0</v>
      </c>
      <c r="I211" s="33">
        <f>ROUND(ROUND(H211,2)*ROUND(G211,3),2)</f>
      </c>
      <c r="O211">
        <f>(I211*21)/100</f>
      </c>
      <c r="P211" t="s">
        <v>23</v>
      </c>
    </row>
    <row r="212" spans="1:5" ht="12.75">
      <c r="A212" s="34" t="s">
        <v>50</v>
      </c>
      <c r="E212" s="35" t="s">
        <v>47</v>
      </c>
    </row>
    <row r="213" spans="1:5" ht="25.5">
      <c r="A213" s="36" t="s">
        <v>52</v>
      </c>
      <c r="E213" s="37" t="s">
        <v>406</v>
      </c>
    </row>
    <row r="214" spans="1:5" ht="140.25">
      <c r="A214" t="s">
        <v>53</v>
      </c>
      <c r="E214" s="35" t="s">
        <v>407</v>
      </c>
    </row>
    <row r="215" spans="1:18" ht="12.75" customHeight="1">
      <c r="A215" s="6" t="s">
        <v>43</v>
      </c>
      <c r="B215" s="6"/>
      <c r="C215" s="40" t="s">
        <v>72</v>
      </c>
      <c r="D215" s="6"/>
      <c r="E215" s="27" t="s">
        <v>408</v>
      </c>
      <c r="F215" s="6"/>
      <c r="G215" s="6"/>
      <c r="H215" s="6"/>
      <c r="I215" s="41">
        <f>0+Q215</f>
      </c>
      <c r="O215">
        <f>0+R215</f>
      </c>
      <c r="Q215">
        <f>0+I216+I220+I224+I228+I232+I236</f>
      </c>
      <c r="R215">
        <f>0+O216+O220+O224+O228+O232+O236</f>
      </c>
    </row>
    <row r="216" spans="1:16" ht="25.5">
      <c r="A216" s="25" t="s">
        <v>45</v>
      </c>
      <c r="B216" s="29" t="s">
        <v>409</v>
      </c>
      <c r="C216" s="29" t="s">
        <v>410</v>
      </c>
      <c r="D216" s="25" t="s">
        <v>47</v>
      </c>
      <c r="E216" s="30" t="s">
        <v>411</v>
      </c>
      <c r="F216" s="31" t="s">
        <v>255</v>
      </c>
      <c r="G216" s="32">
        <v>35.82</v>
      </c>
      <c r="H216" s="33">
        <v>0</v>
      </c>
      <c r="I216" s="33">
        <f>ROUND(ROUND(H216,2)*ROUND(G216,3),2)</f>
      </c>
      <c r="O216">
        <f>(I216*21)/100</f>
      </c>
      <c r="P216" t="s">
        <v>23</v>
      </c>
    </row>
    <row r="217" spans="1:5" ht="12.75">
      <c r="A217" s="34" t="s">
        <v>50</v>
      </c>
      <c r="E217" s="35" t="s">
        <v>47</v>
      </c>
    </row>
    <row r="218" spans="1:5" ht="51">
      <c r="A218" s="36" t="s">
        <v>52</v>
      </c>
      <c r="E218" s="37" t="s">
        <v>412</v>
      </c>
    </row>
    <row r="219" spans="1:5" ht="191.25">
      <c r="A219" t="s">
        <v>53</v>
      </c>
      <c r="E219" s="35" t="s">
        <v>413</v>
      </c>
    </row>
    <row r="220" spans="1:16" ht="25.5">
      <c r="A220" s="25" t="s">
        <v>45</v>
      </c>
      <c r="B220" s="29" t="s">
        <v>414</v>
      </c>
      <c r="C220" s="29" t="s">
        <v>415</v>
      </c>
      <c r="D220" s="25" t="s">
        <v>47</v>
      </c>
      <c r="E220" s="30" t="s">
        <v>416</v>
      </c>
      <c r="F220" s="31" t="s">
        <v>255</v>
      </c>
      <c r="G220" s="32">
        <v>29.906</v>
      </c>
      <c r="H220" s="33">
        <v>0</v>
      </c>
      <c r="I220" s="33">
        <f>ROUND(ROUND(H220,2)*ROUND(G220,3),2)</f>
      </c>
      <c r="O220">
        <f>(I220*21)/100</f>
      </c>
      <c r="P220" t="s">
        <v>23</v>
      </c>
    </row>
    <row r="221" spans="1:5" ht="12.75">
      <c r="A221" s="34" t="s">
        <v>50</v>
      </c>
      <c r="E221" s="35" t="s">
        <v>47</v>
      </c>
    </row>
    <row r="222" spans="1:5" ht="63.75">
      <c r="A222" s="36" t="s">
        <v>52</v>
      </c>
      <c r="E222" s="37" t="s">
        <v>417</v>
      </c>
    </row>
    <row r="223" spans="1:5" ht="191.25">
      <c r="A223" t="s">
        <v>53</v>
      </c>
      <c r="E223" s="35" t="s">
        <v>413</v>
      </c>
    </row>
    <row r="224" spans="1:16" ht="12.75">
      <c r="A224" s="25" t="s">
        <v>45</v>
      </c>
      <c r="B224" s="29" t="s">
        <v>418</v>
      </c>
      <c r="C224" s="29" t="s">
        <v>419</v>
      </c>
      <c r="D224" s="25" t="s">
        <v>315</v>
      </c>
      <c r="E224" s="30" t="s">
        <v>420</v>
      </c>
      <c r="F224" s="31" t="s">
        <v>255</v>
      </c>
      <c r="G224" s="32">
        <v>59.616</v>
      </c>
      <c r="H224" s="33">
        <v>0</v>
      </c>
      <c r="I224" s="33">
        <f>ROUND(ROUND(H224,2)*ROUND(G224,3),2)</f>
      </c>
      <c r="O224">
        <f>(I224*21)/100</f>
      </c>
      <c r="P224" t="s">
        <v>23</v>
      </c>
    </row>
    <row r="225" spans="1:5" ht="12.75">
      <c r="A225" s="34" t="s">
        <v>50</v>
      </c>
      <c r="E225" s="35" t="s">
        <v>47</v>
      </c>
    </row>
    <row r="226" spans="1:5" ht="38.25">
      <c r="A226" s="36" t="s">
        <v>52</v>
      </c>
      <c r="E226" s="37" t="s">
        <v>421</v>
      </c>
    </row>
    <row r="227" spans="1:5" ht="204">
      <c r="A227" t="s">
        <v>53</v>
      </c>
      <c r="E227" s="35" t="s">
        <v>422</v>
      </c>
    </row>
    <row r="228" spans="1:16" ht="12.75">
      <c r="A228" s="25" t="s">
        <v>45</v>
      </c>
      <c r="B228" s="29" t="s">
        <v>423</v>
      </c>
      <c r="C228" s="29" t="s">
        <v>424</v>
      </c>
      <c r="D228" s="25" t="s">
        <v>47</v>
      </c>
      <c r="E228" s="30" t="s">
        <v>425</v>
      </c>
      <c r="F228" s="31" t="s">
        <v>255</v>
      </c>
      <c r="G228" s="32">
        <v>56.1</v>
      </c>
      <c r="H228" s="33">
        <v>0</v>
      </c>
      <c r="I228" s="33">
        <f>ROUND(ROUND(H228,2)*ROUND(G228,3),2)</f>
      </c>
      <c r="O228">
        <f>(I228*21)/100</f>
      </c>
      <c r="P228" t="s">
        <v>23</v>
      </c>
    </row>
    <row r="229" spans="1:5" ht="12.75">
      <c r="A229" s="34" t="s">
        <v>50</v>
      </c>
      <c r="E229" s="35" t="s">
        <v>47</v>
      </c>
    </row>
    <row r="230" spans="1:5" ht="76.5">
      <c r="A230" s="36" t="s">
        <v>52</v>
      </c>
      <c r="E230" s="37" t="s">
        <v>426</v>
      </c>
    </row>
    <row r="231" spans="1:5" ht="38.25">
      <c r="A231" t="s">
        <v>53</v>
      </c>
      <c r="E231" s="35" t="s">
        <v>427</v>
      </c>
    </row>
    <row r="232" spans="1:16" ht="12.75">
      <c r="A232" s="25" t="s">
        <v>45</v>
      </c>
      <c r="B232" s="29" t="s">
        <v>428</v>
      </c>
      <c r="C232" s="29" t="s">
        <v>429</v>
      </c>
      <c r="D232" s="25" t="s">
        <v>218</v>
      </c>
      <c r="E232" s="30" t="s">
        <v>430</v>
      </c>
      <c r="F232" s="31" t="s">
        <v>255</v>
      </c>
      <c r="G232" s="32">
        <v>137</v>
      </c>
      <c r="H232" s="33">
        <v>0</v>
      </c>
      <c r="I232" s="33">
        <f>ROUND(ROUND(H232,2)*ROUND(G232,3),2)</f>
      </c>
      <c r="O232">
        <f>(I232*21)/100</f>
      </c>
      <c r="P232" t="s">
        <v>23</v>
      </c>
    </row>
    <row r="233" spans="1:5" ht="12.75">
      <c r="A233" s="34" t="s">
        <v>50</v>
      </c>
      <c r="E233" s="35" t="s">
        <v>47</v>
      </c>
    </row>
    <row r="234" spans="1:5" ht="25.5">
      <c r="A234" s="36" t="s">
        <v>52</v>
      </c>
      <c r="E234" s="37" t="s">
        <v>431</v>
      </c>
    </row>
    <row r="235" spans="1:5" ht="51">
      <c r="A235" t="s">
        <v>53</v>
      </c>
      <c r="E235" s="35" t="s">
        <v>432</v>
      </c>
    </row>
    <row r="236" spans="1:16" ht="12.75">
      <c r="A236" s="25" t="s">
        <v>45</v>
      </c>
      <c r="B236" s="29" t="s">
        <v>433</v>
      </c>
      <c r="C236" s="29" t="s">
        <v>434</v>
      </c>
      <c r="D236" s="25" t="s">
        <v>47</v>
      </c>
      <c r="E236" s="30" t="s">
        <v>435</v>
      </c>
      <c r="F236" s="31" t="s">
        <v>255</v>
      </c>
      <c r="G236" s="32">
        <v>12.194</v>
      </c>
      <c r="H236" s="33">
        <v>0</v>
      </c>
      <c r="I236" s="33">
        <f>ROUND(ROUND(H236,2)*ROUND(G236,3),2)</f>
      </c>
      <c r="O236">
        <f>(I236*21)/100</f>
      </c>
      <c r="P236" t="s">
        <v>23</v>
      </c>
    </row>
    <row r="237" spans="1:5" ht="12.75">
      <c r="A237" s="34" t="s">
        <v>50</v>
      </c>
      <c r="E237" s="35" t="s">
        <v>47</v>
      </c>
    </row>
    <row r="238" spans="1:5" ht="51">
      <c r="A238" s="36" t="s">
        <v>52</v>
      </c>
      <c r="E238" s="37" t="s">
        <v>436</v>
      </c>
    </row>
    <row r="239" spans="1:5" ht="51">
      <c r="A239" t="s">
        <v>53</v>
      </c>
      <c r="E239" s="35" t="s">
        <v>437</v>
      </c>
    </row>
    <row r="240" spans="1:18" ht="12.75" customHeight="1">
      <c r="A240" s="6" t="s">
        <v>43</v>
      </c>
      <c r="B240" s="6"/>
      <c r="C240" s="40" t="s">
        <v>76</v>
      </c>
      <c r="D240" s="6"/>
      <c r="E240" s="27" t="s">
        <v>438</v>
      </c>
      <c r="F240" s="6"/>
      <c r="G240" s="6"/>
      <c r="H240" s="6"/>
      <c r="I240" s="41">
        <f>0+Q240</f>
      </c>
      <c r="O240">
        <f>0+R240</f>
      </c>
      <c r="Q240">
        <f>0+I241+I245</f>
      </c>
      <c r="R240">
        <f>0+O241+O245</f>
      </c>
    </row>
    <row r="241" spans="1:16" ht="12.75">
      <c r="A241" s="25" t="s">
        <v>45</v>
      </c>
      <c r="B241" s="29" t="s">
        <v>439</v>
      </c>
      <c r="C241" s="29" t="s">
        <v>440</v>
      </c>
      <c r="D241" s="25" t="s">
        <v>47</v>
      </c>
      <c r="E241" s="30" t="s">
        <v>441</v>
      </c>
      <c r="F241" s="31" t="s">
        <v>227</v>
      </c>
      <c r="G241" s="32">
        <v>26</v>
      </c>
      <c r="H241" s="33">
        <v>0</v>
      </c>
      <c r="I241" s="33">
        <f>ROUND(ROUND(H241,2)*ROUND(G241,3),2)</f>
      </c>
      <c r="O241">
        <f>(I241*21)/100</f>
      </c>
      <c r="P241" t="s">
        <v>23</v>
      </c>
    </row>
    <row r="242" spans="1:5" ht="12.75">
      <c r="A242" s="34" t="s">
        <v>50</v>
      </c>
      <c r="E242" s="35" t="s">
        <v>47</v>
      </c>
    </row>
    <row r="243" spans="1:5" ht="25.5">
      <c r="A243" s="36" t="s">
        <v>52</v>
      </c>
      <c r="E243" s="37" t="s">
        <v>442</v>
      </c>
    </row>
    <row r="244" spans="1:5" ht="255">
      <c r="A244" t="s">
        <v>53</v>
      </c>
      <c r="E244" s="35" t="s">
        <v>443</v>
      </c>
    </row>
    <row r="245" spans="1:16" ht="12.75">
      <c r="A245" s="25" t="s">
        <v>45</v>
      </c>
      <c r="B245" s="29" t="s">
        <v>444</v>
      </c>
      <c r="C245" s="29" t="s">
        <v>445</v>
      </c>
      <c r="D245" s="25" t="s">
        <v>47</v>
      </c>
      <c r="E245" s="30" t="s">
        <v>446</v>
      </c>
      <c r="F245" s="31" t="s">
        <v>227</v>
      </c>
      <c r="G245" s="32">
        <v>23.6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47</v>
      </c>
    </row>
    <row r="247" spans="1:5" ht="63.75">
      <c r="A247" s="36" t="s">
        <v>52</v>
      </c>
      <c r="E247" s="37" t="s">
        <v>447</v>
      </c>
    </row>
    <row r="248" spans="1:5" ht="242.25">
      <c r="A248" t="s">
        <v>53</v>
      </c>
      <c r="E248" s="35" t="s">
        <v>448</v>
      </c>
    </row>
    <row r="249" spans="1:18" ht="12.75" customHeight="1">
      <c r="A249" s="6" t="s">
        <v>43</v>
      </c>
      <c r="B249" s="6"/>
      <c r="C249" s="40" t="s">
        <v>40</v>
      </c>
      <c r="D249" s="6"/>
      <c r="E249" s="27" t="s">
        <v>113</v>
      </c>
      <c r="F249" s="6"/>
      <c r="G249" s="6"/>
      <c r="H249" s="6"/>
      <c r="I249" s="41">
        <f>0+Q249</f>
      </c>
      <c r="O249">
        <f>0+R249</f>
      </c>
      <c r="Q249">
        <f>0+I250+I254+I258+I262+I266+I270+I274+I278+I282+I286+I290+I294+I298+I302+I306+I310</f>
      </c>
      <c r="R249">
        <f>0+O250+O254+O258+O262+O266+O270+O274+O278+O282+O286+O290+O294+O298+O302+O306+O310</f>
      </c>
    </row>
    <row r="250" spans="1:16" ht="12.75">
      <c r="A250" s="25" t="s">
        <v>45</v>
      </c>
      <c r="B250" s="29" t="s">
        <v>449</v>
      </c>
      <c r="C250" s="29" t="s">
        <v>450</v>
      </c>
      <c r="D250" s="25" t="s">
        <v>218</v>
      </c>
      <c r="E250" s="30" t="s">
        <v>451</v>
      </c>
      <c r="F250" s="31" t="s">
        <v>227</v>
      </c>
      <c r="G250" s="32">
        <v>52</v>
      </c>
      <c r="H250" s="33">
        <v>0</v>
      </c>
      <c r="I250" s="33">
        <f>ROUND(ROUND(H250,2)*ROUND(G250,3),2)</f>
      </c>
      <c r="O250">
        <f>(I250*21)/100</f>
      </c>
      <c r="P250" t="s">
        <v>23</v>
      </c>
    </row>
    <row r="251" spans="1:5" ht="12.75">
      <c r="A251" s="34" t="s">
        <v>50</v>
      </c>
      <c r="E251" s="35" t="s">
        <v>47</v>
      </c>
    </row>
    <row r="252" spans="1:5" ht="25.5">
      <c r="A252" s="36" t="s">
        <v>52</v>
      </c>
      <c r="E252" s="37" t="s">
        <v>452</v>
      </c>
    </row>
    <row r="253" spans="1:5" ht="63.75">
      <c r="A253" t="s">
        <v>53</v>
      </c>
      <c r="E253" s="35" t="s">
        <v>453</v>
      </c>
    </row>
    <row r="254" spans="1:16" ht="12.75">
      <c r="A254" s="25" t="s">
        <v>45</v>
      </c>
      <c r="B254" s="29" t="s">
        <v>454</v>
      </c>
      <c r="C254" s="29" t="s">
        <v>455</v>
      </c>
      <c r="D254" s="25" t="s">
        <v>47</v>
      </c>
      <c r="E254" s="30" t="s">
        <v>456</v>
      </c>
      <c r="F254" s="31" t="s">
        <v>95</v>
      </c>
      <c r="G254" s="32">
        <v>4</v>
      </c>
      <c r="H254" s="33">
        <v>0</v>
      </c>
      <c r="I254" s="33">
        <f>ROUND(ROUND(H254,2)*ROUND(G254,3),2)</f>
      </c>
      <c r="O254">
        <f>(I254*21)/100</f>
      </c>
      <c r="P254" t="s">
        <v>23</v>
      </c>
    </row>
    <row r="255" spans="1:5" ht="12.75">
      <c r="A255" s="34" t="s">
        <v>50</v>
      </c>
      <c r="E255" s="35" t="s">
        <v>47</v>
      </c>
    </row>
    <row r="256" spans="1:5" ht="25.5">
      <c r="A256" s="36" t="s">
        <v>52</v>
      </c>
      <c r="E256" s="37" t="s">
        <v>457</v>
      </c>
    </row>
    <row r="257" spans="1:5" ht="38.25">
      <c r="A257" t="s">
        <v>53</v>
      </c>
      <c r="E257" s="35" t="s">
        <v>458</v>
      </c>
    </row>
    <row r="258" spans="1:16" ht="12.75">
      <c r="A258" s="25" t="s">
        <v>45</v>
      </c>
      <c r="B258" s="29" t="s">
        <v>459</v>
      </c>
      <c r="C258" s="29" t="s">
        <v>460</v>
      </c>
      <c r="D258" s="25" t="s">
        <v>47</v>
      </c>
      <c r="E258" s="30" t="s">
        <v>461</v>
      </c>
      <c r="F258" s="31" t="s">
        <v>95</v>
      </c>
      <c r="G258" s="32">
        <v>2</v>
      </c>
      <c r="H258" s="33">
        <v>0</v>
      </c>
      <c r="I258" s="33">
        <f>ROUND(ROUND(H258,2)*ROUND(G258,3),2)</f>
      </c>
      <c r="O258">
        <f>(I258*21)/100</f>
      </c>
      <c r="P258" t="s">
        <v>23</v>
      </c>
    </row>
    <row r="259" spans="1:5" ht="12.75">
      <c r="A259" s="34" t="s">
        <v>50</v>
      </c>
      <c r="E259" s="35" t="s">
        <v>47</v>
      </c>
    </row>
    <row r="260" spans="1:5" ht="25.5">
      <c r="A260" s="36" t="s">
        <v>52</v>
      </c>
      <c r="E260" s="37" t="s">
        <v>462</v>
      </c>
    </row>
    <row r="261" spans="1:5" ht="25.5">
      <c r="A261" t="s">
        <v>53</v>
      </c>
      <c r="E261" s="35" t="s">
        <v>463</v>
      </c>
    </row>
    <row r="262" spans="1:16" ht="12.75">
      <c r="A262" s="25" t="s">
        <v>45</v>
      </c>
      <c r="B262" s="29" t="s">
        <v>464</v>
      </c>
      <c r="C262" s="29" t="s">
        <v>118</v>
      </c>
      <c r="D262" s="25" t="s">
        <v>47</v>
      </c>
      <c r="E262" s="30" t="s">
        <v>119</v>
      </c>
      <c r="F262" s="31" t="s">
        <v>95</v>
      </c>
      <c r="G262" s="32">
        <v>5</v>
      </c>
      <c r="H262" s="33">
        <v>0</v>
      </c>
      <c r="I262" s="33">
        <f>ROUND(ROUND(H262,2)*ROUND(G262,3),2)</f>
      </c>
      <c r="O262">
        <f>(I262*21)/100</f>
      </c>
      <c r="P262" t="s">
        <v>23</v>
      </c>
    </row>
    <row r="263" spans="1:5" ht="12.75">
      <c r="A263" s="34" t="s">
        <v>50</v>
      </c>
      <c r="E263" s="35" t="s">
        <v>47</v>
      </c>
    </row>
    <row r="264" spans="1:5" ht="12.75">
      <c r="A264" s="36" t="s">
        <v>52</v>
      </c>
      <c r="E264" s="37" t="s">
        <v>47</v>
      </c>
    </row>
    <row r="265" spans="1:5" ht="25.5">
      <c r="A265" t="s">
        <v>53</v>
      </c>
      <c r="E265" s="35" t="s">
        <v>121</v>
      </c>
    </row>
    <row r="266" spans="1:16" ht="25.5">
      <c r="A266" s="25" t="s">
        <v>45</v>
      </c>
      <c r="B266" s="29" t="s">
        <v>465</v>
      </c>
      <c r="C266" s="29" t="s">
        <v>466</v>
      </c>
      <c r="D266" s="25" t="s">
        <v>47</v>
      </c>
      <c r="E266" s="30" t="s">
        <v>467</v>
      </c>
      <c r="F266" s="31" t="s">
        <v>95</v>
      </c>
      <c r="G266" s="32">
        <v>2</v>
      </c>
      <c r="H266" s="33">
        <v>0</v>
      </c>
      <c r="I266" s="33">
        <f>ROUND(ROUND(H266,2)*ROUND(G266,3),2)</f>
      </c>
      <c r="O266">
        <f>(I266*21)/100</f>
      </c>
      <c r="P266" t="s">
        <v>23</v>
      </c>
    </row>
    <row r="267" spans="1:5" ht="12.75">
      <c r="A267" s="34" t="s">
        <v>50</v>
      </c>
      <c r="E267" s="35" t="s">
        <v>47</v>
      </c>
    </row>
    <row r="268" spans="1:5" ht="38.25">
      <c r="A268" s="36" t="s">
        <v>52</v>
      </c>
      <c r="E268" s="37" t="s">
        <v>468</v>
      </c>
    </row>
    <row r="269" spans="1:5" ht="25.5">
      <c r="A269" t="s">
        <v>53</v>
      </c>
      <c r="E269" s="35" t="s">
        <v>469</v>
      </c>
    </row>
    <row r="270" spans="1:16" ht="12.75">
      <c r="A270" s="25" t="s">
        <v>45</v>
      </c>
      <c r="B270" s="29" t="s">
        <v>470</v>
      </c>
      <c r="C270" s="29" t="s">
        <v>471</v>
      </c>
      <c r="D270" s="25" t="s">
        <v>47</v>
      </c>
      <c r="E270" s="30" t="s">
        <v>472</v>
      </c>
      <c r="F270" s="31" t="s">
        <v>95</v>
      </c>
      <c r="G270" s="32">
        <v>2</v>
      </c>
      <c r="H270" s="33">
        <v>0</v>
      </c>
      <c r="I270" s="33">
        <f>ROUND(ROUND(H270,2)*ROUND(G270,3),2)</f>
      </c>
      <c r="O270">
        <f>(I270*21)/100</f>
      </c>
      <c r="P270" t="s">
        <v>23</v>
      </c>
    </row>
    <row r="271" spans="1:5" ht="12.75">
      <c r="A271" s="34" t="s">
        <v>50</v>
      </c>
      <c r="E271" s="35" t="s">
        <v>47</v>
      </c>
    </row>
    <row r="272" spans="1:5" ht="63.75">
      <c r="A272" s="36" t="s">
        <v>52</v>
      </c>
      <c r="E272" s="37" t="s">
        <v>473</v>
      </c>
    </row>
    <row r="273" spans="1:5" ht="25.5">
      <c r="A273" t="s">
        <v>53</v>
      </c>
      <c r="E273" s="35" t="s">
        <v>469</v>
      </c>
    </row>
    <row r="274" spans="1:16" ht="25.5">
      <c r="A274" s="25" t="s">
        <v>45</v>
      </c>
      <c r="B274" s="29" t="s">
        <v>474</v>
      </c>
      <c r="C274" s="29" t="s">
        <v>475</v>
      </c>
      <c r="D274" s="25" t="s">
        <v>47</v>
      </c>
      <c r="E274" s="30" t="s">
        <v>476</v>
      </c>
      <c r="F274" s="31" t="s">
        <v>95</v>
      </c>
      <c r="G274" s="32">
        <v>2</v>
      </c>
      <c r="H274" s="33">
        <v>0</v>
      </c>
      <c r="I274" s="33">
        <f>ROUND(ROUND(H274,2)*ROUND(G274,3),2)</f>
      </c>
      <c r="O274">
        <f>(I274*21)/100</f>
      </c>
      <c r="P274" t="s">
        <v>23</v>
      </c>
    </row>
    <row r="275" spans="1:5" ht="12.75">
      <c r="A275" s="34" t="s">
        <v>50</v>
      </c>
      <c r="E275" s="35" t="s">
        <v>47</v>
      </c>
    </row>
    <row r="276" spans="1:5" ht="12.75">
      <c r="A276" s="36" t="s">
        <v>52</v>
      </c>
      <c r="E276" s="37" t="s">
        <v>47</v>
      </c>
    </row>
    <row r="277" spans="1:5" ht="25.5">
      <c r="A277" t="s">
        <v>53</v>
      </c>
      <c r="E277" s="35" t="s">
        <v>477</v>
      </c>
    </row>
    <row r="278" spans="1:16" ht="12.75">
      <c r="A278" s="25" t="s">
        <v>45</v>
      </c>
      <c r="B278" s="29" t="s">
        <v>478</v>
      </c>
      <c r="C278" s="29" t="s">
        <v>479</v>
      </c>
      <c r="D278" s="25" t="s">
        <v>47</v>
      </c>
      <c r="E278" s="30" t="s">
        <v>480</v>
      </c>
      <c r="F278" s="31" t="s">
        <v>95</v>
      </c>
      <c r="G278" s="32">
        <v>3</v>
      </c>
      <c r="H278" s="33">
        <v>0</v>
      </c>
      <c r="I278" s="33">
        <f>ROUND(ROUND(H278,2)*ROUND(G278,3),2)</f>
      </c>
      <c r="O278">
        <f>(I278*21)/100</f>
      </c>
      <c r="P278" t="s">
        <v>23</v>
      </c>
    </row>
    <row r="279" spans="1:5" ht="12.75">
      <c r="A279" s="34" t="s">
        <v>50</v>
      </c>
      <c r="E279" s="35" t="s">
        <v>47</v>
      </c>
    </row>
    <row r="280" spans="1:5" ht="12.75">
      <c r="A280" s="36" t="s">
        <v>52</v>
      </c>
      <c r="E280" s="37" t="s">
        <v>47</v>
      </c>
    </row>
    <row r="281" spans="1:5" ht="25.5">
      <c r="A281" t="s">
        <v>53</v>
      </c>
      <c r="E281" s="35" t="s">
        <v>121</v>
      </c>
    </row>
    <row r="282" spans="1:16" ht="12.75">
      <c r="A282" s="25" t="s">
        <v>45</v>
      </c>
      <c r="B282" s="29" t="s">
        <v>481</v>
      </c>
      <c r="C282" s="29" t="s">
        <v>482</v>
      </c>
      <c r="D282" s="25" t="s">
        <v>315</v>
      </c>
      <c r="E282" s="30" t="s">
        <v>483</v>
      </c>
      <c r="F282" s="31" t="s">
        <v>95</v>
      </c>
      <c r="G282" s="32">
        <v>2</v>
      </c>
      <c r="H282" s="33">
        <v>0</v>
      </c>
      <c r="I282" s="33">
        <f>ROUND(ROUND(H282,2)*ROUND(G282,3),2)</f>
      </c>
      <c r="O282">
        <f>(I282*21)/100</f>
      </c>
      <c r="P282" t="s">
        <v>23</v>
      </c>
    </row>
    <row r="283" spans="1:5" ht="12.75">
      <c r="A283" s="34" t="s">
        <v>50</v>
      </c>
      <c r="E283" s="35" t="s">
        <v>47</v>
      </c>
    </row>
    <row r="284" spans="1:5" ht="25.5">
      <c r="A284" s="36" t="s">
        <v>52</v>
      </c>
      <c r="E284" s="37" t="s">
        <v>484</v>
      </c>
    </row>
    <row r="285" spans="1:5" ht="12.75">
      <c r="A285" t="s">
        <v>53</v>
      </c>
      <c r="E285" s="35" t="s">
        <v>485</v>
      </c>
    </row>
    <row r="286" spans="1:16" ht="12.75">
      <c r="A286" s="25" t="s">
        <v>45</v>
      </c>
      <c r="B286" s="29" t="s">
        <v>486</v>
      </c>
      <c r="C286" s="29" t="s">
        <v>487</v>
      </c>
      <c r="D286" s="25" t="s">
        <v>47</v>
      </c>
      <c r="E286" s="30" t="s">
        <v>488</v>
      </c>
      <c r="F286" s="31" t="s">
        <v>227</v>
      </c>
      <c r="G286" s="32">
        <v>36.58</v>
      </c>
      <c r="H286" s="33">
        <v>0</v>
      </c>
      <c r="I286" s="33">
        <f>ROUND(ROUND(H286,2)*ROUND(G286,3),2)</f>
      </c>
      <c r="O286">
        <f>(I286*21)/100</f>
      </c>
      <c r="P286" t="s">
        <v>23</v>
      </c>
    </row>
    <row r="287" spans="1:5" ht="12.75">
      <c r="A287" s="34" t="s">
        <v>50</v>
      </c>
      <c r="E287" s="35" t="s">
        <v>47</v>
      </c>
    </row>
    <row r="288" spans="1:5" ht="102">
      <c r="A288" s="36" t="s">
        <v>52</v>
      </c>
      <c r="E288" s="37" t="s">
        <v>489</v>
      </c>
    </row>
    <row r="289" spans="1:5" ht="51">
      <c r="A289" t="s">
        <v>53</v>
      </c>
      <c r="E289" s="35" t="s">
        <v>490</v>
      </c>
    </row>
    <row r="290" spans="1:16" ht="12.75">
      <c r="A290" s="25" t="s">
        <v>45</v>
      </c>
      <c r="B290" s="29" t="s">
        <v>491</v>
      </c>
      <c r="C290" s="29" t="s">
        <v>492</v>
      </c>
      <c r="D290" s="25" t="s">
        <v>47</v>
      </c>
      <c r="E290" s="30" t="s">
        <v>493</v>
      </c>
      <c r="F290" s="31" t="s">
        <v>227</v>
      </c>
      <c r="G290" s="32">
        <v>5.1</v>
      </c>
      <c r="H290" s="33">
        <v>0</v>
      </c>
      <c r="I290" s="33">
        <f>ROUND(ROUND(H290,2)*ROUND(G290,3),2)</f>
      </c>
      <c r="O290">
        <f>(I290*21)/100</f>
      </c>
      <c r="P290" t="s">
        <v>23</v>
      </c>
    </row>
    <row r="291" spans="1:5" ht="12.75">
      <c r="A291" s="34" t="s">
        <v>50</v>
      </c>
      <c r="E291" s="35" t="s">
        <v>47</v>
      </c>
    </row>
    <row r="292" spans="1:5" ht="51">
      <c r="A292" s="36" t="s">
        <v>52</v>
      </c>
      <c r="E292" s="37" t="s">
        <v>494</v>
      </c>
    </row>
    <row r="293" spans="1:5" ht="51">
      <c r="A293" t="s">
        <v>53</v>
      </c>
      <c r="E293" s="35" t="s">
        <v>490</v>
      </c>
    </row>
    <row r="294" spans="1:16" ht="12.75">
      <c r="A294" s="25" t="s">
        <v>45</v>
      </c>
      <c r="B294" s="29" t="s">
        <v>495</v>
      </c>
      <c r="C294" s="29" t="s">
        <v>496</v>
      </c>
      <c r="D294" s="25" t="s">
        <v>218</v>
      </c>
      <c r="E294" s="30" t="s">
        <v>497</v>
      </c>
      <c r="F294" s="31" t="s">
        <v>227</v>
      </c>
      <c r="G294" s="32">
        <v>5</v>
      </c>
      <c r="H294" s="33">
        <v>0</v>
      </c>
      <c r="I294" s="33">
        <f>ROUND(ROUND(H294,2)*ROUND(G294,3),2)</f>
      </c>
      <c r="O294">
        <f>(I294*21)/100</f>
      </c>
      <c r="P294" t="s">
        <v>23</v>
      </c>
    </row>
    <row r="295" spans="1:5" ht="12.75">
      <c r="A295" s="34" t="s">
        <v>50</v>
      </c>
      <c r="E295" s="35" t="s">
        <v>47</v>
      </c>
    </row>
    <row r="296" spans="1:5" ht="38.25">
      <c r="A296" s="36" t="s">
        <v>52</v>
      </c>
      <c r="E296" s="37" t="s">
        <v>498</v>
      </c>
    </row>
    <row r="297" spans="1:5" ht="280.5">
      <c r="A297" t="s">
        <v>53</v>
      </c>
      <c r="E297" s="35" t="s">
        <v>499</v>
      </c>
    </row>
    <row r="298" spans="1:16" ht="12.75">
      <c r="A298" s="25" t="s">
        <v>45</v>
      </c>
      <c r="B298" s="29" t="s">
        <v>500</v>
      </c>
      <c r="C298" s="29" t="s">
        <v>501</v>
      </c>
      <c r="D298" s="25" t="s">
        <v>47</v>
      </c>
      <c r="E298" s="30" t="s">
        <v>502</v>
      </c>
      <c r="F298" s="31" t="s">
        <v>191</v>
      </c>
      <c r="G298" s="32">
        <v>30.4</v>
      </c>
      <c r="H298" s="33">
        <v>0</v>
      </c>
      <c r="I298" s="33">
        <f>ROUND(ROUND(H298,2)*ROUND(G298,3),2)</f>
      </c>
      <c r="O298">
        <f>(I298*21)/100</f>
      </c>
      <c r="P298" t="s">
        <v>23</v>
      </c>
    </row>
    <row r="299" spans="1:5" ht="12.75">
      <c r="A299" s="34" t="s">
        <v>50</v>
      </c>
      <c r="E299" s="35" t="s">
        <v>47</v>
      </c>
    </row>
    <row r="300" spans="1:5" ht="76.5">
      <c r="A300" s="36" t="s">
        <v>52</v>
      </c>
      <c r="E300" s="37" t="s">
        <v>503</v>
      </c>
    </row>
    <row r="301" spans="1:5" ht="102">
      <c r="A301" t="s">
        <v>53</v>
      </c>
      <c r="E301" s="35" t="s">
        <v>504</v>
      </c>
    </row>
    <row r="302" spans="1:16" ht="12.75">
      <c r="A302" s="25" t="s">
        <v>45</v>
      </c>
      <c r="B302" s="29" t="s">
        <v>505</v>
      </c>
      <c r="C302" s="29" t="s">
        <v>506</v>
      </c>
      <c r="D302" s="25" t="s">
        <v>47</v>
      </c>
      <c r="E302" s="30" t="s">
        <v>507</v>
      </c>
      <c r="F302" s="31" t="s">
        <v>196</v>
      </c>
      <c r="G302" s="32">
        <v>7.6</v>
      </c>
      <c r="H302" s="33">
        <v>0</v>
      </c>
      <c r="I302" s="33">
        <f>ROUND(ROUND(H302,2)*ROUND(G302,3),2)</f>
      </c>
      <c r="O302">
        <f>(I302*21)/100</f>
      </c>
      <c r="P302" t="s">
        <v>23</v>
      </c>
    </row>
    <row r="303" spans="1:5" ht="12.75">
      <c r="A303" s="34" t="s">
        <v>50</v>
      </c>
      <c r="E303" s="35" t="s">
        <v>47</v>
      </c>
    </row>
    <row r="304" spans="1:5" ht="76.5">
      <c r="A304" s="36" t="s">
        <v>52</v>
      </c>
      <c r="E304" s="37" t="s">
        <v>508</v>
      </c>
    </row>
    <row r="305" spans="1:5" ht="102">
      <c r="A305" t="s">
        <v>53</v>
      </c>
      <c r="E305" s="35" t="s">
        <v>509</v>
      </c>
    </row>
    <row r="306" spans="1:16" ht="12.75">
      <c r="A306" s="25" t="s">
        <v>45</v>
      </c>
      <c r="B306" s="29" t="s">
        <v>510</v>
      </c>
      <c r="C306" s="29" t="s">
        <v>511</v>
      </c>
      <c r="D306" s="25" t="s">
        <v>47</v>
      </c>
      <c r="E306" s="30" t="s">
        <v>512</v>
      </c>
      <c r="F306" s="31" t="s">
        <v>227</v>
      </c>
      <c r="G306" s="32">
        <v>65</v>
      </c>
      <c r="H306" s="33">
        <v>0</v>
      </c>
      <c r="I306" s="33">
        <f>ROUND(ROUND(H306,2)*ROUND(G306,3),2)</f>
      </c>
      <c r="O306">
        <f>(I306*21)/100</f>
      </c>
      <c r="P306" t="s">
        <v>23</v>
      </c>
    </row>
    <row r="307" spans="1:5" ht="12.75">
      <c r="A307" s="34" t="s">
        <v>50</v>
      </c>
      <c r="E307" s="35" t="s">
        <v>47</v>
      </c>
    </row>
    <row r="308" spans="1:5" ht="102">
      <c r="A308" s="36" t="s">
        <v>52</v>
      </c>
      <c r="E308" s="37" t="s">
        <v>513</v>
      </c>
    </row>
    <row r="309" spans="1:5" ht="38.25">
      <c r="A309" t="s">
        <v>53</v>
      </c>
      <c r="E309" s="35" t="s">
        <v>514</v>
      </c>
    </row>
    <row r="310" spans="1:16" ht="12.75">
      <c r="A310" s="25" t="s">
        <v>45</v>
      </c>
      <c r="B310" s="29" t="s">
        <v>515</v>
      </c>
      <c r="C310" s="29" t="s">
        <v>516</v>
      </c>
      <c r="D310" s="25" t="s">
        <v>47</v>
      </c>
      <c r="E310" s="30" t="s">
        <v>517</v>
      </c>
      <c r="F310" s="31" t="s">
        <v>255</v>
      </c>
      <c r="G310" s="32">
        <v>62.5</v>
      </c>
      <c r="H310" s="33">
        <v>0</v>
      </c>
      <c r="I310" s="33">
        <f>ROUND(ROUND(H310,2)*ROUND(G310,3),2)</f>
      </c>
      <c r="O310">
        <f>(I310*21)/100</f>
      </c>
      <c r="P310" t="s">
        <v>23</v>
      </c>
    </row>
    <row r="311" spans="1:5" ht="12.75">
      <c r="A311" s="34" t="s">
        <v>50</v>
      </c>
      <c r="E311" s="35" t="s">
        <v>47</v>
      </c>
    </row>
    <row r="312" spans="1:5" ht="38.25">
      <c r="A312" s="36" t="s">
        <v>52</v>
      </c>
      <c r="E312" s="37" t="s">
        <v>518</v>
      </c>
    </row>
    <row r="313" spans="1:5" ht="114.75">
      <c r="A313" t="s">
        <v>53</v>
      </c>
      <c r="E313" s="35" t="s">
        <v>519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0+O8+O29+O54+O59+O64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520</v>
      </c>
      <c r="I3" s="38">
        <f>0+I8+I29+I54+I59+I64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520</v>
      </c>
      <c r="D4" s="6"/>
      <c r="E4" s="18" t="s">
        <v>521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189</v>
      </c>
      <c r="D9" s="25" t="s">
        <v>47</v>
      </c>
      <c r="E9" s="30" t="s">
        <v>190</v>
      </c>
      <c r="F9" s="31" t="s">
        <v>191</v>
      </c>
      <c r="G9" s="32">
        <v>2.54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52</v>
      </c>
      <c r="E11" s="37" t="s">
        <v>522</v>
      </c>
    </row>
    <row r="12" spans="1:5" ht="25.5">
      <c r="A12" t="s">
        <v>53</v>
      </c>
      <c r="E12" s="35" t="s">
        <v>193</v>
      </c>
    </row>
    <row r="13" spans="1:16" ht="12.75">
      <c r="A13" s="25" t="s">
        <v>45</v>
      </c>
      <c r="B13" s="29" t="s">
        <v>23</v>
      </c>
      <c r="C13" s="29" t="s">
        <v>100</v>
      </c>
      <c r="D13" s="25" t="s">
        <v>341</v>
      </c>
      <c r="E13" s="30" t="s">
        <v>101</v>
      </c>
      <c r="F13" s="31" t="s">
        <v>255</v>
      </c>
      <c r="G13" s="32">
        <v>55.1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12.75">
      <c r="A15" s="36" t="s">
        <v>52</v>
      </c>
      <c r="E15" s="37" t="s">
        <v>523</v>
      </c>
    </row>
    <row r="16" spans="1:5" ht="12.75">
      <c r="A16" t="s">
        <v>53</v>
      </c>
      <c r="E16" s="35" t="s">
        <v>57</v>
      </c>
    </row>
    <row r="17" spans="1:16" ht="12.75">
      <c r="A17" s="25" t="s">
        <v>45</v>
      </c>
      <c r="B17" s="29" t="s">
        <v>22</v>
      </c>
      <c r="C17" s="29" t="s">
        <v>105</v>
      </c>
      <c r="D17" s="25" t="s">
        <v>341</v>
      </c>
      <c r="E17" s="30" t="s">
        <v>106</v>
      </c>
      <c r="F17" s="31" t="s">
        <v>107</v>
      </c>
      <c r="G17" s="32">
        <v>4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52</v>
      </c>
      <c r="E19" s="37" t="s">
        <v>47</v>
      </c>
    </row>
    <row r="20" spans="1:5" ht="12.75">
      <c r="A20" t="s">
        <v>53</v>
      </c>
      <c r="E20" s="35" t="s">
        <v>57</v>
      </c>
    </row>
    <row r="21" spans="1:16" ht="12.75">
      <c r="A21" s="25" t="s">
        <v>45</v>
      </c>
      <c r="B21" s="29" t="s">
        <v>33</v>
      </c>
      <c r="C21" s="29" t="s">
        <v>108</v>
      </c>
      <c r="D21" s="25" t="s">
        <v>341</v>
      </c>
      <c r="E21" s="30" t="s">
        <v>109</v>
      </c>
      <c r="F21" s="31" t="s">
        <v>255</v>
      </c>
      <c r="G21" s="32">
        <v>55.1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52</v>
      </c>
      <c r="E23" s="37" t="s">
        <v>524</v>
      </c>
    </row>
    <row r="24" spans="1:5" ht="12.75">
      <c r="A24" t="s">
        <v>53</v>
      </c>
      <c r="E24" s="35" t="s">
        <v>57</v>
      </c>
    </row>
    <row r="25" spans="1:16" ht="12.75">
      <c r="A25" s="25" t="s">
        <v>45</v>
      </c>
      <c r="B25" s="29" t="s">
        <v>35</v>
      </c>
      <c r="C25" s="29" t="s">
        <v>110</v>
      </c>
      <c r="D25" s="25" t="s">
        <v>47</v>
      </c>
      <c r="E25" s="30" t="s">
        <v>111</v>
      </c>
      <c r="F25" s="31" t="s">
        <v>49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38.25">
      <c r="A27" s="36" t="s">
        <v>52</v>
      </c>
      <c r="E27" s="37" t="s">
        <v>525</v>
      </c>
    </row>
    <row r="28" spans="1:5" ht="12.75">
      <c r="A28" t="s">
        <v>53</v>
      </c>
      <c r="E28" s="35" t="s">
        <v>64</v>
      </c>
    </row>
    <row r="29" spans="1:18" ht="12.75" customHeight="1">
      <c r="A29" s="6" t="s">
        <v>43</v>
      </c>
      <c r="B29" s="6"/>
      <c r="C29" s="40" t="s">
        <v>29</v>
      </c>
      <c r="D29" s="6"/>
      <c r="E29" s="27" t="s">
        <v>212</v>
      </c>
      <c r="F29" s="6"/>
      <c r="G29" s="6"/>
      <c r="H29" s="6"/>
      <c r="I29" s="41">
        <f>0+Q29</f>
      </c>
      <c r="O29">
        <f>0+R29</f>
      </c>
      <c r="Q29">
        <f>0+I30+I34+I38+I42+I46+I50</f>
      </c>
      <c r="R29">
        <f>0+O30+O34+O38+O42+O46+O50</f>
      </c>
    </row>
    <row r="30" spans="1:16" ht="12.75">
      <c r="A30" s="25" t="s">
        <v>45</v>
      </c>
      <c r="B30" s="29" t="s">
        <v>37</v>
      </c>
      <c r="C30" s="29" t="s">
        <v>233</v>
      </c>
      <c r="D30" s="25" t="s">
        <v>47</v>
      </c>
      <c r="E30" s="30" t="s">
        <v>234</v>
      </c>
      <c r="F30" s="31" t="s">
        <v>191</v>
      </c>
      <c r="G30" s="32">
        <v>1.776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38.25">
      <c r="A32" s="36" t="s">
        <v>52</v>
      </c>
      <c r="E32" s="37" t="s">
        <v>526</v>
      </c>
    </row>
    <row r="33" spans="1:5" ht="38.25">
      <c r="A33" t="s">
        <v>53</v>
      </c>
      <c r="E33" s="35" t="s">
        <v>236</v>
      </c>
    </row>
    <row r="34" spans="1:16" ht="12.75">
      <c r="A34" s="25" t="s">
        <v>45</v>
      </c>
      <c r="B34" s="29" t="s">
        <v>72</v>
      </c>
      <c r="C34" s="29" t="s">
        <v>241</v>
      </c>
      <c r="D34" s="25" t="s">
        <v>47</v>
      </c>
      <c r="E34" s="30" t="s">
        <v>242</v>
      </c>
      <c r="F34" s="31" t="s">
        <v>191</v>
      </c>
      <c r="G34" s="32">
        <v>2.541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47</v>
      </c>
    </row>
    <row r="36" spans="1:5" ht="38.25">
      <c r="A36" s="36" t="s">
        <v>52</v>
      </c>
      <c r="E36" s="37" t="s">
        <v>527</v>
      </c>
    </row>
    <row r="37" spans="1:5" ht="318.75">
      <c r="A37" t="s">
        <v>53</v>
      </c>
      <c r="E37" s="35" t="s">
        <v>244</v>
      </c>
    </row>
    <row r="38" spans="1:16" ht="12.75">
      <c r="A38" s="25" t="s">
        <v>45</v>
      </c>
      <c r="B38" s="29" t="s">
        <v>76</v>
      </c>
      <c r="C38" s="29" t="s">
        <v>528</v>
      </c>
      <c r="D38" s="25" t="s">
        <v>47</v>
      </c>
      <c r="E38" s="30" t="s">
        <v>529</v>
      </c>
      <c r="F38" s="31" t="s">
        <v>255</v>
      </c>
      <c r="G38" s="32">
        <v>11.84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47</v>
      </c>
    </row>
    <row r="40" spans="1:5" ht="12.75">
      <c r="A40" s="36" t="s">
        <v>52</v>
      </c>
      <c r="E40" s="37" t="s">
        <v>530</v>
      </c>
    </row>
    <row r="41" spans="1:5" ht="38.25">
      <c r="A41" t="s">
        <v>53</v>
      </c>
      <c r="E41" s="35" t="s">
        <v>531</v>
      </c>
    </row>
    <row r="42" spans="1:16" ht="12.75">
      <c r="A42" s="25" t="s">
        <v>45</v>
      </c>
      <c r="B42" s="29" t="s">
        <v>40</v>
      </c>
      <c r="C42" s="29" t="s">
        <v>265</v>
      </c>
      <c r="D42" s="25" t="s">
        <v>47</v>
      </c>
      <c r="E42" s="30" t="s">
        <v>266</v>
      </c>
      <c r="F42" s="31" t="s">
        <v>255</v>
      </c>
      <c r="G42" s="32">
        <v>11.84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12.75">
      <c r="A44" s="36" t="s">
        <v>52</v>
      </c>
      <c r="E44" s="37" t="s">
        <v>532</v>
      </c>
    </row>
    <row r="45" spans="1:5" ht="25.5">
      <c r="A45" t="s">
        <v>53</v>
      </c>
      <c r="E45" s="35" t="s">
        <v>267</v>
      </c>
    </row>
    <row r="46" spans="1:16" ht="12.75">
      <c r="A46" s="25" t="s">
        <v>45</v>
      </c>
      <c r="B46" s="29" t="s">
        <v>42</v>
      </c>
      <c r="C46" s="29" t="s">
        <v>262</v>
      </c>
      <c r="D46" s="25" t="s">
        <v>47</v>
      </c>
      <c r="E46" s="30" t="s">
        <v>263</v>
      </c>
      <c r="F46" s="31" t="s">
        <v>255</v>
      </c>
      <c r="G46" s="32">
        <v>11.84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47</v>
      </c>
    </row>
    <row r="48" spans="1:5" ht="12.75">
      <c r="A48" s="36" t="s">
        <v>52</v>
      </c>
      <c r="E48" s="37" t="s">
        <v>533</v>
      </c>
    </row>
    <row r="49" spans="1:5" ht="38.25">
      <c r="A49" t="s">
        <v>53</v>
      </c>
      <c r="E49" s="35" t="s">
        <v>264</v>
      </c>
    </row>
    <row r="50" spans="1:16" ht="12.75">
      <c r="A50" s="25" t="s">
        <v>45</v>
      </c>
      <c r="B50" s="29" t="s">
        <v>87</v>
      </c>
      <c r="C50" s="29" t="s">
        <v>534</v>
      </c>
      <c r="D50" s="25" t="s">
        <v>47</v>
      </c>
      <c r="E50" s="30" t="s">
        <v>535</v>
      </c>
      <c r="F50" s="31" t="s">
        <v>255</v>
      </c>
      <c r="G50" s="32">
        <v>8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12.75">
      <c r="A51" s="34" t="s">
        <v>50</v>
      </c>
      <c r="E51" s="35" t="s">
        <v>47</v>
      </c>
    </row>
    <row r="52" spans="1:5" ht="63.75">
      <c r="A52" s="36" t="s">
        <v>52</v>
      </c>
      <c r="E52" s="37" t="s">
        <v>536</v>
      </c>
    </row>
    <row r="53" spans="1:5" ht="38.25">
      <c r="A53" t="s">
        <v>53</v>
      </c>
      <c r="E53" s="35" t="s">
        <v>537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272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92</v>
      </c>
      <c r="C55" s="29" t="s">
        <v>538</v>
      </c>
      <c r="D55" s="25" t="s">
        <v>47</v>
      </c>
      <c r="E55" s="30" t="s">
        <v>539</v>
      </c>
      <c r="F55" s="31" t="s">
        <v>191</v>
      </c>
      <c r="G55" s="32">
        <v>2.363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6" t="s">
        <v>52</v>
      </c>
      <c r="E57" s="37" t="s">
        <v>540</v>
      </c>
    </row>
    <row r="58" spans="1:5" ht="38.25">
      <c r="A58" t="s">
        <v>53</v>
      </c>
      <c r="E58" s="35" t="s">
        <v>371</v>
      </c>
    </row>
    <row r="59" spans="1:18" ht="12.75" customHeight="1">
      <c r="A59" s="6" t="s">
        <v>43</v>
      </c>
      <c r="B59" s="6"/>
      <c r="C59" s="40" t="s">
        <v>22</v>
      </c>
      <c r="D59" s="6"/>
      <c r="E59" s="27" t="s">
        <v>312</v>
      </c>
      <c r="F59" s="6"/>
      <c r="G59" s="6"/>
      <c r="H59" s="6"/>
      <c r="I59" s="41">
        <f>0+Q59</f>
      </c>
      <c r="O59">
        <f>0+R59</f>
      </c>
      <c r="Q59">
        <f>0+I60</f>
      </c>
      <c r="R59">
        <f>0+O60</f>
      </c>
    </row>
    <row r="60" spans="1:16" ht="12.75">
      <c r="A60" s="25" t="s">
        <v>45</v>
      </c>
      <c r="B60" s="29" t="s">
        <v>140</v>
      </c>
      <c r="C60" s="29" t="s">
        <v>541</v>
      </c>
      <c r="D60" s="25" t="s">
        <v>47</v>
      </c>
      <c r="E60" s="30" t="s">
        <v>542</v>
      </c>
      <c r="F60" s="31" t="s">
        <v>191</v>
      </c>
      <c r="G60" s="32">
        <v>2.7</v>
      </c>
      <c r="H60" s="33">
        <v>0</v>
      </c>
      <c r="I60" s="33">
        <f>ROUND(ROUND(H60,2)*ROUND(G60,3),2)</f>
      </c>
      <c r="O60">
        <f>(I60*21)/100</f>
      </c>
      <c r="P60" t="s">
        <v>23</v>
      </c>
    </row>
    <row r="61" spans="1:5" ht="12.75">
      <c r="A61" s="34" t="s">
        <v>50</v>
      </c>
      <c r="E61" s="35" t="s">
        <v>47</v>
      </c>
    </row>
    <row r="62" spans="1:5" ht="12.75">
      <c r="A62" s="36" t="s">
        <v>52</v>
      </c>
      <c r="E62" s="37" t="s">
        <v>543</v>
      </c>
    </row>
    <row r="63" spans="1:5" ht="229.5">
      <c r="A63" t="s">
        <v>53</v>
      </c>
      <c r="E63" s="35" t="s">
        <v>544</v>
      </c>
    </row>
    <row r="64" spans="1:18" ht="12.75" customHeight="1">
      <c r="A64" s="6" t="s">
        <v>43</v>
      </c>
      <c r="B64" s="6"/>
      <c r="C64" s="40" t="s">
        <v>40</v>
      </c>
      <c r="D64" s="6"/>
      <c r="E64" s="27" t="s">
        <v>113</v>
      </c>
      <c r="F64" s="6"/>
      <c r="G64" s="6"/>
      <c r="H64" s="6"/>
      <c r="I64" s="41">
        <f>0+Q64</f>
      </c>
      <c r="O64">
        <f>0+R64</f>
      </c>
      <c r="Q64">
        <f>0+I65</f>
      </c>
      <c r="R64">
        <f>0+O65</f>
      </c>
    </row>
    <row r="65" spans="1:16" ht="12.75">
      <c r="A65" s="25" t="s">
        <v>45</v>
      </c>
      <c r="B65" s="29" t="s">
        <v>145</v>
      </c>
      <c r="C65" s="29" t="s">
        <v>545</v>
      </c>
      <c r="D65" s="25" t="s">
        <v>47</v>
      </c>
      <c r="E65" s="30" t="s">
        <v>546</v>
      </c>
      <c r="F65" s="31" t="s">
        <v>191</v>
      </c>
      <c r="G65" s="32">
        <v>2.7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12.75">
      <c r="A66" s="34" t="s">
        <v>50</v>
      </c>
      <c r="E66" s="35" t="s">
        <v>47</v>
      </c>
    </row>
    <row r="67" spans="1:5" ht="51">
      <c r="A67" s="36" t="s">
        <v>52</v>
      </c>
      <c r="E67" s="37" t="s">
        <v>547</v>
      </c>
    </row>
    <row r="68" spans="1:5" ht="102">
      <c r="A68" t="s">
        <v>53</v>
      </c>
      <c r="E68" s="35" t="s">
        <v>504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548</v>
      </c>
      <c r="I3" s="38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548</v>
      </c>
      <c r="D4" s="6"/>
      <c r="E4" s="18" t="s">
        <v>549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72</v>
      </c>
      <c r="D8" s="19"/>
      <c r="E8" s="27" t="s">
        <v>408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550</v>
      </c>
      <c r="D9" s="25" t="s">
        <v>47</v>
      </c>
      <c r="E9" s="30" t="s">
        <v>549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52</v>
      </c>
      <c r="E11" s="37" t="s">
        <v>551</v>
      </c>
    </row>
    <row r="12" spans="1:5" ht="12.75">
      <c r="A12" t="s">
        <v>53</v>
      </c>
      <c r="E12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