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365" yWindow="15" windowWidth="10230" windowHeight="8100" activeTab="2"/>
  </bookViews>
  <sheets>
    <sheet name="Kryci list" sheetId="1" r:id="rId1"/>
    <sheet name="Rekapitulace" sheetId="4" r:id="rId2"/>
    <sheet name="Položky" sheetId="3" r:id="rId3"/>
  </sheets>
  <definedNames>
    <definedName name="__CENA__">'Položky'!$J$23:$J$71</definedName>
    <definedName name="__MAIN__">'Položky'!$C$1:$CR$71</definedName>
    <definedName name="__MAIN2__" localSheetId="1">'Rekapitulace'!$C$1:$K$4</definedName>
    <definedName name="__MAIN2__">#REF!</definedName>
    <definedName name="__MAIN3__">'Kryci list'!$A$2:$D$16</definedName>
    <definedName name="__SAZBA__">'Položky'!$K$23:$K$71</definedName>
    <definedName name="__T0__">'Položky'!$C$5:$P$71</definedName>
    <definedName name="__T1__">'Položky'!$C$23:$P$36</definedName>
    <definedName name="__T2__">'Položky'!#REF!</definedName>
    <definedName name="__T3__" localSheetId="1">'Položky'!#REF!</definedName>
    <definedName name="__T3__">'Položky'!#REF!</definedName>
    <definedName name="__TE0__">'Kryci list'!$A$5:$I$11</definedName>
    <definedName name="__TE1__" localSheetId="1">#REF!</definedName>
    <definedName name="__TE1__">#REF!</definedName>
    <definedName name="__TE2__" localSheetId="1">#REF!</definedName>
    <definedName name="__TE2__">#REF!</definedName>
    <definedName name="__TR0__" localSheetId="1">'Rekapitulace'!#REF!</definedName>
    <definedName name="__TR0__">#REF!</definedName>
    <definedName name="__TR1__" localSheetId="1">'Rekapitulace'!#REF!</definedName>
    <definedName name="__TR1__">#REF!</definedName>
    <definedName name="_xlnm.Print_Titles" localSheetId="1">'Rekapitulace'!$3:$3</definedName>
    <definedName name="_xlnm.Print_Titles" localSheetId="2">'Položky'!$3:$4</definedName>
  </definedNames>
  <calcPr calcId="145621"/>
</workbook>
</file>

<file path=xl/sharedStrings.xml><?xml version="1.0" encoding="utf-8"?>
<sst xmlns="http://schemas.openxmlformats.org/spreadsheetml/2006/main" count="132" uniqueCount="89">
  <si>
    <t>_</t>
  </si>
  <si>
    <t>t</t>
  </si>
  <si>
    <t>MJ</t>
  </si>
  <si>
    <t>m2</t>
  </si>
  <si>
    <t>m3</t>
  </si>
  <si>
    <t>DPH</t>
  </si>
  <si>
    <t>Kód</t>
  </si>
  <si>
    <t>Typ</t>
  </si>
  <si>
    <t>Cena</t>
  </si>
  <si>
    <t>Název</t>
  </si>
  <si>
    <t>Popis</t>
  </si>
  <si>
    <t>Zakázka</t>
  </si>
  <si>
    <t>Poř.</t>
  </si>
  <si>
    <t>Sazba DPH</t>
  </si>
  <si>
    <t>Typ Firmy</t>
  </si>
  <si>
    <t>Cena s DPH</t>
  </si>
  <si>
    <t>Jedn. cena</t>
  </si>
  <si>
    <t>Celkem (bez DPH)</t>
  </si>
  <si>
    <t>SO_01: Stavební objekt 01</t>
  </si>
  <si>
    <t>Číslo zakázky</t>
  </si>
  <si>
    <t>Celkem (včetně DPH)</t>
  </si>
  <si>
    <t xml:space="preserve">Výměra </t>
  </si>
  <si>
    <t>Svislé a kompletní konstrukce</t>
  </si>
  <si>
    <t>Ostatní konstrukce a práce, bourání</t>
  </si>
  <si>
    <t>Přesun sutě</t>
  </si>
  <si>
    <t>kpl</t>
  </si>
  <si>
    <t>ks</t>
  </si>
  <si>
    <t>Odvoz suti a vybouraných hmot na skládku nebo meziskládku do 1 km se složením</t>
  </si>
  <si>
    <t>Příplatek k odvozu suti a vybouraných hmot na skládku ZKD 1 km přes 1 km</t>
  </si>
  <si>
    <t>Poplatek za uložení stavebního odpadu cihelného na skládce (skládkovné)</t>
  </si>
  <si>
    <t>m</t>
  </si>
  <si>
    <t>Místo</t>
  </si>
  <si>
    <t>Zadavatel</t>
  </si>
  <si>
    <t>Datum</t>
  </si>
  <si>
    <t>Uchazeč</t>
  </si>
  <si>
    <t>Cena bez DPH</t>
  </si>
  <si>
    <t>DPH základní</t>
  </si>
  <si>
    <t>DPH snížená</t>
  </si>
  <si>
    <t>Sazba daně</t>
  </si>
  <si>
    <t>Základ daně</t>
  </si>
  <si>
    <t>Výše daně</t>
  </si>
  <si>
    <t>DPH (%)</t>
  </si>
  <si>
    <t>REKAPITULACE ČLENĚNÍ SOUPISU PRACÍ</t>
  </si>
  <si>
    <t>REKAPITULACE STAVBY</t>
  </si>
  <si>
    <t>AFK stadion v Průhonech - Odstranění betonových schodů a stavební úpravy "brány borců"</t>
  </si>
  <si>
    <t>AFK stadion V Průhonech 463, Chrudim 3</t>
  </si>
  <si>
    <t>SPORTOVNÍ AREÁLY MĚSTA CHRUDIM, s.r.o., V Průhonech 503, Chrudim</t>
  </si>
  <si>
    <t>Zemní práce</t>
  </si>
  <si>
    <t>Zakládání</t>
  </si>
  <si>
    <t>Vybourání betonových schodů</t>
  </si>
  <si>
    <t>Vybourání betonové mazaniny do tl. 100 mm</t>
  </si>
  <si>
    <t>Vybourání betonové mazaniny do tl. 150 mm</t>
  </si>
  <si>
    <t>Demontáž ocel. Zábradlí</t>
  </si>
  <si>
    <t>Demontáž ocelového nosníku HEB 260</t>
  </si>
  <si>
    <t>Základové pásy z betonu tř. C 16/20 - základy pro novou lávku</t>
  </si>
  <si>
    <t>Základové pásy z betonu tř. C 16/20 - základy pro palisády</t>
  </si>
  <si>
    <t>Hloubení rýh š do 800 mm v soudržných horninách třídy těžitelnosti I, skupiny 3 ručně</t>
  </si>
  <si>
    <t>Vodorovné přemístění výkopku z horniny třídy těžitelnosti I, skupiny 1 až 3 stavebním kolečkem do 10 m</t>
  </si>
  <si>
    <t>Vodorovné přemístění do 5000 m výkopku/sypaniny z horniny třídy těžitelnosti I, skupiny 1 až 3</t>
  </si>
  <si>
    <t>Uložení sypaniny na skládky nebo meziskládky</t>
  </si>
  <si>
    <t>Nakládání výkopku z hornin třídy těžitelnosti I, skupiny 1 až 3 do 100 m3</t>
  </si>
  <si>
    <t>Povlakové krytiny</t>
  </si>
  <si>
    <t>geotextilie netkaná separační, ochranná, filtrační, drenážní PP 200g/m2</t>
  </si>
  <si>
    <t>Doplňující konstrukce a práce na pozemních komunikacích a zpevněných plochách</t>
  </si>
  <si>
    <t>Osazení záhon.obrubníků do lože z C 12/15 s opěrou</t>
  </si>
  <si>
    <t>Obrubník zahradní ABO 5-20 500/50/250 mm</t>
  </si>
  <si>
    <t>Podkladní vrstvy komunikací, letišť a ploch</t>
  </si>
  <si>
    <t>Podklad pro zpevněné plochy z kam.drceného 0-63 mm</t>
  </si>
  <si>
    <t>Kryty pozemních komunikací, letišť a ploch dlážděných (předlažby)</t>
  </si>
  <si>
    <t>Kladení zámkové dlažby tl. 6 cm do drtě tl. 3 cm</t>
  </si>
  <si>
    <t>Dlažba betonová zámková</t>
  </si>
  <si>
    <t xml:space="preserve">Osazení betonových palisád do lože C 12/15 </t>
  </si>
  <si>
    <t>Betonové palisády - průměr 200 mm, výška 800 mm</t>
  </si>
  <si>
    <t>Stěna z tvárnic ztraceného bednění, tl. 300 mm, zalití tvárnic betonem C 20/25 - zazdívka otvoru</t>
  </si>
  <si>
    <t>Výztuž nadzákladových zdí z betonářské oceli B500B (10 505)</t>
  </si>
  <si>
    <t>Zdivo z žulových bloků - zazdívka otvoru</t>
  </si>
  <si>
    <t>Osázení zeminy trávou</t>
  </si>
  <si>
    <t>Betonová deska tl. 70 mm - ukončení žulové stěny</t>
  </si>
  <si>
    <t>Karti síť 5/150 z betonářské oceli B500B (10 505)</t>
  </si>
  <si>
    <t>Konstrukce doplňkové stavební (zámečnické)</t>
  </si>
  <si>
    <t>Montáž zábradlí schod.z trubek,ocel.kon., do 15 kg</t>
  </si>
  <si>
    <t>Zábradlí ocelové trubkové pozinkované</t>
  </si>
  <si>
    <t>Povrchové úpravy terénu</t>
  </si>
  <si>
    <t>Rozprostření zemin v rov./sklonu 1:5, tl. do 20 cm</t>
  </si>
  <si>
    <t>Vodorovná doprava suti z kusových materiálů nošením do 50 m</t>
  </si>
  <si>
    <t xml:space="preserve">Přesun hmot </t>
  </si>
  <si>
    <t>Drenážní trubka DN 100</t>
  </si>
  <si>
    <t>dodávka travní směs (25g/m2)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</si>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</sst>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#"/>
    <numFmt numFmtId="169" formatCode="#,##0\ &quot;Kč&quot;"/>
    <numFmt numFmtId="170" formatCode="#,##0\ _K_č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"/>
      <color indexed="9"/>
      <name val="Calibri"/>
      <family val="2"/>
    </font>
    <font>
      <b/>
      <sz val="10"/>
      <color indexed="18"/>
      <name val="Arial"/>
      <family val="2"/>
    </font>
    <font>
      <sz val="8"/>
      <name val="Trebuchet MS"/>
      <family val="2"/>
    </font>
    <font>
      <sz val="9"/>
      <color indexed="10"/>
      <name val="Arial"/>
      <family val="2"/>
    </font>
    <font>
      <sz val="9"/>
      <color indexed="10"/>
      <name val="Arial CE"/>
      <family val="2"/>
    </font>
    <font>
      <sz val="8"/>
      <name val="Arial CE"/>
      <family val="2"/>
    </font>
    <font>
      <b/>
      <i/>
      <sz val="9"/>
      <color indexed="9"/>
      <name val="Arial"/>
      <family val="2"/>
    </font>
    <font>
      <b/>
      <i/>
      <sz val="9"/>
      <color indexed="9"/>
      <name val="Calibri"/>
      <family val="2"/>
    </font>
    <font>
      <b/>
      <sz val="11"/>
      <color indexed="18"/>
      <name val="Arial"/>
      <family val="2"/>
    </font>
    <font>
      <b/>
      <sz val="11"/>
      <color indexed="6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theme="1"/>
      <name val="Arial CE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0" tint="-0.349979996681213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166">
    <xf numFmtId="0" fontId="0" fillId="0" borderId="0" xfId="0"/>
    <xf numFmtId="0" fontId="18" fillId="0" borderId="0" xfId="21" applyNumberFormat="1" applyFont="1" applyBorder="1" applyAlignment="1" applyProtection="1">
      <alignment horizontal="left"/>
      <protection/>
    </xf>
    <xf numFmtId="0" fontId="36" fillId="0" borderId="0" xfId="21" applyNumberFormat="1" applyAlignment="1" applyProtection="1">
      <alignment horizontal="left" wrapText="1"/>
      <protection/>
    </xf>
    <xf numFmtId="0" fontId="36" fillId="0" borderId="0" xfId="21" applyProtection="1">
      <protection/>
    </xf>
    <xf numFmtId="0" fontId="34" fillId="0" borderId="0" xfId="21" applyNumberFormat="1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left" wrapText="1"/>
      <protection/>
    </xf>
    <xf numFmtId="0" fontId="0" fillId="0" borderId="0" xfId="0" applyProtection="1">
      <protection/>
    </xf>
    <xf numFmtId="0" fontId="19" fillId="0" borderId="0" xfId="20" applyNumberFormat="1" applyFont="1" applyBorder="1" applyAlignment="1" applyProtection="1">
      <alignment horizontal="left"/>
      <protection/>
    </xf>
    <xf numFmtId="0" fontId="0" fillId="0" borderId="2" xfId="0" applyNumberFormat="1" applyFont="1" applyBorder="1" applyAlignment="1" applyProtection="1">
      <alignment horizontal="left" vertical="top"/>
      <protection/>
    </xf>
    <xf numFmtId="0" fontId="10" fillId="0" borderId="2" xfId="0" applyNumberFormat="1" applyFont="1" applyBorder="1" applyAlignment="1" applyProtection="1">
      <alignment horizontal="left" vertical="top" wrapText="1"/>
      <protection/>
    </xf>
    <xf numFmtId="0" fontId="0" fillId="0" borderId="3" xfId="0" applyNumberFormat="1" applyFont="1" applyBorder="1" applyAlignment="1" applyProtection="1">
      <alignment horizontal="left" vertical="top"/>
      <protection/>
    </xf>
    <xf numFmtId="14" fontId="10" fillId="0" borderId="3" xfId="0" applyNumberFormat="1" applyFont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3" xfId="0" applyNumberFormat="1" applyFont="1" applyBorder="1" applyAlignment="1" applyProtection="1">
      <alignment horizontal="left" vertical="top" wrapText="1"/>
      <protection/>
    </xf>
    <xf numFmtId="0" fontId="0" fillId="0" borderId="3" xfId="0" applyNumberFormat="1" applyFont="1" applyBorder="1" applyAlignment="1" applyProtection="1">
      <alignment horizontal="left" vertical="center"/>
      <protection/>
    </xf>
    <xf numFmtId="0" fontId="10" fillId="0" borderId="4" xfId="0" applyFont="1" applyBorder="1" applyProtection="1">
      <protection/>
    </xf>
    <xf numFmtId="6" fontId="39" fillId="0" borderId="4" xfId="0" applyNumberFormat="1" applyFont="1" applyBorder="1" applyAlignment="1" applyProtection="1">
      <alignment/>
      <protection/>
    </xf>
    <xf numFmtId="0" fontId="0" fillId="0" borderId="4" xfId="0" applyFont="1" applyBorder="1" applyProtection="1">
      <protection/>
    </xf>
    <xf numFmtId="0" fontId="0" fillId="0" borderId="4" xfId="0" applyNumberFormat="1" applyFont="1" applyBorder="1" applyProtection="1">
      <protection/>
    </xf>
    <xf numFmtId="169" fontId="0" fillId="0" borderId="4" xfId="0" applyNumberFormat="1" applyBorder="1" applyProtection="1">
      <protection/>
    </xf>
    <xf numFmtId="0" fontId="9" fillId="0" borderId="0" xfId="0" applyFont="1" applyProtection="1">
      <protection/>
    </xf>
    <xf numFmtId="0" fontId="32" fillId="2" borderId="4" xfId="0" applyFont="1" applyFill="1" applyBorder="1" applyProtection="1">
      <protection/>
    </xf>
    <xf numFmtId="6" fontId="32" fillId="2" borderId="4" xfId="0" applyNumberFormat="1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0" fillId="3" borderId="3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Alignment="1" applyProtection="1">
      <alignment/>
      <protection/>
    </xf>
    <xf numFmtId="164" fontId="33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/>
    </xf>
    <xf numFmtId="164" fontId="4" fillId="0" borderId="0" xfId="0" applyNumberFormat="1" applyFont="1" applyAlignment="1" applyProtection="1">
      <alignment/>
      <protection/>
    </xf>
    <xf numFmtId="49" fontId="2" fillId="0" borderId="5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left" indent="1"/>
      <protection/>
    </xf>
    <xf numFmtId="49" fontId="31" fillId="0" borderId="0" xfId="0" applyNumberFormat="1" applyFont="1" applyFill="1" applyAlignment="1" applyProtection="1">
      <alignment horizontal="left"/>
      <protection/>
    </xf>
    <xf numFmtId="167" fontId="31" fillId="0" borderId="0" xfId="0" applyNumberFormat="1" applyFont="1" applyFill="1" applyAlignment="1" applyProtection="1">
      <alignment/>
      <protection/>
    </xf>
    <xf numFmtId="167" fontId="30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Protection="1">
      <protection/>
    </xf>
    <xf numFmtId="49" fontId="2" fillId="0" borderId="0" xfId="0" applyNumberFormat="1" applyFont="1" applyFill="1" applyAlignment="1" applyProtection="1">
      <alignment horizontal="left" indent="1"/>
      <protection/>
    </xf>
    <xf numFmtId="167" fontId="2" fillId="0" borderId="0" xfId="0" applyNumberFormat="1" applyFont="1" applyFill="1" applyAlignment="1" applyProtection="1">
      <alignment/>
      <protection/>
    </xf>
    <xf numFmtId="0" fontId="0" fillId="0" borderId="0" xfId="0" applyFill="1" applyProtection="1">
      <protection/>
    </xf>
    <xf numFmtId="0" fontId="14" fillId="0" borderId="0" xfId="0" applyFont="1" applyProtection="1">
      <protection/>
    </xf>
    <xf numFmtId="0" fontId="15" fillId="0" borderId="6" xfId="0" applyFont="1" applyBorder="1" applyAlignment="1" applyProtection="1">
      <alignment horizontal="left"/>
      <protection/>
    </xf>
    <xf numFmtId="167" fontId="15" fillId="0" borderId="6" xfId="0" applyNumberFormat="1" applyFont="1" applyBorder="1" applyAlignment="1" applyProtection="1">
      <alignment/>
      <protection/>
    </xf>
    <xf numFmtId="167" fontId="14" fillId="0" borderId="0" xfId="0" applyNumberFormat="1" applyFont="1" applyProtection="1">
      <protection/>
    </xf>
    <xf numFmtId="0" fontId="15" fillId="0" borderId="0" xfId="0" applyFont="1" applyAlignment="1" applyProtection="1">
      <alignment horizontal="left"/>
      <protection/>
    </xf>
    <xf numFmtId="167" fontId="15" fillId="0" borderId="0" xfId="0" applyNumberFormat="1" applyFont="1" applyAlignment="1" applyProtection="1">
      <alignment/>
      <protection/>
    </xf>
    <xf numFmtId="0" fontId="40" fillId="0" borderId="0" xfId="0" applyFont="1" applyFill="1" applyAlignment="1" applyProtection="1">
      <alignment horizontal="left"/>
      <protection/>
    </xf>
    <xf numFmtId="167" fontId="40" fillId="0" borderId="0" xfId="0" applyNumberFormat="1" applyFont="1" applyFill="1" applyAlignment="1" applyProtection="1">
      <alignment/>
      <protection/>
    </xf>
    <xf numFmtId="0" fontId="16" fillId="0" borderId="0" xfId="0" applyFont="1" applyProtection="1">
      <protection/>
    </xf>
    <xf numFmtId="0" fontId="40" fillId="0" borderId="0" xfId="0" applyFont="1" applyFill="1" applyAlignment="1" applyProtection="1">
      <alignment horizontal="left" indent="1"/>
      <protection/>
    </xf>
    <xf numFmtId="9" fontId="40" fillId="0" borderId="0" xfId="0" applyNumberFormat="1" applyFont="1" applyFill="1" applyAlignment="1" applyProtection="1">
      <alignment horizontal="left" indent="1"/>
      <protection/>
    </xf>
    <xf numFmtId="170" fontId="40" fillId="0" borderId="0" xfId="0" applyNumberFormat="1" applyFont="1" applyFill="1" applyAlignment="1" applyProtection="1">
      <alignment horizontal="left" indent="1"/>
      <protection/>
    </xf>
    <xf numFmtId="0" fontId="17" fillId="0" borderId="0" xfId="0" applyFont="1" applyAlignment="1" applyProtection="1">
      <alignment horizontal="left" indent="1"/>
      <protection/>
    </xf>
    <xf numFmtId="167" fontId="17" fillId="0" borderId="0" xfId="0" applyNumberFormat="1" applyFont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49" fontId="2" fillId="0" borderId="5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horizontal="left"/>
      <protection/>
    </xf>
    <xf numFmtId="0" fontId="2" fillId="0" borderId="5" xfId="0" applyNumberFormat="1" applyFont="1" applyBorder="1" applyAlignment="1" applyProtection="1">
      <alignment horizontal="left"/>
      <protection/>
    </xf>
    <xf numFmtId="0" fontId="11" fillId="0" borderId="0" xfId="0" applyFont="1" applyProtection="1"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 wrapText="1"/>
      <protection/>
    </xf>
    <xf numFmtId="164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167" fontId="12" fillId="0" borderId="0" xfId="0" applyNumberFormat="1" applyFont="1" applyAlignment="1" applyProtection="1">
      <alignment/>
      <protection/>
    </xf>
    <xf numFmtId="168" fontId="20" fillId="0" borderId="0" xfId="0" applyNumberFormat="1" applyFont="1" applyAlignment="1" applyProtection="1">
      <alignment/>
      <protection/>
    </xf>
    <xf numFmtId="0" fontId="12" fillId="0" borderId="0" xfId="0" applyFont="1" applyProtection="1">
      <protection/>
    </xf>
    <xf numFmtId="167" fontId="12" fillId="0" borderId="0" xfId="0" applyNumberFormat="1" applyFont="1" applyProtection="1">
      <protection/>
    </xf>
    <xf numFmtId="164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0" fontId="23" fillId="0" borderId="0" xfId="0" applyFont="1" applyProtection="1">
      <protection/>
    </xf>
    <xf numFmtId="167" fontId="23" fillId="0" borderId="0" xfId="0" applyNumberFormat="1" applyFont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1" fillId="0" borderId="0" xfId="0" applyNumberFormat="1" applyFont="1" applyAlignment="1" applyProtection="1">
      <alignment/>
      <protection/>
    </xf>
    <xf numFmtId="0" fontId="2" fillId="0" borderId="0" xfId="0" applyFont="1" applyProtection="1">
      <protection/>
    </xf>
    <xf numFmtId="167" fontId="2" fillId="0" borderId="0" xfId="0" applyNumberFormat="1" applyFont="1" applyProtection="1">
      <protection/>
    </xf>
    <xf numFmtId="167" fontId="22" fillId="0" borderId="0" xfId="0" applyNumberFormat="1" applyFont="1" applyAlignment="1" applyProtection="1">
      <alignment horizontal="center" vertical="center"/>
      <protection/>
    </xf>
    <xf numFmtId="164" fontId="38" fillId="0" borderId="7" xfId="0" applyNumberFormat="1" applyFont="1" applyBorder="1" applyAlignment="1" applyProtection="1">
      <alignment horizontal="right" vertical="top"/>
      <protection/>
    </xf>
    <xf numFmtId="49" fontId="38" fillId="0" borderId="7" xfId="0" applyNumberFormat="1" applyFont="1" applyBorder="1" applyAlignment="1" applyProtection="1">
      <alignment horizontal="center" vertical="top"/>
      <protection/>
    </xf>
    <xf numFmtId="49" fontId="38" fillId="0" borderId="7" xfId="22" applyNumberFormat="1" applyFont="1" applyBorder="1" applyAlignment="1" applyProtection="1">
      <alignment horizontal="left" vertical="center" wrapText="1"/>
      <protection/>
    </xf>
    <xf numFmtId="0" fontId="38" fillId="0" borderId="7" xfId="68" applyFont="1" applyFill="1" applyBorder="1" applyAlignment="1" applyProtection="1">
      <alignment horizontal="left" vertical="center" wrapText="1"/>
      <protection/>
    </xf>
    <xf numFmtId="49" fontId="38" fillId="0" borderId="7" xfId="0" applyNumberFormat="1" applyFont="1" applyFill="1" applyBorder="1" applyAlignment="1" applyProtection="1">
      <alignment horizontal="center" vertical="top"/>
      <protection/>
    </xf>
    <xf numFmtId="165" fontId="38" fillId="0" borderId="7" xfId="0" applyNumberFormat="1" applyFont="1" applyFill="1" applyBorder="1" applyAlignment="1" applyProtection="1">
      <alignment horizontal="right" vertical="top"/>
      <protection/>
    </xf>
    <xf numFmtId="167" fontId="38" fillId="0" borderId="7" xfId="0" applyNumberFormat="1" applyFont="1" applyBorder="1" applyAlignment="1" applyProtection="1">
      <alignment horizontal="right" vertical="top"/>
      <protection/>
    </xf>
    <xf numFmtId="0" fontId="38" fillId="0" borderId="0" xfId="0" applyFont="1" applyProtection="1">
      <protection/>
    </xf>
    <xf numFmtId="49" fontId="38" fillId="0" borderId="7" xfId="0" applyNumberFormat="1" applyFont="1" applyBorder="1" applyAlignment="1" applyProtection="1">
      <alignment horizontal="left" vertical="center" wrapText="1"/>
      <protection/>
    </xf>
    <xf numFmtId="0" fontId="38" fillId="0" borderId="7" xfId="0" applyFont="1" applyFill="1" applyBorder="1" applyAlignment="1" applyProtection="1">
      <alignment horizontal="left" vertical="center" wrapText="1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Alignment="1" applyProtection="1">
      <alignment horizontal="center" vertical="center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/>
    </xf>
    <xf numFmtId="166" fontId="22" fillId="0" borderId="0" xfId="0" applyNumberFormat="1" applyFont="1" applyFill="1" applyAlignment="1" applyProtection="1">
      <alignment horizontal="center" vertical="center"/>
      <protection/>
    </xf>
    <xf numFmtId="168" fontId="22" fillId="0" borderId="0" xfId="0" applyNumberFormat="1" applyFont="1" applyAlignment="1" applyProtection="1">
      <alignment horizontal="center" vertical="center"/>
      <protection/>
    </xf>
    <xf numFmtId="166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Protection="1">
      <protection/>
    </xf>
    <xf numFmtId="164" fontId="7" fillId="0" borderId="7" xfId="0" applyNumberFormat="1" applyFont="1" applyBorder="1" applyAlignment="1" applyProtection="1">
      <alignment horizontal="right" vertical="top"/>
      <protection/>
    </xf>
    <xf numFmtId="49" fontId="7" fillId="0" borderId="7" xfId="0" applyNumberFormat="1" applyFont="1" applyBorder="1" applyAlignment="1" applyProtection="1">
      <alignment horizontal="center" vertical="top"/>
      <protection/>
    </xf>
    <xf numFmtId="49" fontId="7" fillId="0" borderId="7" xfId="50" applyNumberFormat="1" applyFont="1" applyBorder="1" applyAlignment="1" applyProtection="1">
      <alignment horizontal="left" vertical="center" wrapText="1"/>
      <protection/>
    </xf>
    <xf numFmtId="0" fontId="7" fillId="0" borderId="7" xfId="49" applyFont="1" applyFill="1" applyBorder="1" applyAlignment="1" applyProtection="1">
      <alignment horizontal="left" vertical="center" wrapText="1"/>
      <protection/>
    </xf>
    <xf numFmtId="49" fontId="8" fillId="0" borderId="7" xfId="0" applyNumberFormat="1" applyFont="1" applyFill="1" applyBorder="1" applyAlignment="1" applyProtection="1">
      <alignment horizontal="center" vertical="top"/>
      <protection/>
    </xf>
    <xf numFmtId="165" fontId="8" fillId="0" borderId="7" xfId="0" applyNumberFormat="1" applyFont="1" applyFill="1" applyBorder="1" applyAlignment="1" applyProtection="1">
      <alignment horizontal="right" vertical="top"/>
      <protection/>
    </xf>
    <xf numFmtId="167" fontId="7" fillId="0" borderId="7" xfId="0" applyNumberFormat="1" applyFont="1" applyBorder="1" applyAlignment="1" applyProtection="1">
      <alignment horizontal="right" vertical="top"/>
      <protection/>
    </xf>
    <xf numFmtId="0" fontId="7" fillId="0" borderId="0" xfId="0" applyFont="1" applyProtection="1">
      <protection/>
    </xf>
    <xf numFmtId="167" fontId="7" fillId="0" borderId="0" xfId="0" applyNumberFormat="1" applyFont="1" applyProtection="1"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7" xfId="0" applyNumberFormat="1" applyFont="1" applyBorder="1" applyAlignment="1" applyProtection="1">
      <alignment horizontal="left" vertical="top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165" fontId="13" fillId="0" borderId="7" xfId="0" applyNumberFormat="1" applyFont="1" applyFill="1" applyBorder="1" applyAlignment="1" applyProtection="1">
      <alignment horizontal="right" vertical="top"/>
      <protection/>
    </xf>
    <xf numFmtId="167" fontId="8" fillId="0" borderId="7" xfId="0" applyNumberFormat="1" applyFont="1" applyBorder="1" applyAlignment="1" applyProtection="1">
      <alignment horizontal="right" vertical="top"/>
      <protection/>
    </xf>
    <xf numFmtId="0" fontId="7" fillId="0" borderId="0" xfId="0" applyFont="1" applyProtection="1">
      <protection/>
    </xf>
    <xf numFmtId="49" fontId="7" fillId="0" borderId="7" xfId="0" applyNumberFormat="1" applyFont="1" applyBorder="1" applyAlignment="1" applyProtection="1">
      <alignment horizontal="left" vertical="top"/>
      <protection/>
    </xf>
    <xf numFmtId="0" fontId="7" fillId="0" borderId="7" xfId="60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top"/>
      <protection/>
    </xf>
    <xf numFmtId="165" fontId="7" fillId="0" borderId="7" xfId="0" applyNumberFormat="1" applyFont="1" applyFill="1" applyBorder="1" applyAlignment="1" applyProtection="1">
      <alignment horizontal="right" vertical="top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49" fontId="22" fillId="0" borderId="0" xfId="0" applyNumberFormat="1" applyFont="1" applyFill="1" applyAlignment="1" applyProtection="1">
      <alignment horizontal="center" vertical="center" wrapText="1"/>
      <protection/>
    </xf>
    <xf numFmtId="49" fontId="7" fillId="0" borderId="7" xfId="22" applyNumberFormat="1" applyFont="1" applyBorder="1" applyAlignment="1" applyProtection="1">
      <alignment horizontal="left" vertical="center" wrapText="1"/>
      <protection/>
    </xf>
    <xf numFmtId="0" fontId="38" fillId="0" borderId="7" xfId="54" applyFont="1" applyFill="1" applyBorder="1" applyAlignment="1" applyProtection="1">
      <alignment horizontal="left" vertical="center" wrapText="1"/>
      <protection/>
    </xf>
    <xf numFmtId="49" fontId="28" fillId="0" borderId="0" xfId="0" applyNumberFormat="1" applyFont="1" applyAlignment="1" applyProtection="1">
      <alignment horizontal="center" vertical="center" wrapText="1"/>
      <protection/>
    </xf>
    <xf numFmtId="49" fontId="29" fillId="0" borderId="0" xfId="0" applyNumberFormat="1" applyFont="1" applyAlignment="1" applyProtection="1">
      <alignment horizontal="center" vertical="center"/>
      <protection/>
    </xf>
    <xf numFmtId="0" fontId="38" fillId="0" borderId="7" xfId="0" applyFont="1" applyBorder="1" applyAlignment="1" applyProtection="1">
      <alignment horizontal="left" vertical="center" wrapText="1"/>
      <protection/>
    </xf>
    <xf numFmtId="49" fontId="25" fillId="0" borderId="0" xfId="0" applyNumberFormat="1" applyFont="1" applyBorder="1" applyAlignment="1" applyProtection="1">
      <alignment horizontal="center" vertical="top"/>
      <protection/>
    </xf>
    <xf numFmtId="49" fontId="25" fillId="0" borderId="0" xfId="0" applyNumberFormat="1" applyFont="1" applyBorder="1" applyAlignment="1" applyProtection="1">
      <alignment horizontal="left" vertical="top"/>
      <protection/>
    </xf>
    <xf numFmtId="0" fontId="25" fillId="0" borderId="0" xfId="0" applyNumberFormat="1" applyFont="1" applyBorder="1" applyAlignment="1" applyProtection="1">
      <alignment horizontal="left" vertical="top" wrapText="1"/>
      <protection/>
    </xf>
    <xf numFmtId="165" fontId="26" fillId="0" borderId="0" xfId="0" applyNumberFormat="1" applyFont="1" applyFill="1" applyBorder="1" applyAlignment="1" applyProtection="1">
      <alignment horizontal="right" vertical="top"/>
      <protection/>
    </xf>
    <xf numFmtId="166" fontId="25" fillId="0" borderId="0" xfId="0" applyNumberFormat="1" applyFont="1" applyBorder="1" applyAlignment="1" applyProtection="1">
      <alignment horizontal="right" vertical="top"/>
      <protection/>
    </xf>
    <xf numFmtId="167" fontId="25" fillId="0" borderId="0" xfId="0" applyNumberFormat="1" applyFont="1" applyBorder="1" applyAlignment="1" applyProtection="1">
      <alignment horizontal="right" vertical="top"/>
      <protection/>
    </xf>
    <xf numFmtId="0" fontId="25" fillId="0" borderId="0" xfId="0" applyFont="1" applyProtection="1">
      <protection/>
    </xf>
    <xf numFmtId="49" fontId="38" fillId="0" borderId="7" xfId="0" applyNumberFormat="1" applyFont="1" applyBorder="1" applyAlignment="1" applyProtection="1">
      <alignment horizontal="left" vertical="top"/>
      <protection/>
    </xf>
    <xf numFmtId="0" fontId="38" fillId="0" borderId="7" xfId="0" applyNumberFormat="1" applyFont="1" applyBorder="1" applyAlignment="1" applyProtection="1">
      <alignment horizontal="left" vertical="top" wrapText="1"/>
      <protection/>
    </xf>
    <xf numFmtId="165" fontId="37" fillId="0" borderId="7" xfId="0" applyNumberFormat="1" applyFont="1" applyFill="1" applyBorder="1" applyAlignment="1" applyProtection="1">
      <alignment horizontal="right" vertical="top"/>
      <protection/>
    </xf>
    <xf numFmtId="49" fontId="22" fillId="0" borderId="0" xfId="0" applyNumberFormat="1" applyFont="1" applyAlignment="1" applyProtection="1">
      <alignment horizontal="center" vertical="center" wrapText="1"/>
      <protection/>
    </xf>
    <xf numFmtId="164" fontId="1" fillId="0" borderId="0" xfId="0" applyNumberFormat="1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166" fontId="1" fillId="0" borderId="0" xfId="0" applyNumberFormat="1" applyFont="1" applyAlignment="1" applyProtection="1">
      <alignment horizontal="right" vertical="top"/>
      <protection/>
    </xf>
    <xf numFmtId="167" fontId="1" fillId="0" borderId="0" xfId="0" applyNumberFormat="1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166" fontId="38" fillId="3" borderId="7" xfId="0" applyNumberFormat="1" applyFont="1" applyFill="1" applyBorder="1" applyAlignment="1" applyProtection="1">
      <alignment horizontal="right" vertical="top"/>
      <protection locked="0"/>
    </xf>
    <xf numFmtId="166" fontId="7" fillId="3" borderId="7" xfId="0" applyNumberFormat="1" applyFont="1" applyFill="1" applyBorder="1" applyAlignment="1" applyProtection="1">
      <alignment horizontal="right" vertical="top"/>
      <protection locked="0"/>
    </xf>
    <xf numFmtId="166" fontId="8" fillId="3" borderId="7" xfId="0" applyNumberFormat="1" applyFont="1" applyFill="1" applyBorder="1" applyAlignment="1" applyProtection="1">
      <alignment horizontal="right" vertical="top"/>
      <protection locked="0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ázev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8" xfId="30"/>
    <cellStyle name="normální 19" xfId="31"/>
    <cellStyle name="normální 2" xfId="32"/>
    <cellStyle name="Normální 2 10" xfId="33"/>
    <cellStyle name="Normální 2 2" xfId="34"/>
    <cellStyle name="Normální 2 3" xfId="35"/>
    <cellStyle name="Normální 2 4" xfId="36"/>
    <cellStyle name="Normální 2 5" xfId="37"/>
    <cellStyle name="Normální 2 6" xfId="38"/>
    <cellStyle name="Normální 2 7" xfId="39"/>
    <cellStyle name="Normální 2 8" xfId="40"/>
    <cellStyle name="Normální 2 9" xfId="41"/>
    <cellStyle name="normální 20" xfId="42"/>
    <cellStyle name="normální 21" xfId="43"/>
    <cellStyle name="normální 22" xfId="44"/>
    <cellStyle name="normální 23" xfId="45"/>
    <cellStyle name="normální 24" xfId="46"/>
    <cellStyle name="normální 25" xfId="47"/>
    <cellStyle name="normální 26" xfId="48"/>
    <cellStyle name="normální 27" xfId="49"/>
    <cellStyle name="normální 28" xfId="50"/>
    <cellStyle name="normální 29" xfId="51"/>
    <cellStyle name="normální 3" xfId="52"/>
    <cellStyle name="normální 30" xfId="53"/>
    <cellStyle name="normální 31" xfId="54"/>
    <cellStyle name="normální 32" xfId="55"/>
    <cellStyle name="normální 33" xfId="56"/>
    <cellStyle name="normální 34" xfId="57"/>
    <cellStyle name="normální 35" xfId="58"/>
    <cellStyle name="normální 36" xfId="59"/>
    <cellStyle name="normální 37" xfId="60"/>
    <cellStyle name="normální 38" xfId="61"/>
    <cellStyle name="normální 39" xfId="62"/>
    <cellStyle name="normální 4" xfId="63"/>
    <cellStyle name="normální 5" xfId="64"/>
    <cellStyle name="normální 6" xfId="65"/>
    <cellStyle name="normální 7" xfId="66"/>
    <cellStyle name="normální 8" xfId="67"/>
    <cellStyle name="normální 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SheetLayoutView="100" workbookViewId="0" topLeftCell="A1">
      <selection activeCell="C13" activeCellId="1" sqref="A13 C13"/>
    </sheetView>
  </sheetViews>
  <sheetFormatPr defaultColWidth="8.7109375" defaultRowHeight="12.75"/>
  <cols>
    <col min="1" max="1" width="29.421875" style="7" customWidth="1"/>
    <col min="2" max="2" width="7.7109375" style="7" customWidth="1"/>
    <col min="3" max="3" width="92.00390625" style="7" customWidth="1"/>
    <col min="4" max="7" width="8.7109375" style="7" customWidth="1"/>
    <col min="8" max="8" width="18.00390625" style="7" customWidth="1"/>
    <col min="9" max="9" width="27.421875" style="7" bestFit="1" customWidth="1"/>
    <col min="10" max="10" width="20.00390625" style="7" customWidth="1"/>
    <col min="11" max="16384" width="8.7109375" style="7" customWidth="1"/>
  </cols>
  <sheetData>
    <row r="1" spans="1:3" s="3" customFormat="1" ht="23.25">
      <c r="A1" s="1"/>
      <c r="B1" s="1"/>
      <c r="C1" s="2"/>
    </row>
    <row r="2" spans="1:3" ht="30" customHeight="1">
      <c r="A2" s="4" t="s">
        <v>43</v>
      </c>
      <c r="B2" s="5"/>
      <c r="C2" s="6"/>
    </row>
    <row r="3" spans="1:3" ht="20.25" customHeight="1">
      <c r="A3" s="1"/>
      <c r="B3" s="5"/>
      <c r="C3" s="6"/>
    </row>
    <row r="4" spans="1:3" ht="19.5">
      <c r="A4" s="8" t="s">
        <v>11</v>
      </c>
      <c r="B4" s="8"/>
      <c r="C4" s="6"/>
    </row>
    <row r="5" spans="1:3" ht="12.75">
      <c r="A5" s="9" t="s">
        <v>19</v>
      </c>
      <c r="B5" s="9"/>
      <c r="C5" s="10">
        <v>2315</v>
      </c>
    </row>
    <row r="6" spans="1:3" ht="12.75">
      <c r="A6" s="9" t="s">
        <v>11</v>
      </c>
      <c r="B6" s="9"/>
      <c r="C6" s="10" t="s">
        <v>44</v>
      </c>
    </row>
    <row r="7" spans="1:3" ht="12.75">
      <c r="A7" s="9" t="s">
        <v>31</v>
      </c>
      <c r="B7" s="9"/>
      <c r="C7" s="10" t="s">
        <v>45</v>
      </c>
    </row>
    <row r="8" spans="1:3" ht="12.75">
      <c r="A8" s="9" t="s">
        <v>32</v>
      </c>
      <c r="B8" s="9"/>
      <c r="C8" s="10" t="s">
        <v>46</v>
      </c>
    </row>
    <row r="9" spans="1:3" ht="12.75">
      <c r="A9" s="11" t="s">
        <v>33</v>
      </c>
      <c r="B9" s="11"/>
      <c r="C9" s="12">
        <v>45223</v>
      </c>
    </row>
    <row r="10" spans="1:3" ht="30" customHeight="1">
      <c r="A10" s="13"/>
      <c r="B10" s="13"/>
      <c r="C10" s="6"/>
    </row>
    <row r="11" spans="1:3" ht="30" customHeight="1">
      <c r="A11" s="8" t="s">
        <v>34</v>
      </c>
      <c r="B11" s="8"/>
      <c r="C11" s="6"/>
    </row>
    <row r="12" spans="1:3" ht="19.5" customHeight="1">
      <c r="A12" s="11" t="s">
        <v>14</v>
      </c>
      <c r="B12" s="11"/>
      <c r="C12" s="14" t="s">
        <v>9</v>
      </c>
    </row>
    <row r="13" spans="1:3" ht="19.5" customHeight="1">
      <c r="A13" s="26"/>
      <c r="B13" s="15"/>
      <c r="C13" s="27"/>
    </row>
    <row r="14" spans="1:3" ht="30" customHeight="1">
      <c r="A14" s="13"/>
      <c r="B14" s="13"/>
      <c r="C14" s="6"/>
    </row>
    <row r="15" spans="1:2" ht="19.5">
      <c r="A15" s="8" t="s">
        <v>8</v>
      </c>
      <c r="B15" s="8"/>
    </row>
    <row r="16" spans="1:3" ht="12.75">
      <c r="A16" s="16" t="s">
        <v>35</v>
      </c>
      <c r="B16" s="16"/>
      <c r="C16" s="17">
        <f>Rekapitulace!G20</f>
        <v>0</v>
      </c>
    </row>
    <row r="17" spans="1:8" ht="14.25">
      <c r="A17" s="18" t="s">
        <v>41</v>
      </c>
      <c r="B17" s="19">
        <f>Rekapitulace!A3</f>
        <v>15</v>
      </c>
      <c r="C17" s="20">
        <f>Rekapitulace!G21</f>
        <v>0</v>
      </c>
      <c r="H17" s="21"/>
    </row>
    <row r="18" spans="1:8" ht="24.75" customHeight="1">
      <c r="A18" s="22" t="s">
        <v>15</v>
      </c>
      <c r="B18" s="22"/>
      <c r="C18" s="23">
        <f>Rekapitulace!G26</f>
        <v>0</v>
      </c>
      <c r="H18" s="24"/>
    </row>
    <row r="19" spans="1:8" ht="12.75">
      <c r="A19" s="25"/>
      <c r="B19" s="25"/>
      <c r="H19" s="24"/>
    </row>
    <row r="20" ht="14.25">
      <c r="H20" s="21"/>
    </row>
  </sheetData>
  <sheetProtection password="C8AC" sheet="1" objects="1" scenarios="1"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6"/>
  <sheetViews>
    <sheetView workbookViewId="0" topLeftCell="A1">
      <pane ySplit="3" topLeftCell="A4" activePane="bottomLeft" state="frozen"/>
      <selection pane="bottomLeft" activeCell="G38" sqref="G38"/>
    </sheetView>
  </sheetViews>
  <sheetFormatPr defaultColWidth="8.7109375" defaultRowHeight="12.75"/>
  <cols>
    <col min="1" max="1" width="17.140625" style="7" hidden="1" customWidth="1"/>
    <col min="2" max="2" width="8.421875" style="7" customWidth="1"/>
    <col min="3" max="3" width="59.57421875" style="7" customWidth="1"/>
    <col min="4" max="4" width="10.7109375" style="7" customWidth="1"/>
    <col min="5" max="5" width="12.8515625" style="7" customWidth="1"/>
    <col min="6" max="6" width="10.7109375" style="7" customWidth="1"/>
    <col min="7" max="9" width="15.7109375" style="7" customWidth="1"/>
    <col min="10" max="10" width="8.7109375" style="7" customWidth="1"/>
    <col min="11" max="11" width="11.7109375" style="7" customWidth="1"/>
    <col min="12" max="12" width="8.7109375" style="7" customWidth="1"/>
    <col min="13" max="13" width="10.8515625" style="7" bestFit="1" customWidth="1"/>
    <col min="14" max="16384" width="8.7109375" style="7" customWidth="1"/>
  </cols>
  <sheetData>
    <row r="1" spans="1:10" ht="28.5" customHeight="1">
      <c r="A1" s="28"/>
      <c r="B1" s="29" t="s">
        <v>42</v>
      </c>
      <c r="G1" s="30"/>
      <c r="H1" s="31"/>
      <c r="I1" s="30"/>
      <c r="J1" s="32"/>
    </row>
    <row r="2" spans="3:10" ht="14.25" customHeight="1">
      <c r="C2" s="33"/>
      <c r="D2" s="33"/>
      <c r="E2" s="33"/>
      <c r="F2" s="33"/>
      <c r="G2" s="30"/>
      <c r="H2" s="31"/>
      <c r="I2" s="30"/>
      <c r="J2" s="32"/>
    </row>
    <row r="3" spans="1:10" ht="13.5" thickBot="1">
      <c r="A3" s="7">
        <f>Položky!K8</f>
        <v>15</v>
      </c>
      <c r="C3" s="34" t="s">
        <v>10</v>
      </c>
      <c r="D3" s="34"/>
      <c r="E3" s="34"/>
      <c r="F3" s="34"/>
      <c r="G3" s="35" t="s">
        <v>8</v>
      </c>
      <c r="H3" s="35" t="s">
        <v>5</v>
      </c>
      <c r="I3" s="35" t="s">
        <v>15</v>
      </c>
      <c r="J3" s="36"/>
    </row>
    <row r="5" spans="1:9" s="21" customFormat="1" ht="15">
      <c r="A5" s="7"/>
      <c r="B5" s="37" t="str">
        <f>IF(Položky!E5=0,"",Položky!E5)</f>
        <v/>
      </c>
      <c r="C5" s="38" t="str">
        <f>IF(Položky!F5=0,"",Položky!F5)</f>
        <v>SO_01: Stavební objekt 01</v>
      </c>
      <c r="D5" s="38"/>
      <c r="E5" s="38"/>
      <c r="F5" s="38"/>
      <c r="G5" s="39" t="str">
        <f>IF(Položky!J5=0,"",Položky!J5)</f>
        <v/>
      </c>
      <c r="H5" s="39" t="str">
        <f>IF(Položky!L5=0,"",Položky!L5)</f>
        <v/>
      </c>
      <c r="I5" s="39" t="str">
        <f>IF(Položky!M5=0,"",Položky!M5)</f>
        <v/>
      </c>
    </row>
    <row r="6" spans="1:13" s="21" customFormat="1" ht="15">
      <c r="A6" s="7"/>
      <c r="B6" s="37" t="str">
        <f>IF(Položky!E6=0,"",Položky!E6)</f>
        <v/>
      </c>
      <c r="C6" s="37" t="str">
        <f>IF(Položky!F6=0,"",Položky!F6)</f>
        <v/>
      </c>
      <c r="D6" s="37"/>
      <c r="E6" s="37"/>
      <c r="F6" s="37"/>
      <c r="G6" s="40" t="str">
        <f>IF(Položky!J6=0,"",Položky!J6)</f>
        <v/>
      </c>
      <c r="H6" s="40" t="str">
        <f>IF(Položky!L6=0,"",Položky!L6)</f>
        <v/>
      </c>
      <c r="I6" s="40" t="str">
        <f>IF(Položky!M6=0,"",Položky!M6)</f>
        <v/>
      </c>
      <c r="K6" s="41"/>
      <c r="M6" s="41"/>
    </row>
    <row r="7" spans="2:9" ht="12.75">
      <c r="B7" s="42">
        <f>IF(Položky!E7=0,"",Položky!E7)</f>
        <v>1</v>
      </c>
      <c r="C7" s="42" t="str">
        <f>IF(Položky!F7=0,"",Položky!F7)</f>
        <v>Zemní práce</v>
      </c>
      <c r="D7" s="42"/>
      <c r="E7" s="42"/>
      <c r="F7" s="42"/>
      <c r="G7" s="43" t="str">
        <f>IF(Položky!J7=0,"",Položky!J7)</f>
        <v/>
      </c>
      <c r="H7" s="43" t="str">
        <f>IF(Položky!L7=0,"",Položky!L7)</f>
        <v/>
      </c>
      <c r="I7" s="43" t="str">
        <f>IF(Položky!M7=0,"",Položky!M7)</f>
        <v/>
      </c>
    </row>
    <row r="8" spans="2:9" ht="12.75">
      <c r="B8" s="42">
        <f>IF(Položky!E14=0,"",Položky!E14)</f>
        <v>18</v>
      </c>
      <c r="C8" s="42" t="str">
        <f>IF(Položky!F14=0,"",Položky!F14)</f>
        <v>Povrchové úpravy terénu</v>
      </c>
      <c r="D8" s="42"/>
      <c r="E8" s="42"/>
      <c r="F8" s="42"/>
      <c r="G8" s="43" t="str">
        <f>IF(Položky!J14=0,"",Položky!J14)</f>
        <v/>
      </c>
      <c r="H8" s="43" t="str">
        <f>IF(Položky!L14=0,"",Položky!L14)</f>
        <v/>
      </c>
      <c r="I8" s="43" t="str">
        <f>IF(Položky!M14=0,"",Položky!M14)</f>
        <v/>
      </c>
    </row>
    <row r="9" spans="2:9" ht="12.75">
      <c r="B9" s="42">
        <f>IF(Položky!E19=0,"",Položky!E19)</f>
        <v>2</v>
      </c>
      <c r="C9" s="42" t="str">
        <f>IF(Položky!F19=0,"",Položky!F19)</f>
        <v>Zakládání</v>
      </c>
      <c r="D9" s="42"/>
      <c r="E9" s="42"/>
      <c r="F9" s="42"/>
      <c r="G9" s="43" t="str">
        <f>IF(Položky!J19=0,"",Položky!J19)</f>
        <v/>
      </c>
      <c r="H9" s="43" t="str">
        <f>IF(Položky!L19=0,"",Položky!L19)</f>
        <v/>
      </c>
      <c r="I9" s="43" t="str">
        <f>IF(Položky!M19=0,"",Položky!M19)</f>
        <v/>
      </c>
    </row>
    <row r="10" spans="2:9" ht="12.75">
      <c r="B10" s="42">
        <f>IF(Položky!E23=0,"",Položky!E23)</f>
        <v>3</v>
      </c>
      <c r="C10" s="42" t="str">
        <f>IF(Položky!F23=0,"",Položky!F23)</f>
        <v>Svislé a kompletní konstrukce</v>
      </c>
      <c r="D10" s="42"/>
      <c r="E10" s="42"/>
      <c r="F10" s="42"/>
      <c r="G10" s="43" t="str">
        <f>IF(Položky!J23=0,"",Položky!J23)</f>
        <v/>
      </c>
      <c r="H10" s="43" t="str">
        <f>IF(Položky!L23=0,"",Položky!L23)</f>
        <v/>
      </c>
      <c r="I10" s="43" t="str">
        <f>IF(Položky!M23=0,"",Položky!M23)</f>
        <v/>
      </c>
    </row>
    <row r="11" spans="2:9" ht="12.75">
      <c r="B11" s="42">
        <f>IF(Položky!E30=0,"",Položky!E30)</f>
        <v>56</v>
      </c>
      <c r="C11" s="42" t="str">
        <f>IF(Položky!F30=0,"",Položky!F30)</f>
        <v>Podkladní vrstvy komunikací, letišť a ploch</v>
      </c>
      <c r="D11" s="42"/>
      <c r="E11" s="42"/>
      <c r="F11" s="42"/>
      <c r="G11" s="43" t="str">
        <f>IF(Položky!J30=0,"",Položky!J30)</f>
        <v/>
      </c>
      <c r="H11" s="43" t="str">
        <f>IF(Položky!L30=0,"",Položky!L30)</f>
        <v/>
      </c>
      <c r="I11" s="43" t="str">
        <f>IF(Položky!M30=0,"",Položky!M30)</f>
        <v/>
      </c>
    </row>
    <row r="12" spans="2:9" ht="12.75">
      <c r="B12" s="42">
        <f>IF(Položky!E33=0,"",Položky!E33)</f>
        <v>59</v>
      </c>
      <c r="C12" s="42" t="str">
        <f>IF(Položky!F33=0,"",Položky!F33)</f>
        <v>Kryty pozemních komunikací, letišť a ploch dlážděných (předlažby)</v>
      </c>
      <c r="D12" s="42"/>
      <c r="E12" s="42"/>
      <c r="F12" s="42"/>
      <c r="G12" s="43" t="str">
        <f>IF(Položky!J33=0,"",Položky!J33)</f>
        <v/>
      </c>
      <c r="H12" s="43" t="str">
        <f>IF(Položky!L33=0,"",Položky!L33)</f>
        <v/>
      </c>
      <c r="I12" s="43" t="str">
        <f>IF(Položky!M33=0,"",Položky!M33)</f>
        <v/>
      </c>
    </row>
    <row r="13" spans="2:9" ht="12.75">
      <c r="B13" s="42">
        <f>IF(Položky!E37=0,"",Položky!E37)</f>
        <v>712</v>
      </c>
      <c r="C13" s="42" t="str">
        <f>IF(Položky!F37=0,"",Položky!F37)</f>
        <v>Povlakové krytiny</v>
      </c>
      <c r="D13" s="42"/>
      <c r="E13" s="42"/>
      <c r="F13" s="42"/>
      <c r="G13" s="43" t="str">
        <f>IF(Položky!J37=0,"",Položky!J37)</f>
        <v/>
      </c>
      <c r="H13" s="43" t="str">
        <f>IF(Položky!L37=0,"",Položky!L37)</f>
        <v/>
      </c>
      <c r="I13" s="43" t="str">
        <f>IF(Položky!M37=0,"",Položky!M37)</f>
        <v/>
      </c>
    </row>
    <row r="14" spans="2:9" ht="12.75">
      <c r="B14" s="42">
        <f>IF(Položky!E40=0,"",Položky!E40)</f>
        <v>767</v>
      </c>
      <c r="C14" s="42" t="str">
        <f>IF(Položky!F40=0,"",Položky!F40)</f>
        <v>Konstrukce doplňkové stavební (zámečnické)</v>
      </c>
      <c r="D14" s="42"/>
      <c r="E14" s="42"/>
      <c r="F14" s="42"/>
      <c r="G14" s="43" t="str">
        <f>IF(Položky!J40=0,"",Položky!J40)</f>
        <v/>
      </c>
      <c r="H14" s="43" t="str">
        <f>IF(Položky!L40=0,"",Položky!L40)</f>
        <v/>
      </c>
      <c r="I14" s="43" t="str">
        <f>IF(Položky!M40=0,"",Položky!M40)</f>
        <v/>
      </c>
    </row>
    <row r="15" spans="2:11" s="21" customFormat="1" ht="15">
      <c r="B15" s="42">
        <f>IF(Položky!E44=0,"",Položky!E44)</f>
        <v>9</v>
      </c>
      <c r="C15" s="42" t="str">
        <f>IF(Položky!F44=0,"",Položky!F44)</f>
        <v>Ostatní konstrukce a práce, bourání</v>
      </c>
      <c r="D15" s="37"/>
      <c r="E15" s="37"/>
      <c r="F15" s="37"/>
      <c r="G15" s="43" t="str">
        <f>IF(Položky!J44=0,"",Položky!J44)</f>
        <v/>
      </c>
      <c r="H15" s="43" t="str">
        <f>IF(Položky!L44=0,"",Položky!L44)</f>
        <v/>
      </c>
      <c r="I15" s="43" t="str">
        <f>IF(Položky!M44=0,"",Položky!M44)</f>
        <v/>
      </c>
      <c r="K15" s="41"/>
    </row>
    <row r="16" spans="2:9" ht="12.75">
      <c r="B16" s="42">
        <f>IF(Položky!E51=0,"",Položky!E51)</f>
        <v>91</v>
      </c>
      <c r="C16" s="42" t="str">
        <f>IF(Položky!F51=0,"",Položky!F51)</f>
        <v>Doplňující konstrukce a práce na pozemních komunikacích a zpevněných plochách</v>
      </c>
      <c r="D16" s="42"/>
      <c r="E16" s="42"/>
      <c r="F16" s="42"/>
      <c r="G16" s="43" t="str">
        <f>IF(Položky!J51=0,"",Položky!J51)</f>
        <v/>
      </c>
      <c r="H16" s="43" t="str">
        <f>IF(Položky!L51=0,"",Položky!L51)</f>
        <v/>
      </c>
      <c r="I16" s="43" t="str">
        <f>IF(Položky!M51=0,"",Položky!M51)</f>
        <v/>
      </c>
    </row>
    <row r="17" spans="2:9" ht="12.75">
      <c r="B17" s="42">
        <f>IF(Položky!E59=0,"",Položky!E59)</f>
        <v>997</v>
      </c>
      <c r="C17" s="42" t="str">
        <f>IF(Položky!F59=0,"",Položky!F59)</f>
        <v>Přesun sutě</v>
      </c>
      <c r="D17" s="42"/>
      <c r="E17" s="42"/>
      <c r="F17" s="42"/>
      <c r="G17" s="43" t="str">
        <f>IF(Položky!J59=0,"",Položky!J59)</f>
        <v/>
      </c>
      <c r="H17" s="43" t="str">
        <f>IF(Položky!L59=0,"",Položky!L59)</f>
        <v/>
      </c>
      <c r="I17" s="43" t="str">
        <f>IF(Položky!M59=0,"",Položky!M59)</f>
        <v/>
      </c>
    </row>
    <row r="18" spans="2:9" ht="12.75">
      <c r="B18" s="42">
        <f>IF(Položky!E65=0,"",Položky!E65)</f>
        <v>99</v>
      </c>
      <c r="C18" s="42" t="str">
        <f>IF(Položky!F65=0,"",Položky!F65)</f>
        <v xml:space="preserve">Přesun hmot </v>
      </c>
      <c r="D18" s="42"/>
      <c r="E18" s="42"/>
      <c r="F18" s="42"/>
      <c r="G18" s="43" t="str">
        <f>IF(Položky!J65=0,"",Položky!J65)</f>
        <v/>
      </c>
      <c r="H18" s="43" t="str">
        <f>IF(Položky!L65=0,"",Položky!L65)</f>
        <v/>
      </c>
      <c r="I18" s="43" t="str">
        <f>IF(Položky!M65=0,"",Položky!M65)</f>
        <v/>
      </c>
    </row>
    <row r="19" spans="2:9" ht="13.5" thickBot="1">
      <c r="B19" s="44"/>
      <c r="C19" s="42" t="str">
        <f>IF(Položky!F67=0,"",Položky!F67)</f>
        <v/>
      </c>
      <c r="D19" s="42"/>
      <c r="E19" s="42"/>
      <c r="F19" s="42"/>
      <c r="G19" s="43" t="str">
        <f>IF(Položky!J67=0,"",Položky!J67)</f>
        <v/>
      </c>
      <c r="H19" s="43" t="str">
        <f>IF(Položky!L67=0,"",Položky!L67)</f>
        <v/>
      </c>
      <c r="I19" s="43" t="str">
        <f>IF(Položky!M67=0,"",Položky!M67)</f>
        <v/>
      </c>
    </row>
    <row r="20" spans="3:11" s="45" customFormat="1" ht="15">
      <c r="C20" s="46" t="s">
        <v>17</v>
      </c>
      <c r="D20" s="46"/>
      <c r="E20" s="46"/>
      <c r="F20" s="46"/>
      <c r="G20" s="47">
        <f>SUBTOTAL(9,G6:G19)</f>
        <v>0</v>
      </c>
      <c r="K20" s="48"/>
    </row>
    <row r="21" spans="3:7" s="45" customFormat="1" ht="15">
      <c r="C21" s="49" t="s">
        <v>5</v>
      </c>
      <c r="D21" s="49"/>
      <c r="E21" s="49"/>
      <c r="F21" s="49"/>
      <c r="G21" s="50">
        <f>SUM(F23:F24)</f>
        <v>0</v>
      </c>
    </row>
    <row r="22" spans="3:7" s="45" customFormat="1" ht="14.25">
      <c r="C22" s="51"/>
      <c r="D22" s="51" t="s">
        <v>38</v>
      </c>
      <c r="E22" s="51" t="s">
        <v>39</v>
      </c>
      <c r="F22" s="51" t="s">
        <v>40</v>
      </c>
      <c r="G22" s="52"/>
    </row>
    <row r="23" spans="3:7" s="53" customFormat="1" ht="12.75">
      <c r="C23" s="54" t="s">
        <v>36</v>
      </c>
      <c r="D23" s="55">
        <v>0.21</v>
      </c>
      <c r="E23" s="56">
        <f>IF(A3=21,G20,0)</f>
        <v>0</v>
      </c>
      <c r="F23" s="56">
        <f>E23*D23</f>
        <v>0</v>
      </c>
      <c r="G23" s="52" t="str">
        <f>IF(A23=0,"",A23*A3/100)</f>
        <v/>
      </c>
    </row>
    <row r="24" spans="3:7" s="53" customFormat="1" ht="12.75">
      <c r="C24" s="54" t="s">
        <v>37</v>
      </c>
      <c r="D24" s="55">
        <v>0.15</v>
      </c>
      <c r="E24" s="56">
        <f>IF(A3=15,G20,0)</f>
        <v>0</v>
      </c>
      <c r="F24" s="56">
        <f>E24*D24</f>
        <v>0</v>
      </c>
      <c r="G24" s="52" t="str">
        <f>IF(A24=0,"",A24*#REF!/100)</f>
        <v/>
      </c>
    </row>
    <row r="25" spans="3:7" s="53" customFormat="1" ht="13.5" thickBot="1">
      <c r="C25" s="57" t="str">
        <f>IF(A25=0,"","DPH "&amp;A4&amp;" % ze základny: "&amp;TEXT(A25,"# ##0"))</f>
        <v/>
      </c>
      <c r="D25" s="57"/>
      <c r="E25" s="57"/>
      <c r="F25" s="57"/>
      <c r="G25" s="58" t="str">
        <f>IF(A25=0,"",A25*#REF!/100)</f>
        <v/>
      </c>
    </row>
    <row r="26" spans="3:7" s="45" customFormat="1" ht="15">
      <c r="C26" s="46" t="s">
        <v>20</v>
      </c>
      <c r="D26" s="46"/>
      <c r="E26" s="46"/>
      <c r="F26" s="46"/>
      <c r="G26" s="47">
        <f>SUM(G20:G21)</f>
        <v>0</v>
      </c>
    </row>
  </sheetData>
  <sheetProtection password="C8AC" sheet="1" objects="1" scenarios="1"/>
  <printOptions/>
  <pageMargins left="0.7874015748031497" right="0.7874015748031497" top="0.7874015748031497" bottom="0.7874015748031497" header="0.3937007874015748" footer="0.3937007874015748"/>
  <pageSetup horizontalDpi="300" verticalDpi="300" orientation="landscape" paperSize="9" scale="90" r:id="rId1"/>
  <headerFooter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C1:S72"/>
  <sheetViews>
    <sheetView tabSelected="1" view="pageBreakPreview" zoomScale="120" zoomScaleSheetLayoutView="120" workbookViewId="0" topLeftCell="A1">
      <pane ySplit="5" topLeftCell="A6" activePane="bottomLeft" state="frozen"/>
      <selection pane="bottomLeft" activeCell="I24" sqref="I24"/>
    </sheetView>
  </sheetViews>
  <sheetFormatPr defaultColWidth="8.7109375" defaultRowHeight="12.75" outlineLevelRow="2"/>
  <cols>
    <col min="1" max="2" width="3.8515625" style="7" customWidth="1"/>
    <col min="3" max="3" width="8.421875" style="156" customWidth="1"/>
    <col min="4" max="4" width="4.28125" style="157" customWidth="1"/>
    <col min="5" max="5" width="14.28125" style="158" customWidth="1"/>
    <col min="6" max="6" width="61.00390625" style="162" customWidth="1"/>
    <col min="7" max="7" width="4.28125" style="157" customWidth="1"/>
    <col min="8" max="8" width="13.7109375" style="159" customWidth="1"/>
    <col min="9" max="9" width="12.421875" style="160" customWidth="1"/>
    <col min="10" max="10" width="15.7109375" style="161" customWidth="1"/>
    <col min="11" max="11" width="9.7109375" style="160" customWidth="1"/>
    <col min="12" max="12" width="14.57421875" style="160" customWidth="1"/>
    <col min="13" max="13" width="15.7109375" style="160" customWidth="1"/>
    <col min="14" max="14" width="9.421875" style="7" customWidth="1"/>
    <col min="15" max="15" width="9.57421875" style="7" bestFit="1" customWidth="1"/>
    <col min="16" max="16" width="8.7109375" style="7" customWidth="1"/>
    <col min="17" max="17" width="12.7109375" style="7" customWidth="1"/>
    <col min="18" max="16384" width="8.7109375" style="7" customWidth="1"/>
  </cols>
  <sheetData>
    <row r="1" spans="3:13" ht="21.6" customHeight="1">
      <c r="C1" s="33"/>
      <c r="D1" s="30"/>
      <c r="E1" s="30"/>
      <c r="F1" s="30"/>
      <c r="G1" s="30"/>
      <c r="H1" s="59"/>
      <c r="I1" s="31"/>
      <c r="J1" s="60"/>
      <c r="K1" s="31"/>
      <c r="L1" s="31"/>
      <c r="M1" s="31"/>
    </row>
    <row r="2" spans="3:13" ht="21.6" customHeight="1">
      <c r="C2" s="33"/>
      <c r="D2" s="30"/>
      <c r="E2" s="30"/>
      <c r="F2" s="30"/>
      <c r="G2" s="30"/>
      <c r="H2" s="59"/>
      <c r="I2" s="31"/>
      <c r="J2" s="60"/>
      <c r="K2" s="31"/>
      <c r="L2" s="31"/>
      <c r="M2" s="31"/>
    </row>
    <row r="3" spans="3:13" s="65" customFormat="1" ht="13.5" thickBot="1">
      <c r="C3" s="61" t="s">
        <v>12</v>
      </c>
      <c r="D3" s="62" t="s">
        <v>7</v>
      </c>
      <c r="E3" s="63" t="s">
        <v>6</v>
      </c>
      <c r="F3" s="64" t="s">
        <v>10</v>
      </c>
      <c r="G3" s="62" t="s">
        <v>2</v>
      </c>
      <c r="H3" s="35" t="s">
        <v>21</v>
      </c>
      <c r="I3" s="61" t="s">
        <v>16</v>
      </c>
      <c r="J3" s="61" t="s">
        <v>8</v>
      </c>
      <c r="K3" s="61" t="s">
        <v>13</v>
      </c>
      <c r="L3" s="61" t="s">
        <v>5</v>
      </c>
      <c r="M3" s="61" t="s">
        <v>15</v>
      </c>
    </row>
    <row r="4" spans="3:13" ht="11.25" customHeight="1">
      <c r="C4" s="66"/>
      <c r="D4" s="67"/>
      <c r="E4" s="68"/>
      <c r="F4" s="69"/>
      <c r="G4" s="67"/>
      <c r="H4" s="66"/>
      <c r="I4" s="66"/>
      <c r="J4" s="66"/>
      <c r="K4" s="66"/>
      <c r="L4" s="66"/>
      <c r="M4" s="66"/>
    </row>
    <row r="5" spans="3:17" s="77" customFormat="1" ht="17.25" customHeight="1">
      <c r="C5" s="70"/>
      <c r="D5" s="71"/>
      <c r="E5" s="72"/>
      <c r="F5" s="72" t="s">
        <v>18</v>
      </c>
      <c r="G5" s="71"/>
      <c r="H5" s="73"/>
      <c r="I5" s="74"/>
      <c r="J5" s="75">
        <f>SUBTOTAL(9,J6:J71)</f>
        <v>0</v>
      </c>
      <c r="K5" s="76" t="s">
        <v>0</v>
      </c>
      <c r="L5" s="75">
        <f>SUBTOTAL(9,L6:L71)</f>
        <v>0</v>
      </c>
      <c r="M5" s="75">
        <f>SUBTOTAL(9,M6:M71)</f>
        <v>0</v>
      </c>
      <c r="O5" s="78"/>
      <c r="P5" s="78"/>
      <c r="Q5" s="78"/>
    </row>
    <row r="6" spans="3:17" s="85" customFormat="1" ht="16.5" customHeight="1" outlineLevel="1">
      <c r="C6" s="79"/>
      <c r="D6" s="80"/>
      <c r="E6" s="81"/>
      <c r="F6" s="81"/>
      <c r="G6" s="80"/>
      <c r="H6" s="82"/>
      <c r="I6" s="83"/>
      <c r="J6" s="84"/>
      <c r="K6" s="76"/>
      <c r="L6" s="84"/>
      <c r="M6" s="84"/>
      <c r="O6" s="86"/>
      <c r="P6" s="86"/>
      <c r="Q6" s="86"/>
    </row>
    <row r="7" spans="3:17" s="92" customFormat="1" ht="16.5" customHeight="1" outlineLevel="1">
      <c r="C7" s="67"/>
      <c r="D7" s="67"/>
      <c r="E7" s="87">
        <v>1</v>
      </c>
      <c r="F7" s="87" t="s">
        <v>47</v>
      </c>
      <c r="G7" s="67"/>
      <c r="H7" s="88"/>
      <c r="I7" s="89"/>
      <c r="J7" s="90">
        <f>SUBTOTAL(9,J8:J13)</f>
        <v>0</v>
      </c>
      <c r="K7" s="91" t="s">
        <v>0</v>
      </c>
      <c r="L7" s="90">
        <f>SUBTOTAL(9,L8:L13)</f>
        <v>0</v>
      </c>
      <c r="M7" s="90">
        <f>SUBTOTAL(9,M8:M13)</f>
        <v>0</v>
      </c>
      <c r="O7" s="93"/>
      <c r="Q7" s="94"/>
    </row>
    <row r="8" spans="3:13" s="102" customFormat="1" ht="24" outlineLevel="2">
      <c r="C8" s="95">
        <f>C5+1</f>
        <v>1</v>
      </c>
      <c r="D8" s="96"/>
      <c r="E8" s="97"/>
      <c r="F8" s="98" t="s">
        <v>56</v>
      </c>
      <c r="G8" s="99" t="s">
        <v>4</v>
      </c>
      <c r="H8" s="100">
        <v>42.448</v>
      </c>
      <c r="I8" s="163"/>
      <c r="J8" s="101">
        <f>H8*I8</f>
        <v>0</v>
      </c>
      <c r="K8" s="101">
        <v>15</v>
      </c>
      <c r="L8" s="101">
        <f>J8*(K8/100)</f>
        <v>0</v>
      </c>
      <c r="M8" s="101">
        <f>J8+L8</f>
        <v>0</v>
      </c>
    </row>
    <row r="9" spans="3:13" s="102" customFormat="1" ht="24" outlineLevel="2">
      <c r="C9" s="95">
        <f>C8+1</f>
        <v>2</v>
      </c>
      <c r="D9" s="96"/>
      <c r="E9" s="97"/>
      <c r="F9" s="98" t="s">
        <v>57</v>
      </c>
      <c r="G9" s="99" t="s">
        <v>4</v>
      </c>
      <c r="H9" s="100">
        <v>42.448</v>
      </c>
      <c r="I9" s="163"/>
      <c r="J9" s="101">
        <f>H9*I9</f>
        <v>0</v>
      </c>
      <c r="K9" s="101">
        <v>15</v>
      </c>
      <c r="L9" s="101">
        <f>J9*(K9/100)</f>
        <v>0</v>
      </c>
      <c r="M9" s="101">
        <f>J9+L9</f>
        <v>0</v>
      </c>
    </row>
    <row r="10" spans="3:13" s="102" customFormat="1" ht="24" outlineLevel="2">
      <c r="C10" s="95">
        <f aca="true" t="shared" si="0" ref="C10:C12">C9+1</f>
        <v>3</v>
      </c>
      <c r="D10" s="96"/>
      <c r="E10" s="97"/>
      <c r="F10" s="98" t="s">
        <v>58</v>
      </c>
      <c r="G10" s="99" t="s">
        <v>4</v>
      </c>
      <c r="H10" s="100">
        <v>42.448</v>
      </c>
      <c r="I10" s="163"/>
      <c r="J10" s="101">
        <f>H10*I10</f>
        <v>0</v>
      </c>
      <c r="K10" s="101">
        <v>15</v>
      </c>
      <c r="L10" s="101">
        <f>J10*(K10/100)</f>
        <v>0</v>
      </c>
      <c r="M10" s="101">
        <f>J10+L10</f>
        <v>0</v>
      </c>
    </row>
    <row r="11" spans="3:13" s="102" customFormat="1" ht="12" outlineLevel="2">
      <c r="C11" s="95">
        <f t="shared" si="0"/>
        <v>4</v>
      </c>
      <c r="D11" s="96"/>
      <c r="E11" s="103"/>
      <c r="F11" s="104" t="s">
        <v>59</v>
      </c>
      <c r="G11" s="99" t="s">
        <v>4</v>
      </c>
      <c r="H11" s="100">
        <v>42.448</v>
      </c>
      <c r="I11" s="163"/>
      <c r="J11" s="101">
        <f>H11*I11</f>
        <v>0</v>
      </c>
      <c r="K11" s="101">
        <v>15</v>
      </c>
      <c r="L11" s="101">
        <f>J11*(K11/100)</f>
        <v>0</v>
      </c>
      <c r="M11" s="101">
        <f>J11+L11</f>
        <v>0</v>
      </c>
    </row>
    <row r="12" spans="3:13" s="102" customFormat="1" ht="12" outlineLevel="2">
      <c r="C12" s="95">
        <f t="shared" si="0"/>
        <v>5</v>
      </c>
      <c r="D12" s="96"/>
      <c r="E12" s="103"/>
      <c r="F12" s="104" t="s">
        <v>60</v>
      </c>
      <c r="G12" s="99" t="s">
        <v>4</v>
      </c>
      <c r="H12" s="100">
        <v>42.448</v>
      </c>
      <c r="I12" s="163"/>
      <c r="J12" s="101">
        <f>H12*I12</f>
        <v>0</v>
      </c>
      <c r="K12" s="101">
        <v>15</v>
      </c>
      <c r="L12" s="101">
        <f>J12*(K12/100)</f>
        <v>0</v>
      </c>
      <c r="M12" s="101">
        <f>J12+L12</f>
        <v>0</v>
      </c>
    </row>
    <row r="13" spans="3:13" s="113" customFormat="1" ht="12.75" customHeight="1" outlineLevel="2">
      <c r="C13" s="105"/>
      <c r="D13" s="105"/>
      <c r="E13" s="106"/>
      <c r="F13" s="107"/>
      <c r="G13" s="108"/>
      <c r="H13" s="109"/>
      <c r="I13" s="110"/>
      <c r="J13" s="94"/>
      <c r="K13" s="111"/>
      <c r="L13" s="112"/>
      <c r="M13" s="112"/>
    </row>
    <row r="14" spans="3:17" s="92" customFormat="1" ht="16.5" customHeight="1" outlineLevel="1">
      <c r="C14" s="67"/>
      <c r="D14" s="67"/>
      <c r="E14" s="87">
        <v>18</v>
      </c>
      <c r="F14" s="114" t="s">
        <v>82</v>
      </c>
      <c r="G14" s="115"/>
      <c r="H14" s="88"/>
      <c r="I14" s="116"/>
      <c r="J14" s="90">
        <f>SUBTOTAL(9,J15:J17)</f>
        <v>0</v>
      </c>
      <c r="K14" s="91" t="s">
        <v>0</v>
      </c>
      <c r="L14" s="90">
        <f>SUBTOTAL(9,L15:L17)</f>
        <v>0</v>
      </c>
      <c r="M14" s="90">
        <f>SUBTOTAL(9,M15:M17)</f>
        <v>0</v>
      </c>
      <c r="O14" s="93"/>
      <c r="Q14" s="94"/>
    </row>
    <row r="15" spans="3:13" s="102" customFormat="1" ht="12" outlineLevel="2">
      <c r="C15" s="95">
        <f>C12+1</f>
        <v>6</v>
      </c>
      <c r="D15" s="96"/>
      <c r="E15" s="97"/>
      <c r="F15" s="98" t="s">
        <v>83</v>
      </c>
      <c r="G15" s="99" t="s">
        <v>3</v>
      </c>
      <c r="H15" s="100">
        <v>532.7</v>
      </c>
      <c r="I15" s="163"/>
      <c r="J15" s="101">
        <f>H15*I15</f>
        <v>0</v>
      </c>
      <c r="K15" s="101">
        <v>15</v>
      </c>
      <c r="L15" s="101">
        <f>J15*(K15/100)</f>
        <v>0</v>
      </c>
      <c r="M15" s="101">
        <f>J15+L15</f>
        <v>0</v>
      </c>
    </row>
    <row r="16" spans="3:13" s="102" customFormat="1" ht="12" outlineLevel="2">
      <c r="C16" s="95">
        <f>C15+1</f>
        <v>7</v>
      </c>
      <c r="D16" s="96"/>
      <c r="E16" s="97"/>
      <c r="F16" s="98" t="s">
        <v>76</v>
      </c>
      <c r="G16" s="99" t="s">
        <v>3</v>
      </c>
      <c r="H16" s="100">
        <v>532.7</v>
      </c>
      <c r="I16" s="163"/>
      <c r="J16" s="101">
        <f>H16*I16</f>
        <v>0</v>
      </c>
      <c r="K16" s="101">
        <v>15</v>
      </c>
      <c r="L16" s="101">
        <f>J16*(K16/100)</f>
        <v>0</v>
      </c>
      <c r="M16" s="101">
        <f>J16+L16</f>
        <v>0</v>
      </c>
    </row>
    <row r="17" spans="3:13" s="102" customFormat="1" ht="12" outlineLevel="2">
      <c r="C17" s="95">
        <f>C16+1</f>
        <v>8</v>
      </c>
      <c r="D17" s="96"/>
      <c r="E17" s="97"/>
      <c r="F17" s="98" t="s">
        <v>87</v>
      </c>
      <c r="G17" s="99" t="s">
        <v>88</v>
      </c>
      <c r="H17" s="100">
        <v>13.3</v>
      </c>
      <c r="I17" s="163"/>
      <c r="J17" s="101">
        <f>H17*I17</f>
        <v>0</v>
      </c>
      <c r="K17" s="101">
        <v>15</v>
      </c>
      <c r="L17" s="101">
        <f>J17*(K17/100)</f>
        <v>0</v>
      </c>
      <c r="M17" s="101">
        <f>J17+L17</f>
        <v>0</v>
      </c>
    </row>
    <row r="18" spans="3:13" s="113" customFormat="1" ht="12.75" customHeight="1" outlineLevel="2">
      <c r="C18" s="105"/>
      <c r="D18" s="105"/>
      <c r="E18" s="106"/>
      <c r="F18" s="107"/>
      <c r="G18" s="108"/>
      <c r="H18" s="109"/>
      <c r="I18" s="110"/>
      <c r="J18" s="94"/>
      <c r="K18" s="111"/>
      <c r="L18" s="112"/>
      <c r="M18" s="112"/>
    </row>
    <row r="19" spans="3:17" s="92" customFormat="1" ht="16.5" customHeight="1" outlineLevel="1">
      <c r="C19" s="67"/>
      <c r="D19" s="67"/>
      <c r="E19" s="87">
        <v>2</v>
      </c>
      <c r="F19" s="114" t="s">
        <v>48</v>
      </c>
      <c r="G19" s="115"/>
      <c r="H19" s="88"/>
      <c r="I19" s="116"/>
      <c r="J19" s="90">
        <f>SUBTOTAL(9,J20:J22)</f>
        <v>0</v>
      </c>
      <c r="K19" s="91" t="s">
        <v>0</v>
      </c>
      <c r="L19" s="90">
        <f>SUBTOTAL(9,L20:L22)</f>
        <v>0</v>
      </c>
      <c r="M19" s="90">
        <f>SUBTOTAL(9,M20:M22)</f>
        <v>0</v>
      </c>
      <c r="O19" s="93"/>
      <c r="Q19" s="94"/>
    </row>
    <row r="20" spans="3:13" s="102" customFormat="1" ht="12" outlineLevel="2">
      <c r="C20" s="95">
        <f>C17+1</f>
        <v>9</v>
      </c>
      <c r="D20" s="96"/>
      <c r="E20" s="97"/>
      <c r="F20" s="98" t="s">
        <v>54</v>
      </c>
      <c r="G20" s="99" t="s">
        <v>4</v>
      </c>
      <c r="H20" s="100">
        <v>1.536</v>
      </c>
      <c r="I20" s="163"/>
      <c r="J20" s="101">
        <f>H20*I20</f>
        <v>0</v>
      </c>
      <c r="K20" s="101">
        <v>15</v>
      </c>
      <c r="L20" s="101">
        <f>J20*(K20/100)</f>
        <v>0</v>
      </c>
      <c r="M20" s="101">
        <f>J20+L20</f>
        <v>0</v>
      </c>
    </row>
    <row r="21" spans="3:13" s="102" customFormat="1" ht="12" outlineLevel="2">
      <c r="C21" s="95">
        <f>C20+1</f>
        <v>10</v>
      </c>
      <c r="D21" s="96"/>
      <c r="E21" s="97"/>
      <c r="F21" s="98" t="s">
        <v>55</v>
      </c>
      <c r="G21" s="99" t="s">
        <v>4</v>
      </c>
      <c r="H21" s="100">
        <v>27.588</v>
      </c>
      <c r="I21" s="163"/>
      <c r="J21" s="101">
        <f>H21*I21</f>
        <v>0</v>
      </c>
      <c r="K21" s="101">
        <v>15</v>
      </c>
      <c r="L21" s="101">
        <f>J21*(K21/100)</f>
        <v>0</v>
      </c>
      <c r="M21" s="101">
        <f>J21+L21</f>
        <v>0</v>
      </c>
    </row>
    <row r="22" spans="3:13" s="113" customFormat="1" ht="12.75" customHeight="1" outlineLevel="2">
      <c r="C22" s="105"/>
      <c r="D22" s="105"/>
      <c r="E22" s="106"/>
      <c r="F22" s="107"/>
      <c r="G22" s="108"/>
      <c r="H22" s="109"/>
      <c r="I22" s="110"/>
      <c r="J22" s="94"/>
      <c r="K22" s="111"/>
      <c r="L22" s="112"/>
      <c r="M22" s="112"/>
    </row>
    <row r="23" spans="3:19" s="92" customFormat="1" ht="16.5" customHeight="1" outlineLevel="1">
      <c r="C23" s="117"/>
      <c r="D23" s="67"/>
      <c r="E23" s="87">
        <v>3</v>
      </c>
      <c r="F23" s="114" t="s">
        <v>22</v>
      </c>
      <c r="G23" s="115"/>
      <c r="H23" s="88"/>
      <c r="I23" s="116"/>
      <c r="J23" s="90">
        <f>SUBTOTAL(9,J24:J28)</f>
        <v>0</v>
      </c>
      <c r="K23" s="91" t="s">
        <v>0</v>
      </c>
      <c r="L23" s="90">
        <f>SUBTOTAL(9,L24:L28)</f>
        <v>0</v>
      </c>
      <c r="M23" s="90">
        <f>SUBTOTAL(9,M24:M28)</f>
        <v>0</v>
      </c>
      <c r="O23" s="93"/>
      <c r="S23" s="118"/>
    </row>
    <row r="24" spans="3:19" s="126" customFormat="1" ht="25.5" customHeight="1" outlineLevel="2">
      <c r="C24" s="119">
        <f>C21+1</f>
        <v>11</v>
      </c>
      <c r="D24" s="120"/>
      <c r="E24" s="121"/>
      <c r="F24" s="122" t="s">
        <v>73</v>
      </c>
      <c r="G24" s="123" t="s">
        <v>3</v>
      </c>
      <c r="H24" s="124">
        <v>3.78</v>
      </c>
      <c r="I24" s="164"/>
      <c r="J24" s="125">
        <f>H24*I24</f>
        <v>0</v>
      </c>
      <c r="K24" s="125">
        <v>15</v>
      </c>
      <c r="L24" s="125">
        <f>J24*(K24/100)</f>
        <v>0</v>
      </c>
      <c r="M24" s="125">
        <f>J24+L24</f>
        <v>0</v>
      </c>
      <c r="Q24" s="127"/>
      <c r="R24" s="127"/>
      <c r="S24" s="127"/>
    </row>
    <row r="25" spans="3:13" s="102" customFormat="1" ht="12" outlineLevel="2">
      <c r="C25" s="119">
        <f>C24+1</f>
        <v>12</v>
      </c>
      <c r="D25" s="96"/>
      <c r="E25" s="103"/>
      <c r="F25" s="104" t="s">
        <v>74</v>
      </c>
      <c r="G25" s="99" t="s">
        <v>1</v>
      </c>
      <c r="H25" s="100">
        <v>0.04</v>
      </c>
      <c r="I25" s="163"/>
      <c r="J25" s="101">
        <f>H25*I25</f>
        <v>0</v>
      </c>
      <c r="K25" s="101">
        <v>15</v>
      </c>
      <c r="L25" s="101">
        <f>J25*(K25/100)</f>
        <v>0</v>
      </c>
      <c r="M25" s="101">
        <f>J25+L25</f>
        <v>0</v>
      </c>
    </row>
    <row r="26" spans="3:13" s="102" customFormat="1" ht="12" outlineLevel="2">
      <c r="C26" s="119">
        <f>C25+1</f>
        <v>13</v>
      </c>
      <c r="D26" s="96"/>
      <c r="E26" s="103"/>
      <c r="F26" s="104" t="s">
        <v>75</v>
      </c>
      <c r="G26" s="99" t="s">
        <v>3</v>
      </c>
      <c r="H26" s="100">
        <v>3.78</v>
      </c>
      <c r="I26" s="163"/>
      <c r="J26" s="101">
        <f>H26*I26</f>
        <v>0</v>
      </c>
      <c r="K26" s="101">
        <v>15</v>
      </c>
      <c r="L26" s="101">
        <f>J26*(K26/100)</f>
        <v>0</v>
      </c>
      <c r="M26" s="101">
        <f>J26+L26</f>
        <v>0</v>
      </c>
    </row>
    <row r="27" spans="3:13" s="102" customFormat="1" ht="12" outlineLevel="2">
      <c r="C27" s="119">
        <f>C26+1</f>
        <v>14</v>
      </c>
      <c r="D27" s="96"/>
      <c r="E27" s="103"/>
      <c r="F27" s="104" t="s">
        <v>77</v>
      </c>
      <c r="G27" s="99" t="s">
        <v>4</v>
      </c>
      <c r="H27" s="100">
        <v>1.35</v>
      </c>
      <c r="I27" s="163"/>
      <c r="J27" s="101">
        <f>H27*I27</f>
        <v>0</v>
      </c>
      <c r="K27" s="101">
        <v>15</v>
      </c>
      <c r="L27" s="101">
        <f>J27*(K27/100)</f>
        <v>0</v>
      </c>
      <c r="M27" s="101">
        <f>J27+L27</f>
        <v>0</v>
      </c>
    </row>
    <row r="28" spans="3:13" s="102" customFormat="1" ht="12" outlineLevel="2">
      <c r="C28" s="119">
        <f>C27+1</f>
        <v>15</v>
      </c>
      <c r="D28" s="96"/>
      <c r="E28" s="103"/>
      <c r="F28" s="104" t="s">
        <v>78</v>
      </c>
      <c r="G28" s="99" t="s">
        <v>3</v>
      </c>
      <c r="H28" s="100">
        <v>6.548</v>
      </c>
      <c r="I28" s="163"/>
      <c r="J28" s="101">
        <f>H28*I28</f>
        <v>0</v>
      </c>
      <c r="K28" s="101">
        <v>15</v>
      </c>
      <c r="L28" s="101">
        <f>J28*(K28/100)</f>
        <v>0</v>
      </c>
      <c r="M28" s="101">
        <f>J28+L28</f>
        <v>0</v>
      </c>
    </row>
    <row r="29" spans="3:13" s="113" customFormat="1" ht="12.75" customHeight="1" outlineLevel="2">
      <c r="C29" s="105"/>
      <c r="D29" s="105"/>
      <c r="E29" s="106"/>
      <c r="F29" s="107"/>
      <c r="G29" s="108"/>
      <c r="H29" s="109"/>
      <c r="I29" s="110"/>
      <c r="J29" s="94"/>
      <c r="K29" s="111"/>
      <c r="L29" s="112"/>
      <c r="M29" s="112"/>
    </row>
    <row r="30" spans="3:13" s="92" customFormat="1" ht="16.5" customHeight="1" outlineLevel="1">
      <c r="C30" s="67"/>
      <c r="D30" s="67"/>
      <c r="E30" s="87">
        <v>56</v>
      </c>
      <c r="F30" s="114" t="s">
        <v>66</v>
      </c>
      <c r="G30" s="115"/>
      <c r="H30" s="88"/>
      <c r="I30" s="116"/>
      <c r="J30" s="90">
        <f>SUBTOTAL(9,J31:J31)</f>
        <v>0</v>
      </c>
      <c r="K30" s="91"/>
      <c r="L30" s="90">
        <f>SUBTOTAL(9,L31:L31)</f>
        <v>0</v>
      </c>
      <c r="M30" s="90">
        <f>SUBTOTAL(9,M31:M31)</f>
        <v>0</v>
      </c>
    </row>
    <row r="31" spans="3:13" s="133" customFormat="1" ht="12" outlineLevel="2">
      <c r="C31" s="95">
        <f>C28+1</f>
        <v>16</v>
      </c>
      <c r="D31" s="128"/>
      <c r="E31" s="129"/>
      <c r="F31" s="130" t="s">
        <v>67</v>
      </c>
      <c r="G31" s="123" t="s">
        <v>4</v>
      </c>
      <c r="H31" s="131">
        <v>32.137</v>
      </c>
      <c r="I31" s="165"/>
      <c r="J31" s="132">
        <f>H31*I31</f>
        <v>0</v>
      </c>
      <c r="K31" s="101">
        <v>15</v>
      </c>
      <c r="L31" s="132">
        <f>J31*(K31/100)</f>
        <v>0</v>
      </c>
      <c r="M31" s="132">
        <f>J31+L31</f>
        <v>0</v>
      </c>
    </row>
    <row r="32" spans="3:13" s="113" customFormat="1" ht="12.75" customHeight="1" outlineLevel="2">
      <c r="C32" s="105"/>
      <c r="D32" s="105"/>
      <c r="E32" s="106"/>
      <c r="F32" s="107"/>
      <c r="G32" s="108"/>
      <c r="H32" s="109"/>
      <c r="I32" s="110"/>
      <c r="J32" s="94"/>
      <c r="K32" s="111"/>
      <c r="L32" s="112"/>
      <c r="M32" s="112"/>
    </row>
    <row r="33" spans="3:13" s="92" customFormat="1" ht="16.5" customHeight="1" outlineLevel="1">
      <c r="C33" s="67"/>
      <c r="D33" s="67"/>
      <c r="E33" s="87">
        <v>59</v>
      </c>
      <c r="F33" s="114" t="s">
        <v>68</v>
      </c>
      <c r="G33" s="115"/>
      <c r="H33" s="88"/>
      <c r="I33" s="116"/>
      <c r="J33" s="90">
        <f>SUBTOTAL(9,J34:J35)</f>
        <v>0</v>
      </c>
      <c r="K33" s="91"/>
      <c r="L33" s="90">
        <f>SUBTOTAL(9,L34:L35)</f>
        <v>0</v>
      </c>
      <c r="M33" s="90">
        <f>SUBTOTAL(9,M34:M35)</f>
        <v>0</v>
      </c>
    </row>
    <row r="34" spans="3:13" s="133" customFormat="1" ht="12" outlineLevel="2">
      <c r="C34" s="95">
        <f>C31+1</f>
        <v>17</v>
      </c>
      <c r="D34" s="128"/>
      <c r="E34" s="129"/>
      <c r="F34" s="130" t="s">
        <v>69</v>
      </c>
      <c r="G34" s="123" t="s">
        <v>3</v>
      </c>
      <c r="H34" s="131">
        <v>164.5</v>
      </c>
      <c r="I34" s="165"/>
      <c r="J34" s="132">
        <f>H34*I34</f>
        <v>0</v>
      </c>
      <c r="K34" s="101">
        <v>15</v>
      </c>
      <c r="L34" s="132">
        <f>J34*(K34/100)</f>
        <v>0</v>
      </c>
      <c r="M34" s="132">
        <f>J34+L34</f>
        <v>0</v>
      </c>
    </row>
    <row r="35" spans="3:13" s="133" customFormat="1" ht="12" outlineLevel="2">
      <c r="C35" s="95">
        <f>C34+1</f>
        <v>18</v>
      </c>
      <c r="D35" s="128"/>
      <c r="E35" s="129"/>
      <c r="F35" s="130" t="s">
        <v>70</v>
      </c>
      <c r="G35" s="123" t="s">
        <v>3</v>
      </c>
      <c r="H35" s="131">
        <v>169.435</v>
      </c>
      <c r="I35" s="165"/>
      <c r="J35" s="132">
        <f>H35*I35</f>
        <v>0</v>
      </c>
      <c r="K35" s="101">
        <v>15</v>
      </c>
      <c r="L35" s="132">
        <f>J35*(K35/100)</f>
        <v>0</v>
      </c>
      <c r="M35" s="132">
        <f>J35+L35</f>
        <v>0</v>
      </c>
    </row>
    <row r="36" spans="3:13" s="113" customFormat="1" ht="12.75" customHeight="1" outlineLevel="2">
      <c r="C36" s="105"/>
      <c r="D36" s="105"/>
      <c r="E36" s="106"/>
      <c r="F36" s="107"/>
      <c r="G36" s="108"/>
      <c r="H36" s="109"/>
      <c r="I36" s="110"/>
      <c r="J36" s="94"/>
      <c r="K36" s="111"/>
      <c r="L36" s="112"/>
      <c r="M36" s="112"/>
    </row>
    <row r="37" spans="3:13" s="92" customFormat="1" ht="16.5" customHeight="1" outlineLevel="1">
      <c r="C37" s="67"/>
      <c r="D37" s="67"/>
      <c r="E37" s="87">
        <v>712</v>
      </c>
      <c r="F37" s="114" t="s">
        <v>61</v>
      </c>
      <c r="G37" s="115"/>
      <c r="H37" s="88"/>
      <c r="I37" s="116"/>
      <c r="J37" s="90">
        <f>SUBTOTAL(9,J38)</f>
        <v>0</v>
      </c>
      <c r="K37" s="91"/>
      <c r="L37" s="90">
        <f>SUBTOTAL(9,L38)</f>
        <v>0</v>
      </c>
      <c r="M37" s="90">
        <f>SUBTOTAL(9,M38)</f>
        <v>0</v>
      </c>
    </row>
    <row r="38" spans="3:13" s="133" customFormat="1" ht="12" outlineLevel="2">
      <c r="C38" s="95">
        <f>C35+1</f>
        <v>19</v>
      </c>
      <c r="D38" s="128"/>
      <c r="E38" s="129"/>
      <c r="F38" s="130" t="s">
        <v>62</v>
      </c>
      <c r="G38" s="123" t="s">
        <v>3</v>
      </c>
      <c r="H38" s="124">
        <v>114.24</v>
      </c>
      <c r="I38" s="165"/>
      <c r="J38" s="132">
        <f>H38*I38</f>
        <v>0</v>
      </c>
      <c r="K38" s="101">
        <v>15</v>
      </c>
      <c r="L38" s="132">
        <f aca="true" t="shared" si="1" ref="L38">J38*(K38/100)</f>
        <v>0</v>
      </c>
      <c r="M38" s="132">
        <f aca="true" t="shared" si="2" ref="M38">J38+L38</f>
        <v>0</v>
      </c>
    </row>
    <row r="39" spans="3:13" s="113" customFormat="1" ht="12.75" customHeight="1" outlineLevel="2">
      <c r="C39" s="105"/>
      <c r="D39" s="105"/>
      <c r="E39" s="106"/>
      <c r="F39" s="107"/>
      <c r="G39" s="108"/>
      <c r="H39" s="109"/>
      <c r="I39" s="110"/>
      <c r="J39" s="94"/>
      <c r="K39" s="111"/>
      <c r="L39" s="112"/>
      <c r="M39" s="112"/>
    </row>
    <row r="40" spans="3:13" s="92" customFormat="1" ht="16.5" customHeight="1" outlineLevel="1">
      <c r="C40" s="67"/>
      <c r="D40" s="67"/>
      <c r="E40" s="87">
        <v>767</v>
      </c>
      <c r="F40" s="114" t="s">
        <v>79</v>
      </c>
      <c r="G40" s="115"/>
      <c r="H40" s="88"/>
      <c r="I40" s="116"/>
      <c r="J40" s="90">
        <f>SUBTOTAL(9,J41:J42)</f>
        <v>0</v>
      </c>
      <c r="K40" s="91"/>
      <c r="L40" s="90">
        <f>SUBTOTAL(9,L41:L42)</f>
        <v>0</v>
      </c>
      <c r="M40" s="90">
        <f>SUBTOTAL(9,M41:M42)</f>
        <v>0</v>
      </c>
    </row>
    <row r="41" spans="3:13" s="102" customFormat="1" ht="12" outlineLevel="2">
      <c r="C41" s="119">
        <f>C38+1</f>
        <v>20</v>
      </c>
      <c r="D41" s="120"/>
      <c r="E41" s="134"/>
      <c r="F41" s="135" t="s">
        <v>80</v>
      </c>
      <c r="G41" s="136" t="s">
        <v>30</v>
      </c>
      <c r="H41" s="137">
        <v>38.85</v>
      </c>
      <c r="I41" s="164"/>
      <c r="J41" s="125">
        <f>H41*I41</f>
        <v>0</v>
      </c>
      <c r="K41" s="125">
        <v>15</v>
      </c>
      <c r="L41" s="125">
        <f>J41*(K41/100)</f>
        <v>0</v>
      </c>
      <c r="M41" s="125">
        <f>J41+L41</f>
        <v>0</v>
      </c>
    </row>
    <row r="42" spans="3:13" s="102" customFormat="1" ht="12" outlineLevel="2">
      <c r="C42" s="119">
        <f aca="true" t="shared" si="3" ref="C42">C41+1</f>
        <v>21</v>
      </c>
      <c r="D42" s="120"/>
      <c r="E42" s="134"/>
      <c r="F42" s="138" t="s">
        <v>81</v>
      </c>
      <c r="G42" s="136" t="s">
        <v>30</v>
      </c>
      <c r="H42" s="137">
        <v>38.85</v>
      </c>
      <c r="I42" s="164"/>
      <c r="J42" s="125">
        <f>H42*I42</f>
        <v>0</v>
      </c>
      <c r="K42" s="125">
        <v>15</v>
      </c>
      <c r="L42" s="125">
        <f>J42*(K42/100)</f>
        <v>0</v>
      </c>
      <c r="M42" s="125">
        <f>J42+L42</f>
        <v>0</v>
      </c>
    </row>
    <row r="43" spans="3:13" s="113" customFormat="1" ht="12.75" customHeight="1" outlineLevel="2">
      <c r="C43" s="105"/>
      <c r="D43" s="105"/>
      <c r="E43" s="105"/>
      <c r="F43" s="139"/>
      <c r="G43" s="108"/>
      <c r="H43" s="109"/>
      <c r="I43" s="110"/>
      <c r="J43" s="94"/>
      <c r="K43" s="111"/>
      <c r="L43" s="112"/>
      <c r="M43" s="112"/>
    </row>
    <row r="44" spans="3:13" s="92" customFormat="1" ht="17.1" customHeight="1" outlineLevel="1">
      <c r="C44" s="67"/>
      <c r="D44" s="67"/>
      <c r="E44" s="87">
        <v>9</v>
      </c>
      <c r="F44" s="114" t="s">
        <v>23</v>
      </c>
      <c r="G44" s="115"/>
      <c r="H44" s="88"/>
      <c r="I44" s="116"/>
      <c r="J44" s="90">
        <f>SUBTOTAL(9,J45:J49)</f>
        <v>0</v>
      </c>
      <c r="K44" s="91"/>
      <c r="L44" s="90">
        <f>SUBTOTAL(9,L45:L49)</f>
        <v>0</v>
      </c>
      <c r="M44" s="90">
        <f>SUBTOTAL(9,M45:M49)</f>
        <v>0</v>
      </c>
    </row>
    <row r="45" spans="3:13" s="102" customFormat="1" ht="12" outlineLevel="2">
      <c r="C45" s="119">
        <f>C42+1</f>
        <v>22</v>
      </c>
      <c r="D45" s="96"/>
      <c r="E45" s="140"/>
      <c r="F45" s="104" t="s">
        <v>49</v>
      </c>
      <c r="G45" s="99" t="s">
        <v>4</v>
      </c>
      <c r="H45" s="100">
        <v>40.916</v>
      </c>
      <c r="I45" s="163"/>
      <c r="J45" s="101">
        <f>H45*I45</f>
        <v>0</v>
      </c>
      <c r="K45" s="101">
        <v>15</v>
      </c>
      <c r="L45" s="101">
        <f>J45*(K45/100)</f>
        <v>0</v>
      </c>
      <c r="M45" s="101">
        <f>J45+L45</f>
        <v>0</v>
      </c>
    </row>
    <row r="46" spans="3:13" s="102" customFormat="1" ht="12" customHeight="1" outlineLevel="2">
      <c r="C46" s="119">
        <f aca="true" t="shared" si="4" ref="C46:C63">C45+1</f>
        <v>23</v>
      </c>
      <c r="D46" s="96"/>
      <c r="E46" s="140"/>
      <c r="F46" s="141" t="s">
        <v>50</v>
      </c>
      <c r="G46" s="99" t="s">
        <v>3</v>
      </c>
      <c r="H46" s="100">
        <v>9</v>
      </c>
      <c r="I46" s="163"/>
      <c r="J46" s="101">
        <f>H46*I46</f>
        <v>0</v>
      </c>
      <c r="K46" s="101">
        <v>15</v>
      </c>
      <c r="L46" s="101">
        <f>J46*(K46/100)</f>
        <v>0</v>
      </c>
      <c r="M46" s="101">
        <f>J46+L46</f>
        <v>0</v>
      </c>
    </row>
    <row r="47" spans="3:13" s="102" customFormat="1" ht="12" outlineLevel="2">
      <c r="C47" s="119">
        <f>C46+1</f>
        <v>24</v>
      </c>
      <c r="D47" s="96"/>
      <c r="E47" s="140"/>
      <c r="F47" s="104" t="s">
        <v>51</v>
      </c>
      <c r="G47" s="99" t="s">
        <v>3</v>
      </c>
      <c r="H47" s="100">
        <v>133.6</v>
      </c>
      <c r="I47" s="163"/>
      <c r="J47" s="101">
        <f>H47*I47</f>
        <v>0</v>
      </c>
      <c r="K47" s="101">
        <v>15</v>
      </c>
      <c r="L47" s="101">
        <f>J47*(K47/100)</f>
        <v>0</v>
      </c>
      <c r="M47" s="101">
        <f>J47+L47</f>
        <v>0</v>
      </c>
    </row>
    <row r="48" spans="3:13" s="102" customFormat="1" ht="12" customHeight="1" outlineLevel="2">
      <c r="C48" s="119">
        <f t="shared" si="4"/>
        <v>25</v>
      </c>
      <c r="D48" s="96"/>
      <c r="E48" s="140"/>
      <c r="F48" s="141" t="s">
        <v>52</v>
      </c>
      <c r="G48" s="99" t="s">
        <v>25</v>
      </c>
      <c r="H48" s="100">
        <v>1</v>
      </c>
      <c r="I48" s="163"/>
      <c r="J48" s="101">
        <f>H48*I48</f>
        <v>0</v>
      </c>
      <c r="K48" s="101">
        <v>15</v>
      </c>
      <c r="L48" s="101">
        <f>J48*(K48/100)</f>
        <v>0</v>
      </c>
      <c r="M48" s="101">
        <f>J48+L48</f>
        <v>0</v>
      </c>
    </row>
    <row r="49" spans="3:13" s="102" customFormat="1" ht="12" outlineLevel="2">
      <c r="C49" s="119">
        <f>C48+1</f>
        <v>26</v>
      </c>
      <c r="D49" s="96"/>
      <c r="E49" s="140"/>
      <c r="F49" s="104" t="s">
        <v>53</v>
      </c>
      <c r="G49" s="99" t="s">
        <v>25</v>
      </c>
      <c r="H49" s="100">
        <v>1</v>
      </c>
      <c r="I49" s="163"/>
      <c r="J49" s="101">
        <f>H49*I49</f>
        <v>0</v>
      </c>
      <c r="K49" s="101">
        <v>15</v>
      </c>
      <c r="L49" s="101">
        <f>J49*(K49/100)</f>
        <v>0</v>
      </c>
      <c r="M49" s="101">
        <f>J49+L49</f>
        <v>0</v>
      </c>
    </row>
    <row r="50" spans="3:13" s="113" customFormat="1" ht="12.75" customHeight="1" outlineLevel="2">
      <c r="C50" s="105"/>
      <c r="D50" s="105"/>
      <c r="E50" s="106"/>
      <c r="F50" s="107"/>
      <c r="G50" s="108"/>
      <c r="H50" s="109"/>
      <c r="I50" s="110"/>
      <c r="J50" s="94"/>
      <c r="K50" s="111"/>
      <c r="L50" s="112"/>
      <c r="M50" s="112"/>
    </row>
    <row r="51" spans="3:13" s="92" customFormat="1" ht="16.5" customHeight="1" outlineLevel="1">
      <c r="C51" s="67"/>
      <c r="D51" s="67"/>
      <c r="E51" s="87">
        <v>91</v>
      </c>
      <c r="F51" s="114" t="s">
        <v>63</v>
      </c>
      <c r="G51" s="115"/>
      <c r="H51" s="88"/>
      <c r="I51" s="116"/>
      <c r="J51" s="90">
        <f>SUBTOTAL(9,J52:J56)</f>
        <v>0</v>
      </c>
      <c r="K51" s="91"/>
      <c r="L51" s="90">
        <f>SUBTOTAL(9,L52:L56)</f>
        <v>0</v>
      </c>
      <c r="M51" s="90">
        <f>SUBTOTAL(9,M52:M56)</f>
        <v>0</v>
      </c>
    </row>
    <row r="52" spans="3:13" s="133" customFormat="1" ht="12" outlineLevel="2">
      <c r="C52" s="95">
        <f>C49+1</f>
        <v>27</v>
      </c>
      <c r="D52" s="128"/>
      <c r="E52" s="129"/>
      <c r="F52" s="130" t="s">
        <v>64</v>
      </c>
      <c r="G52" s="123" t="s">
        <v>30</v>
      </c>
      <c r="H52" s="131">
        <v>7</v>
      </c>
      <c r="I52" s="165"/>
      <c r="J52" s="132">
        <f>H52*I52</f>
        <v>0</v>
      </c>
      <c r="K52" s="101">
        <v>15</v>
      </c>
      <c r="L52" s="132">
        <f>J52*(K52/100)</f>
        <v>0</v>
      </c>
      <c r="M52" s="132">
        <f>J52+L52</f>
        <v>0</v>
      </c>
    </row>
    <row r="53" spans="3:13" s="133" customFormat="1" ht="12" outlineLevel="2">
      <c r="C53" s="95">
        <f>C52+1</f>
        <v>28</v>
      </c>
      <c r="D53" s="128"/>
      <c r="E53" s="129"/>
      <c r="F53" s="130" t="s">
        <v>65</v>
      </c>
      <c r="G53" s="123" t="s">
        <v>26</v>
      </c>
      <c r="H53" s="131">
        <v>14</v>
      </c>
      <c r="I53" s="165"/>
      <c r="J53" s="132">
        <f>H53*I53</f>
        <v>0</v>
      </c>
      <c r="K53" s="101">
        <v>15</v>
      </c>
      <c r="L53" s="132">
        <f>J53*(K53/100)</f>
        <v>0</v>
      </c>
      <c r="M53" s="132">
        <f>J53+L53</f>
        <v>0</v>
      </c>
    </row>
    <row r="54" spans="3:13" s="133" customFormat="1" ht="12" outlineLevel="2">
      <c r="C54" s="95">
        <f>C53+1</f>
        <v>29</v>
      </c>
      <c r="D54" s="128"/>
      <c r="E54" s="129"/>
      <c r="F54" s="130" t="s">
        <v>71</v>
      </c>
      <c r="G54" s="123" t="s">
        <v>30</v>
      </c>
      <c r="H54" s="131">
        <v>70.4</v>
      </c>
      <c r="I54" s="165"/>
      <c r="J54" s="132">
        <f>H54*I54</f>
        <v>0</v>
      </c>
      <c r="K54" s="101">
        <v>15</v>
      </c>
      <c r="L54" s="132">
        <f>J54*(K54/100)</f>
        <v>0</v>
      </c>
      <c r="M54" s="132">
        <f>J54+L54</f>
        <v>0</v>
      </c>
    </row>
    <row r="55" spans="3:13" s="133" customFormat="1" ht="12" outlineLevel="2">
      <c r="C55" s="95">
        <f>C54+1</f>
        <v>30</v>
      </c>
      <c r="D55" s="128"/>
      <c r="E55" s="129"/>
      <c r="F55" s="130" t="s">
        <v>72</v>
      </c>
      <c r="G55" s="123" t="s">
        <v>26</v>
      </c>
      <c r="H55" s="131">
        <v>397</v>
      </c>
      <c r="I55" s="165"/>
      <c r="J55" s="132">
        <f>H55*I55</f>
        <v>0</v>
      </c>
      <c r="K55" s="101">
        <v>15</v>
      </c>
      <c r="L55" s="132">
        <f>J55*(K55/100)</f>
        <v>0</v>
      </c>
      <c r="M55" s="132">
        <f>J55+L55</f>
        <v>0</v>
      </c>
    </row>
    <row r="56" spans="3:13" s="133" customFormat="1" ht="12" outlineLevel="2">
      <c r="C56" s="95">
        <f>C55+1</f>
        <v>31</v>
      </c>
      <c r="D56" s="128"/>
      <c r="E56" s="129"/>
      <c r="F56" s="130" t="s">
        <v>86</v>
      </c>
      <c r="G56" s="123" t="s">
        <v>30</v>
      </c>
      <c r="H56" s="131">
        <v>76</v>
      </c>
      <c r="I56" s="165"/>
      <c r="J56" s="132">
        <f>H56*I56</f>
        <v>0</v>
      </c>
      <c r="K56" s="101">
        <v>15</v>
      </c>
      <c r="L56" s="132">
        <f>J56*(K56/100)</f>
        <v>0</v>
      </c>
      <c r="M56" s="132">
        <f>J56+L56</f>
        <v>0</v>
      </c>
    </row>
    <row r="57" spans="3:13" s="113" customFormat="1" ht="12.75" customHeight="1" outlineLevel="2">
      <c r="C57" s="105"/>
      <c r="D57" s="105"/>
      <c r="E57" s="106"/>
      <c r="F57" s="142"/>
      <c r="G57" s="143"/>
      <c r="H57" s="109"/>
      <c r="I57" s="112"/>
      <c r="J57" s="94"/>
      <c r="K57" s="111"/>
      <c r="L57" s="112"/>
      <c r="M57" s="112"/>
    </row>
    <row r="58" spans="3:13" s="113" customFormat="1" ht="12.75" customHeight="1" outlineLevel="2">
      <c r="C58" s="105"/>
      <c r="D58" s="105"/>
      <c r="E58" s="106"/>
      <c r="F58" s="142"/>
      <c r="G58" s="143"/>
      <c r="H58" s="109"/>
      <c r="I58" s="112"/>
      <c r="J58" s="94"/>
      <c r="K58" s="111"/>
      <c r="L58" s="112"/>
      <c r="M58" s="112"/>
    </row>
    <row r="59" spans="3:13" s="92" customFormat="1" ht="16.5" customHeight="1" outlineLevel="1">
      <c r="C59" s="67"/>
      <c r="D59" s="67"/>
      <c r="E59" s="87">
        <v>997</v>
      </c>
      <c r="F59" s="87" t="s">
        <v>24</v>
      </c>
      <c r="G59" s="67"/>
      <c r="H59" s="88"/>
      <c r="I59" s="89"/>
      <c r="J59" s="90">
        <f>SUBTOTAL(9,J60:J63)</f>
        <v>0</v>
      </c>
      <c r="K59" s="91"/>
      <c r="L59" s="90">
        <f>SUBTOTAL(9,L60:L63)</f>
        <v>0</v>
      </c>
      <c r="M59" s="90">
        <f>SUBTOTAL(9,M60:M63)</f>
        <v>0</v>
      </c>
    </row>
    <row r="60" spans="3:13" s="102" customFormat="1" ht="12" outlineLevel="2">
      <c r="C60" s="95">
        <f>C56+1</f>
        <v>32</v>
      </c>
      <c r="D60" s="96"/>
      <c r="E60" s="140"/>
      <c r="F60" s="144" t="s">
        <v>84</v>
      </c>
      <c r="G60" s="96" t="s">
        <v>1</v>
      </c>
      <c r="H60" s="100">
        <v>156.5</v>
      </c>
      <c r="I60" s="163"/>
      <c r="J60" s="101">
        <f>H60*I60</f>
        <v>0</v>
      </c>
      <c r="K60" s="101">
        <v>15</v>
      </c>
      <c r="L60" s="101">
        <f>J60*(K60/100)</f>
        <v>0</v>
      </c>
      <c r="M60" s="101">
        <f>J60+L60</f>
        <v>0</v>
      </c>
    </row>
    <row r="61" spans="3:13" s="102" customFormat="1" ht="11.45" customHeight="1" outlineLevel="2">
      <c r="C61" s="119">
        <f t="shared" si="4"/>
        <v>33</v>
      </c>
      <c r="D61" s="96"/>
      <c r="E61" s="140"/>
      <c r="F61" s="144" t="s">
        <v>27</v>
      </c>
      <c r="G61" s="96" t="s">
        <v>1</v>
      </c>
      <c r="H61" s="100">
        <v>70.7</v>
      </c>
      <c r="I61" s="163"/>
      <c r="J61" s="101">
        <f>H61*I61</f>
        <v>0</v>
      </c>
      <c r="K61" s="101">
        <v>15</v>
      </c>
      <c r="L61" s="101">
        <f>J61*(K61/100)</f>
        <v>0</v>
      </c>
      <c r="M61" s="101">
        <f>J61+L61</f>
        <v>0</v>
      </c>
    </row>
    <row r="62" spans="3:13" s="102" customFormat="1" ht="24" outlineLevel="2">
      <c r="C62" s="119">
        <f t="shared" si="4"/>
        <v>34</v>
      </c>
      <c r="D62" s="96"/>
      <c r="E62" s="140"/>
      <c r="F62" s="144" t="s">
        <v>28</v>
      </c>
      <c r="G62" s="96" t="s">
        <v>1</v>
      </c>
      <c r="H62" s="100">
        <v>70.7</v>
      </c>
      <c r="I62" s="163"/>
      <c r="J62" s="101">
        <f>H62*I62</f>
        <v>0</v>
      </c>
      <c r="K62" s="101">
        <v>15</v>
      </c>
      <c r="L62" s="101">
        <f>J62*(K62/100)</f>
        <v>0</v>
      </c>
      <c r="M62" s="101">
        <f>J62+L62</f>
        <v>0</v>
      </c>
    </row>
    <row r="63" spans="3:13" s="102" customFormat="1" ht="11.45" customHeight="1" outlineLevel="2">
      <c r="C63" s="119">
        <f t="shared" si="4"/>
        <v>35</v>
      </c>
      <c r="D63" s="96"/>
      <c r="E63" s="140"/>
      <c r="F63" s="144" t="s">
        <v>29</v>
      </c>
      <c r="G63" s="96" t="s">
        <v>1</v>
      </c>
      <c r="H63" s="100">
        <v>70.7</v>
      </c>
      <c r="I63" s="163"/>
      <c r="J63" s="101">
        <f>H63*I63</f>
        <v>0</v>
      </c>
      <c r="K63" s="101">
        <v>15</v>
      </c>
      <c r="L63" s="101">
        <f>J63*(K63/100)</f>
        <v>0</v>
      </c>
      <c r="M63" s="101">
        <f>J63+L63</f>
        <v>0</v>
      </c>
    </row>
    <row r="64" spans="3:13" s="151" customFormat="1" ht="12" outlineLevel="2">
      <c r="C64" s="145"/>
      <c r="D64" s="145"/>
      <c r="E64" s="146"/>
      <c r="F64" s="147"/>
      <c r="G64" s="145"/>
      <c r="H64" s="148"/>
      <c r="I64" s="149"/>
      <c r="J64" s="150"/>
      <c r="K64" s="150"/>
      <c r="L64" s="150"/>
      <c r="M64" s="150"/>
    </row>
    <row r="65" spans="3:13" s="92" customFormat="1" ht="16.5" customHeight="1" outlineLevel="1">
      <c r="C65" s="67"/>
      <c r="D65" s="67"/>
      <c r="E65" s="87">
        <v>99</v>
      </c>
      <c r="F65" s="87" t="s">
        <v>85</v>
      </c>
      <c r="G65" s="67"/>
      <c r="H65" s="88"/>
      <c r="I65" s="89"/>
      <c r="J65" s="90">
        <f>SUBTOTAL(9,J66:J67)</f>
        <v>0</v>
      </c>
      <c r="K65" s="91"/>
      <c r="L65" s="90">
        <f>SUBTOTAL(9,L66:L67)</f>
        <v>0</v>
      </c>
      <c r="M65" s="90">
        <f>SUBTOTAL(9,M66:M67)</f>
        <v>0</v>
      </c>
    </row>
    <row r="66" spans="3:13" s="102" customFormat="1" ht="12" outlineLevel="2">
      <c r="C66" s="95">
        <f>C63+1</f>
        <v>36</v>
      </c>
      <c r="D66" s="96"/>
      <c r="E66" s="152"/>
      <c r="F66" s="153" t="s">
        <v>85</v>
      </c>
      <c r="G66" s="96" t="s">
        <v>1</v>
      </c>
      <c r="H66" s="154">
        <v>40.53</v>
      </c>
      <c r="I66" s="163"/>
      <c r="J66" s="101">
        <f>H66*I66</f>
        <v>0</v>
      </c>
      <c r="K66" s="101">
        <v>15</v>
      </c>
      <c r="L66" s="101">
        <f>J66*(K66/100)</f>
        <v>0</v>
      </c>
      <c r="M66" s="101">
        <f>J66+L66</f>
        <v>0</v>
      </c>
    </row>
    <row r="67" spans="3:13" s="113" customFormat="1" ht="12.75" customHeight="1" outlineLevel="2">
      <c r="C67" s="105"/>
      <c r="D67" s="105"/>
      <c r="E67" s="106"/>
      <c r="F67" s="142"/>
      <c r="G67" s="143"/>
      <c r="H67" s="109"/>
      <c r="I67" s="112"/>
      <c r="J67" s="94"/>
      <c r="K67" s="111"/>
      <c r="L67" s="112"/>
      <c r="M67" s="112"/>
    </row>
    <row r="68" spans="3:18" s="85" customFormat="1" ht="16.5" customHeight="1" outlineLevel="1">
      <c r="C68" s="80"/>
      <c r="D68" s="80"/>
      <c r="E68" s="87"/>
      <c r="F68" s="87"/>
      <c r="G68" s="67"/>
      <c r="H68" s="82"/>
      <c r="I68" s="83"/>
      <c r="J68" s="84"/>
      <c r="K68" s="76"/>
      <c r="L68" s="84"/>
      <c r="M68" s="84"/>
      <c r="O68" s="86"/>
      <c r="P68" s="86"/>
      <c r="Q68" s="86"/>
      <c r="R68" s="86"/>
    </row>
    <row r="69" spans="3:13" s="113" customFormat="1" ht="12.75" customHeight="1" outlineLevel="2">
      <c r="C69" s="105"/>
      <c r="D69" s="105"/>
      <c r="E69" s="106"/>
      <c r="F69" s="142"/>
      <c r="G69" s="143"/>
      <c r="H69" s="109"/>
      <c r="I69" s="112"/>
      <c r="J69" s="94"/>
      <c r="K69" s="111"/>
      <c r="L69" s="112"/>
      <c r="M69" s="112"/>
    </row>
    <row r="70" spans="3:13" s="113" customFormat="1" ht="12.75" customHeight="1" outlineLevel="2">
      <c r="C70" s="105"/>
      <c r="D70" s="105"/>
      <c r="E70" s="105"/>
      <c r="F70" s="155"/>
      <c r="G70" s="143"/>
      <c r="H70" s="109"/>
      <c r="I70" s="112"/>
      <c r="J70" s="94"/>
      <c r="K70" s="111"/>
      <c r="L70" s="112"/>
      <c r="M70" s="112"/>
    </row>
    <row r="71" spans="3:13" s="113" customFormat="1" ht="12.75" customHeight="1" outlineLevel="2">
      <c r="C71" s="105"/>
      <c r="D71" s="105"/>
      <c r="E71" s="143"/>
      <c r="F71" s="155" t="s">
        <v>84</v>
      </c>
      <c r="G71" s="143"/>
      <c r="H71" s="109"/>
      <c r="I71" s="112"/>
      <c r="J71" s="94"/>
      <c r="K71" s="111"/>
      <c r="L71" s="112"/>
      <c r="M71" s="112"/>
    </row>
    <row r="72" ht="12.75">
      <c r="F72" s="144"/>
    </row>
  </sheetData>
  <sheetProtection password="C8AC" sheet="1" objects="1" scenarios="1"/>
  <printOptions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scale="78" r:id="rId1"/>
  <headerFooter alignWithMargins="0">
    <oddFooter>&amp;L&amp;8www.euroCALC.cz&amp;C&amp;8&amp;P z &amp;N&amp;R&amp;8&amp;D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PC0004</cp:lastModifiedBy>
  <cp:lastPrinted>2023-10-27T06:40:24Z</cp:lastPrinted>
  <dcterms:created xsi:type="dcterms:W3CDTF">2007-10-16T11:08:58Z</dcterms:created>
  <dcterms:modified xsi:type="dcterms:W3CDTF">2023-11-09T11:12:31Z</dcterms:modified>
  <cp:category/>
  <cp:version/>
  <cp:contentType/>
  <cp:contentStatus/>
</cp:coreProperties>
</file>