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Comfor\Documents\Rozpočty\2024\06 dvořák fontána\konečné rozpočty\"/>
    </mc:Choice>
  </mc:AlternateContent>
  <bookViews>
    <workbookView xWindow="0" yWindow="0" windowWidth="0" windowHeight="0"/>
  </bookViews>
  <sheets>
    <sheet name="Rekapitulace stavby" sheetId="1" r:id="rId1"/>
    <sheet name="02 - Výměna olověných van..." sheetId="2" r:id="rId2"/>
    <sheet name="03 - Restaurování pískovc..." sheetId="3" r:id="rId3"/>
    <sheet name="99 - VRN" sheetId="4" r:id="rId4"/>
    <sheet name="Pokyny pro vyplnění" sheetId="5" r:id="rId5"/>
  </sheets>
  <definedNames>
    <definedName name="_xlnm.Print_Area" localSheetId="0">'Rekapitulace stavby'!$D$4:$AO$36,'Rekapitulace stavby'!$C$42:$AQ$58</definedName>
    <definedName name="_xlnm.Print_Titles" localSheetId="0">'Rekapitulace stavby'!$52:$52</definedName>
    <definedName name="_xlnm._FilterDatabase" localSheetId="1" hidden="1">'02 - Výměna olověných van...'!$C$80:$K$111</definedName>
    <definedName name="_xlnm.Print_Area" localSheetId="1">'02 - Výměna olověných van...'!$C$4:$J$39,'02 - Výměna olověných van...'!$C$45:$J$62,'02 - Výměna olověných van...'!$C$68:$K$111</definedName>
    <definedName name="_xlnm.Print_Titles" localSheetId="1">'02 - Výměna olověných van...'!$80:$80</definedName>
    <definedName name="_xlnm._FilterDatabase" localSheetId="2" hidden="1">'03 - Restaurování pískovc...'!$C$80:$K$85</definedName>
    <definedName name="_xlnm.Print_Area" localSheetId="2">'03 - Restaurování pískovc...'!$C$4:$J$39,'03 - Restaurování pískovc...'!$C$45:$J$62,'03 - Restaurování pískovc...'!$C$68:$K$85</definedName>
    <definedName name="_xlnm.Print_Titles" localSheetId="2">'03 - Restaurování pískovc...'!$80:$80</definedName>
    <definedName name="_xlnm._FilterDatabase" localSheetId="3" hidden="1">'99 - VRN'!$C$82:$K$102</definedName>
    <definedName name="_xlnm.Print_Area" localSheetId="3">'99 - VRN'!$C$4:$J$39,'99 - VRN'!$C$45:$J$64,'99 - VRN'!$C$70:$K$102</definedName>
    <definedName name="_xlnm.Print_Titles" localSheetId="3">'99 - VRN'!$82:$82</definedName>
    <definedName name="_xlnm.Print_Area" localSheetId="4">'Pokyny pro vyplnění'!$B$2:$K$71,'Pokyny pro vyplnění'!$B$74:$K$118,'Pokyny pro vyplnění'!$B$121:$K$161,'Pokyny pro vyplnění'!$B$164:$K$219</definedName>
  </definedNames>
  <calcPr/>
</workbook>
</file>

<file path=xl/calcChain.xml><?xml version="1.0" encoding="utf-8"?>
<calcChain xmlns="http://schemas.openxmlformats.org/spreadsheetml/2006/main">
  <c i="4" l="1" r="J37"/>
  <c r="J36"/>
  <c i="1" r="AY57"/>
  <c i="4" r="J35"/>
  <c i="1" r="AX57"/>
  <c i="4" r="BI98"/>
  <c r="BH98"/>
  <c r="BG98"/>
  <c r="BE98"/>
  <c r="T98"/>
  <c r="T97"/>
  <c r="R98"/>
  <c r="R97"/>
  <c r="P98"/>
  <c r="P97"/>
  <c r="BI94"/>
  <c r="BH94"/>
  <c r="BG94"/>
  <c r="BE94"/>
  <c r="T94"/>
  <c r="T93"/>
  <c r="R94"/>
  <c r="R93"/>
  <c r="P94"/>
  <c r="P93"/>
  <c r="BI86"/>
  <c r="BH86"/>
  <c r="BG86"/>
  <c r="BE86"/>
  <c r="T86"/>
  <c r="T85"/>
  <c r="T84"/>
  <c r="T83"/>
  <c r="R86"/>
  <c r="R85"/>
  <c r="R84"/>
  <c r="R83"/>
  <c r="P86"/>
  <c r="P85"/>
  <c r="P84"/>
  <c r="P83"/>
  <c i="1" r="AU57"/>
  <c i="4" r="J80"/>
  <c r="J79"/>
  <c r="F77"/>
  <c r="E75"/>
  <c r="J55"/>
  <c r="J54"/>
  <c r="F52"/>
  <c r="E50"/>
  <c r="J18"/>
  <c r="E18"/>
  <c r="F80"/>
  <c r="J17"/>
  <c r="J15"/>
  <c r="E15"/>
  <c r="F54"/>
  <c r="J14"/>
  <c r="J12"/>
  <c r="J77"/>
  <c r="E7"/>
  <c r="E48"/>
  <c i="3" r="J37"/>
  <c r="J36"/>
  <c i="1" r="AY56"/>
  <c i="3" r="J35"/>
  <c i="1" r="AX56"/>
  <c i="3" r="BI84"/>
  <c r="BH84"/>
  <c r="BG84"/>
  <c r="BE84"/>
  <c r="T84"/>
  <c r="T83"/>
  <c r="T82"/>
  <c r="T81"/>
  <c r="R84"/>
  <c r="R83"/>
  <c r="R82"/>
  <c r="R81"/>
  <c r="P84"/>
  <c r="P83"/>
  <c r="P82"/>
  <c r="P81"/>
  <c i="1" r="AU56"/>
  <c i="3" r="J78"/>
  <c r="J77"/>
  <c r="F75"/>
  <c r="E73"/>
  <c r="J55"/>
  <c r="J54"/>
  <c r="F52"/>
  <c r="E50"/>
  <c r="J18"/>
  <c r="E18"/>
  <c r="F78"/>
  <c r="J17"/>
  <c r="J15"/>
  <c r="E15"/>
  <c r="F54"/>
  <c r="J14"/>
  <c r="J12"/>
  <c r="J75"/>
  <c r="E7"/>
  <c r="E48"/>
  <c i="2" r="J37"/>
  <c r="J36"/>
  <c i="1" r="AY55"/>
  <c i="2" r="J35"/>
  <c i="1" r="AX55"/>
  <c i="2" r="BI111"/>
  <c r="BH111"/>
  <c r="BG111"/>
  <c r="BF111"/>
  <c r="T111"/>
  <c r="R111"/>
  <c r="P111"/>
  <c r="BI110"/>
  <c r="BH110"/>
  <c r="BG110"/>
  <c r="BF110"/>
  <c r="T110"/>
  <c r="R110"/>
  <c r="P110"/>
  <c r="BI106"/>
  <c r="BH106"/>
  <c r="BG106"/>
  <c r="BF106"/>
  <c r="T106"/>
  <c r="R106"/>
  <c r="P106"/>
  <c r="BI103"/>
  <c r="BH103"/>
  <c r="BG103"/>
  <c r="BF103"/>
  <c r="T103"/>
  <c r="R103"/>
  <c r="P103"/>
  <c r="BI101"/>
  <c r="BH101"/>
  <c r="BG101"/>
  <c r="BF101"/>
  <c r="T101"/>
  <c r="R101"/>
  <c r="P101"/>
  <c r="BI98"/>
  <c r="BH98"/>
  <c r="BG98"/>
  <c r="BF98"/>
  <c r="T98"/>
  <c r="R98"/>
  <c r="P98"/>
  <c r="BI96"/>
  <c r="BH96"/>
  <c r="BG96"/>
  <c r="BF96"/>
  <c r="T96"/>
  <c r="R96"/>
  <c r="P96"/>
  <c r="BI95"/>
  <c r="BH95"/>
  <c r="BG95"/>
  <c r="BF95"/>
  <c r="T95"/>
  <c r="R95"/>
  <c r="P95"/>
  <c r="BI93"/>
  <c r="BH93"/>
  <c r="BG93"/>
  <c r="BF93"/>
  <c r="T93"/>
  <c r="R93"/>
  <c r="P93"/>
  <c r="BI91"/>
  <c r="BH91"/>
  <c r="BG91"/>
  <c r="BF91"/>
  <c r="T91"/>
  <c r="R91"/>
  <c r="P91"/>
  <c r="BI90"/>
  <c r="BH90"/>
  <c r="BG90"/>
  <c r="BF90"/>
  <c r="T90"/>
  <c r="R90"/>
  <c r="P90"/>
  <c r="BI87"/>
  <c r="BH87"/>
  <c r="BG87"/>
  <c r="BF87"/>
  <c r="T87"/>
  <c r="R87"/>
  <c r="P87"/>
  <c r="BI84"/>
  <c r="BH84"/>
  <c r="BG84"/>
  <c r="BF84"/>
  <c r="T84"/>
  <c r="R84"/>
  <c r="P84"/>
  <c r="J78"/>
  <c r="J77"/>
  <c r="F75"/>
  <c r="E73"/>
  <c r="J55"/>
  <c r="J54"/>
  <c r="F52"/>
  <c r="E50"/>
  <c r="J18"/>
  <c r="E18"/>
  <c r="F78"/>
  <c r="J17"/>
  <c r="J15"/>
  <c r="E15"/>
  <c r="F77"/>
  <c r="J14"/>
  <c r="J12"/>
  <c r="J75"/>
  <c r="E7"/>
  <c r="E71"/>
  <c i="1" r="L50"/>
  <c r="AM50"/>
  <c r="AM49"/>
  <c r="L49"/>
  <c r="AM47"/>
  <c r="L47"/>
  <c r="L45"/>
  <c r="L44"/>
  <c i="2" r="BK91"/>
  <c i="4" r="BK98"/>
  <c i="2" r="F36"/>
  <c r="BK87"/>
  <c i="3" r="BK84"/>
  <c i="4" r="BK86"/>
  <c i="2" r="J103"/>
  <c i="4" r="J98"/>
  <c i="2" r="BK111"/>
  <c r="BK110"/>
  <c r="J90"/>
  <c r="BK98"/>
  <c r="J87"/>
  <c r="BK103"/>
  <c r="J98"/>
  <c r="J110"/>
  <c i="3" r="F35"/>
  <c i="1" r="BB56"/>
  <c i="2" r="BK106"/>
  <c r="BK90"/>
  <c r="BK96"/>
  <c r="J96"/>
  <c r="J93"/>
  <c i="4" r="BK94"/>
  <c i="2" r="BK95"/>
  <c r="BK84"/>
  <c i="4" r="J94"/>
  <c i="2" r="J106"/>
  <c r="J84"/>
  <c i="3" r="F37"/>
  <c i="1" r="BD56"/>
  <c i="2" r="BK101"/>
  <c r="F37"/>
  <c r="J95"/>
  <c i="1" r="AS54"/>
  <c i="3" r="J84"/>
  <c i="2" r="F35"/>
  <c i="4" r="J86"/>
  <c i="2" r="J101"/>
  <c r="J111"/>
  <c i="3" r="F36"/>
  <c i="1" r="BC56"/>
  <c i="2" r="BK93"/>
  <c i="3" r="F33"/>
  <c i="1" r="AZ56"/>
  <c i="2" r="J91"/>
  <c r="J34"/>
  <c r="F34"/>
  <c l="1" r="R83"/>
  <c r="R82"/>
  <c r="R81"/>
  <c r="P83"/>
  <c r="P82"/>
  <c r="P81"/>
  <c i="1" r="AU55"/>
  <c i="2" r="T83"/>
  <c r="T82"/>
  <c r="T81"/>
  <c r="BK83"/>
  <c r="BK82"/>
  <c r="BK81"/>
  <c r="J81"/>
  <c r="J59"/>
  <c i="3" r="BK83"/>
  <c r="BK82"/>
  <c r="J82"/>
  <c r="J60"/>
  <c i="4" r="BK85"/>
  <c r="BK97"/>
  <c r="J97"/>
  <c r="J63"/>
  <c r="BK93"/>
  <c r="J93"/>
  <c r="J62"/>
  <c i="3" r="J83"/>
  <c r="J61"/>
  <c r="BK81"/>
  <c r="J81"/>
  <c i="4" r="F55"/>
  <c r="E73"/>
  <c r="BF86"/>
  <c r="BF94"/>
  <c r="J52"/>
  <c r="BF98"/>
  <c r="F79"/>
  <c i="3" r="J52"/>
  <c r="E71"/>
  <c r="BF84"/>
  <c r="F55"/>
  <c r="F77"/>
  <c i="1" r="BB55"/>
  <c r="BA55"/>
  <c r="BC55"/>
  <c i="2" r="BE93"/>
  <c r="BE95"/>
  <c r="BE111"/>
  <c r="BE91"/>
  <c r="BE103"/>
  <c r="BE106"/>
  <c r="BE110"/>
  <c r="E48"/>
  <c r="J52"/>
  <c r="F54"/>
  <c i="1" r="AW55"/>
  <c i="2" r="F55"/>
  <c r="BE84"/>
  <c r="BE87"/>
  <c r="BE90"/>
  <c r="BE96"/>
  <c r="BE98"/>
  <c r="BE101"/>
  <c i="1" r="BD55"/>
  <c r="AU54"/>
  <c i="4" r="F35"/>
  <c i="1" r="BB57"/>
  <c r="BB54"/>
  <c r="W31"/>
  <c i="4" r="J33"/>
  <c i="1" r="AV57"/>
  <c i="3" r="J30"/>
  <c i="4" r="F36"/>
  <c i="1" r="BC57"/>
  <c r="BC54"/>
  <c r="W32"/>
  <c i="3" r="F34"/>
  <c i="1" r="BA56"/>
  <c i="4" r="F37"/>
  <c i="1" r="BD57"/>
  <c r="BD54"/>
  <c r="W33"/>
  <c i="3" r="J33"/>
  <c i="1" r="AV56"/>
  <c i="4" r="F33"/>
  <c i="1" r="AZ57"/>
  <c i="4" l="1" r="BK84"/>
  <c r="BK83"/>
  <c r="J83"/>
  <c r="J59"/>
  <c i="2" r="J83"/>
  <c r="J61"/>
  <c r="J82"/>
  <c r="J60"/>
  <c i="4" r="J85"/>
  <c r="J61"/>
  <c r="J84"/>
  <c r="J60"/>
  <c i="1" r="AG56"/>
  <c i="3" r="J59"/>
  <c i="2" r="J30"/>
  <c r="J33"/>
  <c i="1" r="AV55"/>
  <c r="AT55"/>
  <c i="4" r="J30"/>
  <c i="1" r="AG57"/>
  <c i="3" r="J34"/>
  <c i="1" r="AW56"/>
  <c r="AT56"/>
  <c r="AN56"/>
  <c r="AX54"/>
  <c i="4" r="J34"/>
  <c i="1" r="AW57"/>
  <c r="AT57"/>
  <c r="AN57"/>
  <c i="2" r="F33"/>
  <c i="1" r="AZ55"/>
  <c r="AZ54"/>
  <c r="W29"/>
  <c r="AY54"/>
  <c i="4" r="F34"/>
  <c i="1" r="BA57"/>
  <c r="BA54"/>
  <c r="W30"/>
  <c l="1" r="AG55"/>
  <c i="4" r="J39"/>
  <c i="3" r="J39"/>
  <c i="2" r="J39"/>
  <c i="1" r="AN55"/>
  <c r="AG54"/>
  <c r="AK26"/>
  <c r="AV54"/>
  <c r="AK29"/>
  <c r="AW54"/>
  <c r="AK30"/>
  <c l="1" r="AK35"/>
  <c r="AT54"/>
  <c r="AN54"/>
</calcChain>
</file>

<file path=xl/sharedStrings.xml><?xml version="1.0" encoding="utf-8"?>
<sst xmlns="http://schemas.openxmlformats.org/spreadsheetml/2006/main">
  <si>
    <t>Export Komplet</t>
  </si>
  <si>
    <t>VZ</t>
  </si>
  <si>
    <t>2.0</t>
  </si>
  <si>
    <t>ZAMOK</t>
  </si>
  <si>
    <t>False</t>
  </si>
  <si>
    <t>{fa911c2c-9bd1-4a88-9fa1-648e778ab2de}</t>
  </si>
  <si>
    <t>0,01</t>
  </si>
  <si>
    <t>21</t>
  </si>
  <si>
    <t>12</t>
  </si>
  <si>
    <t>REKAPITULACE STAVBY</t>
  </si>
  <si>
    <t xml:space="preserve">v ---  níže se nacházejí doplnkové a pomocné údaje k sestavám  --- v</t>
  </si>
  <si>
    <t>Návod na vyplnění</t>
  </si>
  <si>
    <t>0,0001</t>
  </si>
  <si>
    <t>Kód:</t>
  </si>
  <si>
    <t>202407rp</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</si>
  <si>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</si>
  <si>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</si>
  <si>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technologie fontány a olověných van Resselovo náměstí v Chrudimi - restaurátorské práce</t>
  </si>
  <si>
    <t>KSO:</t>
  </si>
  <si>
    <t/>
  </si>
  <si>
    <t>CC-CZ:</t>
  </si>
  <si>
    <t>Místo:</t>
  </si>
  <si>
    <t xml:space="preserve"> </t>
  </si>
  <si>
    <t>Datum:</t>
  </si>
  <si>
    <t>1. 3. 2024</t>
  </si>
  <si>
    <t>Zadavatel:</t>
  </si>
  <si>
    <t>IČ:</t>
  </si>
  <si>
    <t>DIČ:</t>
  </si>
  <si>
    <t>Uchazeč:</t>
  </si>
  <si>
    <t>Vyplň údaj</t>
  </si>
  <si>
    <t>Projektant:</t>
  </si>
  <si>
    <t>Ing. Josef Dvořák</t>
  </si>
  <si>
    <t>True</t>
  </si>
  <si>
    <t>Zpracovatel:</t>
  </si>
  <si>
    <t>Ing.Jiří Pitra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</si>
  <si>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</si>
  <si>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Popisy některých ceníkových položek mohou být upřesněny doplněním poznámkou nebo doplněním popisu ve výkazu výměr. Toto upřesnění je nutné zohlednit v ceně těchto položek (nelze ocenit pouze základní ceníkový popis položky!!!). _x000d_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jinak._x000d_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_x000d_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pronájmu._x000d_
Položku přesunu hmot a suti uchazeč (zhotovitel) ocení dle svého zvoleného technolog.postupu provádění prací bez ohledu na ceníkový popis uvedený v položce!_x000d_
Nejméně 70 % (hmotnostních) stavebního a demoličního odpadu neklasifikovaného jako nebezpečný (s výjimkou v přírodě se vyskytujících materiálů uvedených v kategorii 17 05 04 v Evropském seznamu odpadů stanoveném rozhodnutím 2000/532/ES) vzniklého na staveništi musí být připraveno k opětovnému použití, recyklaci a k jiným druhům materiálového využití, včetně zásypů, při nichž jsou jiné materiály nahrazeny odpadem, v souladu s hierarchií způsobů nakládání s odpady a protokolem EU pro nakládání se stavebním a demoličním odpadem. Dodavatel stavby prokazatelně doloží předání min. 70% hmotnosti stavebního a demoličního odpadu k opětovnému použití.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</si>
  <si>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</si>
  <si>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</si>
  <si>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</si>
  <si>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</si>
  <si>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</si>
  <si>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</si>
  <si>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</si>
  <si>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</si>
  <si>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</si>
  <si>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</si>
  <si>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</si>
  <si>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</si>
  <si>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</si>
  <si>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</si>
  <si>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</si>
  <si>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</si>
  <si>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</si>
  <si>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</si>
  <si>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</si>
  <si>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</si>
  <si>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</si>
  <si>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</si>
  <si>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</si>
  <si>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</si>
  <si>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</si>
  <si>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</si>
  <si>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</si>
  <si>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</si>
  <si>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</si>
  <si>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</si>
  <si>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</si>
  <si>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</si>
  <si>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</si>
  <si>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</si>
  <si>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</si>
  <si>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</si>
  <si>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</si>
  <si>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</si>
  <si>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</si>
  <si>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02</t>
  </si>
  <si>
    <t>Výměna olověných van kašen</t>
  </si>
  <si>
    <t>STA</t>
  </si>
  <si>
    <t>1</t>
  </si>
  <si>
    <t>{06f040c5-cec2-4517-9b96-4acaeb29d772}</t>
  </si>
  <si>
    <t>2</t>
  </si>
  <si>
    <t>03</t>
  </si>
  <si>
    <t>Restaurování pískovcových prvků</t>
  </si>
  <si>
    <t>{66b677ea-8c08-4f96-9431-d2d3492acab3}</t>
  </si>
  <si>
    <t>99</t>
  </si>
  <si>
    <t>VRN</t>
  </si>
  <si>
    <t>{28de3b57-34cb-43b0-93aa-68a05ff8a18a}</t>
  </si>
  <si>
    <t>KRYCÍ LIST SOUPISU PRACÍ</t>
  </si>
  <si>
    <t>Objekt:</t>
  </si>
  <si>
    <t>02 - Výměna olověných van kašen</t>
  </si>
  <si>
    <t>REKAPITULACE ČLENĚNÍ SOUPISU PRACÍ</t>
  </si>
  <si>
    <t>Kód dílu - Popis</t>
  </si>
  <si>
    <t>Cena celkem [CZK]</t>
  </si>
  <si>
    <t>-1</t>
  </si>
  <si>
    <t>PSV - Práce a dodávky PSV</t>
  </si>
  <si>
    <t xml:space="preserve">    76oov - Výměna olověných van</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</si>
  <si>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</si>
  <si>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</si>
  <si>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</si>
  <si>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</si>
  <si>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</si>
  <si>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</si>
  <si>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</si>
  <si>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</si>
  <si>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</si>
  <si>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</si>
  <si>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</si>
  <si>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</si>
  <si>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</si>
  <si>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</si>
  <si>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</si>
  <si>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</si>
  <si>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76oov</t>
  </si>
  <si>
    <t>Výměna olověných van</t>
  </si>
  <si>
    <t>M</t>
  </si>
  <si>
    <t>Olověný plech tl.1,2mm pro obklad stěn - dodávka</t>
  </si>
  <si>
    <t>kg</t>
  </si>
  <si>
    <t>32</t>
  </si>
  <si>
    <t>16</t>
  </si>
  <si>
    <t>-553847721</t>
  </si>
  <si>
    <t>P</t>
  </si>
  <si>
    <t>Poznámka k položce:_x000d_
olověné pláty 99,97 To Pb, atest NsP, certifikát 3.1 ČSN EN 10 204</t>
  </si>
  <si>
    <t>VV</t>
  </si>
  <si>
    <t>"stěny"(14,1*3*1,2)*11,34*1,2</t>
  </si>
  <si>
    <t>Olověný plech tl.1,4mm pro obklad dna - dodávka</t>
  </si>
  <si>
    <t>602972273</t>
  </si>
  <si>
    <t>"dno"(13,0*3*1,2)*11,34*1,4</t>
  </si>
  <si>
    <t>3</t>
  </si>
  <si>
    <t>Spojovací materiál</t>
  </si>
  <si>
    <t>kpl</t>
  </si>
  <si>
    <t>76324686</t>
  </si>
  <si>
    <t>4</t>
  </si>
  <si>
    <t>K</t>
  </si>
  <si>
    <t>Výroba fabionu 100mm po obvodu kašny</t>
  </si>
  <si>
    <t>m</t>
  </si>
  <si>
    <t>-1432369630</t>
  </si>
  <si>
    <t>15,3*3</t>
  </si>
  <si>
    <t>5</t>
  </si>
  <si>
    <t>Vyhlazení stěn a dna minerální stěrkou</t>
  </si>
  <si>
    <t>m2</t>
  </si>
  <si>
    <t>-1403061354</t>
  </si>
  <si>
    <t>(14,1+13,0)*3</t>
  </si>
  <si>
    <t>6</t>
  </si>
  <si>
    <t>Broušení stěn a dna</t>
  </si>
  <si>
    <t>-2067430663</t>
  </si>
  <si>
    <t>7</t>
  </si>
  <si>
    <t>Ukotvení obkladu stěn do drážky vč.nerez pásoviny</t>
  </si>
  <si>
    <t>-1652519567</t>
  </si>
  <si>
    <t>8</t>
  </si>
  <si>
    <t>Obložení stěn a dna olověnými pláty</t>
  </si>
  <si>
    <t>378585769</t>
  </si>
  <si>
    <t>Součet</t>
  </si>
  <si>
    <t>9</t>
  </si>
  <si>
    <t>Osazení nerez příruby bez její dodávky (dodá technologie)</t>
  </si>
  <si>
    <t>kus</t>
  </si>
  <si>
    <t>1613636811</t>
  </si>
  <si>
    <t>3*3</t>
  </si>
  <si>
    <t>10</t>
  </si>
  <si>
    <t>Demontáž stávajícího olov.obložení van</t>
  </si>
  <si>
    <t>-103615039</t>
  </si>
  <si>
    <t>11</t>
  </si>
  <si>
    <t>Likvidace olověného odpadu dle zvyklostí zhotovitele</t>
  </si>
  <si>
    <t>1598000563</t>
  </si>
  <si>
    <t xml:space="preserve">Poznámka k položce:_x000d_
položka za odvoz a výkup olověného odpadu (rozpočet uvažuje s odpočtem za výkupní cenu olov.odpadu)_x000d_
</t>
  </si>
  <si>
    <t>(14,1+13,0)*3*11,34</t>
  </si>
  <si>
    <t>Restaurátorská zpráva (3x tisk + elektronicky)</t>
  </si>
  <si>
    <t>-1733947188</t>
  </si>
  <si>
    <t>13</t>
  </si>
  <si>
    <t>Ostatní náklady zhotovitele na kompletizovanou dodávku obložení van (např. veškeré režijní náklady, pojištění díla do doby předání, atd.)</t>
  </si>
  <si>
    <t>-1778711789</t>
  </si>
  <si>
    <t>03 - Restaurování pískovcových prvků</t>
  </si>
  <si>
    <t xml:space="preserve">    782 - Dokončovací práce - obklady z kamene</t>
  </si>
  <si>
    <t>782</t>
  </si>
  <si>
    <t>Dokončovací práce - obklady z kamene</t>
  </si>
  <si>
    <t>78rest</t>
  </si>
  <si>
    <t>1358370873</t>
  </si>
  <si>
    <t>Poznámka k položce:_x000d_
Popis a rozsah prací viz. Restaurátorský záměr</t>
  </si>
  <si>
    <t>99 - VRN</t>
  </si>
  <si>
    <t>VRN - Vedlejší rozpočtové náklady</t>
  </si>
  <si>
    <t xml:space="preserve">    VRN3 - Zařízení staveniště</t>
  </si>
  <si>
    <t xml:space="preserve">    VRN4 - Inženýrská činnost</t>
  </si>
  <si>
    <t xml:space="preserve">    VRN7 - Provozní vlivy</t>
  </si>
  <si>
    <t>Vedlejší rozpočtové náklady</t>
  </si>
  <si>
    <t>VRN3</t>
  </si>
  <si>
    <t>Zařízení staveniště</t>
  </si>
  <si>
    <t>030001000</t>
  </si>
  <si>
    <t>…</t>
  </si>
  <si>
    <t>CS ÚRS 2024 01</t>
  </si>
  <si>
    <t>1024</t>
  </si>
  <si>
    <t>-1586817795</t>
  </si>
  <si>
    <t>Online PSC</t>
  </si>
  <si>
    <t>https://podminky.urs.cz/item/CS_URS_2024_01/030001000</t>
  </si>
  <si>
    <t>"zřízení, provoz a zrušení zs (buňky, wc, vše potřebné pro realizaci díla dle uvážení zhotovitele)"1</t>
  </si>
  <si>
    <t>Zajištění oplocení stavby dle požadavku KooBOZP</t>
  </si>
  <si>
    <t>"ochranné zábralí, oplocení"</t>
  </si>
  <si>
    <t>"dočasná ochrana stávajících kcí a zařízení proti poškození a znečištění (např. OSB + geotextílie, folie PE)"</t>
  </si>
  <si>
    <t>VRN4</t>
  </si>
  <si>
    <t>Inženýrská činnost</t>
  </si>
  <si>
    <t>043002000</t>
  </si>
  <si>
    <t>Zkoušky a ostatní měření</t>
  </si>
  <si>
    <t>-26302922</t>
  </si>
  <si>
    <t>https://podminky.urs.cz/item/CS_URS_2024_01/043002000</t>
  </si>
  <si>
    <t>"všechny potřebné zkoušky a měření pro provedení díla dle SoD a požadavků staveb.úřadu (např.vodotěsnost van)"1</t>
  </si>
  <si>
    <t>VRN7</t>
  </si>
  <si>
    <t>Provozní vlivy</t>
  </si>
  <si>
    <t>070001000</t>
  </si>
  <si>
    <t>643011107</t>
  </si>
  <si>
    <t>https://podminky.urs.cz/item/CS_URS_2024_01/070001000</t>
  </si>
  <si>
    <t>např. omezený přístup vlivem investora, třetích osob</t>
  </si>
  <si>
    <t>ztížený pohyb vozidel v centrech měst</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</si>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</sst>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sz val="7"/>
      <color rgb="FF979797"/>
      <name val="Arial CE"/>
    </font>
    <font>
      <i/>
      <u/>
      <sz val="7"/>
      <color rgb="FF979797"/>
      <name val="Calibri"/>
      <scheme val="minor"/>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1/030001000" TargetMode="External" /><Relationship Id="rId2" Type="http://schemas.openxmlformats.org/officeDocument/2006/relationships/hyperlink" Target="https://podminky.urs.cz/item/CS_URS_2024_01/043002000" TargetMode="External" /><Relationship Id="rId3" Type="http://schemas.openxmlformats.org/officeDocument/2006/relationships/hyperlink" Target="https://podminky.urs.cz/item/CS_URS_2024_01/070001000" TargetMode="External" /><Relationship Id="rId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31</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32</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322.5" customHeight="1">
      <c r="B23" s="23"/>
      <c r="C23" s="24"/>
      <c r="D23" s="24"/>
      <c r="E23" s="38" t="s">
        <v>36</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37</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38</v>
      </c>
      <c r="M28" s="47"/>
      <c r="N28" s="47"/>
      <c r="O28" s="47"/>
      <c r="P28" s="47"/>
      <c r="Q28" s="42"/>
      <c r="R28" s="42"/>
      <c r="S28" s="42"/>
      <c r="T28" s="42"/>
      <c r="U28" s="42"/>
      <c r="V28" s="42"/>
      <c r="W28" s="47" t="s">
        <v>39</v>
      </c>
      <c r="X28" s="47"/>
      <c r="Y28" s="47"/>
      <c r="Z28" s="47"/>
      <c r="AA28" s="47"/>
      <c r="AB28" s="47"/>
      <c r="AC28" s="47"/>
      <c r="AD28" s="47"/>
      <c r="AE28" s="47"/>
      <c r="AF28" s="42"/>
      <c r="AG28" s="42"/>
      <c r="AH28" s="42"/>
      <c r="AI28" s="42"/>
      <c r="AJ28" s="42"/>
      <c r="AK28" s="47" t="s">
        <v>40</v>
      </c>
      <c r="AL28" s="47"/>
      <c r="AM28" s="47"/>
      <c r="AN28" s="47"/>
      <c r="AO28" s="47"/>
      <c r="AP28" s="42"/>
      <c r="AQ28" s="42"/>
      <c r="AR28" s="46"/>
      <c r="BE28" s="33"/>
    </row>
    <row r="29" s="3" customFormat="1" ht="14.4" customHeight="1">
      <c r="A29" s="3"/>
      <c r="B29" s="48"/>
      <c r="C29" s="49"/>
      <c r="D29" s="34" t="s">
        <v>41</v>
      </c>
      <c r="E29" s="49"/>
      <c r="F29" s="34" t="s">
        <v>42</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43</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44</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45</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46</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47</v>
      </c>
      <c r="E35" s="56"/>
      <c r="F35" s="56"/>
      <c r="G35" s="56"/>
      <c r="H35" s="56"/>
      <c r="I35" s="56"/>
      <c r="J35" s="56"/>
      <c r="K35" s="56"/>
      <c r="L35" s="56"/>
      <c r="M35" s="56"/>
      <c r="N35" s="56"/>
      <c r="O35" s="56"/>
      <c r="P35" s="56"/>
      <c r="Q35" s="56"/>
      <c r="R35" s="56"/>
      <c r="S35" s="56"/>
      <c r="T35" s="57" t="s">
        <v>48</v>
      </c>
      <c r="U35" s="56"/>
      <c r="V35" s="56"/>
      <c r="W35" s="56"/>
      <c r="X35" s="58" t="s">
        <v>49</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50</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202407rp</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Oprava technologie fontány a olověných van Resselovo náměstí v Chrudimi - restaurátorské práce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1. 3. 2024</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Ing. Josef Dvořák</v>
      </c>
      <c r="AN49" s="66"/>
      <c r="AO49" s="66"/>
      <c r="AP49" s="66"/>
      <c r="AQ49" s="42"/>
      <c r="AR49" s="46"/>
      <c r="AS49" s="76" t="s">
        <v>51</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33</v>
      </c>
      <c r="AJ50" s="42"/>
      <c r="AK50" s="42"/>
      <c r="AL50" s="42"/>
      <c r="AM50" s="75" t="str">
        <f>IF(E20="","",E20)</f>
        <v>Ing.Jiří Pitra</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52</v>
      </c>
      <c r="D52" s="89"/>
      <c r="E52" s="89"/>
      <c r="F52" s="89"/>
      <c r="G52" s="89"/>
      <c r="H52" s="90"/>
      <c r="I52" s="91" t="s">
        <v>53</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54</v>
      </c>
      <c r="AH52" s="89"/>
      <c r="AI52" s="89"/>
      <c r="AJ52" s="89"/>
      <c r="AK52" s="89"/>
      <c r="AL52" s="89"/>
      <c r="AM52" s="89"/>
      <c r="AN52" s="91" t="s">
        <v>55</v>
      </c>
      <c r="AO52" s="89"/>
      <c r="AP52" s="89"/>
      <c r="AQ52" s="93" t="s">
        <v>56</v>
      </c>
      <c r="AR52" s="46"/>
      <c r="AS52" s="94" t="s">
        <v>57</v>
      </c>
      <c r="AT52" s="95" t="s">
        <v>58</v>
      </c>
      <c r="AU52" s="95" t="s">
        <v>59</v>
      </c>
      <c r="AV52" s="95" t="s">
        <v>60</v>
      </c>
      <c r="AW52" s="95" t="s">
        <v>61</v>
      </c>
      <c r="AX52" s="95" t="s">
        <v>62</v>
      </c>
      <c r="AY52" s="95" t="s">
        <v>63</v>
      </c>
      <c r="AZ52" s="95" t="s">
        <v>64</v>
      </c>
      <c r="BA52" s="95" t="s">
        <v>65</v>
      </c>
      <c r="BB52" s="95" t="s">
        <v>66</v>
      </c>
      <c r="BC52" s="95" t="s">
        <v>67</v>
      </c>
      <c r="BD52" s="96" t="s">
        <v>68</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69</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ROUND(SUM(AG55:AG57),2)</f>
        <v>0</v>
      </c>
      <c r="AH54" s="103"/>
      <c r="AI54" s="103"/>
      <c r="AJ54" s="103"/>
      <c r="AK54" s="103"/>
      <c r="AL54" s="103"/>
      <c r="AM54" s="103"/>
      <c r="AN54" s="104">
        <f>SUM(AG54,AT54)</f>
        <v>0</v>
      </c>
      <c r="AO54" s="104"/>
      <c r="AP54" s="104"/>
      <c r="AQ54" s="105" t="s">
        <v>19</v>
      </c>
      <c r="AR54" s="106"/>
      <c r="AS54" s="107">
        <f>ROUND(SUM(AS55:AS57),2)</f>
        <v>0</v>
      </c>
      <c r="AT54" s="108">
        <f>ROUND(SUM(AV54:AW54),2)</f>
        <v>0</v>
      </c>
      <c r="AU54" s="109">
        <f>ROUND(SUM(AU55:AU57),5)</f>
        <v>0</v>
      </c>
      <c r="AV54" s="108">
        <f>ROUND(AZ54*L29,2)</f>
        <v>0</v>
      </c>
      <c r="AW54" s="108">
        <f>ROUND(BA54*L30,2)</f>
        <v>0</v>
      </c>
      <c r="AX54" s="108">
        <f>ROUND(BB54*L29,2)</f>
        <v>0</v>
      </c>
      <c r="AY54" s="108">
        <f>ROUND(BC54*L30,2)</f>
        <v>0</v>
      </c>
      <c r="AZ54" s="108">
        <f>ROUND(SUM(AZ55:AZ57),2)</f>
        <v>0</v>
      </c>
      <c r="BA54" s="108">
        <f>ROUND(SUM(BA55:BA57),2)</f>
        <v>0</v>
      </c>
      <c r="BB54" s="108">
        <f>ROUND(SUM(BB55:BB57),2)</f>
        <v>0</v>
      </c>
      <c r="BC54" s="108">
        <f>ROUND(SUM(BC55:BC57),2)</f>
        <v>0</v>
      </c>
      <c r="BD54" s="110">
        <f>ROUND(SUM(BD55:BD57),2)</f>
        <v>0</v>
      </c>
      <c r="BE54" s="6"/>
      <c r="BS54" s="111" t="s">
        <v>70</v>
      </c>
      <c r="BT54" s="111" t="s">
        <v>71</v>
      </c>
      <c r="BU54" s="112" t="s">
        <v>72</v>
      </c>
      <c r="BV54" s="111" t="s">
        <v>73</v>
      </c>
      <c r="BW54" s="111" t="s">
        <v>5</v>
      </c>
      <c r="BX54" s="111" t="s">
        <v>74</v>
      </c>
      <c r="CL54" s="111" t="s">
        <v>19</v>
      </c>
    </row>
    <row r="55" s="7" customFormat="1" ht="16.5" customHeight="1">
      <c r="A55" s="113" t="s">
        <v>75</v>
      </c>
      <c r="B55" s="114"/>
      <c r="C55" s="115"/>
      <c r="D55" s="116" t="s">
        <v>76</v>
      </c>
      <c r="E55" s="116"/>
      <c r="F55" s="116"/>
      <c r="G55" s="116"/>
      <c r="H55" s="116"/>
      <c r="I55" s="117"/>
      <c r="J55" s="116" t="s">
        <v>77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'02 - Výměna olověných van...'!J30</f>
        <v>0</v>
      </c>
      <c r="AH55" s="117"/>
      <c r="AI55" s="117"/>
      <c r="AJ55" s="117"/>
      <c r="AK55" s="117"/>
      <c r="AL55" s="117"/>
      <c r="AM55" s="117"/>
      <c r="AN55" s="118">
        <f>SUM(AG55,AT55)</f>
        <v>0</v>
      </c>
      <c r="AO55" s="117"/>
      <c r="AP55" s="117"/>
      <c r="AQ55" s="119" t="s">
        <v>78</v>
      </c>
      <c r="AR55" s="120"/>
      <c r="AS55" s="121">
        <v>0</v>
      </c>
      <c r="AT55" s="122">
        <f>ROUND(SUM(AV55:AW55),2)</f>
        <v>0</v>
      </c>
      <c r="AU55" s="123">
        <f>'02 - Výměna olověných van...'!P81</f>
        <v>0</v>
      </c>
      <c r="AV55" s="122">
        <f>'02 - Výměna olověných van...'!J33</f>
        <v>0</v>
      </c>
      <c r="AW55" s="122">
        <f>'02 - Výměna olověných van...'!J34</f>
        <v>0</v>
      </c>
      <c r="AX55" s="122">
        <f>'02 - Výměna olověných van...'!J35</f>
        <v>0</v>
      </c>
      <c r="AY55" s="122">
        <f>'02 - Výměna olověných van...'!J36</f>
        <v>0</v>
      </c>
      <c r="AZ55" s="122">
        <f>'02 - Výměna olověných van...'!F33</f>
        <v>0</v>
      </c>
      <c r="BA55" s="122">
        <f>'02 - Výměna olověných van...'!F34</f>
        <v>0</v>
      </c>
      <c r="BB55" s="122">
        <f>'02 - Výměna olověných van...'!F35</f>
        <v>0</v>
      </c>
      <c r="BC55" s="122">
        <f>'02 - Výměna olověných van...'!F36</f>
        <v>0</v>
      </c>
      <c r="BD55" s="124">
        <f>'02 - Výměna olověných van...'!F37</f>
        <v>0</v>
      </c>
      <c r="BE55" s="7"/>
      <c r="BT55" s="125" t="s">
        <v>79</v>
      </c>
      <c r="BV55" s="125" t="s">
        <v>73</v>
      </c>
      <c r="BW55" s="125" t="s">
        <v>80</v>
      </c>
      <c r="BX55" s="125" t="s">
        <v>5</v>
      </c>
      <c r="CL55" s="125" t="s">
        <v>19</v>
      </c>
      <c r="CM55" s="125" t="s">
        <v>81</v>
      </c>
    </row>
    <row r="56" s="7" customFormat="1" ht="16.5" customHeight="1">
      <c r="A56" s="113" t="s">
        <v>75</v>
      </c>
      <c r="B56" s="114"/>
      <c r="C56" s="115"/>
      <c r="D56" s="116" t="s">
        <v>82</v>
      </c>
      <c r="E56" s="116"/>
      <c r="F56" s="116"/>
      <c r="G56" s="116"/>
      <c r="H56" s="116"/>
      <c r="I56" s="117"/>
      <c r="J56" s="116" t="s">
        <v>83</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'03 - Restaurování pískovc...'!J30</f>
        <v>0</v>
      </c>
      <c r="AH56" s="117"/>
      <c r="AI56" s="117"/>
      <c r="AJ56" s="117"/>
      <c r="AK56" s="117"/>
      <c r="AL56" s="117"/>
      <c r="AM56" s="117"/>
      <c r="AN56" s="118">
        <f>SUM(AG56,AT56)</f>
        <v>0</v>
      </c>
      <c r="AO56" s="117"/>
      <c r="AP56" s="117"/>
      <c r="AQ56" s="119" t="s">
        <v>78</v>
      </c>
      <c r="AR56" s="120"/>
      <c r="AS56" s="121">
        <v>0</v>
      </c>
      <c r="AT56" s="122">
        <f>ROUND(SUM(AV56:AW56),2)</f>
        <v>0</v>
      </c>
      <c r="AU56" s="123">
        <f>'03 - Restaurování pískovc...'!P81</f>
        <v>0</v>
      </c>
      <c r="AV56" s="122">
        <f>'03 - Restaurování pískovc...'!J33</f>
        <v>0</v>
      </c>
      <c r="AW56" s="122">
        <f>'03 - Restaurování pískovc...'!J34</f>
        <v>0</v>
      </c>
      <c r="AX56" s="122">
        <f>'03 - Restaurování pískovc...'!J35</f>
        <v>0</v>
      </c>
      <c r="AY56" s="122">
        <f>'03 - Restaurování pískovc...'!J36</f>
        <v>0</v>
      </c>
      <c r="AZ56" s="122">
        <f>'03 - Restaurování pískovc...'!F33</f>
        <v>0</v>
      </c>
      <c r="BA56" s="122">
        <f>'03 - Restaurování pískovc...'!F34</f>
        <v>0</v>
      </c>
      <c r="BB56" s="122">
        <f>'03 - Restaurování pískovc...'!F35</f>
        <v>0</v>
      </c>
      <c r="BC56" s="122">
        <f>'03 - Restaurování pískovc...'!F36</f>
        <v>0</v>
      </c>
      <c r="BD56" s="124">
        <f>'03 - Restaurování pískovc...'!F37</f>
        <v>0</v>
      </c>
      <c r="BE56" s="7"/>
      <c r="BT56" s="125" t="s">
        <v>79</v>
      </c>
      <c r="BV56" s="125" t="s">
        <v>73</v>
      </c>
      <c r="BW56" s="125" t="s">
        <v>84</v>
      </c>
      <c r="BX56" s="125" t="s">
        <v>5</v>
      </c>
      <c r="CL56" s="125" t="s">
        <v>19</v>
      </c>
      <c r="CM56" s="125" t="s">
        <v>79</v>
      </c>
    </row>
    <row r="57" s="7" customFormat="1" ht="16.5" customHeight="1">
      <c r="A57" s="113" t="s">
        <v>75</v>
      </c>
      <c r="B57" s="114"/>
      <c r="C57" s="115"/>
      <c r="D57" s="116" t="s">
        <v>85</v>
      </c>
      <c r="E57" s="116"/>
      <c r="F57" s="116"/>
      <c r="G57" s="116"/>
      <c r="H57" s="116"/>
      <c r="I57" s="117"/>
      <c r="J57" s="116" t="s">
        <v>86</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'99 - VRN'!J30</f>
        <v>0</v>
      </c>
      <c r="AH57" s="117"/>
      <c r="AI57" s="117"/>
      <c r="AJ57" s="117"/>
      <c r="AK57" s="117"/>
      <c r="AL57" s="117"/>
      <c r="AM57" s="117"/>
      <c r="AN57" s="118">
        <f>SUM(AG57,AT57)</f>
        <v>0</v>
      </c>
      <c r="AO57" s="117"/>
      <c r="AP57" s="117"/>
      <c r="AQ57" s="119" t="s">
        <v>78</v>
      </c>
      <c r="AR57" s="120"/>
      <c r="AS57" s="126">
        <v>0</v>
      </c>
      <c r="AT57" s="127">
        <f>ROUND(SUM(AV57:AW57),2)</f>
        <v>0</v>
      </c>
      <c r="AU57" s="128">
        <f>'99 - VRN'!P83</f>
        <v>0</v>
      </c>
      <c r="AV57" s="127">
        <f>'99 - VRN'!J33</f>
        <v>0</v>
      </c>
      <c r="AW57" s="127">
        <f>'99 - VRN'!J34</f>
        <v>0</v>
      </c>
      <c r="AX57" s="127">
        <f>'99 - VRN'!J35</f>
        <v>0</v>
      </c>
      <c r="AY57" s="127">
        <f>'99 - VRN'!J36</f>
        <v>0</v>
      </c>
      <c r="AZ57" s="127">
        <f>'99 - VRN'!F33</f>
        <v>0</v>
      </c>
      <c r="BA57" s="127">
        <f>'99 - VRN'!F34</f>
        <v>0</v>
      </c>
      <c r="BB57" s="127">
        <f>'99 - VRN'!F35</f>
        <v>0</v>
      </c>
      <c r="BC57" s="127">
        <f>'99 - VRN'!F36</f>
        <v>0</v>
      </c>
      <c r="BD57" s="129">
        <f>'99 - VRN'!F37</f>
        <v>0</v>
      </c>
      <c r="BE57" s="7"/>
      <c r="BT57" s="125" t="s">
        <v>79</v>
      </c>
      <c r="BV57" s="125" t="s">
        <v>73</v>
      </c>
      <c r="BW57" s="125" t="s">
        <v>87</v>
      </c>
      <c r="BX57" s="125" t="s">
        <v>5</v>
      </c>
      <c r="CL57" s="125" t="s">
        <v>19</v>
      </c>
      <c r="CM57" s="125" t="s">
        <v>79</v>
      </c>
    </row>
    <row r="58" s="2" customFormat="1" ht="30" customHeight="1">
      <c r="A58" s="40"/>
      <c r="B58" s="4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6"/>
      <c r="AS58" s="40"/>
      <c r="AT58" s="40"/>
      <c r="AU58" s="40"/>
      <c r="AV58" s="40"/>
      <c r="AW58" s="40"/>
      <c r="AX58" s="40"/>
      <c r="AY58" s="40"/>
      <c r="AZ58" s="40"/>
      <c r="BA58" s="40"/>
      <c r="BB58" s="40"/>
      <c r="BC58" s="40"/>
      <c r="BD58" s="40"/>
      <c r="BE58" s="40"/>
    </row>
    <row r="59" s="2" customFormat="1" ht="6.96" customHeight="1">
      <c r="A59" s="40"/>
      <c r="B59" s="61"/>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46"/>
      <c r="AS59" s="40"/>
      <c r="AT59" s="40"/>
      <c r="AU59" s="40"/>
      <c r="AV59" s="40"/>
      <c r="AW59" s="40"/>
      <c r="AX59" s="40"/>
      <c r="AY59" s="40"/>
      <c r="AZ59" s="40"/>
      <c r="BA59" s="40"/>
      <c r="BB59" s="40"/>
      <c r="BC59" s="40"/>
      <c r="BD59" s="40"/>
      <c r="BE59" s="40"/>
    </row>
  </sheetData>
  <sheetProtection sheet="1" formatColumns="0" formatRows="0" objects="1" scenarios="1" spinCount="100000" saltValue="mPSAc9S1oYrNyJdDahh0iUGrfRLMU3p2FbiMSqz6pZFPfHZ8oKYXRcWbgm/FnntB4IJld2auHVscq9VwVG5sxQ==" hashValue="k5aTLDvwe8U/nP/pRZLgAFKu+bjIOnCxi9aARFvupZzF9xLyuIgtdxO1VKcBufGaaJYYSxIcvK6ttpm9p4aqkA==" algorithmName="SHA-512" password="CC35"/>
  <mergeCells count="50">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N57:AP57"/>
    <mergeCell ref="AG57:AM57"/>
    <mergeCell ref="D57:H57"/>
    <mergeCell ref="J57:AF57"/>
    <mergeCell ref="AG54:AM54"/>
    <mergeCell ref="AN54:AP54"/>
    <mergeCell ref="AR2:BE2"/>
  </mergeCells>
  <hyperlinks>
    <hyperlink ref="A55" location="'02 - Výměna olověných van...'!C2" display="/"/>
    <hyperlink ref="A56" location="'03 - Restaurování pískovc...'!C2" display="/"/>
    <hyperlink ref="A57" location="'99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80</v>
      </c>
    </row>
    <row r="3" s="1" customFormat="1" ht="6.96" customHeight="1">
      <c r="B3" s="130"/>
      <c r="C3" s="131"/>
      <c r="D3" s="131"/>
      <c r="E3" s="131"/>
      <c r="F3" s="131"/>
      <c r="G3" s="131"/>
      <c r="H3" s="131"/>
      <c r="I3" s="131"/>
      <c r="J3" s="131"/>
      <c r="K3" s="131"/>
      <c r="L3" s="22"/>
      <c r="AT3" s="19" t="s">
        <v>81</v>
      </c>
    </row>
    <row r="4" s="1" customFormat="1" ht="24.96" customHeight="1">
      <c r="B4" s="22"/>
      <c r="D4" s="132" t="s">
        <v>88</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Oprava technologie fontány a olověných van Resselovo náměstí v Chrudimi - restaurátorské práce</v>
      </c>
      <c r="F7" s="134"/>
      <c r="G7" s="134"/>
      <c r="H7" s="134"/>
      <c r="L7" s="22"/>
    </row>
    <row r="8" s="2" customFormat="1" ht="12" customHeight="1">
      <c r="A8" s="40"/>
      <c r="B8" s="46"/>
      <c r="C8" s="40"/>
      <c r="D8" s="134" t="s">
        <v>89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90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1. 3. 2024</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31</v>
      </c>
      <c r="F21" s="40"/>
      <c r="G21" s="40"/>
      <c r="H21" s="40"/>
      <c r="I21" s="134" t="s">
        <v>27</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33</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27</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35</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37</v>
      </c>
      <c r="E30" s="40"/>
      <c r="F30" s="40"/>
      <c r="G30" s="40"/>
      <c r="H30" s="40"/>
      <c r="I30" s="40"/>
      <c r="J30" s="146">
        <f>ROUND(J81,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39</v>
      </c>
      <c r="G32" s="40"/>
      <c r="H32" s="40"/>
      <c r="I32" s="147" t="s">
        <v>38</v>
      </c>
      <c r="J32" s="147" t="s">
        <v>40</v>
      </c>
      <c r="K32" s="40"/>
      <c r="L32" s="136"/>
      <c r="S32" s="40"/>
      <c r="T32" s="40"/>
      <c r="U32" s="40"/>
      <c r="V32" s="40"/>
      <c r="W32" s="40"/>
      <c r="X32" s="40"/>
      <c r="Y32" s="40"/>
      <c r="Z32" s="40"/>
      <c r="AA32" s="40"/>
      <c r="AB32" s="40"/>
      <c r="AC32" s="40"/>
      <c r="AD32" s="40"/>
      <c r="AE32" s="40"/>
    </row>
    <row r="33" s="2" customFormat="1" ht="14.4" customHeight="1">
      <c r="A33" s="40"/>
      <c r="B33" s="46"/>
      <c r="C33" s="40"/>
      <c r="D33" s="148" t="s">
        <v>41</v>
      </c>
      <c r="E33" s="134" t="s">
        <v>42</v>
      </c>
      <c r="F33" s="149">
        <f>ROUND((SUM(BE81:BE111)),  2)</f>
        <v>0</v>
      </c>
      <c r="G33" s="40"/>
      <c r="H33" s="40"/>
      <c r="I33" s="150">
        <v>0.20999999999999999</v>
      </c>
      <c r="J33" s="149">
        <f>ROUND(((SUM(BE81:BE111))*I33),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43</v>
      </c>
      <c r="F34" s="149">
        <f>ROUND((SUM(BF81:BF111)),  2)</f>
        <v>0</v>
      </c>
      <c r="G34" s="40"/>
      <c r="H34" s="40"/>
      <c r="I34" s="150">
        <v>0.12</v>
      </c>
      <c r="J34" s="149">
        <f>ROUND(((SUM(BF81:BF111))*I34),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44</v>
      </c>
      <c r="F35" s="149">
        <f>ROUND((SUM(BG81:BG111)),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45</v>
      </c>
      <c r="F36" s="149">
        <f>ROUND((SUM(BH81:BH111)),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46</v>
      </c>
      <c r="F37" s="149">
        <f>ROUND((SUM(BI81:BI111)),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47</v>
      </c>
      <c r="E39" s="153"/>
      <c r="F39" s="153"/>
      <c r="G39" s="154" t="s">
        <v>48</v>
      </c>
      <c r="H39" s="155" t="s">
        <v>49</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91</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Oprava technologie fontány a olověných van Resselovo náměstí v Chrudimi - restaurátorské práce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89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02 - Výměna olověných van kašen</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1. 3. 2024</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Ing. Josef Dvořák</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33</v>
      </c>
      <c r="J55" s="38" t="str">
        <f>E24</f>
        <v>Ing.Jiří Pitra</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92</v>
      </c>
      <c r="D57" s="164"/>
      <c r="E57" s="164"/>
      <c r="F57" s="164"/>
      <c r="G57" s="164"/>
      <c r="H57" s="164"/>
      <c r="I57" s="164"/>
      <c r="J57" s="165" t="s">
        <v>93</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69</v>
      </c>
      <c r="D59" s="42"/>
      <c r="E59" s="42"/>
      <c r="F59" s="42"/>
      <c r="G59" s="42"/>
      <c r="H59" s="42"/>
      <c r="I59" s="42"/>
      <c r="J59" s="104">
        <f>J81</f>
        <v>0</v>
      </c>
      <c r="K59" s="42"/>
      <c r="L59" s="136"/>
      <c r="S59" s="40"/>
      <c r="T59" s="40"/>
      <c r="U59" s="40"/>
      <c r="V59" s="40"/>
      <c r="W59" s="40"/>
      <c r="X59" s="40"/>
      <c r="Y59" s="40"/>
      <c r="Z59" s="40"/>
      <c r="AA59" s="40"/>
      <c r="AB59" s="40"/>
      <c r="AC59" s="40"/>
      <c r="AD59" s="40"/>
      <c r="AE59" s="40"/>
      <c r="AU59" s="19" t="s">
        <v>94</v>
      </c>
    </row>
    <row r="60" s="9" customFormat="1" ht="24.96" customHeight="1">
      <c r="A60" s="9"/>
      <c r="B60" s="167"/>
      <c r="C60" s="168"/>
      <c r="D60" s="169" t="s">
        <v>95</v>
      </c>
      <c r="E60" s="170"/>
      <c r="F60" s="170"/>
      <c r="G60" s="170"/>
      <c r="H60" s="170"/>
      <c r="I60" s="170"/>
      <c r="J60" s="171">
        <f>J82</f>
        <v>0</v>
      </c>
      <c r="K60" s="168"/>
      <c r="L60" s="172"/>
      <c r="S60" s="9"/>
      <c r="T60" s="9"/>
      <c r="U60" s="9"/>
      <c r="V60" s="9"/>
      <c r="W60" s="9"/>
      <c r="X60" s="9"/>
      <c r="Y60" s="9"/>
      <c r="Z60" s="9"/>
      <c r="AA60" s="9"/>
      <c r="AB60" s="9"/>
      <c r="AC60" s="9"/>
      <c r="AD60" s="9"/>
      <c r="AE60" s="9"/>
    </row>
    <row r="61" s="10" customFormat="1" ht="19.92" customHeight="1">
      <c r="A61" s="10"/>
      <c r="B61" s="173"/>
      <c r="C61" s="174"/>
      <c r="D61" s="175" t="s">
        <v>96</v>
      </c>
      <c r="E61" s="176"/>
      <c r="F61" s="176"/>
      <c r="G61" s="176"/>
      <c r="H61" s="176"/>
      <c r="I61" s="176"/>
      <c r="J61" s="177">
        <f>J83</f>
        <v>0</v>
      </c>
      <c r="K61" s="174"/>
      <c r="L61" s="178"/>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3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3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36"/>
      <c r="S67" s="40"/>
      <c r="T67" s="40"/>
      <c r="U67" s="40"/>
      <c r="V67" s="40"/>
      <c r="W67" s="40"/>
      <c r="X67" s="40"/>
      <c r="Y67" s="40"/>
      <c r="Z67" s="40"/>
      <c r="AA67" s="40"/>
      <c r="AB67" s="40"/>
      <c r="AC67" s="40"/>
      <c r="AD67" s="40"/>
      <c r="AE67" s="40"/>
    </row>
    <row r="68" s="2" customFormat="1" ht="24.96" customHeight="1">
      <c r="A68" s="40"/>
      <c r="B68" s="41"/>
      <c r="C68" s="25" t="s">
        <v>97</v>
      </c>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26.25" customHeight="1">
      <c r="A71" s="40"/>
      <c r="B71" s="41"/>
      <c r="C71" s="42"/>
      <c r="D71" s="42"/>
      <c r="E71" s="162" t="str">
        <f>E7</f>
        <v>Oprava technologie fontány a olověných van Resselovo náměstí v Chrudimi - restaurátorské práce</v>
      </c>
      <c r="F71" s="34"/>
      <c r="G71" s="34"/>
      <c r="H71" s="34"/>
      <c r="I71" s="42"/>
      <c r="J71" s="42"/>
      <c r="K71" s="42"/>
      <c r="L71" s="136"/>
      <c r="S71" s="40"/>
      <c r="T71" s="40"/>
      <c r="U71" s="40"/>
      <c r="V71" s="40"/>
      <c r="W71" s="40"/>
      <c r="X71" s="40"/>
      <c r="Y71" s="40"/>
      <c r="Z71" s="40"/>
      <c r="AA71" s="40"/>
      <c r="AB71" s="40"/>
      <c r="AC71" s="40"/>
      <c r="AD71" s="40"/>
      <c r="AE71" s="40"/>
    </row>
    <row r="72" s="2" customFormat="1" ht="12" customHeight="1">
      <c r="A72" s="40"/>
      <c r="B72" s="41"/>
      <c r="C72" s="34" t="s">
        <v>89</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6.5" customHeight="1">
      <c r="A73" s="40"/>
      <c r="B73" s="41"/>
      <c r="C73" s="42"/>
      <c r="D73" s="42"/>
      <c r="E73" s="71" t="str">
        <f>E9</f>
        <v>02 - Výměna olověných van kašen</v>
      </c>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 xml:space="preserve"> </v>
      </c>
      <c r="G75" s="42"/>
      <c r="H75" s="42"/>
      <c r="I75" s="34" t="s">
        <v>23</v>
      </c>
      <c r="J75" s="74" t="str">
        <f>IF(J12="","",J12)</f>
        <v>1. 3. 2024</v>
      </c>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5.15" customHeight="1">
      <c r="A77" s="40"/>
      <c r="B77" s="41"/>
      <c r="C77" s="34" t="s">
        <v>25</v>
      </c>
      <c r="D77" s="42"/>
      <c r="E77" s="42"/>
      <c r="F77" s="29" t="str">
        <f>E15</f>
        <v xml:space="preserve"> </v>
      </c>
      <c r="G77" s="42"/>
      <c r="H77" s="42"/>
      <c r="I77" s="34" t="s">
        <v>30</v>
      </c>
      <c r="J77" s="38" t="str">
        <f>E21</f>
        <v>Ing. Josef Dvořák</v>
      </c>
      <c r="K77" s="42"/>
      <c r="L77" s="136"/>
      <c r="S77" s="40"/>
      <c r="T77" s="40"/>
      <c r="U77" s="40"/>
      <c r="V77" s="40"/>
      <c r="W77" s="40"/>
      <c r="X77" s="40"/>
      <c r="Y77" s="40"/>
      <c r="Z77" s="40"/>
      <c r="AA77" s="40"/>
      <c r="AB77" s="40"/>
      <c r="AC77" s="40"/>
      <c r="AD77" s="40"/>
      <c r="AE77" s="40"/>
    </row>
    <row r="78" s="2" customFormat="1" ht="15.15" customHeight="1">
      <c r="A78" s="40"/>
      <c r="B78" s="41"/>
      <c r="C78" s="34" t="s">
        <v>28</v>
      </c>
      <c r="D78" s="42"/>
      <c r="E78" s="42"/>
      <c r="F78" s="29" t="str">
        <f>IF(E18="","",E18)</f>
        <v>Vyplň údaj</v>
      </c>
      <c r="G78" s="42"/>
      <c r="H78" s="42"/>
      <c r="I78" s="34" t="s">
        <v>33</v>
      </c>
      <c r="J78" s="38" t="str">
        <f>E24</f>
        <v>Ing.Jiří Pitra</v>
      </c>
      <c r="K78" s="42"/>
      <c r="L78" s="13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11" customFormat="1" ht="29.28" customHeight="1">
      <c r="A80" s="179"/>
      <c r="B80" s="180"/>
      <c r="C80" s="181" t="s">
        <v>98</v>
      </c>
      <c r="D80" s="182" t="s">
        <v>56</v>
      </c>
      <c r="E80" s="182" t="s">
        <v>52</v>
      </c>
      <c r="F80" s="182" t="s">
        <v>53</v>
      </c>
      <c r="G80" s="182" t="s">
        <v>99</v>
      </c>
      <c r="H80" s="182" t="s">
        <v>100</v>
      </c>
      <c r="I80" s="182" t="s">
        <v>101</v>
      </c>
      <c r="J80" s="182" t="s">
        <v>93</v>
      </c>
      <c r="K80" s="183" t="s">
        <v>102</v>
      </c>
      <c r="L80" s="184"/>
      <c r="M80" s="94" t="s">
        <v>19</v>
      </c>
      <c r="N80" s="95" t="s">
        <v>41</v>
      </c>
      <c r="O80" s="95" t="s">
        <v>103</v>
      </c>
      <c r="P80" s="95" t="s">
        <v>104</v>
      </c>
      <c r="Q80" s="95" t="s">
        <v>105</v>
      </c>
      <c r="R80" s="95" t="s">
        <v>106</v>
      </c>
      <c r="S80" s="95" t="s">
        <v>107</v>
      </c>
      <c r="T80" s="96" t="s">
        <v>108</v>
      </c>
      <c r="U80" s="179"/>
      <c r="V80" s="179"/>
      <c r="W80" s="179"/>
      <c r="X80" s="179"/>
      <c r="Y80" s="179"/>
      <c r="Z80" s="179"/>
      <c r="AA80" s="179"/>
      <c r="AB80" s="179"/>
      <c r="AC80" s="179"/>
      <c r="AD80" s="179"/>
      <c r="AE80" s="179"/>
    </row>
    <row r="81" s="2" customFormat="1" ht="22.8" customHeight="1">
      <c r="A81" s="40"/>
      <c r="B81" s="41"/>
      <c r="C81" s="101" t="s">
        <v>109</v>
      </c>
      <c r="D81" s="42"/>
      <c r="E81" s="42"/>
      <c r="F81" s="42"/>
      <c r="G81" s="42"/>
      <c r="H81" s="42"/>
      <c r="I81" s="42"/>
      <c r="J81" s="185">
        <f>BK81</f>
        <v>0</v>
      </c>
      <c r="K81" s="42"/>
      <c r="L81" s="46"/>
      <c r="M81" s="97"/>
      <c r="N81" s="186"/>
      <c r="O81" s="98"/>
      <c r="P81" s="187">
        <f>P82</f>
        <v>0</v>
      </c>
      <c r="Q81" s="98"/>
      <c r="R81" s="187">
        <f>R82</f>
        <v>0</v>
      </c>
      <c r="S81" s="98"/>
      <c r="T81" s="188">
        <f>T82</f>
        <v>0</v>
      </c>
      <c r="U81" s="40"/>
      <c r="V81" s="40"/>
      <c r="W81" s="40"/>
      <c r="X81" s="40"/>
      <c r="Y81" s="40"/>
      <c r="Z81" s="40"/>
      <c r="AA81" s="40"/>
      <c r="AB81" s="40"/>
      <c r="AC81" s="40"/>
      <c r="AD81" s="40"/>
      <c r="AE81" s="40"/>
      <c r="AT81" s="19" t="s">
        <v>70</v>
      </c>
      <c r="AU81" s="19" t="s">
        <v>94</v>
      </c>
      <c r="BK81" s="189">
        <f>BK82</f>
        <v>0</v>
      </c>
    </row>
    <row r="82" s="12" customFormat="1" ht="25.92" customHeight="1">
      <c r="A82" s="12"/>
      <c r="B82" s="190"/>
      <c r="C82" s="191"/>
      <c r="D82" s="192" t="s">
        <v>70</v>
      </c>
      <c r="E82" s="193" t="s">
        <v>110</v>
      </c>
      <c r="F82" s="193" t="s">
        <v>111</v>
      </c>
      <c r="G82" s="191"/>
      <c r="H82" s="191"/>
      <c r="I82" s="194"/>
      <c r="J82" s="195">
        <f>BK82</f>
        <v>0</v>
      </c>
      <c r="K82" s="191"/>
      <c r="L82" s="196"/>
      <c r="M82" s="197"/>
      <c r="N82" s="198"/>
      <c r="O82" s="198"/>
      <c r="P82" s="199">
        <f>P83</f>
        <v>0</v>
      </c>
      <c r="Q82" s="198"/>
      <c r="R82" s="199">
        <f>R83</f>
        <v>0</v>
      </c>
      <c r="S82" s="198"/>
      <c r="T82" s="200">
        <f>T83</f>
        <v>0</v>
      </c>
      <c r="U82" s="12"/>
      <c r="V82" s="12"/>
      <c r="W82" s="12"/>
      <c r="X82" s="12"/>
      <c r="Y82" s="12"/>
      <c r="Z82" s="12"/>
      <c r="AA82" s="12"/>
      <c r="AB82" s="12"/>
      <c r="AC82" s="12"/>
      <c r="AD82" s="12"/>
      <c r="AE82" s="12"/>
      <c r="AR82" s="201" t="s">
        <v>81</v>
      </c>
      <c r="AT82" s="202" t="s">
        <v>70</v>
      </c>
      <c r="AU82" s="202" t="s">
        <v>71</v>
      </c>
      <c r="AY82" s="201" t="s">
        <v>112</v>
      </c>
      <c r="BK82" s="203">
        <f>BK83</f>
        <v>0</v>
      </c>
    </row>
    <row r="83" s="12" customFormat="1" ht="22.8" customHeight="1">
      <c r="A83" s="12"/>
      <c r="B83" s="190"/>
      <c r="C83" s="191"/>
      <c r="D83" s="192" t="s">
        <v>70</v>
      </c>
      <c r="E83" s="204" t="s">
        <v>113</v>
      </c>
      <c r="F83" s="204" t="s">
        <v>114</v>
      </c>
      <c r="G83" s="191"/>
      <c r="H83" s="191"/>
      <c r="I83" s="194"/>
      <c r="J83" s="205">
        <f>BK83</f>
        <v>0</v>
      </c>
      <c r="K83" s="191"/>
      <c r="L83" s="196"/>
      <c r="M83" s="197"/>
      <c r="N83" s="198"/>
      <c r="O83" s="198"/>
      <c r="P83" s="199">
        <f>SUM(P84:P111)</f>
        <v>0</v>
      </c>
      <c r="Q83" s="198"/>
      <c r="R83" s="199">
        <f>SUM(R84:R111)</f>
        <v>0</v>
      </c>
      <c r="S83" s="198"/>
      <c r="T83" s="200">
        <f>SUM(T84:T111)</f>
        <v>0</v>
      </c>
      <c r="U83" s="12"/>
      <c r="V83" s="12"/>
      <c r="W83" s="12"/>
      <c r="X83" s="12"/>
      <c r="Y83" s="12"/>
      <c r="Z83" s="12"/>
      <c r="AA83" s="12"/>
      <c r="AB83" s="12"/>
      <c r="AC83" s="12"/>
      <c r="AD83" s="12"/>
      <c r="AE83" s="12"/>
      <c r="AR83" s="201" t="s">
        <v>81</v>
      </c>
      <c r="AT83" s="202" t="s">
        <v>70</v>
      </c>
      <c r="AU83" s="202" t="s">
        <v>79</v>
      </c>
      <c r="AY83" s="201" t="s">
        <v>112</v>
      </c>
      <c r="BK83" s="203">
        <f>SUM(BK84:BK111)</f>
        <v>0</v>
      </c>
    </row>
    <row r="84" s="2" customFormat="1" ht="21.75" customHeight="1">
      <c r="A84" s="40"/>
      <c r="B84" s="41"/>
      <c r="C84" s="206" t="s">
        <v>79</v>
      </c>
      <c r="D84" s="206" t="s">
        <v>115</v>
      </c>
      <c r="E84" s="207" t="s">
        <v>79</v>
      </c>
      <c r="F84" s="208" t="s">
        <v>116</v>
      </c>
      <c r="G84" s="209" t="s">
        <v>117</v>
      </c>
      <c r="H84" s="210">
        <v>690.74210000000005</v>
      </c>
      <c r="I84" s="211"/>
      <c r="J84" s="212">
        <f>ROUND(I84*H84,2)</f>
        <v>0</v>
      </c>
      <c r="K84" s="208" t="s">
        <v>19</v>
      </c>
      <c r="L84" s="213"/>
      <c r="M84" s="214" t="s">
        <v>19</v>
      </c>
      <c r="N84" s="215" t="s">
        <v>42</v>
      </c>
      <c r="O84" s="86"/>
      <c r="P84" s="216">
        <f>O84*H84</f>
        <v>0</v>
      </c>
      <c r="Q84" s="216">
        <v>0</v>
      </c>
      <c r="R84" s="216">
        <f>Q84*H84</f>
        <v>0</v>
      </c>
      <c r="S84" s="216">
        <v>0</v>
      </c>
      <c r="T84" s="217">
        <f>S84*H84</f>
        <v>0</v>
      </c>
      <c r="U84" s="40"/>
      <c r="V84" s="40"/>
      <c r="W84" s="40"/>
      <c r="X84" s="40"/>
      <c r="Y84" s="40"/>
      <c r="Z84" s="40"/>
      <c r="AA84" s="40"/>
      <c r="AB84" s="40"/>
      <c r="AC84" s="40"/>
      <c r="AD84" s="40"/>
      <c r="AE84" s="40"/>
      <c r="AR84" s="218" t="s">
        <v>118</v>
      </c>
      <c r="AT84" s="218" t="s">
        <v>115</v>
      </c>
      <c r="AU84" s="218" t="s">
        <v>81</v>
      </c>
      <c r="AY84" s="19" t="s">
        <v>112</v>
      </c>
      <c r="BE84" s="219">
        <f>IF(N84="základní",J84,0)</f>
        <v>0</v>
      </c>
      <c r="BF84" s="219">
        <f>IF(N84="snížená",J84,0)</f>
        <v>0</v>
      </c>
      <c r="BG84" s="219">
        <f>IF(N84="zákl. přenesená",J84,0)</f>
        <v>0</v>
      </c>
      <c r="BH84" s="219">
        <f>IF(N84="sníž. přenesená",J84,0)</f>
        <v>0</v>
      </c>
      <c r="BI84" s="219">
        <f>IF(N84="nulová",J84,0)</f>
        <v>0</v>
      </c>
      <c r="BJ84" s="19" t="s">
        <v>79</v>
      </c>
      <c r="BK84" s="219">
        <f>ROUND(I84*H84,2)</f>
        <v>0</v>
      </c>
      <c r="BL84" s="19" t="s">
        <v>119</v>
      </c>
      <c r="BM84" s="218" t="s">
        <v>120</v>
      </c>
    </row>
    <row r="85" s="2" customFormat="1">
      <c r="A85" s="40"/>
      <c r="B85" s="41"/>
      <c r="C85" s="42"/>
      <c r="D85" s="220" t="s">
        <v>121</v>
      </c>
      <c r="E85" s="42"/>
      <c r="F85" s="221" t="s">
        <v>122</v>
      </c>
      <c r="G85" s="42"/>
      <c r="H85" s="42"/>
      <c r="I85" s="222"/>
      <c r="J85" s="42"/>
      <c r="K85" s="42"/>
      <c r="L85" s="46"/>
      <c r="M85" s="223"/>
      <c r="N85" s="224"/>
      <c r="O85" s="86"/>
      <c r="P85" s="86"/>
      <c r="Q85" s="86"/>
      <c r="R85" s="86"/>
      <c r="S85" s="86"/>
      <c r="T85" s="87"/>
      <c r="U85" s="40"/>
      <c r="V85" s="40"/>
      <c r="W85" s="40"/>
      <c r="X85" s="40"/>
      <c r="Y85" s="40"/>
      <c r="Z85" s="40"/>
      <c r="AA85" s="40"/>
      <c r="AB85" s="40"/>
      <c r="AC85" s="40"/>
      <c r="AD85" s="40"/>
      <c r="AE85" s="40"/>
      <c r="AT85" s="19" t="s">
        <v>121</v>
      </c>
      <c r="AU85" s="19" t="s">
        <v>81</v>
      </c>
    </row>
    <row r="86" s="13" customFormat="1">
      <c r="A86" s="13"/>
      <c r="B86" s="225"/>
      <c r="C86" s="226"/>
      <c r="D86" s="220" t="s">
        <v>123</v>
      </c>
      <c r="E86" s="227" t="s">
        <v>19</v>
      </c>
      <c r="F86" s="228" t="s">
        <v>124</v>
      </c>
      <c r="G86" s="226"/>
      <c r="H86" s="229">
        <v>690.74210000000005</v>
      </c>
      <c r="I86" s="230"/>
      <c r="J86" s="226"/>
      <c r="K86" s="226"/>
      <c r="L86" s="231"/>
      <c r="M86" s="232"/>
      <c r="N86" s="233"/>
      <c r="O86" s="233"/>
      <c r="P86" s="233"/>
      <c r="Q86" s="233"/>
      <c r="R86" s="233"/>
      <c r="S86" s="233"/>
      <c r="T86" s="234"/>
      <c r="U86" s="13"/>
      <c r="V86" s="13"/>
      <c r="W86" s="13"/>
      <c r="X86" s="13"/>
      <c r="Y86" s="13"/>
      <c r="Z86" s="13"/>
      <c r="AA86" s="13"/>
      <c r="AB86" s="13"/>
      <c r="AC86" s="13"/>
      <c r="AD86" s="13"/>
      <c r="AE86" s="13"/>
      <c r="AT86" s="235" t="s">
        <v>123</v>
      </c>
      <c r="AU86" s="235" t="s">
        <v>81</v>
      </c>
      <c r="AV86" s="13" t="s">
        <v>81</v>
      </c>
      <c r="AW86" s="13" t="s">
        <v>32</v>
      </c>
      <c r="AX86" s="13" t="s">
        <v>79</v>
      </c>
      <c r="AY86" s="235" t="s">
        <v>112</v>
      </c>
    </row>
    <row r="87" s="2" customFormat="1" ht="21.75" customHeight="1">
      <c r="A87" s="40"/>
      <c r="B87" s="41"/>
      <c r="C87" s="206" t="s">
        <v>81</v>
      </c>
      <c r="D87" s="206" t="s">
        <v>115</v>
      </c>
      <c r="E87" s="207" t="s">
        <v>81</v>
      </c>
      <c r="F87" s="208" t="s">
        <v>125</v>
      </c>
      <c r="G87" s="209" t="s">
        <v>117</v>
      </c>
      <c r="H87" s="210">
        <v>742.99680000000001</v>
      </c>
      <c r="I87" s="211"/>
      <c r="J87" s="212">
        <f>ROUND(I87*H87,2)</f>
        <v>0</v>
      </c>
      <c r="K87" s="208" t="s">
        <v>19</v>
      </c>
      <c r="L87" s="213"/>
      <c r="M87" s="214" t="s">
        <v>19</v>
      </c>
      <c r="N87" s="215" t="s">
        <v>42</v>
      </c>
      <c r="O87" s="86"/>
      <c r="P87" s="216">
        <f>O87*H87</f>
        <v>0</v>
      </c>
      <c r="Q87" s="216">
        <v>0</v>
      </c>
      <c r="R87" s="216">
        <f>Q87*H87</f>
        <v>0</v>
      </c>
      <c r="S87" s="216">
        <v>0</v>
      </c>
      <c r="T87" s="217">
        <f>S87*H87</f>
        <v>0</v>
      </c>
      <c r="U87" s="40"/>
      <c r="V87" s="40"/>
      <c r="W87" s="40"/>
      <c r="X87" s="40"/>
      <c r="Y87" s="40"/>
      <c r="Z87" s="40"/>
      <c r="AA87" s="40"/>
      <c r="AB87" s="40"/>
      <c r="AC87" s="40"/>
      <c r="AD87" s="40"/>
      <c r="AE87" s="40"/>
      <c r="AR87" s="218" t="s">
        <v>118</v>
      </c>
      <c r="AT87" s="218" t="s">
        <v>115</v>
      </c>
      <c r="AU87" s="218" t="s">
        <v>81</v>
      </c>
      <c r="AY87" s="19" t="s">
        <v>112</v>
      </c>
      <c r="BE87" s="219">
        <f>IF(N87="základní",J87,0)</f>
        <v>0</v>
      </c>
      <c r="BF87" s="219">
        <f>IF(N87="snížená",J87,0)</f>
        <v>0</v>
      </c>
      <c r="BG87" s="219">
        <f>IF(N87="zákl. přenesená",J87,0)</f>
        <v>0</v>
      </c>
      <c r="BH87" s="219">
        <f>IF(N87="sníž. přenesená",J87,0)</f>
        <v>0</v>
      </c>
      <c r="BI87" s="219">
        <f>IF(N87="nulová",J87,0)</f>
        <v>0</v>
      </c>
      <c r="BJ87" s="19" t="s">
        <v>79</v>
      </c>
      <c r="BK87" s="219">
        <f>ROUND(I87*H87,2)</f>
        <v>0</v>
      </c>
      <c r="BL87" s="19" t="s">
        <v>119</v>
      </c>
      <c r="BM87" s="218" t="s">
        <v>126</v>
      </c>
    </row>
    <row r="88" s="2" customFormat="1">
      <c r="A88" s="40"/>
      <c r="B88" s="41"/>
      <c r="C88" s="42"/>
      <c r="D88" s="220" t="s">
        <v>121</v>
      </c>
      <c r="E88" s="42"/>
      <c r="F88" s="221" t="s">
        <v>122</v>
      </c>
      <c r="G88" s="42"/>
      <c r="H88" s="42"/>
      <c r="I88" s="222"/>
      <c r="J88" s="42"/>
      <c r="K88" s="42"/>
      <c r="L88" s="46"/>
      <c r="M88" s="223"/>
      <c r="N88" s="224"/>
      <c r="O88" s="86"/>
      <c r="P88" s="86"/>
      <c r="Q88" s="86"/>
      <c r="R88" s="86"/>
      <c r="S88" s="86"/>
      <c r="T88" s="87"/>
      <c r="U88" s="40"/>
      <c r="V88" s="40"/>
      <c r="W88" s="40"/>
      <c r="X88" s="40"/>
      <c r="Y88" s="40"/>
      <c r="Z88" s="40"/>
      <c r="AA88" s="40"/>
      <c r="AB88" s="40"/>
      <c r="AC88" s="40"/>
      <c r="AD88" s="40"/>
      <c r="AE88" s="40"/>
      <c r="AT88" s="19" t="s">
        <v>121</v>
      </c>
      <c r="AU88" s="19" t="s">
        <v>81</v>
      </c>
    </row>
    <row r="89" s="13" customFormat="1">
      <c r="A89" s="13"/>
      <c r="B89" s="225"/>
      <c r="C89" s="226"/>
      <c r="D89" s="220" t="s">
        <v>123</v>
      </c>
      <c r="E89" s="227" t="s">
        <v>19</v>
      </c>
      <c r="F89" s="228" t="s">
        <v>127</v>
      </c>
      <c r="G89" s="226"/>
      <c r="H89" s="229">
        <v>742.99680000000001</v>
      </c>
      <c r="I89" s="230"/>
      <c r="J89" s="226"/>
      <c r="K89" s="226"/>
      <c r="L89" s="231"/>
      <c r="M89" s="232"/>
      <c r="N89" s="233"/>
      <c r="O89" s="233"/>
      <c r="P89" s="233"/>
      <c r="Q89" s="233"/>
      <c r="R89" s="233"/>
      <c r="S89" s="233"/>
      <c r="T89" s="234"/>
      <c r="U89" s="13"/>
      <c r="V89" s="13"/>
      <c r="W89" s="13"/>
      <c r="X89" s="13"/>
      <c r="Y89" s="13"/>
      <c r="Z89" s="13"/>
      <c r="AA89" s="13"/>
      <c r="AB89" s="13"/>
      <c r="AC89" s="13"/>
      <c r="AD89" s="13"/>
      <c r="AE89" s="13"/>
      <c r="AT89" s="235" t="s">
        <v>123</v>
      </c>
      <c r="AU89" s="235" t="s">
        <v>81</v>
      </c>
      <c r="AV89" s="13" t="s">
        <v>81</v>
      </c>
      <c r="AW89" s="13" t="s">
        <v>32</v>
      </c>
      <c r="AX89" s="13" t="s">
        <v>79</v>
      </c>
      <c r="AY89" s="235" t="s">
        <v>112</v>
      </c>
    </row>
    <row r="90" s="2" customFormat="1" ht="16.5" customHeight="1">
      <c r="A90" s="40"/>
      <c r="B90" s="41"/>
      <c r="C90" s="206" t="s">
        <v>128</v>
      </c>
      <c r="D90" s="206" t="s">
        <v>115</v>
      </c>
      <c r="E90" s="207" t="s">
        <v>128</v>
      </c>
      <c r="F90" s="208" t="s">
        <v>129</v>
      </c>
      <c r="G90" s="209" t="s">
        <v>130</v>
      </c>
      <c r="H90" s="210">
        <v>1</v>
      </c>
      <c r="I90" s="211"/>
      <c r="J90" s="212">
        <f>ROUND(I90*H90,2)</f>
        <v>0</v>
      </c>
      <c r="K90" s="208" t="s">
        <v>19</v>
      </c>
      <c r="L90" s="213"/>
      <c r="M90" s="214" t="s">
        <v>19</v>
      </c>
      <c r="N90" s="215" t="s">
        <v>42</v>
      </c>
      <c r="O90" s="86"/>
      <c r="P90" s="216">
        <f>O90*H90</f>
        <v>0</v>
      </c>
      <c r="Q90" s="216">
        <v>0</v>
      </c>
      <c r="R90" s="216">
        <f>Q90*H90</f>
        <v>0</v>
      </c>
      <c r="S90" s="216">
        <v>0</v>
      </c>
      <c r="T90" s="217">
        <f>S90*H90</f>
        <v>0</v>
      </c>
      <c r="U90" s="40"/>
      <c r="V90" s="40"/>
      <c r="W90" s="40"/>
      <c r="X90" s="40"/>
      <c r="Y90" s="40"/>
      <c r="Z90" s="40"/>
      <c r="AA90" s="40"/>
      <c r="AB90" s="40"/>
      <c r="AC90" s="40"/>
      <c r="AD90" s="40"/>
      <c r="AE90" s="40"/>
      <c r="AR90" s="218" t="s">
        <v>118</v>
      </c>
      <c r="AT90" s="218" t="s">
        <v>115</v>
      </c>
      <c r="AU90" s="218" t="s">
        <v>81</v>
      </c>
      <c r="AY90" s="19" t="s">
        <v>112</v>
      </c>
      <c r="BE90" s="219">
        <f>IF(N90="základní",J90,0)</f>
        <v>0</v>
      </c>
      <c r="BF90" s="219">
        <f>IF(N90="snížená",J90,0)</f>
        <v>0</v>
      </c>
      <c r="BG90" s="219">
        <f>IF(N90="zákl. přenesená",J90,0)</f>
        <v>0</v>
      </c>
      <c r="BH90" s="219">
        <f>IF(N90="sníž. přenesená",J90,0)</f>
        <v>0</v>
      </c>
      <c r="BI90" s="219">
        <f>IF(N90="nulová",J90,0)</f>
        <v>0</v>
      </c>
      <c r="BJ90" s="19" t="s">
        <v>79</v>
      </c>
      <c r="BK90" s="219">
        <f>ROUND(I90*H90,2)</f>
        <v>0</v>
      </c>
      <c r="BL90" s="19" t="s">
        <v>119</v>
      </c>
      <c r="BM90" s="218" t="s">
        <v>131</v>
      </c>
    </row>
    <row r="91" s="2" customFormat="1" ht="16.5" customHeight="1">
      <c r="A91" s="40"/>
      <c r="B91" s="41"/>
      <c r="C91" s="236" t="s">
        <v>132</v>
      </c>
      <c r="D91" s="236" t="s">
        <v>133</v>
      </c>
      <c r="E91" s="237" t="s">
        <v>132</v>
      </c>
      <c r="F91" s="238" t="s">
        <v>134</v>
      </c>
      <c r="G91" s="239" t="s">
        <v>135</v>
      </c>
      <c r="H91" s="240">
        <v>45.899999999999999</v>
      </c>
      <c r="I91" s="241"/>
      <c r="J91" s="242">
        <f>ROUND(I91*H91,2)</f>
        <v>0</v>
      </c>
      <c r="K91" s="238" t="s">
        <v>19</v>
      </c>
      <c r="L91" s="46"/>
      <c r="M91" s="243" t="s">
        <v>19</v>
      </c>
      <c r="N91" s="244" t="s">
        <v>42</v>
      </c>
      <c r="O91" s="86"/>
      <c r="P91" s="216">
        <f>O91*H91</f>
        <v>0</v>
      </c>
      <c r="Q91" s="216">
        <v>0</v>
      </c>
      <c r="R91" s="216">
        <f>Q91*H91</f>
        <v>0</v>
      </c>
      <c r="S91" s="216">
        <v>0</v>
      </c>
      <c r="T91" s="217">
        <f>S91*H91</f>
        <v>0</v>
      </c>
      <c r="U91" s="40"/>
      <c r="V91" s="40"/>
      <c r="W91" s="40"/>
      <c r="X91" s="40"/>
      <c r="Y91" s="40"/>
      <c r="Z91" s="40"/>
      <c r="AA91" s="40"/>
      <c r="AB91" s="40"/>
      <c r="AC91" s="40"/>
      <c r="AD91" s="40"/>
      <c r="AE91" s="40"/>
      <c r="AR91" s="218" t="s">
        <v>119</v>
      </c>
      <c r="AT91" s="218" t="s">
        <v>133</v>
      </c>
      <c r="AU91" s="218" t="s">
        <v>81</v>
      </c>
      <c r="AY91" s="19" t="s">
        <v>112</v>
      </c>
      <c r="BE91" s="219">
        <f>IF(N91="základní",J91,0)</f>
        <v>0</v>
      </c>
      <c r="BF91" s="219">
        <f>IF(N91="snížená",J91,0)</f>
        <v>0</v>
      </c>
      <c r="BG91" s="219">
        <f>IF(N91="zákl. přenesená",J91,0)</f>
        <v>0</v>
      </c>
      <c r="BH91" s="219">
        <f>IF(N91="sníž. přenesená",J91,0)</f>
        <v>0</v>
      </c>
      <c r="BI91" s="219">
        <f>IF(N91="nulová",J91,0)</f>
        <v>0</v>
      </c>
      <c r="BJ91" s="19" t="s">
        <v>79</v>
      </c>
      <c r="BK91" s="219">
        <f>ROUND(I91*H91,2)</f>
        <v>0</v>
      </c>
      <c r="BL91" s="19" t="s">
        <v>119</v>
      </c>
      <c r="BM91" s="218" t="s">
        <v>136</v>
      </c>
    </row>
    <row r="92" s="13" customFormat="1">
      <c r="A92" s="13"/>
      <c r="B92" s="225"/>
      <c r="C92" s="226"/>
      <c r="D92" s="220" t="s">
        <v>123</v>
      </c>
      <c r="E92" s="227" t="s">
        <v>19</v>
      </c>
      <c r="F92" s="228" t="s">
        <v>137</v>
      </c>
      <c r="G92" s="226"/>
      <c r="H92" s="229">
        <v>45.899999999999999</v>
      </c>
      <c r="I92" s="230"/>
      <c r="J92" s="226"/>
      <c r="K92" s="226"/>
      <c r="L92" s="231"/>
      <c r="M92" s="232"/>
      <c r="N92" s="233"/>
      <c r="O92" s="233"/>
      <c r="P92" s="233"/>
      <c r="Q92" s="233"/>
      <c r="R92" s="233"/>
      <c r="S92" s="233"/>
      <c r="T92" s="234"/>
      <c r="U92" s="13"/>
      <c r="V92" s="13"/>
      <c r="W92" s="13"/>
      <c r="X92" s="13"/>
      <c r="Y92" s="13"/>
      <c r="Z92" s="13"/>
      <c r="AA92" s="13"/>
      <c r="AB92" s="13"/>
      <c r="AC92" s="13"/>
      <c r="AD92" s="13"/>
      <c r="AE92" s="13"/>
      <c r="AT92" s="235" t="s">
        <v>123</v>
      </c>
      <c r="AU92" s="235" t="s">
        <v>81</v>
      </c>
      <c r="AV92" s="13" t="s">
        <v>81</v>
      </c>
      <c r="AW92" s="13" t="s">
        <v>32</v>
      </c>
      <c r="AX92" s="13" t="s">
        <v>79</v>
      </c>
      <c r="AY92" s="235" t="s">
        <v>112</v>
      </c>
    </row>
    <row r="93" s="2" customFormat="1" ht="16.5" customHeight="1">
      <c r="A93" s="40"/>
      <c r="B93" s="41"/>
      <c r="C93" s="236" t="s">
        <v>138</v>
      </c>
      <c r="D93" s="236" t="s">
        <v>133</v>
      </c>
      <c r="E93" s="237" t="s">
        <v>138</v>
      </c>
      <c r="F93" s="238" t="s">
        <v>139</v>
      </c>
      <c r="G93" s="239" t="s">
        <v>140</v>
      </c>
      <c r="H93" s="240">
        <v>81.299999999999997</v>
      </c>
      <c r="I93" s="241"/>
      <c r="J93" s="242">
        <f>ROUND(I93*H93,2)</f>
        <v>0</v>
      </c>
      <c r="K93" s="238" t="s">
        <v>19</v>
      </c>
      <c r="L93" s="46"/>
      <c r="M93" s="243" t="s">
        <v>19</v>
      </c>
      <c r="N93" s="244" t="s">
        <v>42</v>
      </c>
      <c r="O93" s="86"/>
      <c r="P93" s="216">
        <f>O93*H93</f>
        <v>0</v>
      </c>
      <c r="Q93" s="216">
        <v>0</v>
      </c>
      <c r="R93" s="216">
        <f>Q93*H93</f>
        <v>0</v>
      </c>
      <c r="S93" s="216">
        <v>0</v>
      </c>
      <c r="T93" s="217">
        <f>S93*H93</f>
        <v>0</v>
      </c>
      <c r="U93" s="40"/>
      <c r="V93" s="40"/>
      <c r="W93" s="40"/>
      <c r="X93" s="40"/>
      <c r="Y93" s="40"/>
      <c r="Z93" s="40"/>
      <c r="AA93" s="40"/>
      <c r="AB93" s="40"/>
      <c r="AC93" s="40"/>
      <c r="AD93" s="40"/>
      <c r="AE93" s="40"/>
      <c r="AR93" s="218" t="s">
        <v>119</v>
      </c>
      <c r="AT93" s="218" t="s">
        <v>133</v>
      </c>
      <c r="AU93" s="218" t="s">
        <v>81</v>
      </c>
      <c r="AY93" s="19" t="s">
        <v>112</v>
      </c>
      <c r="BE93" s="219">
        <f>IF(N93="základní",J93,0)</f>
        <v>0</v>
      </c>
      <c r="BF93" s="219">
        <f>IF(N93="snížená",J93,0)</f>
        <v>0</v>
      </c>
      <c r="BG93" s="219">
        <f>IF(N93="zákl. přenesená",J93,0)</f>
        <v>0</v>
      </c>
      <c r="BH93" s="219">
        <f>IF(N93="sníž. přenesená",J93,0)</f>
        <v>0</v>
      </c>
      <c r="BI93" s="219">
        <f>IF(N93="nulová",J93,0)</f>
        <v>0</v>
      </c>
      <c r="BJ93" s="19" t="s">
        <v>79</v>
      </c>
      <c r="BK93" s="219">
        <f>ROUND(I93*H93,2)</f>
        <v>0</v>
      </c>
      <c r="BL93" s="19" t="s">
        <v>119</v>
      </c>
      <c r="BM93" s="218" t="s">
        <v>141</v>
      </c>
    </row>
    <row r="94" s="13" customFormat="1">
      <c r="A94" s="13"/>
      <c r="B94" s="225"/>
      <c r="C94" s="226"/>
      <c r="D94" s="220" t="s">
        <v>123</v>
      </c>
      <c r="E94" s="227" t="s">
        <v>19</v>
      </c>
      <c r="F94" s="228" t="s">
        <v>142</v>
      </c>
      <c r="G94" s="226"/>
      <c r="H94" s="229">
        <v>81.299999999999997</v>
      </c>
      <c r="I94" s="230"/>
      <c r="J94" s="226"/>
      <c r="K94" s="226"/>
      <c r="L94" s="231"/>
      <c r="M94" s="232"/>
      <c r="N94" s="233"/>
      <c r="O94" s="233"/>
      <c r="P94" s="233"/>
      <c r="Q94" s="233"/>
      <c r="R94" s="233"/>
      <c r="S94" s="233"/>
      <c r="T94" s="234"/>
      <c r="U94" s="13"/>
      <c r="V94" s="13"/>
      <c r="W94" s="13"/>
      <c r="X94" s="13"/>
      <c r="Y94" s="13"/>
      <c r="Z94" s="13"/>
      <c r="AA94" s="13"/>
      <c r="AB94" s="13"/>
      <c r="AC94" s="13"/>
      <c r="AD94" s="13"/>
      <c r="AE94" s="13"/>
      <c r="AT94" s="235" t="s">
        <v>123</v>
      </c>
      <c r="AU94" s="235" t="s">
        <v>81</v>
      </c>
      <c r="AV94" s="13" t="s">
        <v>81</v>
      </c>
      <c r="AW94" s="13" t="s">
        <v>32</v>
      </c>
      <c r="AX94" s="13" t="s">
        <v>79</v>
      </c>
      <c r="AY94" s="235" t="s">
        <v>112</v>
      </c>
    </row>
    <row r="95" s="2" customFormat="1" ht="16.5" customHeight="1">
      <c r="A95" s="40"/>
      <c r="B95" s="41"/>
      <c r="C95" s="236" t="s">
        <v>143</v>
      </c>
      <c r="D95" s="236" t="s">
        <v>133</v>
      </c>
      <c r="E95" s="237" t="s">
        <v>143</v>
      </c>
      <c r="F95" s="238" t="s">
        <v>144</v>
      </c>
      <c r="G95" s="239" t="s">
        <v>140</v>
      </c>
      <c r="H95" s="240">
        <v>81.299999999999997</v>
      </c>
      <c r="I95" s="241"/>
      <c r="J95" s="242">
        <f>ROUND(I95*H95,2)</f>
        <v>0</v>
      </c>
      <c r="K95" s="238" t="s">
        <v>19</v>
      </c>
      <c r="L95" s="46"/>
      <c r="M95" s="243" t="s">
        <v>19</v>
      </c>
      <c r="N95" s="244" t="s">
        <v>42</v>
      </c>
      <c r="O95" s="86"/>
      <c r="P95" s="216">
        <f>O95*H95</f>
        <v>0</v>
      </c>
      <c r="Q95" s="216">
        <v>0</v>
      </c>
      <c r="R95" s="216">
        <f>Q95*H95</f>
        <v>0</v>
      </c>
      <c r="S95" s="216">
        <v>0</v>
      </c>
      <c r="T95" s="217">
        <f>S95*H95</f>
        <v>0</v>
      </c>
      <c r="U95" s="40"/>
      <c r="V95" s="40"/>
      <c r="W95" s="40"/>
      <c r="X95" s="40"/>
      <c r="Y95" s="40"/>
      <c r="Z95" s="40"/>
      <c r="AA95" s="40"/>
      <c r="AB95" s="40"/>
      <c r="AC95" s="40"/>
      <c r="AD95" s="40"/>
      <c r="AE95" s="40"/>
      <c r="AR95" s="218" t="s">
        <v>119</v>
      </c>
      <c r="AT95" s="218" t="s">
        <v>133</v>
      </c>
      <c r="AU95" s="218" t="s">
        <v>81</v>
      </c>
      <c r="AY95" s="19" t="s">
        <v>112</v>
      </c>
      <c r="BE95" s="219">
        <f>IF(N95="základní",J95,0)</f>
        <v>0</v>
      </c>
      <c r="BF95" s="219">
        <f>IF(N95="snížená",J95,0)</f>
        <v>0</v>
      </c>
      <c r="BG95" s="219">
        <f>IF(N95="zákl. přenesená",J95,0)</f>
        <v>0</v>
      </c>
      <c r="BH95" s="219">
        <f>IF(N95="sníž. přenesená",J95,0)</f>
        <v>0</v>
      </c>
      <c r="BI95" s="219">
        <f>IF(N95="nulová",J95,0)</f>
        <v>0</v>
      </c>
      <c r="BJ95" s="19" t="s">
        <v>79</v>
      </c>
      <c r="BK95" s="219">
        <f>ROUND(I95*H95,2)</f>
        <v>0</v>
      </c>
      <c r="BL95" s="19" t="s">
        <v>119</v>
      </c>
      <c r="BM95" s="218" t="s">
        <v>145</v>
      </c>
    </row>
    <row r="96" s="2" customFormat="1" ht="21.75" customHeight="1">
      <c r="A96" s="40"/>
      <c r="B96" s="41"/>
      <c r="C96" s="236" t="s">
        <v>146</v>
      </c>
      <c r="D96" s="236" t="s">
        <v>133</v>
      </c>
      <c r="E96" s="237" t="s">
        <v>146</v>
      </c>
      <c r="F96" s="238" t="s">
        <v>147</v>
      </c>
      <c r="G96" s="239" t="s">
        <v>135</v>
      </c>
      <c r="H96" s="240">
        <v>45.899999999999999</v>
      </c>
      <c r="I96" s="241"/>
      <c r="J96" s="242">
        <f>ROUND(I96*H96,2)</f>
        <v>0</v>
      </c>
      <c r="K96" s="238" t="s">
        <v>19</v>
      </c>
      <c r="L96" s="46"/>
      <c r="M96" s="243" t="s">
        <v>19</v>
      </c>
      <c r="N96" s="244" t="s">
        <v>42</v>
      </c>
      <c r="O96" s="86"/>
      <c r="P96" s="216">
        <f>O96*H96</f>
        <v>0</v>
      </c>
      <c r="Q96" s="216">
        <v>0</v>
      </c>
      <c r="R96" s="216">
        <f>Q96*H96</f>
        <v>0</v>
      </c>
      <c r="S96" s="216">
        <v>0</v>
      </c>
      <c r="T96" s="217">
        <f>S96*H96</f>
        <v>0</v>
      </c>
      <c r="U96" s="40"/>
      <c r="V96" s="40"/>
      <c r="W96" s="40"/>
      <c r="X96" s="40"/>
      <c r="Y96" s="40"/>
      <c r="Z96" s="40"/>
      <c r="AA96" s="40"/>
      <c r="AB96" s="40"/>
      <c r="AC96" s="40"/>
      <c r="AD96" s="40"/>
      <c r="AE96" s="40"/>
      <c r="AR96" s="218" t="s">
        <v>119</v>
      </c>
      <c r="AT96" s="218" t="s">
        <v>133</v>
      </c>
      <c r="AU96" s="218" t="s">
        <v>81</v>
      </c>
      <c r="AY96" s="19" t="s">
        <v>112</v>
      </c>
      <c r="BE96" s="219">
        <f>IF(N96="základní",J96,0)</f>
        <v>0</v>
      </c>
      <c r="BF96" s="219">
        <f>IF(N96="snížená",J96,0)</f>
        <v>0</v>
      </c>
      <c r="BG96" s="219">
        <f>IF(N96="zákl. přenesená",J96,0)</f>
        <v>0</v>
      </c>
      <c r="BH96" s="219">
        <f>IF(N96="sníž. přenesená",J96,0)</f>
        <v>0</v>
      </c>
      <c r="BI96" s="219">
        <f>IF(N96="nulová",J96,0)</f>
        <v>0</v>
      </c>
      <c r="BJ96" s="19" t="s">
        <v>79</v>
      </c>
      <c r="BK96" s="219">
        <f>ROUND(I96*H96,2)</f>
        <v>0</v>
      </c>
      <c r="BL96" s="19" t="s">
        <v>119</v>
      </c>
      <c r="BM96" s="218" t="s">
        <v>148</v>
      </c>
    </row>
    <row r="97" s="13" customFormat="1">
      <c r="A97" s="13"/>
      <c r="B97" s="225"/>
      <c r="C97" s="226"/>
      <c r="D97" s="220" t="s">
        <v>123</v>
      </c>
      <c r="E97" s="227" t="s">
        <v>19</v>
      </c>
      <c r="F97" s="228" t="s">
        <v>137</v>
      </c>
      <c r="G97" s="226"/>
      <c r="H97" s="229">
        <v>45.899999999999999</v>
      </c>
      <c r="I97" s="230"/>
      <c r="J97" s="226"/>
      <c r="K97" s="226"/>
      <c r="L97" s="231"/>
      <c r="M97" s="232"/>
      <c r="N97" s="233"/>
      <c r="O97" s="233"/>
      <c r="P97" s="233"/>
      <c r="Q97" s="233"/>
      <c r="R97" s="233"/>
      <c r="S97" s="233"/>
      <c r="T97" s="234"/>
      <c r="U97" s="13"/>
      <c r="V97" s="13"/>
      <c r="W97" s="13"/>
      <c r="X97" s="13"/>
      <c r="Y97" s="13"/>
      <c r="Z97" s="13"/>
      <c r="AA97" s="13"/>
      <c r="AB97" s="13"/>
      <c r="AC97" s="13"/>
      <c r="AD97" s="13"/>
      <c r="AE97" s="13"/>
      <c r="AT97" s="235" t="s">
        <v>123</v>
      </c>
      <c r="AU97" s="235" t="s">
        <v>81</v>
      </c>
      <c r="AV97" s="13" t="s">
        <v>81</v>
      </c>
      <c r="AW97" s="13" t="s">
        <v>32</v>
      </c>
      <c r="AX97" s="13" t="s">
        <v>79</v>
      </c>
      <c r="AY97" s="235" t="s">
        <v>112</v>
      </c>
    </row>
    <row r="98" s="2" customFormat="1" ht="16.5" customHeight="1">
      <c r="A98" s="40"/>
      <c r="B98" s="41"/>
      <c r="C98" s="236" t="s">
        <v>149</v>
      </c>
      <c r="D98" s="236" t="s">
        <v>133</v>
      </c>
      <c r="E98" s="237" t="s">
        <v>149</v>
      </c>
      <c r="F98" s="238" t="s">
        <v>150</v>
      </c>
      <c r="G98" s="239" t="s">
        <v>140</v>
      </c>
      <c r="H98" s="240">
        <v>81.299999999999997</v>
      </c>
      <c r="I98" s="241"/>
      <c r="J98" s="242">
        <f>ROUND(I98*H98,2)</f>
        <v>0</v>
      </c>
      <c r="K98" s="238" t="s">
        <v>19</v>
      </c>
      <c r="L98" s="46"/>
      <c r="M98" s="243" t="s">
        <v>19</v>
      </c>
      <c r="N98" s="244" t="s">
        <v>42</v>
      </c>
      <c r="O98" s="86"/>
      <c r="P98" s="216">
        <f>O98*H98</f>
        <v>0</v>
      </c>
      <c r="Q98" s="216">
        <v>0</v>
      </c>
      <c r="R98" s="216">
        <f>Q98*H98</f>
        <v>0</v>
      </c>
      <c r="S98" s="216">
        <v>0</v>
      </c>
      <c r="T98" s="217">
        <f>S98*H98</f>
        <v>0</v>
      </c>
      <c r="U98" s="40"/>
      <c r="V98" s="40"/>
      <c r="W98" s="40"/>
      <c r="X98" s="40"/>
      <c r="Y98" s="40"/>
      <c r="Z98" s="40"/>
      <c r="AA98" s="40"/>
      <c r="AB98" s="40"/>
      <c r="AC98" s="40"/>
      <c r="AD98" s="40"/>
      <c r="AE98" s="40"/>
      <c r="AR98" s="218" t="s">
        <v>119</v>
      </c>
      <c r="AT98" s="218" t="s">
        <v>133</v>
      </c>
      <c r="AU98" s="218" t="s">
        <v>81</v>
      </c>
      <c r="AY98" s="19" t="s">
        <v>112</v>
      </c>
      <c r="BE98" s="219">
        <f>IF(N98="základní",J98,0)</f>
        <v>0</v>
      </c>
      <c r="BF98" s="219">
        <f>IF(N98="snížená",J98,0)</f>
        <v>0</v>
      </c>
      <c r="BG98" s="219">
        <f>IF(N98="zákl. přenesená",J98,0)</f>
        <v>0</v>
      </c>
      <c r="BH98" s="219">
        <f>IF(N98="sníž. přenesená",J98,0)</f>
        <v>0</v>
      </c>
      <c r="BI98" s="219">
        <f>IF(N98="nulová",J98,0)</f>
        <v>0</v>
      </c>
      <c r="BJ98" s="19" t="s">
        <v>79</v>
      </c>
      <c r="BK98" s="219">
        <f>ROUND(I98*H98,2)</f>
        <v>0</v>
      </c>
      <c r="BL98" s="19" t="s">
        <v>119</v>
      </c>
      <c r="BM98" s="218" t="s">
        <v>151</v>
      </c>
    </row>
    <row r="99" s="13" customFormat="1">
      <c r="A99" s="13"/>
      <c r="B99" s="225"/>
      <c r="C99" s="226"/>
      <c r="D99" s="220" t="s">
        <v>123</v>
      </c>
      <c r="E99" s="227" t="s">
        <v>19</v>
      </c>
      <c r="F99" s="228" t="s">
        <v>142</v>
      </c>
      <c r="G99" s="226"/>
      <c r="H99" s="229">
        <v>81.299999999999997</v>
      </c>
      <c r="I99" s="230"/>
      <c r="J99" s="226"/>
      <c r="K99" s="226"/>
      <c r="L99" s="231"/>
      <c r="M99" s="232"/>
      <c r="N99" s="233"/>
      <c r="O99" s="233"/>
      <c r="P99" s="233"/>
      <c r="Q99" s="233"/>
      <c r="R99" s="233"/>
      <c r="S99" s="233"/>
      <c r="T99" s="234"/>
      <c r="U99" s="13"/>
      <c r="V99" s="13"/>
      <c r="W99" s="13"/>
      <c r="X99" s="13"/>
      <c r="Y99" s="13"/>
      <c r="Z99" s="13"/>
      <c r="AA99" s="13"/>
      <c r="AB99" s="13"/>
      <c r="AC99" s="13"/>
      <c r="AD99" s="13"/>
      <c r="AE99" s="13"/>
      <c r="AT99" s="235" t="s">
        <v>123</v>
      </c>
      <c r="AU99" s="235" t="s">
        <v>81</v>
      </c>
      <c r="AV99" s="13" t="s">
        <v>81</v>
      </c>
      <c r="AW99" s="13" t="s">
        <v>32</v>
      </c>
      <c r="AX99" s="13" t="s">
        <v>71</v>
      </c>
      <c r="AY99" s="235" t="s">
        <v>112</v>
      </c>
    </row>
    <row r="100" s="14" customFormat="1">
      <c r="A100" s="14"/>
      <c r="B100" s="245"/>
      <c r="C100" s="246"/>
      <c r="D100" s="220" t="s">
        <v>123</v>
      </c>
      <c r="E100" s="247" t="s">
        <v>19</v>
      </c>
      <c r="F100" s="248" t="s">
        <v>152</v>
      </c>
      <c r="G100" s="246"/>
      <c r="H100" s="249">
        <v>81.299999999999997</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123</v>
      </c>
      <c r="AU100" s="255" t="s">
        <v>81</v>
      </c>
      <c r="AV100" s="14" t="s">
        <v>132</v>
      </c>
      <c r="AW100" s="14" t="s">
        <v>32</v>
      </c>
      <c r="AX100" s="14" t="s">
        <v>79</v>
      </c>
      <c r="AY100" s="255" t="s">
        <v>112</v>
      </c>
    </row>
    <row r="101" s="2" customFormat="1" ht="24.15" customHeight="1">
      <c r="A101" s="40"/>
      <c r="B101" s="41"/>
      <c r="C101" s="236" t="s">
        <v>153</v>
      </c>
      <c r="D101" s="236" t="s">
        <v>133</v>
      </c>
      <c r="E101" s="237" t="s">
        <v>153</v>
      </c>
      <c r="F101" s="238" t="s">
        <v>154</v>
      </c>
      <c r="G101" s="239" t="s">
        <v>155</v>
      </c>
      <c r="H101" s="240">
        <v>9</v>
      </c>
      <c r="I101" s="241"/>
      <c r="J101" s="242">
        <f>ROUND(I101*H101,2)</f>
        <v>0</v>
      </c>
      <c r="K101" s="238" t="s">
        <v>19</v>
      </c>
      <c r="L101" s="46"/>
      <c r="M101" s="243" t="s">
        <v>19</v>
      </c>
      <c r="N101" s="244" t="s">
        <v>42</v>
      </c>
      <c r="O101" s="86"/>
      <c r="P101" s="216">
        <f>O101*H101</f>
        <v>0</v>
      </c>
      <c r="Q101" s="216">
        <v>0</v>
      </c>
      <c r="R101" s="216">
        <f>Q101*H101</f>
        <v>0</v>
      </c>
      <c r="S101" s="216">
        <v>0</v>
      </c>
      <c r="T101" s="217">
        <f>S101*H101</f>
        <v>0</v>
      </c>
      <c r="U101" s="40"/>
      <c r="V101" s="40"/>
      <c r="W101" s="40"/>
      <c r="X101" s="40"/>
      <c r="Y101" s="40"/>
      <c r="Z101" s="40"/>
      <c r="AA101" s="40"/>
      <c r="AB101" s="40"/>
      <c r="AC101" s="40"/>
      <c r="AD101" s="40"/>
      <c r="AE101" s="40"/>
      <c r="AR101" s="218" t="s">
        <v>119</v>
      </c>
      <c r="AT101" s="218" t="s">
        <v>133</v>
      </c>
      <c r="AU101" s="218" t="s">
        <v>81</v>
      </c>
      <c r="AY101" s="19" t="s">
        <v>112</v>
      </c>
      <c r="BE101" s="219">
        <f>IF(N101="základní",J101,0)</f>
        <v>0</v>
      </c>
      <c r="BF101" s="219">
        <f>IF(N101="snížená",J101,0)</f>
        <v>0</v>
      </c>
      <c r="BG101" s="219">
        <f>IF(N101="zákl. přenesená",J101,0)</f>
        <v>0</v>
      </c>
      <c r="BH101" s="219">
        <f>IF(N101="sníž. přenesená",J101,0)</f>
        <v>0</v>
      </c>
      <c r="BI101" s="219">
        <f>IF(N101="nulová",J101,0)</f>
        <v>0</v>
      </c>
      <c r="BJ101" s="19" t="s">
        <v>79</v>
      </c>
      <c r="BK101" s="219">
        <f>ROUND(I101*H101,2)</f>
        <v>0</v>
      </c>
      <c r="BL101" s="19" t="s">
        <v>119</v>
      </c>
      <c r="BM101" s="218" t="s">
        <v>156</v>
      </c>
    </row>
    <row r="102" s="13" customFormat="1">
      <c r="A102" s="13"/>
      <c r="B102" s="225"/>
      <c r="C102" s="226"/>
      <c r="D102" s="220" t="s">
        <v>123</v>
      </c>
      <c r="E102" s="227" t="s">
        <v>19</v>
      </c>
      <c r="F102" s="228" t="s">
        <v>157</v>
      </c>
      <c r="G102" s="226"/>
      <c r="H102" s="229">
        <v>9</v>
      </c>
      <c r="I102" s="230"/>
      <c r="J102" s="226"/>
      <c r="K102" s="226"/>
      <c r="L102" s="231"/>
      <c r="M102" s="232"/>
      <c r="N102" s="233"/>
      <c r="O102" s="233"/>
      <c r="P102" s="233"/>
      <c r="Q102" s="233"/>
      <c r="R102" s="233"/>
      <c r="S102" s="233"/>
      <c r="T102" s="234"/>
      <c r="U102" s="13"/>
      <c r="V102" s="13"/>
      <c r="W102" s="13"/>
      <c r="X102" s="13"/>
      <c r="Y102" s="13"/>
      <c r="Z102" s="13"/>
      <c r="AA102" s="13"/>
      <c r="AB102" s="13"/>
      <c r="AC102" s="13"/>
      <c r="AD102" s="13"/>
      <c r="AE102" s="13"/>
      <c r="AT102" s="235" t="s">
        <v>123</v>
      </c>
      <c r="AU102" s="235" t="s">
        <v>81</v>
      </c>
      <c r="AV102" s="13" t="s">
        <v>81</v>
      </c>
      <c r="AW102" s="13" t="s">
        <v>32</v>
      </c>
      <c r="AX102" s="13" t="s">
        <v>79</v>
      </c>
      <c r="AY102" s="235" t="s">
        <v>112</v>
      </c>
    </row>
    <row r="103" s="2" customFormat="1" ht="16.5" customHeight="1">
      <c r="A103" s="40"/>
      <c r="B103" s="41"/>
      <c r="C103" s="236" t="s">
        <v>158</v>
      </c>
      <c r="D103" s="236" t="s">
        <v>133</v>
      </c>
      <c r="E103" s="237" t="s">
        <v>158</v>
      </c>
      <c r="F103" s="238" t="s">
        <v>159</v>
      </c>
      <c r="G103" s="239" t="s">
        <v>140</v>
      </c>
      <c r="H103" s="240">
        <v>81.299999999999997</v>
      </c>
      <c r="I103" s="241"/>
      <c r="J103" s="242">
        <f>ROUND(I103*H103,2)</f>
        <v>0</v>
      </c>
      <c r="K103" s="238" t="s">
        <v>19</v>
      </c>
      <c r="L103" s="46"/>
      <c r="M103" s="243" t="s">
        <v>19</v>
      </c>
      <c r="N103" s="244" t="s">
        <v>42</v>
      </c>
      <c r="O103" s="86"/>
      <c r="P103" s="216">
        <f>O103*H103</f>
        <v>0</v>
      </c>
      <c r="Q103" s="216">
        <v>0</v>
      </c>
      <c r="R103" s="216">
        <f>Q103*H103</f>
        <v>0</v>
      </c>
      <c r="S103" s="216">
        <v>0</v>
      </c>
      <c r="T103" s="217">
        <f>S103*H103</f>
        <v>0</v>
      </c>
      <c r="U103" s="40"/>
      <c r="V103" s="40"/>
      <c r="W103" s="40"/>
      <c r="X103" s="40"/>
      <c r="Y103" s="40"/>
      <c r="Z103" s="40"/>
      <c r="AA103" s="40"/>
      <c r="AB103" s="40"/>
      <c r="AC103" s="40"/>
      <c r="AD103" s="40"/>
      <c r="AE103" s="40"/>
      <c r="AR103" s="218" t="s">
        <v>119</v>
      </c>
      <c r="AT103" s="218" t="s">
        <v>133</v>
      </c>
      <c r="AU103" s="218" t="s">
        <v>81</v>
      </c>
      <c r="AY103" s="19" t="s">
        <v>112</v>
      </c>
      <c r="BE103" s="219">
        <f>IF(N103="základní",J103,0)</f>
        <v>0</v>
      </c>
      <c r="BF103" s="219">
        <f>IF(N103="snížená",J103,0)</f>
        <v>0</v>
      </c>
      <c r="BG103" s="219">
        <f>IF(N103="zákl. přenesená",J103,0)</f>
        <v>0</v>
      </c>
      <c r="BH103" s="219">
        <f>IF(N103="sníž. přenesená",J103,0)</f>
        <v>0</v>
      </c>
      <c r="BI103" s="219">
        <f>IF(N103="nulová",J103,0)</f>
        <v>0</v>
      </c>
      <c r="BJ103" s="19" t="s">
        <v>79</v>
      </c>
      <c r="BK103" s="219">
        <f>ROUND(I103*H103,2)</f>
        <v>0</v>
      </c>
      <c r="BL103" s="19" t="s">
        <v>119</v>
      </c>
      <c r="BM103" s="218" t="s">
        <v>160</v>
      </c>
    </row>
    <row r="104" s="13" customFormat="1">
      <c r="A104" s="13"/>
      <c r="B104" s="225"/>
      <c r="C104" s="226"/>
      <c r="D104" s="220" t="s">
        <v>123</v>
      </c>
      <c r="E104" s="227" t="s">
        <v>19</v>
      </c>
      <c r="F104" s="228" t="s">
        <v>142</v>
      </c>
      <c r="G104" s="226"/>
      <c r="H104" s="229">
        <v>81.299999999999997</v>
      </c>
      <c r="I104" s="230"/>
      <c r="J104" s="226"/>
      <c r="K104" s="226"/>
      <c r="L104" s="231"/>
      <c r="M104" s="232"/>
      <c r="N104" s="233"/>
      <c r="O104" s="233"/>
      <c r="P104" s="233"/>
      <c r="Q104" s="233"/>
      <c r="R104" s="233"/>
      <c r="S104" s="233"/>
      <c r="T104" s="234"/>
      <c r="U104" s="13"/>
      <c r="V104" s="13"/>
      <c r="W104" s="13"/>
      <c r="X104" s="13"/>
      <c r="Y104" s="13"/>
      <c r="Z104" s="13"/>
      <c r="AA104" s="13"/>
      <c r="AB104" s="13"/>
      <c r="AC104" s="13"/>
      <c r="AD104" s="13"/>
      <c r="AE104" s="13"/>
      <c r="AT104" s="235" t="s">
        <v>123</v>
      </c>
      <c r="AU104" s="235" t="s">
        <v>81</v>
      </c>
      <c r="AV104" s="13" t="s">
        <v>81</v>
      </c>
      <c r="AW104" s="13" t="s">
        <v>32</v>
      </c>
      <c r="AX104" s="13" t="s">
        <v>71</v>
      </c>
      <c r="AY104" s="235" t="s">
        <v>112</v>
      </c>
    </row>
    <row r="105" s="14" customFormat="1">
      <c r="A105" s="14"/>
      <c r="B105" s="245"/>
      <c r="C105" s="246"/>
      <c r="D105" s="220" t="s">
        <v>123</v>
      </c>
      <c r="E105" s="247" t="s">
        <v>19</v>
      </c>
      <c r="F105" s="248" t="s">
        <v>152</v>
      </c>
      <c r="G105" s="246"/>
      <c r="H105" s="249">
        <v>81.299999999999997</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123</v>
      </c>
      <c r="AU105" s="255" t="s">
        <v>81</v>
      </c>
      <c r="AV105" s="14" t="s">
        <v>132</v>
      </c>
      <c r="AW105" s="14" t="s">
        <v>32</v>
      </c>
      <c r="AX105" s="14" t="s">
        <v>79</v>
      </c>
      <c r="AY105" s="255" t="s">
        <v>112</v>
      </c>
    </row>
    <row r="106" s="2" customFormat="1" ht="21.75" customHeight="1">
      <c r="A106" s="40"/>
      <c r="B106" s="41"/>
      <c r="C106" s="236" t="s">
        <v>161</v>
      </c>
      <c r="D106" s="236" t="s">
        <v>133</v>
      </c>
      <c r="E106" s="237" t="s">
        <v>161</v>
      </c>
      <c r="F106" s="238" t="s">
        <v>162</v>
      </c>
      <c r="G106" s="239" t="s">
        <v>117</v>
      </c>
      <c r="H106" s="240">
        <v>921.94200000000001</v>
      </c>
      <c r="I106" s="241"/>
      <c r="J106" s="242">
        <f>ROUND(I106*H106,2)</f>
        <v>0</v>
      </c>
      <c r="K106" s="238" t="s">
        <v>19</v>
      </c>
      <c r="L106" s="46"/>
      <c r="M106" s="243" t="s">
        <v>19</v>
      </c>
      <c r="N106" s="244" t="s">
        <v>42</v>
      </c>
      <c r="O106" s="86"/>
      <c r="P106" s="216">
        <f>O106*H106</f>
        <v>0</v>
      </c>
      <c r="Q106" s="216">
        <v>0</v>
      </c>
      <c r="R106" s="216">
        <f>Q106*H106</f>
        <v>0</v>
      </c>
      <c r="S106" s="216">
        <v>0</v>
      </c>
      <c r="T106" s="217">
        <f>S106*H106</f>
        <v>0</v>
      </c>
      <c r="U106" s="40"/>
      <c r="V106" s="40"/>
      <c r="W106" s="40"/>
      <c r="X106" s="40"/>
      <c r="Y106" s="40"/>
      <c r="Z106" s="40"/>
      <c r="AA106" s="40"/>
      <c r="AB106" s="40"/>
      <c r="AC106" s="40"/>
      <c r="AD106" s="40"/>
      <c r="AE106" s="40"/>
      <c r="AR106" s="218" t="s">
        <v>119</v>
      </c>
      <c r="AT106" s="218" t="s">
        <v>133</v>
      </c>
      <c r="AU106" s="218" t="s">
        <v>81</v>
      </c>
      <c r="AY106" s="19" t="s">
        <v>112</v>
      </c>
      <c r="BE106" s="219">
        <f>IF(N106="základní",J106,0)</f>
        <v>0</v>
      </c>
      <c r="BF106" s="219">
        <f>IF(N106="snížená",J106,0)</f>
        <v>0</v>
      </c>
      <c r="BG106" s="219">
        <f>IF(N106="zákl. přenesená",J106,0)</f>
        <v>0</v>
      </c>
      <c r="BH106" s="219">
        <f>IF(N106="sníž. přenesená",J106,0)</f>
        <v>0</v>
      </c>
      <c r="BI106" s="219">
        <f>IF(N106="nulová",J106,0)</f>
        <v>0</v>
      </c>
      <c r="BJ106" s="19" t="s">
        <v>79</v>
      </c>
      <c r="BK106" s="219">
        <f>ROUND(I106*H106,2)</f>
        <v>0</v>
      </c>
      <c r="BL106" s="19" t="s">
        <v>119</v>
      </c>
      <c r="BM106" s="218" t="s">
        <v>163</v>
      </c>
    </row>
    <row r="107" s="2" customFormat="1">
      <c r="A107" s="40"/>
      <c r="B107" s="41"/>
      <c r="C107" s="42"/>
      <c r="D107" s="220" t="s">
        <v>121</v>
      </c>
      <c r="E107" s="42"/>
      <c r="F107" s="221" t="s">
        <v>164</v>
      </c>
      <c r="G107" s="42"/>
      <c r="H107" s="42"/>
      <c r="I107" s="222"/>
      <c r="J107" s="42"/>
      <c r="K107" s="42"/>
      <c r="L107" s="46"/>
      <c r="M107" s="223"/>
      <c r="N107" s="224"/>
      <c r="O107" s="86"/>
      <c r="P107" s="86"/>
      <c r="Q107" s="86"/>
      <c r="R107" s="86"/>
      <c r="S107" s="86"/>
      <c r="T107" s="87"/>
      <c r="U107" s="40"/>
      <c r="V107" s="40"/>
      <c r="W107" s="40"/>
      <c r="X107" s="40"/>
      <c r="Y107" s="40"/>
      <c r="Z107" s="40"/>
      <c r="AA107" s="40"/>
      <c r="AB107" s="40"/>
      <c r="AC107" s="40"/>
      <c r="AD107" s="40"/>
      <c r="AE107" s="40"/>
      <c r="AT107" s="19" t="s">
        <v>121</v>
      </c>
      <c r="AU107" s="19" t="s">
        <v>81</v>
      </c>
    </row>
    <row r="108" s="13" customFormat="1">
      <c r="A108" s="13"/>
      <c r="B108" s="225"/>
      <c r="C108" s="226"/>
      <c r="D108" s="220" t="s">
        <v>123</v>
      </c>
      <c r="E108" s="227" t="s">
        <v>19</v>
      </c>
      <c r="F108" s="228" t="s">
        <v>165</v>
      </c>
      <c r="G108" s="226"/>
      <c r="H108" s="229">
        <v>921.94200000000001</v>
      </c>
      <c r="I108" s="230"/>
      <c r="J108" s="226"/>
      <c r="K108" s="226"/>
      <c r="L108" s="231"/>
      <c r="M108" s="232"/>
      <c r="N108" s="233"/>
      <c r="O108" s="233"/>
      <c r="P108" s="233"/>
      <c r="Q108" s="233"/>
      <c r="R108" s="233"/>
      <c r="S108" s="233"/>
      <c r="T108" s="234"/>
      <c r="U108" s="13"/>
      <c r="V108" s="13"/>
      <c r="W108" s="13"/>
      <c r="X108" s="13"/>
      <c r="Y108" s="13"/>
      <c r="Z108" s="13"/>
      <c r="AA108" s="13"/>
      <c r="AB108" s="13"/>
      <c r="AC108" s="13"/>
      <c r="AD108" s="13"/>
      <c r="AE108" s="13"/>
      <c r="AT108" s="235" t="s">
        <v>123</v>
      </c>
      <c r="AU108" s="235" t="s">
        <v>81</v>
      </c>
      <c r="AV108" s="13" t="s">
        <v>81</v>
      </c>
      <c r="AW108" s="13" t="s">
        <v>32</v>
      </c>
      <c r="AX108" s="13" t="s">
        <v>71</v>
      </c>
      <c r="AY108" s="235" t="s">
        <v>112</v>
      </c>
    </row>
    <row r="109" s="14" customFormat="1">
      <c r="A109" s="14"/>
      <c r="B109" s="245"/>
      <c r="C109" s="246"/>
      <c r="D109" s="220" t="s">
        <v>123</v>
      </c>
      <c r="E109" s="247" t="s">
        <v>19</v>
      </c>
      <c r="F109" s="248" t="s">
        <v>152</v>
      </c>
      <c r="G109" s="246"/>
      <c r="H109" s="249">
        <v>921.94200000000001</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123</v>
      </c>
      <c r="AU109" s="255" t="s">
        <v>81</v>
      </c>
      <c r="AV109" s="14" t="s">
        <v>132</v>
      </c>
      <c r="AW109" s="14" t="s">
        <v>32</v>
      </c>
      <c r="AX109" s="14" t="s">
        <v>79</v>
      </c>
      <c r="AY109" s="255" t="s">
        <v>112</v>
      </c>
    </row>
    <row r="110" s="2" customFormat="1" ht="16.5" customHeight="1">
      <c r="A110" s="40"/>
      <c r="B110" s="41"/>
      <c r="C110" s="236" t="s">
        <v>8</v>
      </c>
      <c r="D110" s="236" t="s">
        <v>133</v>
      </c>
      <c r="E110" s="237" t="s">
        <v>8</v>
      </c>
      <c r="F110" s="238" t="s">
        <v>166</v>
      </c>
      <c r="G110" s="239" t="s">
        <v>130</v>
      </c>
      <c r="H110" s="240">
        <v>1</v>
      </c>
      <c r="I110" s="241"/>
      <c r="J110" s="242">
        <f>ROUND(I110*H110,2)</f>
        <v>0</v>
      </c>
      <c r="K110" s="238" t="s">
        <v>19</v>
      </c>
      <c r="L110" s="46"/>
      <c r="M110" s="243" t="s">
        <v>19</v>
      </c>
      <c r="N110" s="244" t="s">
        <v>42</v>
      </c>
      <c r="O110" s="86"/>
      <c r="P110" s="216">
        <f>O110*H110</f>
        <v>0</v>
      </c>
      <c r="Q110" s="216">
        <v>0</v>
      </c>
      <c r="R110" s="216">
        <f>Q110*H110</f>
        <v>0</v>
      </c>
      <c r="S110" s="216">
        <v>0</v>
      </c>
      <c r="T110" s="217">
        <f>S110*H110</f>
        <v>0</v>
      </c>
      <c r="U110" s="40"/>
      <c r="V110" s="40"/>
      <c r="W110" s="40"/>
      <c r="X110" s="40"/>
      <c r="Y110" s="40"/>
      <c r="Z110" s="40"/>
      <c r="AA110" s="40"/>
      <c r="AB110" s="40"/>
      <c r="AC110" s="40"/>
      <c r="AD110" s="40"/>
      <c r="AE110" s="40"/>
      <c r="AR110" s="218" t="s">
        <v>119</v>
      </c>
      <c r="AT110" s="218" t="s">
        <v>133</v>
      </c>
      <c r="AU110" s="218" t="s">
        <v>81</v>
      </c>
      <c r="AY110" s="19" t="s">
        <v>112</v>
      </c>
      <c r="BE110" s="219">
        <f>IF(N110="základní",J110,0)</f>
        <v>0</v>
      </c>
      <c r="BF110" s="219">
        <f>IF(N110="snížená",J110,0)</f>
        <v>0</v>
      </c>
      <c r="BG110" s="219">
        <f>IF(N110="zákl. přenesená",J110,0)</f>
        <v>0</v>
      </c>
      <c r="BH110" s="219">
        <f>IF(N110="sníž. přenesená",J110,0)</f>
        <v>0</v>
      </c>
      <c r="BI110" s="219">
        <f>IF(N110="nulová",J110,0)</f>
        <v>0</v>
      </c>
      <c r="BJ110" s="19" t="s">
        <v>79</v>
      </c>
      <c r="BK110" s="219">
        <f>ROUND(I110*H110,2)</f>
        <v>0</v>
      </c>
      <c r="BL110" s="19" t="s">
        <v>119</v>
      </c>
      <c r="BM110" s="218" t="s">
        <v>167</v>
      </c>
    </row>
    <row r="111" s="2" customFormat="1" ht="37.8" customHeight="1">
      <c r="A111" s="40"/>
      <c r="B111" s="41"/>
      <c r="C111" s="236" t="s">
        <v>168</v>
      </c>
      <c r="D111" s="236" t="s">
        <v>133</v>
      </c>
      <c r="E111" s="237" t="s">
        <v>168</v>
      </c>
      <c r="F111" s="238" t="s">
        <v>169</v>
      </c>
      <c r="G111" s="239" t="s">
        <v>130</v>
      </c>
      <c r="H111" s="240">
        <v>1</v>
      </c>
      <c r="I111" s="241"/>
      <c r="J111" s="242">
        <f>ROUND(I111*H111,2)</f>
        <v>0</v>
      </c>
      <c r="K111" s="238" t="s">
        <v>19</v>
      </c>
      <c r="L111" s="46"/>
      <c r="M111" s="256" t="s">
        <v>19</v>
      </c>
      <c r="N111" s="257" t="s">
        <v>42</v>
      </c>
      <c r="O111" s="258"/>
      <c r="P111" s="259">
        <f>O111*H111</f>
        <v>0</v>
      </c>
      <c r="Q111" s="259">
        <v>0</v>
      </c>
      <c r="R111" s="259">
        <f>Q111*H111</f>
        <v>0</v>
      </c>
      <c r="S111" s="259">
        <v>0</v>
      </c>
      <c r="T111" s="260">
        <f>S111*H111</f>
        <v>0</v>
      </c>
      <c r="U111" s="40"/>
      <c r="V111" s="40"/>
      <c r="W111" s="40"/>
      <c r="X111" s="40"/>
      <c r="Y111" s="40"/>
      <c r="Z111" s="40"/>
      <c r="AA111" s="40"/>
      <c r="AB111" s="40"/>
      <c r="AC111" s="40"/>
      <c r="AD111" s="40"/>
      <c r="AE111" s="40"/>
      <c r="AR111" s="218" t="s">
        <v>119</v>
      </c>
      <c r="AT111" s="218" t="s">
        <v>133</v>
      </c>
      <c r="AU111" s="218" t="s">
        <v>81</v>
      </c>
      <c r="AY111" s="19" t="s">
        <v>112</v>
      </c>
      <c r="BE111" s="219">
        <f>IF(N111="základní",J111,0)</f>
        <v>0</v>
      </c>
      <c r="BF111" s="219">
        <f>IF(N111="snížená",J111,0)</f>
        <v>0</v>
      </c>
      <c r="BG111" s="219">
        <f>IF(N111="zákl. přenesená",J111,0)</f>
        <v>0</v>
      </c>
      <c r="BH111" s="219">
        <f>IF(N111="sníž. přenesená",J111,0)</f>
        <v>0</v>
      </c>
      <c r="BI111" s="219">
        <f>IF(N111="nulová",J111,0)</f>
        <v>0</v>
      </c>
      <c r="BJ111" s="19" t="s">
        <v>79</v>
      </c>
      <c r="BK111" s="219">
        <f>ROUND(I111*H111,2)</f>
        <v>0</v>
      </c>
      <c r="BL111" s="19" t="s">
        <v>119</v>
      </c>
      <c r="BM111" s="218" t="s">
        <v>170</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XsmxaizFDlZuyasTn2xoZwE/bwtduR0xh6VaexCvs1itnkGgrp/yplaPQdgX4SKrENdbC2IkbXyabttxfGcejA==" hashValue="sBd5rnm78Vv4yWRZYIVOT2l2jjrSbe9wh59m6zAhSgigGx8tVuN3suZ75DY/rkbFw84PtbbCCxNTl2WX2Xr5dw==" algorithmName="SHA-512" password="CC35"/>
  <autoFilter ref="C80:K11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84</v>
      </c>
    </row>
    <row r="3" s="1" customFormat="1" ht="6.96" customHeight="1">
      <c r="B3" s="130"/>
      <c r="C3" s="131"/>
      <c r="D3" s="131"/>
      <c r="E3" s="131"/>
      <c r="F3" s="131"/>
      <c r="G3" s="131"/>
      <c r="H3" s="131"/>
      <c r="I3" s="131"/>
      <c r="J3" s="131"/>
      <c r="K3" s="131"/>
      <c r="L3" s="22"/>
      <c r="AT3" s="19" t="s">
        <v>79</v>
      </c>
    </row>
    <row r="4" s="1" customFormat="1" ht="24.96" customHeight="1">
      <c r="B4" s="22"/>
      <c r="D4" s="132" t="s">
        <v>88</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Oprava technologie fontány a olověných van Resselovo náměstí v Chrudimi - restaurátorské práce</v>
      </c>
      <c r="F7" s="134"/>
      <c r="G7" s="134"/>
      <c r="H7" s="134"/>
      <c r="L7" s="22"/>
    </row>
    <row r="8" s="2" customFormat="1" ht="12" customHeight="1">
      <c r="A8" s="40"/>
      <c r="B8" s="46"/>
      <c r="C8" s="40"/>
      <c r="D8" s="134" t="s">
        <v>89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171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1. 3. 2024</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31</v>
      </c>
      <c r="F21" s="40"/>
      <c r="G21" s="40"/>
      <c r="H21" s="40"/>
      <c r="I21" s="134" t="s">
        <v>27</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33</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27</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35</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37</v>
      </c>
      <c r="E30" s="40"/>
      <c r="F30" s="40"/>
      <c r="G30" s="40"/>
      <c r="H30" s="40"/>
      <c r="I30" s="40"/>
      <c r="J30" s="146">
        <f>ROUND(J81,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39</v>
      </c>
      <c r="G32" s="40"/>
      <c r="H32" s="40"/>
      <c r="I32" s="147" t="s">
        <v>38</v>
      </c>
      <c r="J32" s="147" t="s">
        <v>40</v>
      </c>
      <c r="K32" s="40"/>
      <c r="L32" s="136"/>
      <c r="S32" s="40"/>
      <c r="T32" s="40"/>
      <c r="U32" s="40"/>
      <c r="V32" s="40"/>
      <c r="W32" s="40"/>
      <c r="X32" s="40"/>
      <c r="Y32" s="40"/>
      <c r="Z32" s="40"/>
      <c r="AA32" s="40"/>
      <c r="AB32" s="40"/>
      <c r="AC32" s="40"/>
      <c r="AD32" s="40"/>
      <c r="AE32" s="40"/>
    </row>
    <row r="33" s="2" customFormat="1" ht="14.4" customHeight="1">
      <c r="A33" s="40"/>
      <c r="B33" s="46"/>
      <c r="C33" s="40"/>
      <c r="D33" s="148" t="s">
        <v>41</v>
      </c>
      <c r="E33" s="134" t="s">
        <v>42</v>
      </c>
      <c r="F33" s="149">
        <f>ROUND((SUM(BE81:BE85)),  2)</f>
        <v>0</v>
      </c>
      <c r="G33" s="40"/>
      <c r="H33" s="40"/>
      <c r="I33" s="150">
        <v>0.20999999999999999</v>
      </c>
      <c r="J33" s="149">
        <f>ROUND(((SUM(BE81:BE85))*I33),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43</v>
      </c>
      <c r="F34" s="149">
        <f>ROUND((SUM(BF81:BF85)),  2)</f>
        <v>0</v>
      </c>
      <c r="G34" s="40"/>
      <c r="H34" s="40"/>
      <c r="I34" s="150">
        <v>0.12</v>
      </c>
      <c r="J34" s="149">
        <f>ROUND(((SUM(BF81:BF85))*I34),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44</v>
      </c>
      <c r="F35" s="149">
        <f>ROUND((SUM(BG81:BG85)),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45</v>
      </c>
      <c r="F36" s="149">
        <f>ROUND((SUM(BH81:BH85)),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46</v>
      </c>
      <c r="F37" s="149">
        <f>ROUND((SUM(BI81:BI85)),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47</v>
      </c>
      <c r="E39" s="153"/>
      <c r="F39" s="153"/>
      <c r="G39" s="154" t="s">
        <v>48</v>
      </c>
      <c r="H39" s="155" t="s">
        <v>49</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91</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Oprava technologie fontány a olověných van Resselovo náměstí v Chrudimi - restaurátorské práce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89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03 - Restaurování pískovcových prvků</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1. 3. 2024</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Ing. Josef Dvořák</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33</v>
      </c>
      <c r="J55" s="38" t="str">
        <f>E24</f>
        <v>Ing.Jiří Pitra</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92</v>
      </c>
      <c r="D57" s="164"/>
      <c r="E57" s="164"/>
      <c r="F57" s="164"/>
      <c r="G57" s="164"/>
      <c r="H57" s="164"/>
      <c r="I57" s="164"/>
      <c r="J57" s="165" t="s">
        <v>93</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69</v>
      </c>
      <c r="D59" s="42"/>
      <c r="E59" s="42"/>
      <c r="F59" s="42"/>
      <c r="G59" s="42"/>
      <c r="H59" s="42"/>
      <c r="I59" s="42"/>
      <c r="J59" s="104">
        <f>J81</f>
        <v>0</v>
      </c>
      <c r="K59" s="42"/>
      <c r="L59" s="136"/>
      <c r="S59" s="40"/>
      <c r="T59" s="40"/>
      <c r="U59" s="40"/>
      <c r="V59" s="40"/>
      <c r="W59" s="40"/>
      <c r="X59" s="40"/>
      <c r="Y59" s="40"/>
      <c r="Z59" s="40"/>
      <c r="AA59" s="40"/>
      <c r="AB59" s="40"/>
      <c r="AC59" s="40"/>
      <c r="AD59" s="40"/>
      <c r="AE59" s="40"/>
      <c r="AU59" s="19" t="s">
        <v>94</v>
      </c>
    </row>
    <row r="60" s="9" customFormat="1" ht="24.96" customHeight="1">
      <c r="A60" s="9"/>
      <c r="B60" s="167"/>
      <c r="C60" s="168"/>
      <c r="D60" s="169" t="s">
        <v>95</v>
      </c>
      <c r="E60" s="170"/>
      <c r="F60" s="170"/>
      <c r="G60" s="170"/>
      <c r="H60" s="170"/>
      <c r="I60" s="170"/>
      <c r="J60" s="171">
        <f>J82</f>
        <v>0</v>
      </c>
      <c r="K60" s="168"/>
      <c r="L60" s="172"/>
      <c r="S60" s="9"/>
      <c r="T60" s="9"/>
      <c r="U60" s="9"/>
      <c r="V60" s="9"/>
      <c r="W60" s="9"/>
      <c r="X60" s="9"/>
      <c r="Y60" s="9"/>
      <c r="Z60" s="9"/>
      <c r="AA60" s="9"/>
      <c r="AB60" s="9"/>
      <c r="AC60" s="9"/>
      <c r="AD60" s="9"/>
      <c r="AE60" s="9"/>
    </row>
    <row r="61" s="10" customFormat="1" ht="19.92" customHeight="1">
      <c r="A61" s="10"/>
      <c r="B61" s="173"/>
      <c r="C61" s="174"/>
      <c r="D61" s="175" t="s">
        <v>172</v>
      </c>
      <c r="E61" s="176"/>
      <c r="F61" s="176"/>
      <c r="G61" s="176"/>
      <c r="H61" s="176"/>
      <c r="I61" s="176"/>
      <c r="J61" s="177">
        <f>J83</f>
        <v>0</v>
      </c>
      <c r="K61" s="174"/>
      <c r="L61" s="178"/>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3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3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36"/>
      <c r="S67" s="40"/>
      <c r="T67" s="40"/>
      <c r="U67" s="40"/>
      <c r="V67" s="40"/>
      <c r="W67" s="40"/>
      <c r="X67" s="40"/>
      <c r="Y67" s="40"/>
      <c r="Z67" s="40"/>
      <c r="AA67" s="40"/>
      <c r="AB67" s="40"/>
      <c r="AC67" s="40"/>
      <c r="AD67" s="40"/>
      <c r="AE67" s="40"/>
    </row>
    <row r="68" s="2" customFormat="1" ht="24.96" customHeight="1">
      <c r="A68" s="40"/>
      <c r="B68" s="41"/>
      <c r="C68" s="25" t="s">
        <v>97</v>
      </c>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26.25" customHeight="1">
      <c r="A71" s="40"/>
      <c r="B71" s="41"/>
      <c r="C71" s="42"/>
      <c r="D71" s="42"/>
      <c r="E71" s="162" t="str">
        <f>E7</f>
        <v>Oprava technologie fontány a olověných van Resselovo náměstí v Chrudimi - restaurátorské práce</v>
      </c>
      <c r="F71" s="34"/>
      <c r="G71" s="34"/>
      <c r="H71" s="34"/>
      <c r="I71" s="42"/>
      <c r="J71" s="42"/>
      <c r="K71" s="42"/>
      <c r="L71" s="136"/>
      <c r="S71" s="40"/>
      <c r="T71" s="40"/>
      <c r="U71" s="40"/>
      <c r="V71" s="40"/>
      <c r="W71" s="40"/>
      <c r="X71" s="40"/>
      <c r="Y71" s="40"/>
      <c r="Z71" s="40"/>
      <c r="AA71" s="40"/>
      <c r="AB71" s="40"/>
      <c r="AC71" s="40"/>
      <c r="AD71" s="40"/>
      <c r="AE71" s="40"/>
    </row>
    <row r="72" s="2" customFormat="1" ht="12" customHeight="1">
      <c r="A72" s="40"/>
      <c r="B72" s="41"/>
      <c r="C72" s="34" t="s">
        <v>89</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6.5" customHeight="1">
      <c r="A73" s="40"/>
      <c r="B73" s="41"/>
      <c r="C73" s="42"/>
      <c r="D73" s="42"/>
      <c r="E73" s="71" t="str">
        <f>E9</f>
        <v>03 - Restaurování pískovcových prvků</v>
      </c>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 xml:space="preserve"> </v>
      </c>
      <c r="G75" s="42"/>
      <c r="H75" s="42"/>
      <c r="I75" s="34" t="s">
        <v>23</v>
      </c>
      <c r="J75" s="74" t="str">
        <f>IF(J12="","",J12)</f>
        <v>1. 3. 2024</v>
      </c>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5.15" customHeight="1">
      <c r="A77" s="40"/>
      <c r="B77" s="41"/>
      <c r="C77" s="34" t="s">
        <v>25</v>
      </c>
      <c r="D77" s="42"/>
      <c r="E77" s="42"/>
      <c r="F77" s="29" t="str">
        <f>E15</f>
        <v xml:space="preserve"> </v>
      </c>
      <c r="G77" s="42"/>
      <c r="H77" s="42"/>
      <c r="I77" s="34" t="s">
        <v>30</v>
      </c>
      <c r="J77" s="38" t="str">
        <f>E21</f>
        <v>Ing. Josef Dvořák</v>
      </c>
      <c r="K77" s="42"/>
      <c r="L77" s="136"/>
      <c r="S77" s="40"/>
      <c r="T77" s="40"/>
      <c r="U77" s="40"/>
      <c r="V77" s="40"/>
      <c r="W77" s="40"/>
      <c r="X77" s="40"/>
      <c r="Y77" s="40"/>
      <c r="Z77" s="40"/>
      <c r="AA77" s="40"/>
      <c r="AB77" s="40"/>
      <c r="AC77" s="40"/>
      <c r="AD77" s="40"/>
      <c r="AE77" s="40"/>
    </row>
    <row r="78" s="2" customFormat="1" ht="15.15" customHeight="1">
      <c r="A78" s="40"/>
      <c r="B78" s="41"/>
      <c r="C78" s="34" t="s">
        <v>28</v>
      </c>
      <c r="D78" s="42"/>
      <c r="E78" s="42"/>
      <c r="F78" s="29" t="str">
        <f>IF(E18="","",E18)</f>
        <v>Vyplň údaj</v>
      </c>
      <c r="G78" s="42"/>
      <c r="H78" s="42"/>
      <c r="I78" s="34" t="s">
        <v>33</v>
      </c>
      <c r="J78" s="38" t="str">
        <f>E24</f>
        <v>Ing.Jiří Pitra</v>
      </c>
      <c r="K78" s="42"/>
      <c r="L78" s="13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11" customFormat="1" ht="29.28" customHeight="1">
      <c r="A80" s="179"/>
      <c r="B80" s="180"/>
      <c r="C80" s="181" t="s">
        <v>98</v>
      </c>
      <c r="D80" s="182" t="s">
        <v>56</v>
      </c>
      <c r="E80" s="182" t="s">
        <v>52</v>
      </c>
      <c r="F80" s="182" t="s">
        <v>53</v>
      </c>
      <c r="G80" s="182" t="s">
        <v>99</v>
      </c>
      <c r="H80" s="182" t="s">
        <v>100</v>
      </c>
      <c r="I80" s="182" t="s">
        <v>101</v>
      </c>
      <c r="J80" s="182" t="s">
        <v>93</v>
      </c>
      <c r="K80" s="183" t="s">
        <v>102</v>
      </c>
      <c r="L80" s="184"/>
      <c r="M80" s="94" t="s">
        <v>19</v>
      </c>
      <c r="N80" s="95" t="s">
        <v>41</v>
      </c>
      <c r="O80" s="95" t="s">
        <v>103</v>
      </c>
      <c r="P80" s="95" t="s">
        <v>104</v>
      </c>
      <c r="Q80" s="95" t="s">
        <v>105</v>
      </c>
      <c r="R80" s="95" t="s">
        <v>106</v>
      </c>
      <c r="S80" s="95" t="s">
        <v>107</v>
      </c>
      <c r="T80" s="96" t="s">
        <v>108</v>
      </c>
      <c r="U80" s="179"/>
      <c r="V80" s="179"/>
      <c r="W80" s="179"/>
      <c r="X80" s="179"/>
      <c r="Y80" s="179"/>
      <c r="Z80" s="179"/>
      <c r="AA80" s="179"/>
      <c r="AB80" s="179"/>
      <c r="AC80" s="179"/>
      <c r="AD80" s="179"/>
      <c r="AE80" s="179"/>
    </row>
    <row r="81" s="2" customFormat="1" ht="22.8" customHeight="1">
      <c r="A81" s="40"/>
      <c r="B81" s="41"/>
      <c r="C81" s="101" t="s">
        <v>109</v>
      </c>
      <c r="D81" s="42"/>
      <c r="E81" s="42"/>
      <c r="F81" s="42"/>
      <c r="G81" s="42"/>
      <c r="H81" s="42"/>
      <c r="I81" s="42"/>
      <c r="J81" s="185">
        <f>BK81</f>
        <v>0</v>
      </c>
      <c r="K81" s="42"/>
      <c r="L81" s="46"/>
      <c r="M81" s="97"/>
      <c r="N81" s="186"/>
      <c r="O81" s="98"/>
      <c r="P81" s="187">
        <f>P82</f>
        <v>0</v>
      </c>
      <c r="Q81" s="98"/>
      <c r="R81" s="187">
        <f>R82</f>
        <v>0</v>
      </c>
      <c r="S81" s="98"/>
      <c r="T81" s="188">
        <f>T82</f>
        <v>0</v>
      </c>
      <c r="U81" s="40"/>
      <c r="V81" s="40"/>
      <c r="W81" s="40"/>
      <c r="X81" s="40"/>
      <c r="Y81" s="40"/>
      <c r="Z81" s="40"/>
      <c r="AA81" s="40"/>
      <c r="AB81" s="40"/>
      <c r="AC81" s="40"/>
      <c r="AD81" s="40"/>
      <c r="AE81" s="40"/>
      <c r="AT81" s="19" t="s">
        <v>70</v>
      </c>
      <c r="AU81" s="19" t="s">
        <v>94</v>
      </c>
      <c r="BK81" s="189">
        <f>BK82</f>
        <v>0</v>
      </c>
    </row>
    <row r="82" s="12" customFormat="1" ht="25.92" customHeight="1">
      <c r="A82" s="12"/>
      <c r="B82" s="190"/>
      <c r="C82" s="191"/>
      <c r="D82" s="192" t="s">
        <v>70</v>
      </c>
      <c r="E82" s="193" t="s">
        <v>110</v>
      </c>
      <c r="F82" s="193" t="s">
        <v>111</v>
      </c>
      <c r="G82" s="191"/>
      <c r="H82" s="191"/>
      <c r="I82" s="194"/>
      <c r="J82" s="195">
        <f>BK82</f>
        <v>0</v>
      </c>
      <c r="K82" s="191"/>
      <c r="L82" s="196"/>
      <c r="M82" s="197"/>
      <c r="N82" s="198"/>
      <c r="O82" s="198"/>
      <c r="P82" s="199">
        <f>P83</f>
        <v>0</v>
      </c>
      <c r="Q82" s="198"/>
      <c r="R82" s="199">
        <f>R83</f>
        <v>0</v>
      </c>
      <c r="S82" s="198"/>
      <c r="T82" s="200">
        <f>T83</f>
        <v>0</v>
      </c>
      <c r="U82" s="12"/>
      <c r="V82" s="12"/>
      <c r="W82" s="12"/>
      <c r="X82" s="12"/>
      <c r="Y82" s="12"/>
      <c r="Z82" s="12"/>
      <c r="AA82" s="12"/>
      <c r="AB82" s="12"/>
      <c r="AC82" s="12"/>
      <c r="AD82" s="12"/>
      <c r="AE82" s="12"/>
      <c r="AR82" s="201" t="s">
        <v>81</v>
      </c>
      <c r="AT82" s="202" t="s">
        <v>70</v>
      </c>
      <c r="AU82" s="202" t="s">
        <v>71</v>
      </c>
      <c r="AY82" s="201" t="s">
        <v>112</v>
      </c>
      <c r="BK82" s="203">
        <f>BK83</f>
        <v>0</v>
      </c>
    </row>
    <row r="83" s="12" customFormat="1" ht="22.8" customHeight="1">
      <c r="A83" s="12"/>
      <c r="B83" s="190"/>
      <c r="C83" s="191"/>
      <c r="D83" s="192" t="s">
        <v>70</v>
      </c>
      <c r="E83" s="204" t="s">
        <v>173</v>
      </c>
      <c r="F83" s="204" t="s">
        <v>174</v>
      </c>
      <c r="G83" s="191"/>
      <c r="H83" s="191"/>
      <c r="I83" s="194"/>
      <c r="J83" s="205">
        <f>BK83</f>
        <v>0</v>
      </c>
      <c r="K83" s="191"/>
      <c r="L83" s="196"/>
      <c r="M83" s="197"/>
      <c r="N83" s="198"/>
      <c r="O83" s="198"/>
      <c r="P83" s="199">
        <f>SUM(P84:P85)</f>
        <v>0</v>
      </c>
      <c r="Q83" s="198"/>
      <c r="R83" s="199">
        <f>SUM(R84:R85)</f>
        <v>0</v>
      </c>
      <c r="S83" s="198"/>
      <c r="T83" s="200">
        <f>SUM(T84:T85)</f>
        <v>0</v>
      </c>
      <c r="U83" s="12"/>
      <c r="V83" s="12"/>
      <c r="W83" s="12"/>
      <c r="X83" s="12"/>
      <c r="Y83" s="12"/>
      <c r="Z83" s="12"/>
      <c r="AA83" s="12"/>
      <c r="AB83" s="12"/>
      <c r="AC83" s="12"/>
      <c r="AD83" s="12"/>
      <c r="AE83" s="12"/>
      <c r="AR83" s="201" t="s">
        <v>81</v>
      </c>
      <c r="AT83" s="202" t="s">
        <v>70</v>
      </c>
      <c r="AU83" s="202" t="s">
        <v>79</v>
      </c>
      <c r="AY83" s="201" t="s">
        <v>112</v>
      </c>
      <c r="BK83" s="203">
        <f>SUM(BK84:BK85)</f>
        <v>0</v>
      </c>
    </row>
    <row r="84" s="2" customFormat="1" ht="16.5" customHeight="1">
      <c r="A84" s="40"/>
      <c r="B84" s="41"/>
      <c r="C84" s="236" t="s">
        <v>79</v>
      </c>
      <c r="D84" s="236" t="s">
        <v>133</v>
      </c>
      <c r="E84" s="237" t="s">
        <v>175</v>
      </c>
      <c r="F84" s="238" t="s">
        <v>83</v>
      </c>
      <c r="G84" s="239" t="s">
        <v>130</v>
      </c>
      <c r="H84" s="240">
        <v>1</v>
      </c>
      <c r="I84" s="241"/>
      <c r="J84" s="242">
        <f>ROUND(I84*H84,2)</f>
        <v>0</v>
      </c>
      <c r="K84" s="238" t="s">
        <v>19</v>
      </c>
      <c r="L84" s="46"/>
      <c r="M84" s="243" t="s">
        <v>19</v>
      </c>
      <c r="N84" s="244" t="s">
        <v>43</v>
      </c>
      <c r="O84" s="86"/>
      <c r="P84" s="216">
        <f>O84*H84</f>
        <v>0</v>
      </c>
      <c r="Q84" s="216">
        <v>0</v>
      </c>
      <c r="R84" s="216">
        <f>Q84*H84</f>
        <v>0</v>
      </c>
      <c r="S84" s="216">
        <v>0</v>
      </c>
      <c r="T84" s="217">
        <f>S84*H84</f>
        <v>0</v>
      </c>
      <c r="U84" s="40"/>
      <c r="V84" s="40"/>
      <c r="W84" s="40"/>
      <c r="X84" s="40"/>
      <c r="Y84" s="40"/>
      <c r="Z84" s="40"/>
      <c r="AA84" s="40"/>
      <c r="AB84" s="40"/>
      <c r="AC84" s="40"/>
      <c r="AD84" s="40"/>
      <c r="AE84" s="40"/>
      <c r="AR84" s="218" t="s">
        <v>119</v>
      </c>
      <c r="AT84" s="218" t="s">
        <v>133</v>
      </c>
      <c r="AU84" s="218" t="s">
        <v>81</v>
      </c>
      <c r="AY84" s="19" t="s">
        <v>112</v>
      </c>
      <c r="BE84" s="219">
        <f>IF(N84="základní",J84,0)</f>
        <v>0</v>
      </c>
      <c r="BF84" s="219">
        <f>IF(N84="snížená",J84,0)</f>
        <v>0</v>
      </c>
      <c r="BG84" s="219">
        <f>IF(N84="zákl. přenesená",J84,0)</f>
        <v>0</v>
      </c>
      <c r="BH84" s="219">
        <f>IF(N84="sníž. přenesená",J84,0)</f>
        <v>0</v>
      </c>
      <c r="BI84" s="219">
        <f>IF(N84="nulová",J84,0)</f>
        <v>0</v>
      </c>
      <c r="BJ84" s="19" t="s">
        <v>81</v>
      </c>
      <c r="BK84" s="219">
        <f>ROUND(I84*H84,2)</f>
        <v>0</v>
      </c>
      <c r="BL84" s="19" t="s">
        <v>119</v>
      </c>
      <c r="BM84" s="218" t="s">
        <v>176</v>
      </c>
    </row>
    <row r="85" s="2" customFormat="1">
      <c r="A85" s="40"/>
      <c r="B85" s="41"/>
      <c r="C85" s="42"/>
      <c r="D85" s="220" t="s">
        <v>121</v>
      </c>
      <c r="E85" s="42"/>
      <c r="F85" s="221" t="s">
        <v>177</v>
      </c>
      <c r="G85" s="42"/>
      <c r="H85" s="42"/>
      <c r="I85" s="222"/>
      <c r="J85" s="42"/>
      <c r="K85" s="42"/>
      <c r="L85" s="46"/>
      <c r="M85" s="261"/>
      <c r="N85" s="262"/>
      <c r="O85" s="258"/>
      <c r="P85" s="258"/>
      <c r="Q85" s="258"/>
      <c r="R85" s="258"/>
      <c r="S85" s="258"/>
      <c r="T85" s="263"/>
      <c r="U85" s="40"/>
      <c r="V85" s="40"/>
      <c r="W85" s="40"/>
      <c r="X85" s="40"/>
      <c r="Y85" s="40"/>
      <c r="Z85" s="40"/>
      <c r="AA85" s="40"/>
      <c r="AB85" s="40"/>
      <c r="AC85" s="40"/>
      <c r="AD85" s="40"/>
      <c r="AE85" s="40"/>
      <c r="AT85" s="19" t="s">
        <v>121</v>
      </c>
      <c r="AU85" s="19" t="s">
        <v>81</v>
      </c>
    </row>
    <row r="86" s="2" customFormat="1" ht="6.96" customHeight="1">
      <c r="A86" s="40"/>
      <c r="B86" s="61"/>
      <c r="C86" s="62"/>
      <c r="D86" s="62"/>
      <c r="E86" s="62"/>
      <c r="F86" s="62"/>
      <c r="G86" s="62"/>
      <c r="H86" s="62"/>
      <c r="I86" s="62"/>
      <c r="J86" s="62"/>
      <c r="K86" s="62"/>
      <c r="L86" s="46"/>
      <c r="M86" s="40"/>
      <c r="O86" s="40"/>
      <c r="P86" s="40"/>
      <c r="Q86" s="40"/>
      <c r="R86" s="40"/>
      <c r="S86" s="40"/>
      <c r="T86" s="40"/>
      <c r="U86" s="40"/>
      <c r="V86" s="40"/>
      <c r="W86" s="40"/>
      <c r="X86" s="40"/>
      <c r="Y86" s="40"/>
      <c r="Z86" s="40"/>
      <c r="AA86" s="40"/>
      <c r="AB86" s="40"/>
      <c r="AC86" s="40"/>
      <c r="AD86" s="40"/>
      <c r="AE86" s="40"/>
    </row>
  </sheetData>
  <sheetProtection sheet="1" autoFilter="0" formatColumns="0" formatRows="0" objects="1" scenarios="1" spinCount="100000" saltValue="h3b8a0rXrRIQ6Zsm1NFlfU0wATu3MKtq/bT7I8KaxihL90zWeu+ar9p12rG6UYkm2oQFA+OHab3Q1X1/KgaG2Q==" hashValue="Kz9NE632DYu2lbSgFaOSF2RwZNOt3JZTxaRtehrhbh110HSY6Y45mGf3WzjpRkWMSgwYObN2xQUPstU3Bsgb2Q==" algorithmName="SHA-512" password="CC35"/>
  <autoFilter ref="C80:K85"/>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row>
    <row r="3" s="1" customFormat="1" ht="6.96" customHeight="1">
      <c r="B3" s="130"/>
      <c r="C3" s="131"/>
      <c r="D3" s="131"/>
      <c r="E3" s="131"/>
      <c r="F3" s="131"/>
      <c r="G3" s="131"/>
      <c r="H3" s="131"/>
      <c r="I3" s="131"/>
      <c r="J3" s="131"/>
      <c r="K3" s="131"/>
      <c r="L3" s="22"/>
      <c r="AT3" s="19" t="s">
        <v>79</v>
      </c>
    </row>
    <row r="4" s="1" customFormat="1" ht="24.96" customHeight="1">
      <c r="B4" s="22"/>
      <c r="D4" s="132" t="s">
        <v>88</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Oprava technologie fontány a olověných van Resselovo náměstí v Chrudimi - restaurátorské práce</v>
      </c>
      <c r="F7" s="134"/>
      <c r="G7" s="134"/>
      <c r="H7" s="134"/>
      <c r="L7" s="22"/>
    </row>
    <row r="8" s="2" customFormat="1" ht="12" customHeight="1">
      <c r="A8" s="40"/>
      <c r="B8" s="46"/>
      <c r="C8" s="40"/>
      <c r="D8" s="134" t="s">
        <v>89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178</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1. 3. 2024</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31</v>
      </c>
      <c r="F21" s="40"/>
      <c r="G21" s="40"/>
      <c r="H21" s="40"/>
      <c r="I21" s="134" t="s">
        <v>27</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33</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27</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35</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37</v>
      </c>
      <c r="E30" s="40"/>
      <c r="F30" s="40"/>
      <c r="G30" s="40"/>
      <c r="H30" s="40"/>
      <c r="I30" s="40"/>
      <c r="J30" s="146">
        <f>ROUND(J83,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39</v>
      </c>
      <c r="G32" s="40"/>
      <c r="H32" s="40"/>
      <c r="I32" s="147" t="s">
        <v>38</v>
      </c>
      <c r="J32" s="147" t="s">
        <v>40</v>
      </c>
      <c r="K32" s="40"/>
      <c r="L32" s="136"/>
      <c r="S32" s="40"/>
      <c r="T32" s="40"/>
      <c r="U32" s="40"/>
      <c r="V32" s="40"/>
      <c r="W32" s="40"/>
      <c r="X32" s="40"/>
      <c r="Y32" s="40"/>
      <c r="Z32" s="40"/>
      <c r="AA32" s="40"/>
      <c r="AB32" s="40"/>
      <c r="AC32" s="40"/>
      <c r="AD32" s="40"/>
      <c r="AE32" s="40"/>
    </row>
    <row r="33" s="2" customFormat="1" ht="14.4" customHeight="1">
      <c r="A33" s="40"/>
      <c r="B33" s="46"/>
      <c r="C33" s="40"/>
      <c r="D33" s="148" t="s">
        <v>41</v>
      </c>
      <c r="E33" s="134" t="s">
        <v>42</v>
      </c>
      <c r="F33" s="149">
        <f>ROUND((SUM(BE83:BE102)),  2)</f>
        <v>0</v>
      </c>
      <c r="G33" s="40"/>
      <c r="H33" s="40"/>
      <c r="I33" s="150">
        <v>0.20999999999999999</v>
      </c>
      <c r="J33" s="149">
        <f>ROUND(((SUM(BE83:BE102))*I33),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43</v>
      </c>
      <c r="F34" s="149">
        <f>ROUND((SUM(BF83:BF102)),  2)</f>
        <v>0</v>
      </c>
      <c r="G34" s="40"/>
      <c r="H34" s="40"/>
      <c r="I34" s="150">
        <v>0.12</v>
      </c>
      <c r="J34" s="149">
        <f>ROUND(((SUM(BF83:BF102))*I34),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44</v>
      </c>
      <c r="F35" s="149">
        <f>ROUND((SUM(BG83:BG102)),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45</v>
      </c>
      <c r="F36" s="149">
        <f>ROUND((SUM(BH83:BH102)),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46</v>
      </c>
      <c r="F37" s="149">
        <f>ROUND((SUM(BI83:BI102)),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47</v>
      </c>
      <c r="E39" s="153"/>
      <c r="F39" s="153"/>
      <c r="G39" s="154" t="s">
        <v>48</v>
      </c>
      <c r="H39" s="155" t="s">
        <v>49</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91</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Oprava technologie fontány a olověných van Resselovo náměstí v Chrudimi - restaurátorské práce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89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99 - VRN</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1. 3. 2024</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Ing. Josef Dvořák</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33</v>
      </c>
      <c r="J55" s="38" t="str">
        <f>E24</f>
        <v>Ing.Jiří Pitra</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92</v>
      </c>
      <c r="D57" s="164"/>
      <c r="E57" s="164"/>
      <c r="F57" s="164"/>
      <c r="G57" s="164"/>
      <c r="H57" s="164"/>
      <c r="I57" s="164"/>
      <c r="J57" s="165" t="s">
        <v>93</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69</v>
      </c>
      <c r="D59" s="42"/>
      <c r="E59" s="42"/>
      <c r="F59" s="42"/>
      <c r="G59" s="42"/>
      <c r="H59" s="42"/>
      <c r="I59" s="42"/>
      <c r="J59" s="104">
        <f>J83</f>
        <v>0</v>
      </c>
      <c r="K59" s="42"/>
      <c r="L59" s="136"/>
      <c r="S59" s="40"/>
      <c r="T59" s="40"/>
      <c r="U59" s="40"/>
      <c r="V59" s="40"/>
      <c r="W59" s="40"/>
      <c r="X59" s="40"/>
      <c r="Y59" s="40"/>
      <c r="Z59" s="40"/>
      <c r="AA59" s="40"/>
      <c r="AB59" s="40"/>
      <c r="AC59" s="40"/>
      <c r="AD59" s="40"/>
      <c r="AE59" s="40"/>
      <c r="AU59" s="19" t="s">
        <v>94</v>
      </c>
    </row>
    <row r="60" s="9" customFormat="1" ht="24.96" customHeight="1">
      <c r="A60" s="9"/>
      <c r="B60" s="167"/>
      <c r="C60" s="168"/>
      <c r="D60" s="169" t="s">
        <v>179</v>
      </c>
      <c r="E60" s="170"/>
      <c r="F60" s="170"/>
      <c r="G60" s="170"/>
      <c r="H60" s="170"/>
      <c r="I60" s="170"/>
      <c r="J60" s="171">
        <f>J84</f>
        <v>0</v>
      </c>
      <c r="K60" s="168"/>
      <c r="L60" s="172"/>
      <c r="S60" s="9"/>
      <c r="T60" s="9"/>
      <c r="U60" s="9"/>
      <c r="V60" s="9"/>
      <c r="W60" s="9"/>
      <c r="X60" s="9"/>
      <c r="Y60" s="9"/>
      <c r="Z60" s="9"/>
      <c r="AA60" s="9"/>
      <c r="AB60" s="9"/>
      <c r="AC60" s="9"/>
      <c r="AD60" s="9"/>
      <c r="AE60" s="9"/>
    </row>
    <row r="61" s="10" customFormat="1" ht="19.92" customHeight="1">
      <c r="A61" s="10"/>
      <c r="B61" s="173"/>
      <c r="C61" s="174"/>
      <c r="D61" s="175" t="s">
        <v>180</v>
      </c>
      <c r="E61" s="176"/>
      <c r="F61" s="176"/>
      <c r="G61" s="176"/>
      <c r="H61" s="176"/>
      <c r="I61" s="176"/>
      <c r="J61" s="177">
        <f>J85</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181</v>
      </c>
      <c r="E62" s="176"/>
      <c r="F62" s="176"/>
      <c r="G62" s="176"/>
      <c r="H62" s="176"/>
      <c r="I62" s="176"/>
      <c r="J62" s="177">
        <f>J93</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182</v>
      </c>
      <c r="E63" s="176"/>
      <c r="F63" s="176"/>
      <c r="G63" s="176"/>
      <c r="H63" s="176"/>
      <c r="I63" s="176"/>
      <c r="J63" s="177">
        <f>J97</f>
        <v>0</v>
      </c>
      <c r="K63" s="174"/>
      <c r="L63" s="178"/>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36"/>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36"/>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36"/>
      <c r="S69" s="40"/>
      <c r="T69" s="40"/>
      <c r="U69" s="40"/>
      <c r="V69" s="40"/>
      <c r="W69" s="40"/>
      <c r="X69" s="40"/>
      <c r="Y69" s="40"/>
      <c r="Z69" s="40"/>
      <c r="AA69" s="40"/>
      <c r="AB69" s="40"/>
      <c r="AC69" s="40"/>
      <c r="AD69" s="40"/>
      <c r="AE69" s="40"/>
    </row>
    <row r="70" s="2" customFormat="1" ht="24.96" customHeight="1">
      <c r="A70" s="40"/>
      <c r="B70" s="41"/>
      <c r="C70" s="25" t="s">
        <v>97</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26.25" customHeight="1">
      <c r="A73" s="40"/>
      <c r="B73" s="41"/>
      <c r="C73" s="42"/>
      <c r="D73" s="42"/>
      <c r="E73" s="162" t="str">
        <f>E7</f>
        <v>Oprava technologie fontány a olověných van Resselovo náměstí v Chrudimi - restaurátorské práce</v>
      </c>
      <c r="F73" s="34"/>
      <c r="G73" s="34"/>
      <c r="H73" s="34"/>
      <c r="I73" s="42"/>
      <c r="J73" s="42"/>
      <c r="K73" s="42"/>
      <c r="L73" s="136"/>
      <c r="S73" s="40"/>
      <c r="T73" s="40"/>
      <c r="U73" s="40"/>
      <c r="V73" s="40"/>
      <c r="W73" s="40"/>
      <c r="X73" s="40"/>
      <c r="Y73" s="40"/>
      <c r="Z73" s="40"/>
      <c r="AA73" s="40"/>
      <c r="AB73" s="40"/>
      <c r="AC73" s="40"/>
      <c r="AD73" s="40"/>
      <c r="AE73" s="40"/>
    </row>
    <row r="74" s="2" customFormat="1" ht="12" customHeight="1">
      <c r="A74" s="40"/>
      <c r="B74" s="41"/>
      <c r="C74" s="34" t="s">
        <v>89</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6.5" customHeight="1">
      <c r="A75" s="40"/>
      <c r="B75" s="41"/>
      <c r="C75" s="42"/>
      <c r="D75" s="42"/>
      <c r="E75" s="71" t="str">
        <f>E9</f>
        <v>99 - VRN</v>
      </c>
      <c r="F75" s="42"/>
      <c r="G75" s="42"/>
      <c r="H75" s="42"/>
      <c r="I75" s="42"/>
      <c r="J75" s="42"/>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34" t="s">
        <v>23</v>
      </c>
      <c r="J77" s="74" t="str">
        <f>IF(J12="","",J12)</f>
        <v>1. 3. 2024</v>
      </c>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 xml:space="preserve"> </v>
      </c>
      <c r="G79" s="42"/>
      <c r="H79" s="42"/>
      <c r="I79" s="34" t="s">
        <v>30</v>
      </c>
      <c r="J79" s="38" t="str">
        <f>E21</f>
        <v>Ing. Josef Dvořák</v>
      </c>
      <c r="K79" s="42"/>
      <c r="L79" s="136"/>
      <c r="S79" s="40"/>
      <c r="T79" s="40"/>
      <c r="U79" s="40"/>
      <c r="V79" s="40"/>
      <c r="W79" s="40"/>
      <c r="X79" s="40"/>
      <c r="Y79" s="40"/>
      <c r="Z79" s="40"/>
      <c r="AA79" s="40"/>
      <c r="AB79" s="40"/>
      <c r="AC79" s="40"/>
      <c r="AD79" s="40"/>
      <c r="AE79" s="40"/>
    </row>
    <row r="80" s="2" customFormat="1" ht="15.15" customHeight="1">
      <c r="A80" s="40"/>
      <c r="B80" s="41"/>
      <c r="C80" s="34" t="s">
        <v>28</v>
      </c>
      <c r="D80" s="42"/>
      <c r="E80" s="42"/>
      <c r="F80" s="29" t="str">
        <f>IF(E18="","",E18)</f>
        <v>Vyplň údaj</v>
      </c>
      <c r="G80" s="42"/>
      <c r="H80" s="42"/>
      <c r="I80" s="34" t="s">
        <v>33</v>
      </c>
      <c r="J80" s="38" t="str">
        <f>E24</f>
        <v>Ing.Jiří Pitra</v>
      </c>
      <c r="K80" s="42"/>
      <c r="L80" s="136"/>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11" customFormat="1" ht="29.28" customHeight="1">
      <c r="A82" s="179"/>
      <c r="B82" s="180"/>
      <c r="C82" s="181" t="s">
        <v>98</v>
      </c>
      <c r="D82" s="182" t="s">
        <v>56</v>
      </c>
      <c r="E82" s="182" t="s">
        <v>52</v>
      </c>
      <c r="F82" s="182" t="s">
        <v>53</v>
      </c>
      <c r="G82" s="182" t="s">
        <v>99</v>
      </c>
      <c r="H82" s="182" t="s">
        <v>100</v>
      </c>
      <c r="I82" s="182" t="s">
        <v>101</v>
      </c>
      <c r="J82" s="182" t="s">
        <v>93</v>
      </c>
      <c r="K82" s="183" t="s">
        <v>102</v>
      </c>
      <c r="L82" s="184"/>
      <c r="M82" s="94" t="s">
        <v>19</v>
      </c>
      <c r="N82" s="95" t="s">
        <v>41</v>
      </c>
      <c r="O82" s="95" t="s">
        <v>103</v>
      </c>
      <c r="P82" s="95" t="s">
        <v>104</v>
      </c>
      <c r="Q82" s="95" t="s">
        <v>105</v>
      </c>
      <c r="R82" s="95" t="s">
        <v>106</v>
      </c>
      <c r="S82" s="95" t="s">
        <v>107</v>
      </c>
      <c r="T82" s="96" t="s">
        <v>108</v>
      </c>
      <c r="U82" s="179"/>
      <c r="V82" s="179"/>
      <c r="W82" s="179"/>
      <c r="X82" s="179"/>
      <c r="Y82" s="179"/>
      <c r="Z82" s="179"/>
      <c r="AA82" s="179"/>
      <c r="AB82" s="179"/>
      <c r="AC82" s="179"/>
      <c r="AD82" s="179"/>
      <c r="AE82" s="179"/>
    </row>
    <row r="83" s="2" customFormat="1" ht="22.8" customHeight="1">
      <c r="A83" s="40"/>
      <c r="B83" s="41"/>
      <c r="C83" s="101" t="s">
        <v>109</v>
      </c>
      <c r="D83" s="42"/>
      <c r="E83" s="42"/>
      <c r="F83" s="42"/>
      <c r="G83" s="42"/>
      <c r="H83" s="42"/>
      <c r="I83" s="42"/>
      <c r="J83" s="185">
        <f>BK83</f>
        <v>0</v>
      </c>
      <c r="K83" s="42"/>
      <c r="L83" s="46"/>
      <c r="M83" s="97"/>
      <c r="N83" s="186"/>
      <c r="O83" s="98"/>
      <c r="P83" s="187">
        <f>P84</f>
        <v>0</v>
      </c>
      <c r="Q83" s="98"/>
      <c r="R83" s="187">
        <f>R84</f>
        <v>0</v>
      </c>
      <c r="S83" s="98"/>
      <c r="T83" s="188">
        <f>T84</f>
        <v>0</v>
      </c>
      <c r="U83" s="40"/>
      <c r="V83" s="40"/>
      <c r="W83" s="40"/>
      <c r="X83" s="40"/>
      <c r="Y83" s="40"/>
      <c r="Z83" s="40"/>
      <c r="AA83" s="40"/>
      <c r="AB83" s="40"/>
      <c r="AC83" s="40"/>
      <c r="AD83" s="40"/>
      <c r="AE83" s="40"/>
      <c r="AT83" s="19" t="s">
        <v>70</v>
      </c>
      <c r="AU83" s="19" t="s">
        <v>94</v>
      </c>
      <c r="BK83" s="189">
        <f>BK84</f>
        <v>0</v>
      </c>
    </row>
    <row r="84" s="12" customFormat="1" ht="25.92" customHeight="1">
      <c r="A84" s="12"/>
      <c r="B84" s="190"/>
      <c r="C84" s="191"/>
      <c r="D84" s="192" t="s">
        <v>70</v>
      </c>
      <c r="E84" s="193" t="s">
        <v>86</v>
      </c>
      <c r="F84" s="193" t="s">
        <v>183</v>
      </c>
      <c r="G84" s="191"/>
      <c r="H84" s="191"/>
      <c r="I84" s="194"/>
      <c r="J84" s="195">
        <f>BK84</f>
        <v>0</v>
      </c>
      <c r="K84" s="191"/>
      <c r="L84" s="196"/>
      <c r="M84" s="197"/>
      <c r="N84" s="198"/>
      <c r="O84" s="198"/>
      <c r="P84" s="199">
        <f>P85+P93+P97</f>
        <v>0</v>
      </c>
      <c r="Q84" s="198"/>
      <c r="R84" s="199">
        <f>R85+R93+R97</f>
        <v>0</v>
      </c>
      <c r="S84" s="198"/>
      <c r="T84" s="200">
        <f>T85+T93+T97</f>
        <v>0</v>
      </c>
      <c r="U84" s="12"/>
      <c r="V84" s="12"/>
      <c r="W84" s="12"/>
      <c r="X84" s="12"/>
      <c r="Y84" s="12"/>
      <c r="Z84" s="12"/>
      <c r="AA84" s="12"/>
      <c r="AB84" s="12"/>
      <c r="AC84" s="12"/>
      <c r="AD84" s="12"/>
      <c r="AE84" s="12"/>
      <c r="AR84" s="201" t="s">
        <v>138</v>
      </c>
      <c r="AT84" s="202" t="s">
        <v>70</v>
      </c>
      <c r="AU84" s="202" t="s">
        <v>71</v>
      </c>
      <c r="AY84" s="201" t="s">
        <v>112</v>
      </c>
      <c r="BK84" s="203">
        <f>BK85+BK93+BK97</f>
        <v>0</v>
      </c>
    </row>
    <row r="85" s="12" customFormat="1" ht="22.8" customHeight="1">
      <c r="A85" s="12"/>
      <c r="B85" s="190"/>
      <c r="C85" s="191"/>
      <c r="D85" s="192" t="s">
        <v>70</v>
      </c>
      <c r="E85" s="204" t="s">
        <v>184</v>
      </c>
      <c r="F85" s="204" t="s">
        <v>185</v>
      </c>
      <c r="G85" s="191"/>
      <c r="H85" s="191"/>
      <c r="I85" s="194"/>
      <c r="J85" s="205">
        <f>BK85</f>
        <v>0</v>
      </c>
      <c r="K85" s="191"/>
      <c r="L85" s="196"/>
      <c r="M85" s="197"/>
      <c r="N85" s="198"/>
      <c r="O85" s="198"/>
      <c r="P85" s="199">
        <f>SUM(P86:P92)</f>
        <v>0</v>
      </c>
      <c r="Q85" s="198"/>
      <c r="R85" s="199">
        <f>SUM(R86:R92)</f>
        <v>0</v>
      </c>
      <c r="S85" s="198"/>
      <c r="T85" s="200">
        <f>SUM(T86:T92)</f>
        <v>0</v>
      </c>
      <c r="U85" s="12"/>
      <c r="V85" s="12"/>
      <c r="W85" s="12"/>
      <c r="X85" s="12"/>
      <c r="Y85" s="12"/>
      <c r="Z85" s="12"/>
      <c r="AA85" s="12"/>
      <c r="AB85" s="12"/>
      <c r="AC85" s="12"/>
      <c r="AD85" s="12"/>
      <c r="AE85" s="12"/>
      <c r="AR85" s="201" t="s">
        <v>138</v>
      </c>
      <c r="AT85" s="202" t="s">
        <v>70</v>
      </c>
      <c r="AU85" s="202" t="s">
        <v>79</v>
      </c>
      <c r="AY85" s="201" t="s">
        <v>112</v>
      </c>
      <c r="BK85" s="203">
        <f>SUM(BK86:BK92)</f>
        <v>0</v>
      </c>
    </row>
    <row r="86" s="2" customFormat="1" ht="16.5" customHeight="1">
      <c r="A86" s="40"/>
      <c r="B86" s="41"/>
      <c r="C86" s="236" t="s">
        <v>79</v>
      </c>
      <c r="D86" s="236" t="s">
        <v>133</v>
      </c>
      <c r="E86" s="237" t="s">
        <v>186</v>
      </c>
      <c r="F86" s="238" t="s">
        <v>185</v>
      </c>
      <c r="G86" s="239" t="s">
        <v>187</v>
      </c>
      <c r="H86" s="240">
        <v>1</v>
      </c>
      <c r="I86" s="241"/>
      <c r="J86" s="242">
        <f>ROUND(I86*H86,2)</f>
        <v>0</v>
      </c>
      <c r="K86" s="238" t="s">
        <v>188</v>
      </c>
      <c r="L86" s="46"/>
      <c r="M86" s="243" t="s">
        <v>19</v>
      </c>
      <c r="N86" s="244" t="s">
        <v>43</v>
      </c>
      <c r="O86" s="86"/>
      <c r="P86" s="216">
        <f>O86*H86</f>
        <v>0</v>
      </c>
      <c r="Q86" s="216">
        <v>0</v>
      </c>
      <c r="R86" s="216">
        <f>Q86*H86</f>
        <v>0</v>
      </c>
      <c r="S86" s="216">
        <v>0</v>
      </c>
      <c r="T86" s="217">
        <f>S86*H86</f>
        <v>0</v>
      </c>
      <c r="U86" s="40"/>
      <c r="V86" s="40"/>
      <c r="W86" s="40"/>
      <c r="X86" s="40"/>
      <c r="Y86" s="40"/>
      <c r="Z86" s="40"/>
      <c r="AA86" s="40"/>
      <c r="AB86" s="40"/>
      <c r="AC86" s="40"/>
      <c r="AD86" s="40"/>
      <c r="AE86" s="40"/>
      <c r="AR86" s="218" t="s">
        <v>189</v>
      </c>
      <c r="AT86" s="218" t="s">
        <v>133</v>
      </c>
      <c r="AU86" s="218" t="s">
        <v>81</v>
      </c>
      <c r="AY86" s="19" t="s">
        <v>112</v>
      </c>
      <c r="BE86" s="219">
        <f>IF(N86="základní",J86,0)</f>
        <v>0</v>
      </c>
      <c r="BF86" s="219">
        <f>IF(N86="snížená",J86,0)</f>
        <v>0</v>
      </c>
      <c r="BG86" s="219">
        <f>IF(N86="zákl. přenesená",J86,0)</f>
        <v>0</v>
      </c>
      <c r="BH86" s="219">
        <f>IF(N86="sníž. přenesená",J86,0)</f>
        <v>0</v>
      </c>
      <c r="BI86" s="219">
        <f>IF(N86="nulová",J86,0)</f>
        <v>0</v>
      </c>
      <c r="BJ86" s="19" t="s">
        <v>81</v>
      </c>
      <c r="BK86" s="219">
        <f>ROUND(I86*H86,2)</f>
        <v>0</v>
      </c>
      <c r="BL86" s="19" t="s">
        <v>189</v>
      </c>
      <c r="BM86" s="218" t="s">
        <v>190</v>
      </c>
    </row>
    <row r="87" s="2" customFormat="1">
      <c r="A87" s="40"/>
      <c r="B87" s="41"/>
      <c r="C87" s="42"/>
      <c r="D87" s="264" t="s">
        <v>191</v>
      </c>
      <c r="E87" s="42"/>
      <c r="F87" s="265" t="s">
        <v>192</v>
      </c>
      <c r="G87" s="42"/>
      <c r="H87" s="42"/>
      <c r="I87" s="222"/>
      <c r="J87" s="42"/>
      <c r="K87" s="42"/>
      <c r="L87" s="46"/>
      <c r="M87" s="223"/>
      <c r="N87" s="224"/>
      <c r="O87" s="86"/>
      <c r="P87" s="86"/>
      <c r="Q87" s="86"/>
      <c r="R87" s="86"/>
      <c r="S87" s="86"/>
      <c r="T87" s="87"/>
      <c r="U87" s="40"/>
      <c r="V87" s="40"/>
      <c r="W87" s="40"/>
      <c r="X87" s="40"/>
      <c r="Y87" s="40"/>
      <c r="Z87" s="40"/>
      <c r="AA87" s="40"/>
      <c r="AB87" s="40"/>
      <c r="AC87" s="40"/>
      <c r="AD87" s="40"/>
      <c r="AE87" s="40"/>
      <c r="AT87" s="19" t="s">
        <v>191</v>
      </c>
      <c r="AU87" s="19" t="s">
        <v>81</v>
      </c>
    </row>
    <row r="88" s="13" customFormat="1">
      <c r="A88" s="13"/>
      <c r="B88" s="225"/>
      <c r="C88" s="226"/>
      <c r="D88" s="220" t="s">
        <v>123</v>
      </c>
      <c r="E88" s="227" t="s">
        <v>19</v>
      </c>
      <c r="F88" s="228" t="s">
        <v>193</v>
      </c>
      <c r="G88" s="226"/>
      <c r="H88" s="229">
        <v>1</v>
      </c>
      <c r="I88" s="230"/>
      <c r="J88" s="226"/>
      <c r="K88" s="226"/>
      <c r="L88" s="231"/>
      <c r="M88" s="232"/>
      <c r="N88" s="233"/>
      <c r="O88" s="233"/>
      <c r="P88" s="233"/>
      <c r="Q88" s="233"/>
      <c r="R88" s="233"/>
      <c r="S88" s="233"/>
      <c r="T88" s="234"/>
      <c r="U88" s="13"/>
      <c r="V88" s="13"/>
      <c r="W88" s="13"/>
      <c r="X88" s="13"/>
      <c r="Y88" s="13"/>
      <c r="Z88" s="13"/>
      <c r="AA88" s="13"/>
      <c r="AB88" s="13"/>
      <c r="AC88" s="13"/>
      <c r="AD88" s="13"/>
      <c r="AE88" s="13"/>
      <c r="AT88" s="235" t="s">
        <v>123</v>
      </c>
      <c r="AU88" s="235" t="s">
        <v>81</v>
      </c>
      <c r="AV88" s="13" t="s">
        <v>81</v>
      </c>
      <c r="AW88" s="13" t="s">
        <v>32</v>
      </c>
      <c r="AX88" s="13" t="s">
        <v>71</v>
      </c>
      <c r="AY88" s="235" t="s">
        <v>112</v>
      </c>
    </row>
    <row r="89" s="15" customFormat="1">
      <c r="A89" s="15"/>
      <c r="B89" s="266"/>
      <c r="C89" s="267"/>
      <c r="D89" s="220" t="s">
        <v>123</v>
      </c>
      <c r="E89" s="268" t="s">
        <v>19</v>
      </c>
      <c r="F89" s="269" t="s">
        <v>194</v>
      </c>
      <c r="G89" s="267"/>
      <c r="H89" s="268" t="s">
        <v>19</v>
      </c>
      <c r="I89" s="270"/>
      <c r="J89" s="267"/>
      <c r="K89" s="267"/>
      <c r="L89" s="271"/>
      <c r="M89" s="272"/>
      <c r="N89" s="273"/>
      <c r="O89" s="273"/>
      <c r="P89" s="273"/>
      <c r="Q89" s="273"/>
      <c r="R89" s="273"/>
      <c r="S89" s="273"/>
      <c r="T89" s="274"/>
      <c r="U89" s="15"/>
      <c r="V89" s="15"/>
      <c r="W89" s="15"/>
      <c r="X89" s="15"/>
      <c r="Y89" s="15"/>
      <c r="Z89" s="15"/>
      <c r="AA89" s="15"/>
      <c r="AB89" s="15"/>
      <c r="AC89" s="15"/>
      <c r="AD89" s="15"/>
      <c r="AE89" s="15"/>
      <c r="AT89" s="275" t="s">
        <v>123</v>
      </c>
      <c r="AU89" s="275" t="s">
        <v>81</v>
      </c>
      <c r="AV89" s="15" t="s">
        <v>79</v>
      </c>
      <c r="AW89" s="15" t="s">
        <v>32</v>
      </c>
      <c r="AX89" s="15" t="s">
        <v>71</v>
      </c>
      <c r="AY89" s="275" t="s">
        <v>112</v>
      </c>
    </row>
    <row r="90" s="15" customFormat="1">
      <c r="A90" s="15"/>
      <c r="B90" s="266"/>
      <c r="C90" s="267"/>
      <c r="D90" s="220" t="s">
        <v>123</v>
      </c>
      <c r="E90" s="268" t="s">
        <v>19</v>
      </c>
      <c r="F90" s="269" t="s">
        <v>195</v>
      </c>
      <c r="G90" s="267"/>
      <c r="H90" s="268" t="s">
        <v>19</v>
      </c>
      <c r="I90" s="270"/>
      <c r="J90" s="267"/>
      <c r="K90" s="267"/>
      <c r="L90" s="271"/>
      <c r="M90" s="272"/>
      <c r="N90" s="273"/>
      <c r="O90" s="273"/>
      <c r="P90" s="273"/>
      <c r="Q90" s="273"/>
      <c r="R90" s="273"/>
      <c r="S90" s="273"/>
      <c r="T90" s="274"/>
      <c r="U90" s="15"/>
      <c r="V90" s="15"/>
      <c r="W90" s="15"/>
      <c r="X90" s="15"/>
      <c r="Y90" s="15"/>
      <c r="Z90" s="15"/>
      <c r="AA90" s="15"/>
      <c r="AB90" s="15"/>
      <c r="AC90" s="15"/>
      <c r="AD90" s="15"/>
      <c r="AE90" s="15"/>
      <c r="AT90" s="275" t="s">
        <v>123</v>
      </c>
      <c r="AU90" s="275" t="s">
        <v>81</v>
      </c>
      <c r="AV90" s="15" t="s">
        <v>79</v>
      </c>
      <c r="AW90" s="15" t="s">
        <v>32</v>
      </c>
      <c r="AX90" s="15" t="s">
        <v>71</v>
      </c>
      <c r="AY90" s="275" t="s">
        <v>112</v>
      </c>
    </row>
    <row r="91" s="15" customFormat="1">
      <c r="A91" s="15"/>
      <c r="B91" s="266"/>
      <c r="C91" s="267"/>
      <c r="D91" s="220" t="s">
        <v>123</v>
      </c>
      <c r="E91" s="268" t="s">
        <v>19</v>
      </c>
      <c r="F91" s="269" t="s">
        <v>196</v>
      </c>
      <c r="G91" s="267"/>
      <c r="H91" s="268" t="s">
        <v>19</v>
      </c>
      <c r="I91" s="270"/>
      <c r="J91" s="267"/>
      <c r="K91" s="267"/>
      <c r="L91" s="271"/>
      <c r="M91" s="272"/>
      <c r="N91" s="273"/>
      <c r="O91" s="273"/>
      <c r="P91" s="273"/>
      <c r="Q91" s="273"/>
      <c r="R91" s="273"/>
      <c r="S91" s="273"/>
      <c r="T91" s="274"/>
      <c r="U91" s="15"/>
      <c r="V91" s="15"/>
      <c r="W91" s="15"/>
      <c r="X91" s="15"/>
      <c r="Y91" s="15"/>
      <c r="Z91" s="15"/>
      <c r="AA91" s="15"/>
      <c r="AB91" s="15"/>
      <c r="AC91" s="15"/>
      <c r="AD91" s="15"/>
      <c r="AE91" s="15"/>
      <c r="AT91" s="275" t="s">
        <v>123</v>
      </c>
      <c r="AU91" s="275" t="s">
        <v>81</v>
      </c>
      <c r="AV91" s="15" t="s">
        <v>79</v>
      </c>
      <c r="AW91" s="15" t="s">
        <v>32</v>
      </c>
      <c r="AX91" s="15" t="s">
        <v>71</v>
      </c>
      <c r="AY91" s="275" t="s">
        <v>112</v>
      </c>
    </row>
    <row r="92" s="14" customFormat="1">
      <c r="A92" s="14"/>
      <c r="B92" s="245"/>
      <c r="C92" s="246"/>
      <c r="D92" s="220" t="s">
        <v>123</v>
      </c>
      <c r="E92" s="247" t="s">
        <v>19</v>
      </c>
      <c r="F92" s="248" t="s">
        <v>152</v>
      </c>
      <c r="G92" s="246"/>
      <c r="H92" s="249">
        <v>1</v>
      </c>
      <c r="I92" s="250"/>
      <c r="J92" s="246"/>
      <c r="K92" s="246"/>
      <c r="L92" s="251"/>
      <c r="M92" s="252"/>
      <c r="N92" s="253"/>
      <c r="O92" s="253"/>
      <c r="P92" s="253"/>
      <c r="Q92" s="253"/>
      <c r="R92" s="253"/>
      <c r="S92" s="253"/>
      <c r="T92" s="254"/>
      <c r="U92" s="14"/>
      <c r="V92" s="14"/>
      <c r="W92" s="14"/>
      <c r="X92" s="14"/>
      <c r="Y92" s="14"/>
      <c r="Z92" s="14"/>
      <c r="AA92" s="14"/>
      <c r="AB92" s="14"/>
      <c r="AC92" s="14"/>
      <c r="AD92" s="14"/>
      <c r="AE92" s="14"/>
      <c r="AT92" s="255" t="s">
        <v>123</v>
      </c>
      <c r="AU92" s="255" t="s">
        <v>81</v>
      </c>
      <c r="AV92" s="14" t="s">
        <v>132</v>
      </c>
      <c r="AW92" s="14" t="s">
        <v>32</v>
      </c>
      <c r="AX92" s="14" t="s">
        <v>79</v>
      </c>
      <c r="AY92" s="255" t="s">
        <v>112</v>
      </c>
    </row>
    <row r="93" s="12" customFormat="1" ht="22.8" customHeight="1">
      <c r="A93" s="12"/>
      <c r="B93" s="190"/>
      <c r="C93" s="191"/>
      <c r="D93" s="192" t="s">
        <v>70</v>
      </c>
      <c r="E93" s="204" t="s">
        <v>197</v>
      </c>
      <c r="F93" s="204" t="s">
        <v>198</v>
      </c>
      <c r="G93" s="191"/>
      <c r="H93" s="191"/>
      <c r="I93" s="194"/>
      <c r="J93" s="205">
        <f>BK93</f>
        <v>0</v>
      </c>
      <c r="K93" s="191"/>
      <c r="L93" s="196"/>
      <c r="M93" s="197"/>
      <c r="N93" s="198"/>
      <c r="O93" s="198"/>
      <c r="P93" s="199">
        <f>SUM(P94:P96)</f>
        <v>0</v>
      </c>
      <c r="Q93" s="198"/>
      <c r="R93" s="199">
        <f>SUM(R94:R96)</f>
        <v>0</v>
      </c>
      <c r="S93" s="198"/>
      <c r="T93" s="200">
        <f>SUM(T94:T96)</f>
        <v>0</v>
      </c>
      <c r="U93" s="12"/>
      <c r="V93" s="12"/>
      <c r="W93" s="12"/>
      <c r="X93" s="12"/>
      <c r="Y93" s="12"/>
      <c r="Z93" s="12"/>
      <c r="AA93" s="12"/>
      <c r="AB93" s="12"/>
      <c r="AC93" s="12"/>
      <c r="AD93" s="12"/>
      <c r="AE93" s="12"/>
      <c r="AR93" s="201" t="s">
        <v>138</v>
      </c>
      <c r="AT93" s="202" t="s">
        <v>70</v>
      </c>
      <c r="AU93" s="202" t="s">
        <v>79</v>
      </c>
      <c r="AY93" s="201" t="s">
        <v>112</v>
      </c>
      <c r="BK93" s="203">
        <f>SUM(BK94:BK96)</f>
        <v>0</v>
      </c>
    </row>
    <row r="94" s="2" customFormat="1" ht="16.5" customHeight="1">
      <c r="A94" s="40"/>
      <c r="B94" s="41"/>
      <c r="C94" s="236" t="s">
        <v>81</v>
      </c>
      <c r="D94" s="236" t="s">
        <v>133</v>
      </c>
      <c r="E94" s="237" t="s">
        <v>199</v>
      </c>
      <c r="F94" s="238" t="s">
        <v>200</v>
      </c>
      <c r="G94" s="239" t="s">
        <v>187</v>
      </c>
      <c r="H94" s="240">
        <v>1</v>
      </c>
      <c r="I94" s="241"/>
      <c r="J94" s="242">
        <f>ROUND(I94*H94,2)</f>
        <v>0</v>
      </c>
      <c r="K94" s="238" t="s">
        <v>188</v>
      </c>
      <c r="L94" s="46"/>
      <c r="M94" s="243" t="s">
        <v>19</v>
      </c>
      <c r="N94" s="244" t="s">
        <v>43</v>
      </c>
      <c r="O94" s="86"/>
      <c r="P94" s="216">
        <f>O94*H94</f>
        <v>0</v>
      </c>
      <c r="Q94" s="216">
        <v>0</v>
      </c>
      <c r="R94" s="216">
        <f>Q94*H94</f>
        <v>0</v>
      </c>
      <c r="S94" s="216">
        <v>0</v>
      </c>
      <c r="T94" s="217">
        <f>S94*H94</f>
        <v>0</v>
      </c>
      <c r="U94" s="40"/>
      <c r="V94" s="40"/>
      <c r="W94" s="40"/>
      <c r="X94" s="40"/>
      <c r="Y94" s="40"/>
      <c r="Z94" s="40"/>
      <c r="AA94" s="40"/>
      <c r="AB94" s="40"/>
      <c r="AC94" s="40"/>
      <c r="AD94" s="40"/>
      <c r="AE94" s="40"/>
      <c r="AR94" s="218" t="s">
        <v>189</v>
      </c>
      <c r="AT94" s="218" t="s">
        <v>133</v>
      </c>
      <c r="AU94" s="218" t="s">
        <v>81</v>
      </c>
      <c r="AY94" s="19" t="s">
        <v>112</v>
      </c>
      <c r="BE94" s="219">
        <f>IF(N94="základní",J94,0)</f>
        <v>0</v>
      </c>
      <c r="BF94" s="219">
        <f>IF(N94="snížená",J94,0)</f>
        <v>0</v>
      </c>
      <c r="BG94" s="219">
        <f>IF(N94="zákl. přenesená",J94,0)</f>
        <v>0</v>
      </c>
      <c r="BH94" s="219">
        <f>IF(N94="sníž. přenesená",J94,0)</f>
        <v>0</v>
      </c>
      <c r="BI94" s="219">
        <f>IF(N94="nulová",J94,0)</f>
        <v>0</v>
      </c>
      <c r="BJ94" s="19" t="s">
        <v>81</v>
      </c>
      <c r="BK94" s="219">
        <f>ROUND(I94*H94,2)</f>
        <v>0</v>
      </c>
      <c r="BL94" s="19" t="s">
        <v>189</v>
      </c>
      <c r="BM94" s="218" t="s">
        <v>201</v>
      </c>
    </row>
    <row r="95" s="2" customFormat="1">
      <c r="A95" s="40"/>
      <c r="B95" s="41"/>
      <c r="C95" s="42"/>
      <c r="D95" s="264" t="s">
        <v>191</v>
      </c>
      <c r="E95" s="42"/>
      <c r="F95" s="265" t="s">
        <v>202</v>
      </c>
      <c r="G95" s="42"/>
      <c r="H95" s="42"/>
      <c r="I95" s="222"/>
      <c r="J95" s="42"/>
      <c r="K95" s="42"/>
      <c r="L95" s="46"/>
      <c r="M95" s="223"/>
      <c r="N95" s="224"/>
      <c r="O95" s="86"/>
      <c r="P95" s="86"/>
      <c r="Q95" s="86"/>
      <c r="R95" s="86"/>
      <c r="S95" s="86"/>
      <c r="T95" s="87"/>
      <c r="U95" s="40"/>
      <c r="V95" s="40"/>
      <c r="W95" s="40"/>
      <c r="X95" s="40"/>
      <c r="Y95" s="40"/>
      <c r="Z95" s="40"/>
      <c r="AA95" s="40"/>
      <c r="AB95" s="40"/>
      <c r="AC95" s="40"/>
      <c r="AD95" s="40"/>
      <c r="AE95" s="40"/>
      <c r="AT95" s="19" t="s">
        <v>191</v>
      </c>
      <c r="AU95" s="19" t="s">
        <v>81</v>
      </c>
    </row>
    <row r="96" s="13" customFormat="1">
      <c r="A96" s="13"/>
      <c r="B96" s="225"/>
      <c r="C96" s="226"/>
      <c r="D96" s="220" t="s">
        <v>123</v>
      </c>
      <c r="E96" s="227" t="s">
        <v>19</v>
      </c>
      <c r="F96" s="228" t="s">
        <v>203</v>
      </c>
      <c r="G96" s="226"/>
      <c r="H96" s="229">
        <v>1</v>
      </c>
      <c r="I96" s="230"/>
      <c r="J96" s="226"/>
      <c r="K96" s="226"/>
      <c r="L96" s="231"/>
      <c r="M96" s="232"/>
      <c r="N96" s="233"/>
      <c r="O96" s="233"/>
      <c r="P96" s="233"/>
      <c r="Q96" s="233"/>
      <c r="R96" s="233"/>
      <c r="S96" s="233"/>
      <c r="T96" s="234"/>
      <c r="U96" s="13"/>
      <c r="V96" s="13"/>
      <c r="W96" s="13"/>
      <c r="X96" s="13"/>
      <c r="Y96" s="13"/>
      <c r="Z96" s="13"/>
      <c r="AA96" s="13"/>
      <c r="AB96" s="13"/>
      <c r="AC96" s="13"/>
      <c r="AD96" s="13"/>
      <c r="AE96" s="13"/>
      <c r="AT96" s="235" t="s">
        <v>123</v>
      </c>
      <c r="AU96" s="235" t="s">
        <v>81</v>
      </c>
      <c r="AV96" s="13" t="s">
        <v>81</v>
      </c>
      <c r="AW96" s="13" t="s">
        <v>32</v>
      </c>
      <c r="AX96" s="13" t="s">
        <v>79</v>
      </c>
      <c r="AY96" s="235" t="s">
        <v>112</v>
      </c>
    </row>
    <row r="97" s="12" customFormat="1" ht="22.8" customHeight="1">
      <c r="A97" s="12"/>
      <c r="B97" s="190"/>
      <c r="C97" s="191"/>
      <c r="D97" s="192" t="s">
        <v>70</v>
      </c>
      <c r="E97" s="204" t="s">
        <v>204</v>
      </c>
      <c r="F97" s="204" t="s">
        <v>205</v>
      </c>
      <c r="G97" s="191"/>
      <c r="H97" s="191"/>
      <c r="I97" s="194"/>
      <c r="J97" s="205">
        <f>BK97</f>
        <v>0</v>
      </c>
      <c r="K97" s="191"/>
      <c r="L97" s="196"/>
      <c r="M97" s="197"/>
      <c r="N97" s="198"/>
      <c r="O97" s="198"/>
      <c r="P97" s="199">
        <f>SUM(P98:P102)</f>
        <v>0</v>
      </c>
      <c r="Q97" s="198"/>
      <c r="R97" s="199">
        <f>SUM(R98:R102)</f>
        <v>0</v>
      </c>
      <c r="S97" s="198"/>
      <c r="T97" s="200">
        <f>SUM(T98:T102)</f>
        <v>0</v>
      </c>
      <c r="U97" s="12"/>
      <c r="V97" s="12"/>
      <c r="W97" s="12"/>
      <c r="X97" s="12"/>
      <c r="Y97" s="12"/>
      <c r="Z97" s="12"/>
      <c r="AA97" s="12"/>
      <c r="AB97" s="12"/>
      <c r="AC97" s="12"/>
      <c r="AD97" s="12"/>
      <c r="AE97" s="12"/>
      <c r="AR97" s="201" t="s">
        <v>138</v>
      </c>
      <c r="AT97" s="202" t="s">
        <v>70</v>
      </c>
      <c r="AU97" s="202" t="s">
        <v>79</v>
      </c>
      <c r="AY97" s="201" t="s">
        <v>112</v>
      </c>
      <c r="BK97" s="203">
        <f>SUM(BK98:BK102)</f>
        <v>0</v>
      </c>
    </row>
    <row r="98" s="2" customFormat="1" ht="16.5" customHeight="1">
      <c r="A98" s="40"/>
      <c r="B98" s="41"/>
      <c r="C98" s="236" t="s">
        <v>128</v>
      </c>
      <c r="D98" s="236" t="s">
        <v>133</v>
      </c>
      <c r="E98" s="237" t="s">
        <v>206</v>
      </c>
      <c r="F98" s="238" t="s">
        <v>205</v>
      </c>
      <c r="G98" s="239" t="s">
        <v>187</v>
      </c>
      <c r="H98" s="240">
        <v>1</v>
      </c>
      <c r="I98" s="241"/>
      <c r="J98" s="242">
        <f>ROUND(I98*H98,2)</f>
        <v>0</v>
      </c>
      <c r="K98" s="238" t="s">
        <v>188</v>
      </c>
      <c r="L98" s="46"/>
      <c r="M98" s="243" t="s">
        <v>19</v>
      </c>
      <c r="N98" s="244" t="s">
        <v>43</v>
      </c>
      <c r="O98" s="86"/>
      <c r="P98" s="216">
        <f>O98*H98</f>
        <v>0</v>
      </c>
      <c r="Q98" s="216">
        <v>0</v>
      </c>
      <c r="R98" s="216">
        <f>Q98*H98</f>
        <v>0</v>
      </c>
      <c r="S98" s="216">
        <v>0</v>
      </c>
      <c r="T98" s="217">
        <f>S98*H98</f>
        <v>0</v>
      </c>
      <c r="U98" s="40"/>
      <c r="V98" s="40"/>
      <c r="W98" s="40"/>
      <c r="X98" s="40"/>
      <c r="Y98" s="40"/>
      <c r="Z98" s="40"/>
      <c r="AA98" s="40"/>
      <c r="AB98" s="40"/>
      <c r="AC98" s="40"/>
      <c r="AD98" s="40"/>
      <c r="AE98" s="40"/>
      <c r="AR98" s="218" t="s">
        <v>189</v>
      </c>
      <c r="AT98" s="218" t="s">
        <v>133</v>
      </c>
      <c r="AU98" s="218" t="s">
        <v>81</v>
      </c>
      <c r="AY98" s="19" t="s">
        <v>112</v>
      </c>
      <c r="BE98" s="219">
        <f>IF(N98="základní",J98,0)</f>
        <v>0</v>
      </c>
      <c r="BF98" s="219">
        <f>IF(N98="snížená",J98,0)</f>
        <v>0</v>
      </c>
      <c r="BG98" s="219">
        <f>IF(N98="zákl. přenesená",J98,0)</f>
        <v>0</v>
      </c>
      <c r="BH98" s="219">
        <f>IF(N98="sníž. přenesená",J98,0)</f>
        <v>0</v>
      </c>
      <c r="BI98" s="219">
        <f>IF(N98="nulová",J98,0)</f>
        <v>0</v>
      </c>
      <c r="BJ98" s="19" t="s">
        <v>81</v>
      </c>
      <c r="BK98" s="219">
        <f>ROUND(I98*H98,2)</f>
        <v>0</v>
      </c>
      <c r="BL98" s="19" t="s">
        <v>189</v>
      </c>
      <c r="BM98" s="218" t="s">
        <v>207</v>
      </c>
    </row>
    <row r="99" s="2" customFormat="1">
      <c r="A99" s="40"/>
      <c r="B99" s="41"/>
      <c r="C99" s="42"/>
      <c r="D99" s="264" t="s">
        <v>191</v>
      </c>
      <c r="E99" s="42"/>
      <c r="F99" s="265" t="s">
        <v>208</v>
      </c>
      <c r="G99" s="42"/>
      <c r="H99" s="42"/>
      <c r="I99" s="222"/>
      <c r="J99" s="42"/>
      <c r="K99" s="42"/>
      <c r="L99" s="46"/>
      <c r="M99" s="223"/>
      <c r="N99" s="224"/>
      <c r="O99" s="86"/>
      <c r="P99" s="86"/>
      <c r="Q99" s="86"/>
      <c r="R99" s="86"/>
      <c r="S99" s="86"/>
      <c r="T99" s="87"/>
      <c r="U99" s="40"/>
      <c r="V99" s="40"/>
      <c r="W99" s="40"/>
      <c r="X99" s="40"/>
      <c r="Y99" s="40"/>
      <c r="Z99" s="40"/>
      <c r="AA99" s="40"/>
      <c r="AB99" s="40"/>
      <c r="AC99" s="40"/>
      <c r="AD99" s="40"/>
      <c r="AE99" s="40"/>
      <c r="AT99" s="19" t="s">
        <v>191</v>
      </c>
      <c r="AU99" s="19" t="s">
        <v>81</v>
      </c>
    </row>
    <row r="100" s="15" customFormat="1">
      <c r="A100" s="15"/>
      <c r="B100" s="266"/>
      <c r="C100" s="267"/>
      <c r="D100" s="220" t="s">
        <v>123</v>
      </c>
      <c r="E100" s="268" t="s">
        <v>19</v>
      </c>
      <c r="F100" s="269" t="s">
        <v>209</v>
      </c>
      <c r="G100" s="267"/>
      <c r="H100" s="268" t="s">
        <v>19</v>
      </c>
      <c r="I100" s="270"/>
      <c r="J100" s="267"/>
      <c r="K100" s="267"/>
      <c r="L100" s="271"/>
      <c r="M100" s="272"/>
      <c r="N100" s="273"/>
      <c r="O100" s="273"/>
      <c r="P100" s="273"/>
      <c r="Q100" s="273"/>
      <c r="R100" s="273"/>
      <c r="S100" s="273"/>
      <c r="T100" s="274"/>
      <c r="U100" s="15"/>
      <c r="V100" s="15"/>
      <c r="W100" s="15"/>
      <c r="X100" s="15"/>
      <c r="Y100" s="15"/>
      <c r="Z100" s="15"/>
      <c r="AA100" s="15"/>
      <c r="AB100" s="15"/>
      <c r="AC100" s="15"/>
      <c r="AD100" s="15"/>
      <c r="AE100" s="15"/>
      <c r="AT100" s="275" t="s">
        <v>123</v>
      </c>
      <c r="AU100" s="275" t="s">
        <v>81</v>
      </c>
      <c r="AV100" s="15" t="s">
        <v>79</v>
      </c>
      <c r="AW100" s="15" t="s">
        <v>32</v>
      </c>
      <c r="AX100" s="15" t="s">
        <v>71</v>
      </c>
      <c r="AY100" s="275" t="s">
        <v>112</v>
      </c>
    </row>
    <row r="101" s="15" customFormat="1">
      <c r="A101" s="15"/>
      <c r="B101" s="266"/>
      <c r="C101" s="267"/>
      <c r="D101" s="220" t="s">
        <v>123</v>
      </c>
      <c r="E101" s="268" t="s">
        <v>19</v>
      </c>
      <c r="F101" s="269" t="s">
        <v>210</v>
      </c>
      <c r="G101" s="267"/>
      <c r="H101" s="268" t="s">
        <v>19</v>
      </c>
      <c r="I101" s="270"/>
      <c r="J101" s="267"/>
      <c r="K101" s="267"/>
      <c r="L101" s="271"/>
      <c r="M101" s="272"/>
      <c r="N101" s="273"/>
      <c r="O101" s="273"/>
      <c r="P101" s="273"/>
      <c r="Q101" s="273"/>
      <c r="R101" s="273"/>
      <c r="S101" s="273"/>
      <c r="T101" s="274"/>
      <c r="U101" s="15"/>
      <c r="V101" s="15"/>
      <c r="W101" s="15"/>
      <c r="X101" s="15"/>
      <c r="Y101" s="15"/>
      <c r="Z101" s="15"/>
      <c r="AA101" s="15"/>
      <c r="AB101" s="15"/>
      <c r="AC101" s="15"/>
      <c r="AD101" s="15"/>
      <c r="AE101" s="15"/>
      <c r="AT101" s="275" t="s">
        <v>123</v>
      </c>
      <c r="AU101" s="275" t="s">
        <v>81</v>
      </c>
      <c r="AV101" s="15" t="s">
        <v>79</v>
      </c>
      <c r="AW101" s="15" t="s">
        <v>32</v>
      </c>
      <c r="AX101" s="15" t="s">
        <v>71</v>
      </c>
      <c r="AY101" s="275" t="s">
        <v>112</v>
      </c>
    </row>
    <row r="102" s="13" customFormat="1">
      <c r="A102" s="13"/>
      <c r="B102" s="225"/>
      <c r="C102" s="226"/>
      <c r="D102" s="220" t="s">
        <v>123</v>
      </c>
      <c r="E102" s="227" t="s">
        <v>19</v>
      </c>
      <c r="F102" s="228" t="s">
        <v>79</v>
      </c>
      <c r="G102" s="226"/>
      <c r="H102" s="229">
        <v>1</v>
      </c>
      <c r="I102" s="230"/>
      <c r="J102" s="226"/>
      <c r="K102" s="226"/>
      <c r="L102" s="231"/>
      <c r="M102" s="276"/>
      <c r="N102" s="277"/>
      <c r="O102" s="277"/>
      <c r="P102" s="277"/>
      <c r="Q102" s="277"/>
      <c r="R102" s="277"/>
      <c r="S102" s="277"/>
      <c r="T102" s="278"/>
      <c r="U102" s="13"/>
      <c r="V102" s="13"/>
      <c r="W102" s="13"/>
      <c r="X102" s="13"/>
      <c r="Y102" s="13"/>
      <c r="Z102" s="13"/>
      <c r="AA102" s="13"/>
      <c r="AB102" s="13"/>
      <c r="AC102" s="13"/>
      <c r="AD102" s="13"/>
      <c r="AE102" s="13"/>
      <c r="AT102" s="235" t="s">
        <v>123</v>
      </c>
      <c r="AU102" s="235" t="s">
        <v>81</v>
      </c>
      <c r="AV102" s="13" t="s">
        <v>81</v>
      </c>
      <c r="AW102" s="13" t="s">
        <v>32</v>
      </c>
      <c r="AX102" s="13" t="s">
        <v>79</v>
      </c>
      <c r="AY102" s="235" t="s">
        <v>112</v>
      </c>
    </row>
    <row r="103" s="2" customFormat="1" ht="6.96" customHeight="1">
      <c r="A103" s="40"/>
      <c r="B103" s="61"/>
      <c r="C103" s="62"/>
      <c r="D103" s="62"/>
      <c r="E103" s="62"/>
      <c r="F103" s="62"/>
      <c r="G103" s="62"/>
      <c r="H103" s="62"/>
      <c r="I103" s="62"/>
      <c r="J103" s="62"/>
      <c r="K103" s="62"/>
      <c r="L103" s="46"/>
      <c r="M103" s="40"/>
      <c r="O103" s="40"/>
      <c r="P103" s="40"/>
      <c r="Q103" s="40"/>
      <c r="R103" s="40"/>
      <c r="S103" s="40"/>
      <c r="T103" s="40"/>
      <c r="U103" s="40"/>
      <c r="V103" s="40"/>
      <c r="W103" s="40"/>
      <c r="X103" s="40"/>
      <c r="Y103" s="40"/>
      <c r="Z103" s="40"/>
      <c r="AA103" s="40"/>
      <c r="AB103" s="40"/>
      <c r="AC103" s="40"/>
      <c r="AD103" s="40"/>
      <c r="AE103" s="40"/>
    </row>
  </sheetData>
  <sheetProtection sheet="1" autoFilter="0" formatColumns="0" formatRows="0" objects="1" scenarios="1" spinCount="100000" saltValue="Jw0z/4EUwfo4Z18vpjSXekjYXsV5NW0Rou7G/SMWh9hfZXVsbQgchR5+ydZ9AaUOfN8d6a8TGxMYnExLEu1KSw==" hashValue="am8lyOzuhdc/iOFJly3wrJC5HI6B1Vl5uHwu6rsFLAoCfHhjtEQTWss86xk74ZklhF7JRTLVsfhVxa48IpmqMA==" algorithmName="SHA-512" password="CC35"/>
  <autoFilter ref="C82:K102"/>
  <mergeCells count="9">
    <mergeCell ref="E7:H7"/>
    <mergeCell ref="E9:H9"/>
    <mergeCell ref="E18:H18"/>
    <mergeCell ref="E27:H27"/>
    <mergeCell ref="E48:H48"/>
    <mergeCell ref="E50:H50"/>
    <mergeCell ref="E73:H73"/>
    <mergeCell ref="E75:H75"/>
    <mergeCell ref="L2:V2"/>
  </mergeCells>
  <hyperlinks>
    <hyperlink ref="F87" r:id="rId1" display="https://podminky.urs.cz/item/CS_URS_2024_01/030001000"/>
    <hyperlink ref="F95" r:id="rId2" display="https://podminky.urs.cz/item/CS_URS_2024_01/043002000"/>
    <hyperlink ref="F99" r:id="rId3" display="https://podminky.urs.cz/item/CS_URS_2024_01/070001000"/>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79" customWidth="1"/>
    <col min="2" max="2" width="1.667969" style="279" customWidth="1"/>
    <col min="3" max="4" width="5" style="279" customWidth="1"/>
    <col min="5" max="5" width="11.66016" style="279" customWidth="1"/>
    <col min="6" max="6" width="9.160156" style="279" customWidth="1"/>
    <col min="7" max="7" width="5" style="279" customWidth="1"/>
    <col min="8" max="8" width="77.83203" style="279" customWidth="1"/>
    <col min="9" max="10" width="20" style="279" customWidth="1"/>
    <col min="11" max="11" width="1.667969" style="279" customWidth="1"/>
  </cols>
  <sheetData>
    <row r="1" s="1" customFormat="1" ht="37.5" customHeight="1"/>
    <row r="2" s="1" customFormat="1" ht="7.5" customHeight="1">
      <c r="B2" s="280"/>
      <c r="C2" s="281"/>
      <c r="D2" s="281"/>
      <c r="E2" s="281"/>
      <c r="F2" s="281"/>
      <c r="G2" s="281"/>
      <c r="H2" s="281"/>
      <c r="I2" s="281"/>
      <c r="J2" s="281"/>
      <c r="K2" s="282"/>
    </row>
    <row r="3" s="16" customFormat="1" ht="45" customHeight="1">
      <c r="B3" s="283"/>
      <c r="C3" s="284" t="s">
        <v>211</v>
      </c>
      <c r="D3" s="284"/>
      <c r="E3" s="284"/>
      <c r="F3" s="284"/>
      <c r="G3" s="284"/>
      <c r="H3" s="284"/>
      <c r="I3" s="284"/>
      <c r="J3" s="284"/>
      <c r="K3" s="285"/>
    </row>
    <row r="4" s="1" customFormat="1" ht="25.5" customHeight="1">
      <c r="B4" s="286"/>
      <c r="C4" s="287" t="s">
        <v>212</v>
      </c>
      <c r="D4" s="287"/>
      <c r="E4" s="287"/>
      <c r="F4" s="287"/>
      <c r="G4" s="287"/>
      <c r="H4" s="287"/>
      <c r="I4" s="287"/>
      <c r="J4" s="287"/>
      <c r="K4" s="288"/>
    </row>
    <row r="5" s="1" customFormat="1" ht="5.25" customHeight="1">
      <c r="B5" s="286"/>
      <c r="C5" s="289"/>
      <c r="D5" s="289"/>
      <c r="E5" s="289"/>
      <c r="F5" s="289"/>
      <c r="G5" s="289"/>
      <c r="H5" s="289"/>
      <c r="I5" s="289"/>
      <c r="J5" s="289"/>
      <c r="K5" s="288"/>
    </row>
    <row r="6" s="1" customFormat="1" ht="15" customHeight="1">
      <c r="B6" s="286"/>
      <c r="C6" s="290" t="s">
        <v>213</v>
      </c>
      <c r="D6" s="290"/>
      <c r="E6" s="290"/>
      <c r="F6" s="290"/>
      <c r="G6" s="290"/>
      <c r="H6" s="290"/>
      <c r="I6" s="290"/>
      <c r="J6" s="290"/>
      <c r="K6" s="288"/>
    </row>
    <row r="7" s="1" customFormat="1" ht="15" customHeight="1">
      <c r="B7" s="291"/>
      <c r="C7" s="290" t="s">
        <v>214</v>
      </c>
      <c r="D7" s="290"/>
      <c r="E7" s="290"/>
      <c r="F7" s="290"/>
      <c r="G7" s="290"/>
      <c r="H7" s="290"/>
      <c r="I7" s="290"/>
      <c r="J7" s="290"/>
      <c r="K7" s="288"/>
    </row>
    <row r="8" s="1" customFormat="1" ht="12.75" customHeight="1">
      <c r="B8" s="291"/>
      <c r="C8" s="290"/>
      <c r="D8" s="290"/>
      <c r="E8" s="290"/>
      <c r="F8" s="290"/>
      <c r="G8" s="290"/>
      <c r="H8" s="290"/>
      <c r="I8" s="290"/>
      <c r="J8" s="290"/>
      <c r="K8" s="288"/>
    </row>
    <row r="9" s="1" customFormat="1" ht="15" customHeight="1">
      <c r="B9" s="291"/>
      <c r="C9" s="290" t="s">
        <v>215</v>
      </c>
      <c r="D9" s="290"/>
      <c r="E9" s="290"/>
      <c r="F9" s="290"/>
      <c r="G9" s="290"/>
      <c r="H9" s="290"/>
      <c r="I9" s="290"/>
      <c r="J9" s="290"/>
      <c r="K9" s="288"/>
    </row>
    <row r="10" s="1" customFormat="1" ht="15" customHeight="1">
      <c r="B10" s="291"/>
      <c r="C10" s="290"/>
      <c r="D10" s="290" t="s">
        <v>216</v>
      </c>
      <c r="E10" s="290"/>
      <c r="F10" s="290"/>
      <c r="G10" s="290"/>
      <c r="H10" s="290"/>
      <c r="I10" s="290"/>
      <c r="J10" s="290"/>
      <c r="K10" s="288"/>
    </row>
    <row r="11" s="1" customFormat="1" ht="15" customHeight="1">
      <c r="B11" s="291"/>
      <c r="C11" s="292"/>
      <c r="D11" s="290" t="s">
        <v>217</v>
      </c>
      <c r="E11" s="290"/>
      <c r="F11" s="290"/>
      <c r="G11" s="290"/>
      <c r="H11" s="290"/>
      <c r="I11" s="290"/>
      <c r="J11" s="290"/>
      <c r="K11" s="288"/>
    </row>
    <row r="12" s="1" customFormat="1" ht="15" customHeight="1">
      <c r="B12" s="291"/>
      <c r="C12" s="292"/>
      <c r="D12" s="290"/>
      <c r="E12" s="290"/>
      <c r="F12" s="290"/>
      <c r="G12" s="290"/>
      <c r="H12" s="290"/>
      <c r="I12" s="290"/>
      <c r="J12" s="290"/>
      <c r="K12" s="288"/>
    </row>
    <row r="13" s="1" customFormat="1" ht="15" customHeight="1">
      <c r="B13" s="291"/>
      <c r="C13" s="292"/>
      <c r="D13" s="293" t="s">
        <v>218</v>
      </c>
      <c r="E13" s="290"/>
      <c r="F13" s="290"/>
      <c r="G13" s="290"/>
      <c r="H13" s="290"/>
      <c r="I13" s="290"/>
      <c r="J13" s="290"/>
      <c r="K13" s="288"/>
    </row>
    <row r="14" s="1" customFormat="1" ht="12.75" customHeight="1">
      <c r="B14" s="291"/>
      <c r="C14" s="292"/>
      <c r="D14" s="292"/>
      <c r="E14" s="292"/>
      <c r="F14" s="292"/>
      <c r="G14" s="292"/>
      <c r="H14" s="292"/>
      <c r="I14" s="292"/>
      <c r="J14" s="292"/>
      <c r="K14" s="288"/>
    </row>
    <row r="15" s="1" customFormat="1" ht="15" customHeight="1">
      <c r="B15" s="291"/>
      <c r="C15" s="292"/>
      <c r="D15" s="290" t="s">
        <v>219</v>
      </c>
      <c r="E15" s="290"/>
      <c r="F15" s="290"/>
      <c r="G15" s="290"/>
      <c r="H15" s="290"/>
      <c r="I15" s="290"/>
      <c r="J15" s="290"/>
      <c r="K15" s="288"/>
    </row>
    <row r="16" s="1" customFormat="1" ht="15" customHeight="1">
      <c r="B16" s="291"/>
      <c r="C16" s="292"/>
      <c r="D16" s="290" t="s">
        <v>220</v>
      </c>
      <c r="E16" s="290"/>
      <c r="F16" s="290"/>
      <c r="G16" s="290"/>
      <c r="H16" s="290"/>
      <c r="I16" s="290"/>
      <c r="J16" s="290"/>
      <c r="K16" s="288"/>
    </row>
    <row r="17" s="1" customFormat="1" ht="15" customHeight="1">
      <c r="B17" s="291"/>
      <c r="C17" s="292"/>
      <c r="D17" s="290" t="s">
        <v>221</v>
      </c>
      <c r="E17" s="290"/>
      <c r="F17" s="290"/>
      <c r="G17" s="290"/>
      <c r="H17" s="290"/>
      <c r="I17" s="290"/>
      <c r="J17" s="290"/>
      <c r="K17" s="288"/>
    </row>
    <row r="18" s="1" customFormat="1" ht="15" customHeight="1">
      <c r="B18" s="291"/>
      <c r="C18" s="292"/>
      <c r="D18" s="292"/>
      <c r="E18" s="294" t="s">
        <v>78</v>
      </c>
      <c r="F18" s="290" t="s">
        <v>222</v>
      </c>
      <c r="G18" s="290"/>
      <c r="H18" s="290"/>
      <c r="I18" s="290"/>
      <c r="J18" s="290"/>
      <c r="K18" s="288"/>
    </row>
    <row r="19" s="1" customFormat="1" ht="15" customHeight="1">
      <c r="B19" s="291"/>
      <c r="C19" s="292"/>
      <c r="D19" s="292"/>
      <c r="E19" s="294" t="s">
        <v>223</v>
      </c>
      <c r="F19" s="290" t="s">
        <v>224</v>
      </c>
      <c r="G19" s="290"/>
      <c r="H19" s="290"/>
      <c r="I19" s="290"/>
      <c r="J19" s="290"/>
      <c r="K19" s="288"/>
    </row>
    <row r="20" s="1" customFormat="1" ht="15" customHeight="1">
      <c r="B20" s="291"/>
      <c r="C20" s="292"/>
      <c r="D20" s="292"/>
      <c r="E20" s="294" t="s">
        <v>225</v>
      </c>
      <c r="F20" s="290" t="s">
        <v>226</v>
      </c>
      <c r="G20" s="290"/>
      <c r="H20" s="290"/>
      <c r="I20" s="290"/>
      <c r="J20" s="290"/>
      <c r="K20" s="288"/>
    </row>
    <row r="21" s="1" customFormat="1" ht="15" customHeight="1">
      <c r="B21" s="291"/>
      <c r="C21" s="292"/>
      <c r="D21" s="292"/>
      <c r="E21" s="294" t="s">
        <v>227</v>
      </c>
      <c r="F21" s="290" t="s">
        <v>228</v>
      </c>
      <c r="G21" s="290"/>
      <c r="H21" s="290"/>
      <c r="I21" s="290"/>
      <c r="J21" s="290"/>
      <c r="K21" s="288"/>
    </row>
    <row r="22" s="1" customFormat="1" ht="15" customHeight="1">
      <c r="B22" s="291"/>
      <c r="C22" s="292"/>
      <c r="D22" s="292"/>
      <c r="E22" s="294" t="s">
        <v>229</v>
      </c>
      <c r="F22" s="290" t="s">
        <v>230</v>
      </c>
      <c r="G22" s="290"/>
      <c r="H22" s="290"/>
      <c r="I22" s="290"/>
      <c r="J22" s="290"/>
      <c r="K22" s="288"/>
    </row>
    <row r="23" s="1" customFormat="1" ht="15" customHeight="1">
      <c r="B23" s="291"/>
      <c r="C23" s="292"/>
      <c r="D23" s="292"/>
      <c r="E23" s="294" t="s">
        <v>231</v>
      </c>
      <c r="F23" s="290" t="s">
        <v>232</v>
      </c>
      <c r="G23" s="290"/>
      <c r="H23" s="290"/>
      <c r="I23" s="290"/>
      <c r="J23" s="290"/>
      <c r="K23" s="288"/>
    </row>
    <row r="24" s="1" customFormat="1" ht="12.75" customHeight="1">
      <c r="B24" s="291"/>
      <c r="C24" s="292"/>
      <c r="D24" s="292"/>
      <c r="E24" s="292"/>
      <c r="F24" s="292"/>
      <c r="G24" s="292"/>
      <c r="H24" s="292"/>
      <c r="I24" s="292"/>
      <c r="J24" s="292"/>
      <c r="K24" s="288"/>
    </row>
    <row r="25" s="1" customFormat="1" ht="15" customHeight="1">
      <c r="B25" s="291"/>
      <c r="C25" s="290" t="s">
        <v>233</v>
      </c>
      <c r="D25" s="290"/>
      <c r="E25" s="290"/>
      <c r="F25" s="290"/>
      <c r="G25" s="290"/>
      <c r="H25" s="290"/>
      <c r="I25" s="290"/>
      <c r="J25" s="290"/>
      <c r="K25" s="288"/>
    </row>
    <row r="26" s="1" customFormat="1" ht="15" customHeight="1">
      <c r="B26" s="291"/>
      <c r="C26" s="290" t="s">
        <v>234</v>
      </c>
      <c r="D26" s="290"/>
      <c r="E26" s="290"/>
      <c r="F26" s="290"/>
      <c r="G26" s="290"/>
      <c r="H26" s="290"/>
      <c r="I26" s="290"/>
      <c r="J26" s="290"/>
      <c r="K26" s="288"/>
    </row>
    <row r="27" s="1" customFormat="1" ht="15" customHeight="1">
      <c r="B27" s="291"/>
      <c r="C27" s="290"/>
      <c r="D27" s="290" t="s">
        <v>235</v>
      </c>
      <c r="E27" s="290"/>
      <c r="F27" s="290"/>
      <c r="G27" s="290"/>
      <c r="H27" s="290"/>
      <c r="I27" s="290"/>
      <c r="J27" s="290"/>
      <c r="K27" s="288"/>
    </row>
    <row r="28" s="1" customFormat="1" ht="15" customHeight="1">
      <c r="B28" s="291"/>
      <c r="C28" s="292"/>
      <c r="D28" s="290" t="s">
        <v>236</v>
      </c>
      <c r="E28" s="290"/>
      <c r="F28" s="290"/>
      <c r="G28" s="290"/>
      <c r="H28" s="290"/>
      <c r="I28" s="290"/>
      <c r="J28" s="290"/>
      <c r="K28" s="288"/>
    </row>
    <row r="29" s="1" customFormat="1" ht="12.75" customHeight="1">
      <c r="B29" s="291"/>
      <c r="C29" s="292"/>
      <c r="D29" s="292"/>
      <c r="E29" s="292"/>
      <c r="F29" s="292"/>
      <c r="G29" s="292"/>
      <c r="H29" s="292"/>
      <c r="I29" s="292"/>
      <c r="J29" s="292"/>
      <c r="K29" s="288"/>
    </row>
    <row r="30" s="1" customFormat="1" ht="15" customHeight="1">
      <c r="B30" s="291"/>
      <c r="C30" s="292"/>
      <c r="D30" s="290" t="s">
        <v>237</v>
      </c>
      <c r="E30" s="290"/>
      <c r="F30" s="290"/>
      <c r="G30" s="290"/>
      <c r="H30" s="290"/>
      <c r="I30" s="290"/>
      <c r="J30" s="290"/>
      <c r="K30" s="288"/>
    </row>
    <row r="31" s="1" customFormat="1" ht="15" customHeight="1">
      <c r="B31" s="291"/>
      <c r="C31" s="292"/>
      <c r="D31" s="290" t="s">
        <v>238</v>
      </c>
      <c r="E31" s="290"/>
      <c r="F31" s="290"/>
      <c r="G31" s="290"/>
      <c r="H31" s="290"/>
      <c r="I31" s="290"/>
      <c r="J31" s="290"/>
      <c r="K31" s="288"/>
    </row>
    <row r="32" s="1" customFormat="1" ht="12.75" customHeight="1">
      <c r="B32" s="291"/>
      <c r="C32" s="292"/>
      <c r="D32" s="292"/>
      <c r="E32" s="292"/>
      <c r="F32" s="292"/>
      <c r="G32" s="292"/>
      <c r="H32" s="292"/>
      <c r="I32" s="292"/>
      <c r="J32" s="292"/>
      <c r="K32" s="288"/>
    </row>
    <row r="33" s="1" customFormat="1" ht="15" customHeight="1">
      <c r="B33" s="291"/>
      <c r="C33" s="292"/>
      <c r="D33" s="290" t="s">
        <v>239</v>
      </c>
      <c r="E33" s="290"/>
      <c r="F33" s="290"/>
      <c r="G33" s="290"/>
      <c r="H33" s="290"/>
      <c r="I33" s="290"/>
      <c r="J33" s="290"/>
      <c r="K33" s="288"/>
    </row>
    <row r="34" s="1" customFormat="1" ht="15" customHeight="1">
      <c r="B34" s="291"/>
      <c r="C34" s="292"/>
      <c r="D34" s="290" t="s">
        <v>240</v>
      </c>
      <c r="E34" s="290"/>
      <c r="F34" s="290"/>
      <c r="G34" s="290"/>
      <c r="H34" s="290"/>
      <c r="I34" s="290"/>
      <c r="J34" s="290"/>
      <c r="K34" s="288"/>
    </row>
    <row r="35" s="1" customFormat="1" ht="15" customHeight="1">
      <c r="B35" s="291"/>
      <c r="C35" s="292"/>
      <c r="D35" s="290" t="s">
        <v>241</v>
      </c>
      <c r="E35" s="290"/>
      <c r="F35" s="290"/>
      <c r="G35" s="290"/>
      <c r="H35" s="290"/>
      <c r="I35" s="290"/>
      <c r="J35" s="290"/>
      <c r="K35" s="288"/>
    </row>
    <row r="36" s="1" customFormat="1" ht="15" customHeight="1">
      <c r="B36" s="291"/>
      <c r="C36" s="292"/>
      <c r="D36" s="290"/>
      <c r="E36" s="293" t="s">
        <v>98</v>
      </c>
      <c r="F36" s="290"/>
      <c r="G36" s="290" t="s">
        <v>242</v>
      </c>
      <c r="H36" s="290"/>
      <c r="I36" s="290"/>
      <c r="J36" s="290"/>
      <c r="K36" s="288"/>
    </row>
    <row r="37" s="1" customFormat="1" ht="30.75" customHeight="1">
      <c r="B37" s="291"/>
      <c r="C37" s="292"/>
      <c r="D37" s="290"/>
      <c r="E37" s="293" t="s">
        <v>243</v>
      </c>
      <c r="F37" s="290"/>
      <c r="G37" s="290" t="s">
        <v>244</v>
      </c>
      <c r="H37" s="290"/>
      <c r="I37" s="290"/>
      <c r="J37" s="290"/>
      <c r="K37" s="288"/>
    </row>
    <row r="38" s="1" customFormat="1" ht="15" customHeight="1">
      <c r="B38" s="291"/>
      <c r="C38" s="292"/>
      <c r="D38" s="290"/>
      <c r="E38" s="293" t="s">
        <v>52</v>
      </c>
      <c r="F38" s="290"/>
      <c r="G38" s="290" t="s">
        <v>245</v>
      </c>
      <c r="H38" s="290"/>
      <c r="I38" s="290"/>
      <c r="J38" s="290"/>
      <c r="K38" s="288"/>
    </row>
    <row r="39" s="1" customFormat="1" ht="15" customHeight="1">
      <c r="B39" s="291"/>
      <c r="C39" s="292"/>
      <c r="D39" s="290"/>
      <c r="E39" s="293" t="s">
        <v>53</v>
      </c>
      <c r="F39" s="290"/>
      <c r="G39" s="290" t="s">
        <v>246</v>
      </c>
      <c r="H39" s="290"/>
      <c r="I39" s="290"/>
      <c r="J39" s="290"/>
      <c r="K39" s="288"/>
    </row>
    <row r="40" s="1" customFormat="1" ht="15" customHeight="1">
      <c r="B40" s="291"/>
      <c r="C40" s="292"/>
      <c r="D40" s="290"/>
      <c r="E40" s="293" t="s">
        <v>99</v>
      </c>
      <c r="F40" s="290"/>
      <c r="G40" s="290" t="s">
        <v>247</v>
      </c>
      <c r="H40" s="290"/>
      <c r="I40" s="290"/>
      <c r="J40" s="290"/>
      <c r="K40" s="288"/>
    </row>
    <row r="41" s="1" customFormat="1" ht="15" customHeight="1">
      <c r="B41" s="291"/>
      <c r="C41" s="292"/>
      <c r="D41" s="290"/>
      <c r="E41" s="293" t="s">
        <v>100</v>
      </c>
      <c r="F41" s="290"/>
      <c r="G41" s="290" t="s">
        <v>248</v>
      </c>
      <c r="H41" s="290"/>
      <c r="I41" s="290"/>
      <c r="J41" s="290"/>
      <c r="K41" s="288"/>
    </row>
    <row r="42" s="1" customFormat="1" ht="15" customHeight="1">
      <c r="B42" s="291"/>
      <c r="C42" s="292"/>
      <c r="D42" s="290"/>
      <c r="E42" s="293" t="s">
        <v>249</v>
      </c>
      <c r="F42" s="290"/>
      <c r="G42" s="290" t="s">
        <v>250</v>
      </c>
      <c r="H42" s="290"/>
      <c r="I42" s="290"/>
      <c r="J42" s="290"/>
      <c r="K42" s="288"/>
    </row>
    <row r="43" s="1" customFormat="1" ht="15" customHeight="1">
      <c r="B43" s="291"/>
      <c r="C43" s="292"/>
      <c r="D43" s="290"/>
      <c r="E43" s="293"/>
      <c r="F43" s="290"/>
      <c r="G43" s="290" t="s">
        <v>251</v>
      </c>
      <c r="H43" s="290"/>
      <c r="I43" s="290"/>
      <c r="J43" s="290"/>
      <c r="K43" s="288"/>
    </row>
    <row r="44" s="1" customFormat="1" ht="15" customHeight="1">
      <c r="B44" s="291"/>
      <c r="C44" s="292"/>
      <c r="D44" s="290"/>
      <c r="E44" s="293" t="s">
        <v>252</v>
      </c>
      <c r="F44" s="290"/>
      <c r="G44" s="290" t="s">
        <v>253</v>
      </c>
      <c r="H44" s="290"/>
      <c r="I44" s="290"/>
      <c r="J44" s="290"/>
      <c r="K44" s="288"/>
    </row>
    <row r="45" s="1" customFormat="1" ht="15" customHeight="1">
      <c r="B45" s="291"/>
      <c r="C45" s="292"/>
      <c r="D45" s="290"/>
      <c r="E45" s="293" t="s">
        <v>102</v>
      </c>
      <c r="F45" s="290"/>
      <c r="G45" s="290" t="s">
        <v>254</v>
      </c>
      <c r="H45" s="290"/>
      <c r="I45" s="290"/>
      <c r="J45" s="290"/>
      <c r="K45" s="288"/>
    </row>
    <row r="46" s="1" customFormat="1" ht="12.75" customHeight="1">
      <c r="B46" s="291"/>
      <c r="C46" s="292"/>
      <c r="D46" s="290"/>
      <c r="E46" s="290"/>
      <c r="F46" s="290"/>
      <c r="G46" s="290"/>
      <c r="H46" s="290"/>
      <c r="I46" s="290"/>
      <c r="J46" s="290"/>
      <c r="K46" s="288"/>
    </row>
    <row r="47" s="1" customFormat="1" ht="15" customHeight="1">
      <c r="B47" s="291"/>
      <c r="C47" s="292"/>
      <c r="D47" s="290" t="s">
        <v>255</v>
      </c>
      <c r="E47" s="290"/>
      <c r="F47" s="290"/>
      <c r="G47" s="290"/>
      <c r="H47" s="290"/>
      <c r="I47" s="290"/>
      <c r="J47" s="290"/>
      <c r="K47" s="288"/>
    </row>
    <row r="48" s="1" customFormat="1" ht="15" customHeight="1">
      <c r="B48" s="291"/>
      <c r="C48" s="292"/>
      <c r="D48" s="292"/>
      <c r="E48" s="290" t="s">
        <v>256</v>
      </c>
      <c r="F48" s="290"/>
      <c r="G48" s="290"/>
      <c r="H48" s="290"/>
      <c r="I48" s="290"/>
      <c r="J48" s="290"/>
      <c r="K48" s="288"/>
    </row>
    <row r="49" s="1" customFormat="1" ht="15" customHeight="1">
      <c r="B49" s="291"/>
      <c r="C49" s="292"/>
      <c r="D49" s="292"/>
      <c r="E49" s="290" t="s">
        <v>257</v>
      </c>
      <c r="F49" s="290"/>
      <c r="G49" s="290"/>
      <c r="H49" s="290"/>
      <c r="I49" s="290"/>
      <c r="J49" s="290"/>
      <c r="K49" s="288"/>
    </row>
    <row r="50" s="1" customFormat="1" ht="15" customHeight="1">
      <c r="B50" s="291"/>
      <c r="C50" s="292"/>
      <c r="D50" s="292"/>
      <c r="E50" s="290" t="s">
        <v>258</v>
      </c>
      <c r="F50" s="290"/>
      <c r="G50" s="290"/>
      <c r="H50" s="290"/>
      <c r="I50" s="290"/>
      <c r="J50" s="290"/>
      <c r="K50" s="288"/>
    </row>
    <row r="51" s="1" customFormat="1" ht="15" customHeight="1">
      <c r="B51" s="291"/>
      <c r="C51" s="292"/>
      <c r="D51" s="290" t="s">
        <v>259</v>
      </c>
      <c r="E51" s="290"/>
      <c r="F51" s="290"/>
      <c r="G51" s="290"/>
      <c r="H51" s="290"/>
      <c r="I51" s="290"/>
      <c r="J51" s="290"/>
      <c r="K51" s="288"/>
    </row>
    <row r="52" s="1" customFormat="1" ht="25.5" customHeight="1">
      <c r="B52" s="286"/>
      <c r="C52" s="287" t="s">
        <v>260</v>
      </c>
      <c r="D52" s="287"/>
      <c r="E52" s="287"/>
      <c r="F52" s="287"/>
      <c r="G52" s="287"/>
      <c r="H52" s="287"/>
      <c r="I52" s="287"/>
      <c r="J52" s="287"/>
      <c r="K52" s="288"/>
    </row>
    <row r="53" s="1" customFormat="1" ht="5.25" customHeight="1">
      <c r="B53" s="286"/>
      <c r="C53" s="289"/>
      <c r="D53" s="289"/>
      <c r="E53" s="289"/>
      <c r="F53" s="289"/>
      <c r="G53" s="289"/>
      <c r="H53" s="289"/>
      <c r="I53" s="289"/>
      <c r="J53" s="289"/>
      <c r="K53" s="288"/>
    </row>
    <row r="54" s="1" customFormat="1" ht="15" customHeight="1">
      <c r="B54" s="286"/>
      <c r="C54" s="290" t="s">
        <v>261</v>
      </c>
      <c r="D54" s="290"/>
      <c r="E54" s="290"/>
      <c r="F54" s="290"/>
      <c r="G54" s="290"/>
      <c r="H54" s="290"/>
      <c r="I54" s="290"/>
      <c r="J54" s="290"/>
      <c r="K54" s="288"/>
    </row>
    <row r="55" s="1" customFormat="1" ht="15" customHeight="1">
      <c r="B55" s="286"/>
      <c r="C55" s="290" t="s">
        <v>262</v>
      </c>
      <c r="D55" s="290"/>
      <c r="E55" s="290"/>
      <c r="F55" s="290"/>
      <c r="G55" s="290"/>
      <c r="H55" s="290"/>
      <c r="I55" s="290"/>
      <c r="J55" s="290"/>
      <c r="K55" s="288"/>
    </row>
    <row r="56" s="1" customFormat="1" ht="12.75" customHeight="1">
      <c r="B56" s="286"/>
      <c r="C56" s="290"/>
      <c r="D56" s="290"/>
      <c r="E56" s="290"/>
      <c r="F56" s="290"/>
      <c r="G56" s="290"/>
      <c r="H56" s="290"/>
      <c r="I56" s="290"/>
      <c r="J56" s="290"/>
      <c r="K56" s="288"/>
    </row>
    <row r="57" s="1" customFormat="1" ht="15" customHeight="1">
      <c r="B57" s="286"/>
      <c r="C57" s="290" t="s">
        <v>263</v>
      </c>
      <c r="D57" s="290"/>
      <c r="E57" s="290"/>
      <c r="F57" s="290"/>
      <c r="G57" s="290"/>
      <c r="H57" s="290"/>
      <c r="I57" s="290"/>
      <c r="J57" s="290"/>
      <c r="K57" s="288"/>
    </row>
    <row r="58" s="1" customFormat="1" ht="15" customHeight="1">
      <c r="B58" s="286"/>
      <c r="C58" s="292"/>
      <c r="D58" s="290" t="s">
        <v>264</v>
      </c>
      <c r="E58" s="290"/>
      <c r="F58" s="290"/>
      <c r="G58" s="290"/>
      <c r="H58" s="290"/>
      <c r="I58" s="290"/>
      <c r="J58" s="290"/>
      <c r="K58" s="288"/>
    </row>
    <row r="59" s="1" customFormat="1" ht="15" customHeight="1">
      <c r="B59" s="286"/>
      <c r="C59" s="292"/>
      <c r="D59" s="290" t="s">
        <v>265</v>
      </c>
      <c r="E59" s="290"/>
      <c r="F59" s="290"/>
      <c r="G59" s="290"/>
      <c r="H59" s="290"/>
      <c r="I59" s="290"/>
      <c r="J59" s="290"/>
      <c r="K59" s="288"/>
    </row>
    <row r="60" s="1" customFormat="1" ht="15" customHeight="1">
      <c r="B60" s="286"/>
      <c r="C60" s="292"/>
      <c r="D60" s="290" t="s">
        <v>266</v>
      </c>
      <c r="E60" s="290"/>
      <c r="F60" s="290"/>
      <c r="G60" s="290"/>
      <c r="H60" s="290"/>
      <c r="I60" s="290"/>
      <c r="J60" s="290"/>
      <c r="K60" s="288"/>
    </row>
    <row r="61" s="1" customFormat="1" ht="15" customHeight="1">
      <c r="B61" s="286"/>
      <c r="C61" s="292"/>
      <c r="D61" s="290" t="s">
        <v>267</v>
      </c>
      <c r="E61" s="290"/>
      <c r="F61" s="290"/>
      <c r="G61" s="290"/>
      <c r="H61" s="290"/>
      <c r="I61" s="290"/>
      <c r="J61" s="290"/>
      <c r="K61" s="288"/>
    </row>
    <row r="62" s="1" customFormat="1" ht="15" customHeight="1">
      <c r="B62" s="286"/>
      <c r="C62" s="292"/>
      <c r="D62" s="295" t="s">
        <v>268</v>
      </c>
      <c r="E62" s="295"/>
      <c r="F62" s="295"/>
      <c r="G62" s="295"/>
      <c r="H62" s="295"/>
      <c r="I62" s="295"/>
      <c r="J62" s="295"/>
      <c r="K62" s="288"/>
    </row>
    <row r="63" s="1" customFormat="1" ht="15" customHeight="1">
      <c r="B63" s="286"/>
      <c r="C63" s="292"/>
      <c r="D63" s="290" t="s">
        <v>269</v>
      </c>
      <c r="E63" s="290"/>
      <c r="F63" s="290"/>
      <c r="G63" s="290"/>
      <c r="H63" s="290"/>
      <c r="I63" s="290"/>
      <c r="J63" s="290"/>
      <c r="K63" s="288"/>
    </row>
    <row r="64" s="1" customFormat="1" ht="12.75" customHeight="1">
      <c r="B64" s="286"/>
      <c r="C64" s="292"/>
      <c r="D64" s="292"/>
      <c r="E64" s="296"/>
      <c r="F64" s="292"/>
      <c r="G64" s="292"/>
      <c r="H64" s="292"/>
      <c r="I64" s="292"/>
      <c r="J64" s="292"/>
      <c r="K64" s="288"/>
    </row>
    <row r="65" s="1" customFormat="1" ht="15" customHeight="1">
      <c r="B65" s="286"/>
      <c r="C65" s="292"/>
      <c r="D65" s="290" t="s">
        <v>270</v>
      </c>
      <c r="E65" s="290"/>
      <c r="F65" s="290"/>
      <c r="G65" s="290"/>
      <c r="H65" s="290"/>
      <c r="I65" s="290"/>
      <c r="J65" s="290"/>
      <c r="K65" s="288"/>
    </row>
    <row r="66" s="1" customFormat="1" ht="15" customHeight="1">
      <c r="B66" s="286"/>
      <c r="C66" s="292"/>
      <c r="D66" s="295" t="s">
        <v>271</v>
      </c>
      <c r="E66" s="295"/>
      <c r="F66" s="295"/>
      <c r="G66" s="295"/>
      <c r="H66" s="295"/>
      <c r="I66" s="295"/>
      <c r="J66" s="295"/>
      <c r="K66" s="288"/>
    </row>
    <row r="67" s="1" customFormat="1" ht="15" customHeight="1">
      <c r="B67" s="286"/>
      <c r="C67" s="292"/>
      <c r="D67" s="290" t="s">
        <v>272</v>
      </c>
      <c r="E67" s="290"/>
      <c r="F67" s="290"/>
      <c r="G67" s="290"/>
      <c r="H67" s="290"/>
      <c r="I67" s="290"/>
      <c r="J67" s="290"/>
      <c r="K67" s="288"/>
    </row>
    <row r="68" s="1" customFormat="1" ht="15" customHeight="1">
      <c r="B68" s="286"/>
      <c r="C68" s="292"/>
      <c r="D68" s="290" t="s">
        <v>273</v>
      </c>
      <c r="E68" s="290"/>
      <c r="F68" s="290"/>
      <c r="G68" s="290"/>
      <c r="H68" s="290"/>
      <c r="I68" s="290"/>
      <c r="J68" s="290"/>
      <c r="K68" s="288"/>
    </row>
    <row r="69" s="1" customFormat="1" ht="15" customHeight="1">
      <c r="B69" s="286"/>
      <c r="C69" s="292"/>
      <c r="D69" s="290" t="s">
        <v>274</v>
      </c>
      <c r="E69" s="290"/>
      <c r="F69" s="290"/>
      <c r="G69" s="290"/>
      <c r="H69" s="290"/>
      <c r="I69" s="290"/>
      <c r="J69" s="290"/>
      <c r="K69" s="288"/>
    </row>
    <row r="70" s="1" customFormat="1" ht="15" customHeight="1">
      <c r="B70" s="286"/>
      <c r="C70" s="292"/>
      <c r="D70" s="290" t="s">
        <v>275</v>
      </c>
      <c r="E70" s="290"/>
      <c r="F70" s="290"/>
      <c r="G70" s="290"/>
      <c r="H70" s="290"/>
      <c r="I70" s="290"/>
      <c r="J70" s="290"/>
      <c r="K70" s="288"/>
    </row>
    <row r="71" s="1" customFormat="1" ht="12.75" customHeight="1">
      <c r="B71" s="297"/>
      <c r="C71" s="298"/>
      <c r="D71" s="298"/>
      <c r="E71" s="298"/>
      <c r="F71" s="298"/>
      <c r="G71" s="298"/>
      <c r="H71" s="298"/>
      <c r="I71" s="298"/>
      <c r="J71" s="298"/>
      <c r="K71" s="299"/>
    </row>
    <row r="72" s="1" customFormat="1" ht="18.75" customHeight="1">
      <c r="B72" s="300"/>
      <c r="C72" s="300"/>
      <c r="D72" s="300"/>
      <c r="E72" s="300"/>
      <c r="F72" s="300"/>
      <c r="G72" s="300"/>
      <c r="H72" s="300"/>
      <c r="I72" s="300"/>
      <c r="J72" s="300"/>
      <c r="K72" s="301"/>
    </row>
    <row r="73" s="1" customFormat="1" ht="18.75" customHeight="1">
      <c r="B73" s="301"/>
      <c r="C73" s="301"/>
      <c r="D73" s="301"/>
      <c r="E73" s="301"/>
      <c r="F73" s="301"/>
      <c r="G73" s="301"/>
      <c r="H73" s="301"/>
      <c r="I73" s="301"/>
      <c r="J73" s="301"/>
      <c r="K73" s="301"/>
    </row>
    <row r="74" s="1" customFormat="1" ht="7.5" customHeight="1">
      <c r="B74" s="302"/>
      <c r="C74" s="303"/>
      <c r="D74" s="303"/>
      <c r="E74" s="303"/>
      <c r="F74" s="303"/>
      <c r="G74" s="303"/>
      <c r="H74" s="303"/>
      <c r="I74" s="303"/>
      <c r="J74" s="303"/>
      <c r="K74" s="304"/>
    </row>
    <row r="75" s="1" customFormat="1" ht="45" customHeight="1">
      <c r="B75" s="305"/>
      <c r="C75" s="306" t="s">
        <v>276</v>
      </c>
      <c r="D75" s="306"/>
      <c r="E75" s="306"/>
      <c r="F75" s="306"/>
      <c r="G75" s="306"/>
      <c r="H75" s="306"/>
      <c r="I75" s="306"/>
      <c r="J75" s="306"/>
      <c r="K75" s="307"/>
    </row>
    <row r="76" s="1" customFormat="1" ht="17.25" customHeight="1">
      <c r="B76" s="305"/>
      <c r="C76" s="308" t="s">
        <v>277</v>
      </c>
      <c r="D76" s="308"/>
      <c r="E76" s="308"/>
      <c r="F76" s="308" t="s">
        <v>278</v>
      </c>
      <c r="G76" s="309"/>
      <c r="H76" s="308" t="s">
        <v>53</v>
      </c>
      <c r="I76" s="308" t="s">
        <v>56</v>
      </c>
      <c r="J76" s="308" t="s">
        <v>279</v>
      </c>
      <c r="K76" s="307"/>
    </row>
    <row r="77" s="1" customFormat="1" ht="17.25" customHeight="1">
      <c r="B77" s="305"/>
      <c r="C77" s="310" t="s">
        <v>280</v>
      </c>
      <c r="D77" s="310"/>
      <c r="E77" s="310"/>
      <c r="F77" s="311" t="s">
        <v>281</v>
      </c>
      <c r="G77" s="312"/>
      <c r="H77" s="310"/>
      <c r="I77" s="310"/>
      <c r="J77" s="310" t="s">
        <v>282</v>
      </c>
      <c r="K77" s="307"/>
    </row>
    <row r="78" s="1" customFormat="1" ht="5.25" customHeight="1">
      <c r="B78" s="305"/>
      <c r="C78" s="313"/>
      <c r="D78" s="313"/>
      <c r="E78" s="313"/>
      <c r="F78" s="313"/>
      <c r="G78" s="314"/>
      <c r="H78" s="313"/>
      <c r="I78" s="313"/>
      <c r="J78" s="313"/>
      <c r="K78" s="307"/>
    </row>
    <row r="79" s="1" customFormat="1" ht="15" customHeight="1">
      <c r="B79" s="305"/>
      <c r="C79" s="293" t="s">
        <v>52</v>
      </c>
      <c r="D79" s="315"/>
      <c r="E79" s="315"/>
      <c r="F79" s="316" t="s">
        <v>283</v>
      </c>
      <c r="G79" s="317"/>
      <c r="H79" s="293" t="s">
        <v>284</v>
      </c>
      <c r="I79" s="293" t="s">
        <v>285</v>
      </c>
      <c r="J79" s="293">
        <v>20</v>
      </c>
      <c r="K79" s="307"/>
    </row>
    <row r="80" s="1" customFormat="1" ht="15" customHeight="1">
      <c r="B80" s="305"/>
      <c r="C80" s="293" t="s">
        <v>286</v>
      </c>
      <c r="D80" s="293"/>
      <c r="E80" s="293"/>
      <c r="F80" s="316" t="s">
        <v>283</v>
      </c>
      <c r="G80" s="317"/>
      <c r="H80" s="293" t="s">
        <v>287</v>
      </c>
      <c r="I80" s="293" t="s">
        <v>285</v>
      </c>
      <c r="J80" s="293">
        <v>120</v>
      </c>
      <c r="K80" s="307"/>
    </row>
    <row r="81" s="1" customFormat="1" ht="15" customHeight="1">
      <c r="B81" s="318"/>
      <c r="C81" s="293" t="s">
        <v>288</v>
      </c>
      <c r="D81" s="293"/>
      <c r="E81" s="293"/>
      <c r="F81" s="316" t="s">
        <v>289</v>
      </c>
      <c r="G81" s="317"/>
      <c r="H81" s="293" t="s">
        <v>290</v>
      </c>
      <c r="I81" s="293" t="s">
        <v>285</v>
      </c>
      <c r="J81" s="293">
        <v>50</v>
      </c>
      <c r="K81" s="307"/>
    </row>
    <row r="82" s="1" customFormat="1" ht="15" customHeight="1">
      <c r="B82" s="318"/>
      <c r="C82" s="293" t="s">
        <v>291</v>
      </c>
      <c r="D82" s="293"/>
      <c r="E82" s="293"/>
      <c r="F82" s="316" t="s">
        <v>283</v>
      </c>
      <c r="G82" s="317"/>
      <c r="H82" s="293" t="s">
        <v>292</v>
      </c>
      <c r="I82" s="293" t="s">
        <v>293</v>
      </c>
      <c r="J82" s="293"/>
      <c r="K82" s="307"/>
    </row>
    <row r="83" s="1" customFormat="1" ht="15" customHeight="1">
      <c r="B83" s="318"/>
      <c r="C83" s="319" t="s">
        <v>294</v>
      </c>
      <c r="D83" s="319"/>
      <c r="E83" s="319"/>
      <c r="F83" s="320" t="s">
        <v>289</v>
      </c>
      <c r="G83" s="319"/>
      <c r="H83" s="319" t="s">
        <v>295</v>
      </c>
      <c r="I83" s="319" t="s">
        <v>285</v>
      </c>
      <c r="J83" s="319">
        <v>15</v>
      </c>
      <c r="K83" s="307"/>
    </row>
    <row r="84" s="1" customFormat="1" ht="15" customHeight="1">
      <c r="B84" s="318"/>
      <c r="C84" s="319" t="s">
        <v>296</v>
      </c>
      <c r="D84" s="319"/>
      <c r="E84" s="319"/>
      <c r="F84" s="320" t="s">
        <v>289</v>
      </c>
      <c r="G84" s="319"/>
      <c r="H84" s="319" t="s">
        <v>297</v>
      </c>
      <c r="I84" s="319" t="s">
        <v>285</v>
      </c>
      <c r="J84" s="319">
        <v>15</v>
      </c>
      <c r="K84" s="307"/>
    </row>
    <row r="85" s="1" customFormat="1" ht="15" customHeight="1">
      <c r="B85" s="318"/>
      <c r="C85" s="319" t="s">
        <v>298</v>
      </c>
      <c r="D85" s="319"/>
      <c r="E85" s="319"/>
      <c r="F85" s="320" t="s">
        <v>289</v>
      </c>
      <c r="G85" s="319"/>
      <c r="H85" s="319" t="s">
        <v>299</v>
      </c>
      <c r="I85" s="319" t="s">
        <v>285</v>
      </c>
      <c r="J85" s="319">
        <v>20</v>
      </c>
      <c r="K85" s="307"/>
    </row>
    <row r="86" s="1" customFormat="1" ht="15" customHeight="1">
      <c r="B86" s="318"/>
      <c r="C86" s="319" t="s">
        <v>300</v>
      </c>
      <c r="D86" s="319"/>
      <c r="E86" s="319"/>
      <c r="F86" s="320" t="s">
        <v>289</v>
      </c>
      <c r="G86" s="319"/>
      <c r="H86" s="319" t="s">
        <v>301</v>
      </c>
      <c r="I86" s="319" t="s">
        <v>285</v>
      </c>
      <c r="J86" s="319">
        <v>20</v>
      </c>
      <c r="K86" s="307"/>
    </row>
    <row r="87" s="1" customFormat="1" ht="15" customHeight="1">
      <c r="B87" s="318"/>
      <c r="C87" s="293" t="s">
        <v>302</v>
      </c>
      <c r="D87" s="293"/>
      <c r="E87" s="293"/>
      <c r="F87" s="316" t="s">
        <v>289</v>
      </c>
      <c r="G87" s="317"/>
      <c r="H87" s="293" t="s">
        <v>303</v>
      </c>
      <c r="I87" s="293" t="s">
        <v>285</v>
      </c>
      <c r="J87" s="293">
        <v>50</v>
      </c>
      <c r="K87" s="307"/>
    </row>
    <row r="88" s="1" customFormat="1" ht="15" customHeight="1">
      <c r="B88" s="318"/>
      <c r="C88" s="293" t="s">
        <v>304</v>
      </c>
      <c r="D88" s="293"/>
      <c r="E88" s="293"/>
      <c r="F88" s="316" t="s">
        <v>289</v>
      </c>
      <c r="G88" s="317"/>
      <c r="H88" s="293" t="s">
        <v>305</v>
      </c>
      <c r="I88" s="293" t="s">
        <v>285</v>
      </c>
      <c r="J88" s="293">
        <v>20</v>
      </c>
      <c r="K88" s="307"/>
    </row>
    <row r="89" s="1" customFormat="1" ht="15" customHeight="1">
      <c r="B89" s="318"/>
      <c r="C89" s="293" t="s">
        <v>306</v>
      </c>
      <c r="D89" s="293"/>
      <c r="E89" s="293"/>
      <c r="F89" s="316" t="s">
        <v>289</v>
      </c>
      <c r="G89" s="317"/>
      <c r="H89" s="293" t="s">
        <v>307</v>
      </c>
      <c r="I89" s="293" t="s">
        <v>285</v>
      </c>
      <c r="J89" s="293">
        <v>20</v>
      </c>
      <c r="K89" s="307"/>
    </row>
    <row r="90" s="1" customFormat="1" ht="15" customHeight="1">
      <c r="B90" s="318"/>
      <c r="C90" s="293" t="s">
        <v>308</v>
      </c>
      <c r="D90" s="293"/>
      <c r="E90" s="293"/>
      <c r="F90" s="316" t="s">
        <v>289</v>
      </c>
      <c r="G90" s="317"/>
      <c r="H90" s="293" t="s">
        <v>309</v>
      </c>
      <c r="I90" s="293" t="s">
        <v>285</v>
      </c>
      <c r="J90" s="293">
        <v>50</v>
      </c>
      <c r="K90" s="307"/>
    </row>
    <row r="91" s="1" customFormat="1" ht="15" customHeight="1">
      <c r="B91" s="318"/>
      <c r="C91" s="293" t="s">
        <v>310</v>
      </c>
      <c r="D91" s="293"/>
      <c r="E91" s="293"/>
      <c r="F91" s="316" t="s">
        <v>289</v>
      </c>
      <c r="G91" s="317"/>
      <c r="H91" s="293" t="s">
        <v>310</v>
      </c>
      <c r="I91" s="293" t="s">
        <v>285</v>
      </c>
      <c r="J91" s="293">
        <v>50</v>
      </c>
      <c r="K91" s="307"/>
    </row>
    <row r="92" s="1" customFormat="1" ht="15" customHeight="1">
      <c r="B92" s="318"/>
      <c r="C92" s="293" t="s">
        <v>311</v>
      </c>
      <c r="D92" s="293"/>
      <c r="E92" s="293"/>
      <c r="F92" s="316" t="s">
        <v>289</v>
      </c>
      <c r="G92" s="317"/>
      <c r="H92" s="293" t="s">
        <v>312</v>
      </c>
      <c r="I92" s="293" t="s">
        <v>285</v>
      </c>
      <c r="J92" s="293">
        <v>255</v>
      </c>
      <c r="K92" s="307"/>
    </row>
    <row r="93" s="1" customFormat="1" ht="15" customHeight="1">
      <c r="B93" s="318"/>
      <c r="C93" s="293" t="s">
        <v>313</v>
      </c>
      <c r="D93" s="293"/>
      <c r="E93" s="293"/>
      <c r="F93" s="316" t="s">
        <v>283</v>
      </c>
      <c r="G93" s="317"/>
      <c r="H93" s="293" t="s">
        <v>314</v>
      </c>
      <c r="I93" s="293" t="s">
        <v>315</v>
      </c>
      <c r="J93" s="293"/>
      <c r="K93" s="307"/>
    </row>
    <row r="94" s="1" customFormat="1" ht="15" customHeight="1">
      <c r="B94" s="318"/>
      <c r="C94" s="293" t="s">
        <v>316</v>
      </c>
      <c r="D94" s="293"/>
      <c r="E94" s="293"/>
      <c r="F94" s="316" t="s">
        <v>283</v>
      </c>
      <c r="G94" s="317"/>
      <c r="H94" s="293" t="s">
        <v>317</v>
      </c>
      <c r="I94" s="293" t="s">
        <v>318</v>
      </c>
      <c r="J94" s="293"/>
      <c r="K94" s="307"/>
    </row>
    <row r="95" s="1" customFormat="1" ht="15" customHeight="1">
      <c r="B95" s="318"/>
      <c r="C95" s="293" t="s">
        <v>319</v>
      </c>
      <c r="D95" s="293"/>
      <c r="E95" s="293"/>
      <c r="F95" s="316" t="s">
        <v>283</v>
      </c>
      <c r="G95" s="317"/>
      <c r="H95" s="293" t="s">
        <v>319</v>
      </c>
      <c r="I95" s="293" t="s">
        <v>318</v>
      </c>
      <c r="J95" s="293"/>
      <c r="K95" s="307"/>
    </row>
    <row r="96" s="1" customFormat="1" ht="15" customHeight="1">
      <c r="B96" s="318"/>
      <c r="C96" s="293" t="s">
        <v>37</v>
      </c>
      <c r="D96" s="293"/>
      <c r="E96" s="293"/>
      <c r="F96" s="316" t="s">
        <v>283</v>
      </c>
      <c r="G96" s="317"/>
      <c r="H96" s="293" t="s">
        <v>320</v>
      </c>
      <c r="I96" s="293" t="s">
        <v>318</v>
      </c>
      <c r="J96" s="293"/>
      <c r="K96" s="307"/>
    </row>
    <row r="97" s="1" customFormat="1" ht="15" customHeight="1">
      <c r="B97" s="318"/>
      <c r="C97" s="293" t="s">
        <v>47</v>
      </c>
      <c r="D97" s="293"/>
      <c r="E97" s="293"/>
      <c r="F97" s="316" t="s">
        <v>283</v>
      </c>
      <c r="G97" s="317"/>
      <c r="H97" s="293" t="s">
        <v>321</v>
      </c>
      <c r="I97" s="293" t="s">
        <v>318</v>
      </c>
      <c r="J97" s="293"/>
      <c r="K97" s="307"/>
    </row>
    <row r="98" s="1" customFormat="1" ht="15" customHeight="1">
      <c r="B98" s="321"/>
      <c r="C98" s="322"/>
      <c r="D98" s="322"/>
      <c r="E98" s="322"/>
      <c r="F98" s="322"/>
      <c r="G98" s="322"/>
      <c r="H98" s="322"/>
      <c r="I98" s="322"/>
      <c r="J98" s="322"/>
      <c r="K98" s="323"/>
    </row>
    <row r="99" s="1" customFormat="1" ht="18.75" customHeight="1">
      <c r="B99" s="324"/>
      <c r="C99" s="325"/>
      <c r="D99" s="325"/>
      <c r="E99" s="325"/>
      <c r="F99" s="325"/>
      <c r="G99" s="325"/>
      <c r="H99" s="325"/>
      <c r="I99" s="325"/>
      <c r="J99" s="325"/>
      <c r="K99" s="324"/>
    </row>
    <row r="100" s="1" customFormat="1" ht="18.75" customHeight="1">
      <c r="B100" s="301"/>
      <c r="C100" s="301"/>
      <c r="D100" s="301"/>
      <c r="E100" s="301"/>
      <c r="F100" s="301"/>
      <c r="G100" s="301"/>
      <c r="H100" s="301"/>
      <c r="I100" s="301"/>
      <c r="J100" s="301"/>
      <c r="K100" s="301"/>
    </row>
    <row r="101" s="1" customFormat="1" ht="7.5" customHeight="1">
      <c r="B101" s="302"/>
      <c r="C101" s="303"/>
      <c r="D101" s="303"/>
      <c r="E101" s="303"/>
      <c r="F101" s="303"/>
      <c r="G101" s="303"/>
      <c r="H101" s="303"/>
      <c r="I101" s="303"/>
      <c r="J101" s="303"/>
      <c r="K101" s="304"/>
    </row>
    <row r="102" s="1" customFormat="1" ht="45" customHeight="1">
      <c r="B102" s="305"/>
      <c r="C102" s="306" t="s">
        <v>322</v>
      </c>
      <c r="D102" s="306"/>
      <c r="E102" s="306"/>
      <c r="F102" s="306"/>
      <c r="G102" s="306"/>
      <c r="H102" s="306"/>
      <c r="I102" s="306"/>
      <c r="J102" s="306"/>
      <c r="K102" s="307"/>
    </row>
    <row r="103" s="1" customFormat="1" ht="17.25" customHeight="1">
      <c r="B103" s="305"/>
      <c r="C103" s="308" t="s">
        <v>277</v>
      </c>
      <c r="D103" s="308"/>
      <c r="E103" s="308"/>
      <c r="F103" s="308" t="s">
        <v>278</v>
      </c>
      <c r="G103" s="309"/>
      <c r="H103" s="308" t="s">
        <v>53</v>
      </c>
      <c r="I103" s="308" t="s">
        <v>56</v>
      </c>
      <c r="J103" s="308" t="s">
        <v>279</v>
      </c>
      <c r="K103" s="307"/>
    </row>
    <row r="104" s="1" customFormat="1" ht="17.25" customHeight="1">
      <c r="B104" s="305"/>
      <c r="C104" s="310" t="s">
        <v>280</v>
      </c>
      <c r="D104" s="310"/>
      <c r="E104" s="310"/>
      <c r="F104" s="311" t="s">
        <v>281</v>
      </c>
      <c r="G104" s="312"/>
      <c r="H104" s="310"/>
      <c r="I104" s="310"/>
      <c r="J104" s="310" t="s">
        <v>282</v>
      </c>
      <c r="K104" s="307"/>
    </row>
    <row r="105" s="1" customFormat="1" ht="5.25" customHeight="1">
      <c r="B105" s="305"/>
      <c r="C105" s="308"/>
      <c r="D105" s="308"/>
      <c r="E105" s="308"/>
      <c r="F105" s="308"/>
      <c r="G105" s="326"/>
      <c r="H105" s="308"/>
      <c r="I105" s="308"/>
      <c r="J105" s="308"/>
      <c r="K105" s="307"/>
    </row>
    <row r="106" s="1" customFormat="1" ht="15" customHeight="1">
      <c r="B106" s="305"/>
      <c r="C106" s="293" t="s">
        <v>52</v>
      </c>
      <c r="D106" s="315"/>
      <c r="E106" s="315"/>
      <c r="F106" s="316" t="s">
        <v>283</v>
      </c>
      <c r="G106" s="293"/>
      <c r="H106" s="293" t="s">
        <v>323</v>
      </c>
      <c r="I106" s="293" t="s">
        <v>285</v>
      </c>
      <c r="J106" s="293">
        <v>20</v>
      </c>
      <c r="K106" s="307"/>
    </row>
    <row r="107" s="1" customFormat="1" ht="15" customHeight="1">
      <c r="B107" s="305"/>
      <c r="C107" s="293" t="s">
        <v>286</v>
      </c>
      <c r="D107" s="293"/>
      <c r="E107" s="293"/>
      <c r="F107" s="316" t="s">
        <v>283</v>
      </c>
      <c r="G107" s="293"/>
      <c r="H107" s="293" t="s">
        <v>323</v>
      </c>
      <c r="I107" s="293" t="s">
        <v>285</v>
      </c>
      <c r="J107" s="293">
        <v>120</v>
      </c>
      <c r="K107" s="307"/>
    </row>
    <row r="108" s="1" customFormat="1" ht="15" customHeight="1">
      <c r="B108" s="318"/>
      <c r="C108" s="293" t="s">
        <v>288</v>
      </c>
      <c r="D108" s="293"/>
      <c r="E108" s="293"/>
      <c r="F108" s="316" t="s">
        <v>289</v>
      </c>
      <c r="G108" s="293"/>
      <c r="H108" s="293" t="s">
        <v>323</v>
      </c>
      <c r="I108" s="293" t="s">
        <v>285</v>
      </c>
      <c r="J108" s="293">
        <v>50</v>
      </c>
      <c r="K108" s="307"/>
    </row>
    <row r="109" s="1" customFormat="1" ht="15" customHeight="1">
      <c r="B109" s="318"/>
      <c r="C109" s="293" t="s">
        <v>291</v>
      </c>
      <c r="D109" s="293"/>
      <c r="E109" s="293"/>
      <c r="F109" s="316" t="s">
        <v>283</v>
      </c>
      <c r="G109" s="293"/>
      <c r="H109" s="293" t="s">
        <v>323</v>
      </c>
      <c r="I109" s="293" t="s">
        <v>293</v>
      </c>
      <c r="J109" s="293"/>
      <c r="K109" s="307"/>
    </row>
    <row r="110" s="1" customFormat="1" ht="15" customHeight="1">
      <c r="B110" s="318"/>
      <c r="C110" s="293" t="s">
        <v>302</v>
      </c>
      <c r="D110" s="293"/>
      <c r="E110" s="293"/>
      <c r="F110" s="316" t="s">
        <v>289</v>
      </c>
      <c r="G110" s="293"/>
      <c r="H110" s="293" t="s">
        <v>323</v>
      </c>
      <c r="I110" s="293" t="s">
        <v>285</v>
      </c>
      <c r="J110" s="293">
        <v>50</v>
      </c>
      <c r="K110" s="307"/>
    </row>
    <row r="111" s="1" customFormat="1" ht="15" customHeight="1">
      <c r="B111" s="318"/>
      <c r="C111" s="293" t="s">
        <v>310</v>
      </c>
      <c r="D111" s="293"/>
      <c r="E111" s="293"/>
      <c r="F111" s="316" t="s">
        <v>289</v>
      </c>
      <c r="G111" s="293"/>
      <c r="H111" s="293" t="s">
        <v>323</v>
      </c>
      <c r="I111" s="293" t="s">
        <v>285</v>
      </c>
      <c r="J111" s="293">
        <v>50</v>
      </c>
      <c r="K111" s="307"/>
    </row>
    <row r="112" s="1" customFormat="1" ht="15" customHeight="1">
      <c r="B112" s="318"/>
      <c r="C112" s="293" t="s">
        <v>308</v>
      </c>
      <c r="D112" s="293"/>
      <c r="E112" s="293"/>
      <c r="F112" s="316" t="s">
        <v>289</v>
      </c>
      <c r="G112" s="293"/>
      <c r="H112" s="293" t="s">
        <v>323</v>
      </c>
      <c r="I112" s="293" t="s">
        <v>285</v>
      </c>
      <c r="J112" s="293">
        <v>50</v>
      </c>
      <c r="K112" s="307"/>
    </row>
    <row r="113" s="1" customFormat="1" ht="15" customHeight="1">
      <c r="B113" s="318"/>
      <c r="C113" s="293" t="s">
        <v>52</v>
      </c>
      <c r="D113" s="293"/>
      <c r="E113" s="293"/>
      <c r="F113" s="316" t="s">
        <v>283</v>
      </c>
      <c r="G113" s="293"/>
      <c r="H113" s="293" t="s">
        <v>324</v>
      </c>
      <c r="I113" s="293" t="s">
        <v>285</v>
      </c>
      <c r="J113" s="293">
        <v>20</v>
      </c>
      <c r="K113" s="307"/>
    </row>
    <row r="114" s="1" customFormat="1" ht="15" customHeight="1">
      <c r="B114" s="318"/>
      <c r="C114" s="293" t="s">
        <v>325</v>
      </c>
      <c r="D114" s="293"/>
      <c r="E114" s="293"/>
      <c r="F114" s="316" t="s">
        <v>283</v>
      </c>
      <c r="G114" s="293"/>
      <c r="H114" s="293" t="s">
        <v>326</v>
      </c>
      <c r="I114" s="293" t="s">
        <v>285</v>
      </c>
      <c r="J114" s="293">
        <v>120</v>
      </c>
      <c r="K114" s="307"/>
    </row>
    <row r="115" s="1" customFormat="1" ht="15" customHeight="1">
      <c r="B115" s="318"/>
      <c r="C115" s="293" t="s">
        <v>37</v>
      </c>
      <c r="D115" s="293"/>
      <c r="E115" s="293"/>
      <c r="F115" s="316" t="s">
        <v>283</v>
      </c>
      <c r="G115" s="293"/>
      <c r="H115" s="293" t="s">
        <v>327</v>
      </c>
      <c r="I115" s="293" t="s">
        <v>318</v>
      </c>
      <c r="J115" s="293"/>
      <c r="K115" s="307"/>
    </row>
    <row r="116" s="1" customFormat="1" ht="15" customHeight="1">
      <c r="B116" s="318"/>
      <c r="C116" s="293" t="s">
        <v>47</v>
      </c>
      <c r="D116" s="293"/>
      <c r="E116" s="293"/>
      <c r="F116" s="316" t="s">
        <v>283</v>
      </c>
      <c r="G116" s="293"/>
      <c r="H116" s="293" t="s">
        <v>328</v>
      </c>
      <c r="I116" s="293" t="s">
        <v>318</v>
      </c>
      <c r="J116" s="293"/>
      <c r="K116" s="307"/>
    </row>
    <row r="117" s="1" customFormat="1" ht="15" customHeight="1">
      <c r="B117" s="318"/>
      <c r="C117" s="293" t="s">
        <v>56</v>
      </c>
      <c r="D117" s="293"/>
      <c r="E117" s="293"/>
      <c r="F117" s="316" t="s">
        <v>283</v>
      </c>
      <c r="G117" s="293"/>
      <c r="H117" s="293" t="s">
        <v>329</v>
      </c>
      <c r="I117" s="293" t="s">
        <v>330</v>
      </c>
      <c r="J117" s="293"/>
      <c r="K117" s="307"/>
    </row>
    <row r="118" s="1" customFormat="1" ht="15" customHeight="1">
      <c r="B118" s="321"/>
      <c r="C118" s="327"/>
      <c r="D118" s="327"/>
      <c r="E118" s="327"/>
      <c r="F118" s="327"/>
      <c r="G118" s="327"/>
      <c r="H118" s="327"/>
      <c r="I118" s="327"/>
      <c r="J118" s="327"/>
      <c r="K118" s="323"/>
    </row>
    <row r="119" s="1" customFormat="1" ht="18.75" customHeight="1">
      <c r="B119" s="328"/>
      <c r="C119" s="329"/>
      <c r="D119" s="329"/>
      <c r="E119" s="329"/>
      <c r="F119" s="330"/>
      <c r="G119" s="329"/>
      <c r="H119" s="329"/>
      <c r="I119" s="329"/>
      <c r="J119" s="329"/>
      <c r="K119" s="328"/>
    </row>
    <row r="120" s="1" customFormat="1" ht="18.75" customHeight="1">
      <c r="B120" s="301"/>
      <c r="C120" s="301"/>
      <c r="D120" s="301"/>
      <c r="E120" s="301"/>
      <c r="F120" s="301"/>
      <c r="G120" s="301"/>
      <c r="H120" s="301"/>
      <c r="I120" s="301"/>
      <c r="J120" s="301"/>
      <c r="K120" s="301"/>
    </row>
    <row r="121" s="1" customFormat="1" ht="7.5" customHeight="1">
      <c r="B121" s="331"/>
      <c r="C121" s="332"/>
      <c r="D121" s="332"/>
      <c r="E121" s="332"/>
      <c r="F121" s="332"/>
      <c r="G121" s="332"/>
      <c r="H121" s="332"/>
      <c r="I121" s="332"/>
      <c r="J121" s="332"/>
      <c r="K121" s="333"/>
    </row>
    <row r="122" s="1" customFormat="1" ht="45" customHeight="1">
      <c r="B122" s="334"/>
      <c r="C122" s="284" t="s">
        <v>331</v>
      </c>
      <c r="D122" s="284"/>
      <c r="E122" s="284"/>
      <c r="F122" s="284"/>
      <c r="G122" s="284"/>
      <c r="H122" s="284"/>
      <c r="I122" s="284"/>
      <c r="J122" s="284"/>
      <c r="K122" s="335"/>
    </row>
    <row r="123" s="1" customFormat="1" ht="17.25" customHeight="1">
      <c r="B123" s="336"/>
      <c r="C123" s="308" t="s">
        <v>277</v>
      </c>
      <c r="D123" s="308"/>
      <c r="E123" s="308"/>
      <c r="F123" s="308" t="s">
        <v>278</v>
      </c>
      <c r="G123" s="309"/>
      <c r="H123" s="308" t="s">
        <v>53</v>
      </c>
      <c r="I123" s="308" t="s">
        <v>56</v>
      </c>
      <c r="J123" s="308" t="s">
        <v>279</v>
      </c>
      <c r="K123" s="337"/>
    </row>
    <row r="124" s="1" customFormat="1" ht="17.25" customHeight="1">
      <c r="B124" s="336"/>
      <c r="C124" s="310" t="s">
        <v>280</v>
      </c>
      <c r="D124" s="310"/>
      <c r="E124" s="310"/>
      <c r="F124" s="311" t="s">
        <v>281</v>
      </c>
      <c r="G124" s="312"/>
      <c r="H124" s="310"/>
      <c r="I124" s="310"/>
      <c r="J124" s="310" t="s">
        <v>282</v>
      </c>
      <c r="K124" s="337"/>
    </row>
    <row r="125" s="1" customFormat="1" ht="5.25" customHeight="1">
      <c r="B125" s="338"/>
      <c r="C125" s="313"/>
      <c r="D125" s="313"/>
      <c r="E125" s="313"/>
      <c r="F125" s="313"/>
      <c r="G125" s="339"/>
      <c r="H125" s="313"/>
      <c r="I125" s="313"/>
      <c r="J125" s="313"/>
      <c r="K125" s="340"/>
    </row>
    <row r="126" s="1" customFormat="1" ht="15" customHeight="1">
      <c r="B126" s="338"/>
      <c r="C126" s="293" t="s">
        <v>286</v>
      </c>
      <c r="D126" s="315"/>
      <c r="E126" s="315"/>
      <c r="F126" s="316" t="s">
        <v>283</v>
      </c>
      <c r="G126" s="293"/>
      <c r="H126" s="293" t="s">
        <v>323</v>
      </c>
      <c r="I126" s="293" t="s">
        <v>285</v>
      </c>
      <c r="J126" s="293">
        <v>120</v>
      </c>
      <c r="K126" s="341"/>
    </row>
    <row r="127" s="1" customFormat="1" ht="15" customHeight="1">
      <c r="B127" s="338"/>
      <c r="C127" s="293" t="s">
        <v>332</v>
      </c>
      <c r="D127" s="293"/>
      <c r="E127" s="293"/>
      <c r="F127" s="316" t="s">
        <v>283</v>
      </c>
      <c r="G127" s="293"/>
      <c r="H127" s="293" t="s">
        <v>333</v>
      </c>
      <c r="I127" s="293" t="s">
        <v>285</v>
      </c>
      <c r="J127" s="293" t="s">
        <v>334</v>
      </c>
      <c r="K127" s="341"/>
    </row>
    <row r="128" s="1" customFormat="1" ht="15" customHeight="1">
      <c r="B128" s="338"/>
      <c r="C128" s="293" t="s">
        <v>231</v>
      </c>
      <c r="D128" s="293"/>
      <c r="E128" s="293"/>
      <c r="F128" s="316" t="s">
        <v>283</v>
      </c>
      <c r="G128" s="293"/>
      <c r="H128" s="293" t="s">
        <v>335</v>
      </c>
      <c r="I128" s="293" t="s">
        <v>285</v>
      </c>
      <c r="J128" s="293" t="s">
        <v>334</v>
      </c>
      <c r="K128" s="341"/>
    </row>
    <row r="129" s="1" customFormat="1" ht="15" customHeight="1">
      <c r="B129" s="338"/>
      <c r="C129" s="293" t="s">
        <v>294</v>
      </c>
      <c r="D129" s="293"/>
      <c r="E129" s="293"/>
      <c r="F129" s="316" t="s">
        <v>289</v>
      </c>
      <c r="G129" s="293"/>
      <c r="H129" s="293" t="s">
        <v>295</v>
      </c>
      <c r="I129" s="293" t="s">
        <v>285</v>
      </c>
      <c r="J129" s="293">
        <v>15</v>
      </c>
      <c r="K129" s="341"/>
    </row>
    <row r="130" s="1" customFormat="1" ht="15" customHeight="1">
      <c r="B130" s="338"/>
      <c r="C130" s="319" t="s">
        <v>296</v>
      </c>
      <c r="D130" s="319"/>
      <c r="E130" s="319"/>
      <c r="F130" s="320" t="s">
        <v>289</v>
      </c>
      <c r="G130" s="319"/>
      <c r="H130" s="319" t="s">
        <v>297</v>
      </c>
      <c r="I130" s="319" t="s">
        <v>285</v>
      </c>
      <c r="J130" s="319">
        <v>15</v>
      </c>
      <c r="K130" s="341"/>
    </row>
    <row r="131" s="1" customFormat="1" ht="15" customHeight="1">
      <c r="B131" s="338"/>
      <c r="C131" s="319" t="s">
        <v>298</v>
      </c>
      <c r="D131" s="319"/>
      <c r="E131" s="319"/>
      <c r="F131" s="320" t="s">
        <v>289</v>
      </c>
      <c r="G131" s="319"/>
      <c r="H131" s="319" t="s">
        <v>299</v>
      </c>
      <c r="I131" s="319" t="s">
        <v>285</v>
      </c>
      <c r="J131" s="319">
        <v>20</v>
      </c>
      <c r="K131" s="341"/>
    </row>
    <row r="132" s="1" customFormat="1" ht="15" customHeight="1">
      <c r="B132" s="338"/>
      <c r="C132" s="319" t="s">
        <v>300</v>
      </c>
      <c r="D132" s="319"/>
      <c r="E132" s="319"/>
      <c r="F132" s="320" t="s">
        <v>289</v>
      </c>
      <c r="G132" s="319"/>
      <c r="H132" s="319" t="s">
        <v>301</v>
      </c>
      <c r="I132" s="319" t="s">
        <v>285</v>
      </c>
      <c r="J132" s="319">
        <v>20</v>
      </c>
      <c r="K132" s="341"/>
    </row>
    <row r="133" s="1" customFormat="1" ht="15" customHeight="1">
      <c r="B133" s="338"/>
      <c r="C133" s="293" t="s">
        <v>288</v>
      </c>
      <c r="D133" s="293"/>
      <c r="E133" s="293"/>
      <c r="F133" s="316" t="s">
        <v>289</v>
      </c>
      <c r="G133" s="293"/>
      <c r="H133" s="293" t="s">
        <v>323</v>
      </c>
      <c r="I133" s="293" t="s">
        <v>285</v>
      </c>
      <c r="J133" s="293">
        <v>50</v>
      </c>
      <c r="K133" s="341"/>
    </row>
    <row r="134" s="1" customFormat="1" ht="15" customHeight="1">
      <c r="B134" s="338"/>
      <c r="C134" s="293" t="s">
        <v>302</v>
      </c>
      <c r="D134" s="293"/>
      <c r="E134" s="293"/>
      <c r="F134" s="316" t="s">
        <v>289</v>
      </c>
      <c r="G134" s="293"/>
      <c r="H134" s="293" t="s">
        <v>323</v>
      </c>
      <c r="I134" s="293" t="s">
        <v>285</v>
      </c>
      <c r="J134" s="293">
        <v>50</v>
      </c>
      <c r="K134" s="341"/>
    </row>
    <row r="135" s="1" customFormat="1" ht="15" customHeight="1">
      <c r="B135" s="338"/>
      <c r="C135" s="293" t="s">
        <v>308</v>
      </c>
      <c r="D135" s="293"/>
      <c r="E135" s="293"/>
      <c r="F135" s="316" t="s">
        <v>289</v>
      </c>
      <c r="G135" s="293"/>
      <c r="H135" s="293" t="s">
        <v>323</v>
      </c>
      <c r="I135" s="293" t="s">
        <v>285</v>
      </c>
      <c r="J135" s="293">
        <v>50</v>
      </c>
      <c r="K135" s="341"/>
    </row>
    <row r="136" s="1" customFormat="1" ht="15" customHeight="1">
      <c r="B136" s="338"/>
      <c r="C136" s="293" t="s">
        <v>310</v>
      </c>
      <c r="D136" s="293"/>
      <c r="E136" s="293"/>
      <c r="F136" s="316" t="s">
        <v>289</v>
      </c>
      <c r="G136" s="293"/>
      <c r="H136" s="293" t="s">
        <v>323</v>
      </c>
      <c r="I136" s="293" t="s">
        <v>285</v>
      </c>
      <c r="J136" s="293">
        <v>50</v>
      </c>
      <c r="K136" s="341"/>
    </row>
    <row r="137" s="1" customFormat="1" ht="15" customHeight="1">
      <c r="B137" s="338"/>
      <c r="C137" s="293" t="s">
        <v>311</v>
      </c>
      <c r="D137" s="293"/>
      <c r="E137" s="293"/>
      <c r="F137" s="316" t="s">
        <v>289</v>
      </c>
      <c r="G137" s="293"/>
      <c r="H137" s="293" t="s">
        <v>336</v>
      </c>
      <c r="I137" s="293" t="s">
        <v>285</v>
      </c>
      <c r="J137" s="293">
        <v>255</v>
      </c>
      <c r="K137" s="341"/>
    </row>
    <row r="138" s="1" customFormat="1" ht="15" customHeight="1">
      <c r="B138" s="338"/>
      <c r="C138" s="293" t="s">
        <v>313</v>
      </c>
      <c r="D138" s="293"/>
      <c r="E138" s="293"/>
      <c r="F138" s="316" t="s">
        <v>283</v>
      </c>
      <c r="G138" s="293"/>
      <c r="H138" s="293" t="s">
        <v>337</v>
      </c>
      <c r="I138" s="293" t="s">
        <v>315</v>
      </c>
      <c r="J138" s="293"/>
      <c r="K138" s="341"/>
    </row>
    <row r="139" s="1" customFormat="1" ht="15" customHeight="1">
      <c r="B139" s="338"/>
      <c r="C139" s="293" t="s">
        <v>316</v>
      </c>
      <c r="D139" s="293"/>
      <c r="E139" s="293"/>
      <c r="F139" s="316" t="s">
        <v>283</v>
      </c>
      <c r="G139" s="293"/>
      <c r="H139" s="293" t="s">
        <v>338</v>
      </c>
      <c r="I139" s="293" t="s">
        <v>318</v>
      </c>
      <c r="J139" s="293"/>
      <c r="K139" s="341"/>
    </row>
    <row r="140" s="1" customFormat="1" ht="15" customHeight="1">
      <c r="B140" s="338"/>
      <c r="C140" s="293" t="s">
        <v>319</v>
      </c>
      <c r="D140" s="293"/>
      <c r="E140" s="293"/>
      <c r="F140" s="316" t="s">
        <v>283</v>
      </c>
      <c r="G140" s="293"/>
      <c r="H140" s="293" t="s">
        <v>319</v>
      </c>
      <c r="I140" s="293" t="s">
        <v>318</v>
      </c>
      <c r="J140" s="293"/>
      <c r="K140" s="341"/>
    </row>
    <row r="141" s="1" customFormat="1" ht="15" customHeight="1">
      <c r="B141" s="338"/>
      <c r="C141" s="293" t="s">
        <v>37</v>
      </c>
      <c r="D141" s="293"/>
      <c r="E141" s="293"/>
      <c r="F141" s="316" t="s">
        <v>283</v>
      </c>
      <c r="G141" s="293"/>
      <c r="H141" s="293" t="s">
        <v>339</v>
      </c>
      <c r="I141" s="293" t="s">
        <v>318</v>
      </c>
      <c r="J141" s="293"/>
      <c r="K141" s="341"/>
    </row>
    <row r="142" s="1" customFormat="1" ht="15" customHeight="1">
      <c r="B142" s="338"/>
      <c r="C142" s="293" t="s">
        <v>340</v>
      </c>
      <c r="D142" s="293"/>
      <c r="E142" s="293"/>
      <c r="F142" s="316" t="s">
        <v>283</v>
      </c>
      <c r="G142" s="293"/>
      <c r="H142" s="293" t="s">
        <v>341</v>
      </c>
      <c r="I142" s="293" t="s">
        <v>318</v>
      </c>
      <c r="J142" s="293"/>
      <c r="K142" s="341"/>
    </row>
    <row r="143" s="1" customFormat="1" ht="15" customHeight="1">
      <c r="B143" s="342"/>
      <c r="C143" s="343"/>
      <c r="D143" s="343"/>
      <c r="E143" s="343"/>
      <c r="F143" s="343"/>
      <c r="G143" s="343"/>
      <c r="H143" s="343"/>
      <c r="I143" s="343"/>
      <c r="J143" s="343"/>
      <c r="K143" s="344"/>
    </row>
    <row r="144" s="1" customFormat="1" ht="18.75" customHeight="1">
      <c r="B144" s="329"/>
      <c r="C144" s="329"/>
      <c r="D144" s="329"/>
      <c r="E144" s="329"/>
      <c r="F144" s="330"/>
      <c r="G144" s="329"/>
      <c r="H144" s="329"/>
      <c r="I144" s="329"/>
      <c r="J144" s="329"/>
      <c r="K144" s="329"/>
    </row>
    <row r="145" s="1" customFormat="1" ht="18.75" customHeight="1">
      <c r="B145" s="301"/>
      <c r="C145" s="301"/>
      <c r="D145" s="301"/>
      <c r="E145" s="301"/>
      <c r="F145" s="301"/>
      <c r="G145" s="301"/>
      <c r="H145" s="301"/>
      <c r="I145" s="301"/>
      <c r="J145" s="301"/>
      <c r="K145" s="301"/>
    </row>
    <row r="146" s="1" customFormat="1" ht="7.5" customHeight="1">
      <c r="B146" s="302"/>
      <c r="C146" s="303"/>
      <c r="D146" s="303"/>
      <c r="E146" s="303"/>
      <c r="F146" s="303"/>
      <c r="G146" s="303"/>
      <c r="H146" s="303"/>
      <c r="I146" s="303"/>
      <c r="J146" s="303"/>
      <c r="K146" s="304"/>
    </row>
    <row r="147" s="1" customFormat="1" ht="45" customHeight="1">
      <c r="B147" s="305"/>
      <c r="C147" s="306" t="s">
        <v>342</v>
      </c>
      <c r="D147" s="306"/>
      <c r="E147" s="306"/>
      <c r="F147" s="306"/>
      <c r="G147" s="306"/>
      <c r="H147" s="306"/>
      <c r="I147" s="306"/>
      <c r="J147" s="306"/>
      <c r="K147" s="307"/>
    </row>
    <row r="148" s="1" customFormat="1" ht="17.25" customHeight="1">
      <c r="B148" s="305"/>
      <c r="C148" s="308" t="s">
        <v>277</v>
      </c>
      <c r="D148" s="308"/>
      <c r="E148" s="308"/>
      <c r="F148" s="308" t="s">
        <v>278</v>
      </c>
      <c r="G148" s="309"/>
      <c r="H148" s="308" t="s">
        <v>53</v>
      </c>
      <c r="I148" s="308" t="s">
        <v>56</v>
      </c>
      <c r="J148" s="308" t="s">
        <v>279</v>
      </c>
      <c r="K148" s="307"/>
    </row>
    <row r="149" s="1" customFormat="1" ht="17.25" customHeight="1">
      <c r="B149" s="305"/>
      <c r="C149" s="310" t="s">
        <v>280</v>
      </c>
      <c r="D149" s="310"/>
      <c r="E149" s="310"/>
      <c r="F149" s="311" t="s">
        <v>281</v>
      </c>
      <c r="G149" s="312"/>
      <c r="H149" s="310"/>
      <c r="I149" s="310"/>
      <c r="J149" s="310" t="s">
        <v>282</v>
      </c>
      <c r="K149" s="307"/>
    </row>
    <row r="150" s="1" customFormat="1" ht="5.25" customHeight="1">
      <c r="B150" s="318"/>
      <c r="C150" s="313"/>
      <c r="D150" s="313"/>
      <c r="E150" s="313"/>
      <c r="F150" s="313"/>
      <c r="G150" s="314"/>
      <c r="H150" s="313"/>
      <c r="I150" s="313"/>
      <c r="J150" s="313"/>
      <c r="K150" s="341"/>
    </row>
    <row r="151" s="1" customFormat="1" ht="15" customHeight="1">
      <c r="B151" s="318"/>
      <c r="C151" s="345" t="s">
        <v>286</v>
      </c>
      <c r="D151" s="293"/>
      <c r="E151" s="293"/>
      <c r="F151" s="346" t="s">
        <v>283</v>
      </c>
      <c r="G151" s="293"/>
      <c r="H151" s="345" t="s">
        <v>323</v>
      </c>
      <c r="I151" s="345" t="s">
        <v>285</v>
      </c>
      <c r="J151" s="345">
        <v>120</v>
      </c>
      <c r="K151" s="341"/>
    </row>
    <row r="152" s="1" customFormat="1" ht="15" customHeight="1">
      <c r="B152" s="318"/>
      <c r="C152" s="345" t="s">
        <v>332</v>
      </c>
      <c r="D152" s="293"/>
      <c r="E152" s="293"/>
      <c r="F152" s="346" t="s">
        <v>283</v>
      </c>
      <c r="G152" s="293"/>
      <c r="H152" s="345" t="s">
        <v>343</v>
      </c>
      <c r="I152" s="345" t="s">
        <v>285</v>
      </c>
      <c r="J152" s="345" t="s">
        <v>334</v>
      </c>
      <c r="K152" s="341"/>
    </row>
    <row r="153" s="1" customFormat="1" ht="15" customHeight="1">
      <c r="B153" s="318"/>
      <c r="C153" s="345" t="s">
        <v>231</v>
      </c>
      <c r="D153" s="293"/>
      <c r="E153" s="293"/>
      <c r="F153" s="346" t="s">
        <v>283</v>
      </c>
      <c r="G153" s="293"/>
      <c r="H153" s="345" t="s">
        <v>344</v>
      </c>
      <c r="I153" s="345" t="s">
        <v>285</v>
      </c>
      <c r="J153" s="345" t="s">
        <v>334</v>
      </c>
      <c r="K153" s="341"/>
    </row>
    <row r="154" s="1" customFormat="1" ht="15" customHeight="1">
      <c r="B154" s="318"/>
      <c r="C154" s="345" t="s">
        <v>288</v>
      </c>
      <c r="D154" s="293"/>
      <c r="E154" s="293"/>
      <c r="F154" s="346" t="s">
        <v>289</v>
      </c>
      <c r="G154" s="293"/>
      <c r="H154" s="345" t="s">
        <v>323</v>
      </c>
      <c r="I154" s="345" t="s">
        <v>285</v>
      </c>
      <c r="J154" s="345">
        <v>50</v>
      </c>
      <c r="K154" s="341"/>
    </row>
    <row r="155" s="1" customFormat="1" ht="15" customHeight="1">
      <c r="B155" s="318"/>
      <c r="C155" s="345" t="s">
        <v>291</v>
      </c>
      <c r="D155" s="293"/>
      <c r="E155" s="293"/>
      <c r="F155" s="346" t="s">
        <v>283</v>
      </c>
      <c r="G155" s="293"/>
      <c r="H155" s="345" t="s">
        <v>323</v>
      </c>
      <c r="I155" s="345" t="s">
        <v>293</v>
      </c>
      <c r="J155" s="345"/>
      <c r="K155" s="341"/>
    </row>
    <row r="156" s="1" customFormat="1" ht="15" customHeight="1">
      <c r="B156" s="318"/>
      <c r="C156" s="345" t="s">
        <v>302</v>
      </c>
      <c r="D156" s="293"/>
      <c r="E156" s="293"/>
      <c r="F156" s="346" t="s">
        <v>289</v>
      </c>
      <c r="G156" s="293"/>
      <c r="H156" s="345" t="s">
        <v>323</v>
      </c>
      <c r="I156" s="345" t="s">
        <v>285</v>
      </c>
      <c r="J156" s="345">
        <v>50</v>
      </c>
      <c r="K156" s="341"/>
    </row>
    <row r="157" s="1" customFormat="1" ht="15" customHeight="1">
      <c r="B157" s="318"/>
      <c r="C157" s="345" t="s">
        <v>310</v>
      </c>
      <c r="D157" s="293"/>
      <c r="E157" s="293"/>
      <c r="F157" s="346" t="s">
        <v>289</v>
      </c>
      <c r="G157" s="293"/>
      <c r="H157" s="345" t="s">
        <v>323</v>
      </c>
      <c r="I157" s="345" t="s">
        <v>285</v>
      </c>
      <c r="J157" s="345">
        <v>50</v>
      </c>
      <c r="K157" s="341"/>
    </row>
    <row r="158" s="1" customFormat="1" ht="15" customHeight="1">
      <c r="B158" s="318"/>
      <c r="C158" s="345" t="s">
        <v>308</v>
      </c>
      <c r="D158" s="293"/>
      <c r="E158" s="293"/>
      <c r="F158" s="346" t="s">
        <v>289</v>
      </c>
      <c r="G158" s="293"/>
      <c r="H158" s="345" t="s">
        <v>323</v>
      </c>
      <c r="I158" s="345" t="s">
        <v>285</v>
      </c>
      <c r="J158" s="345">
        <v>50</v>
      </c>
      <c r="K158" s="341"/>
    </row>
    <row r="159" s="1" customFormat="1" ht="15" customHeight="1">
      <c r="B159" s="318"/>
      <c r="C159" s="345" t="s">
        <v>92</v>
      </c>
      <c r="D159" s="293"/>
      <c r="E159" s="293"/>
      <c r="F159" s="346" t="s">
        <v>283</v>
      </c>
      <c r="G159" s="293"/>
      <c r="H159" s="345" t="s">
        <v>345</v>
      </c>
      <c r="I159" s="345" t="s">
        <v>285</v>
      </c>
      <c r="J159" s="345" t="s">
        <v>346</v>
      </c>
      <c r="K159" s="341"/>
    </row>
    <row r="160" s="1" customFormat="1" ht="15" customHeight="1">
      <c r="B160" s="318"/>
      <c r="C160" s="345" t="s">
        <v>347</v>
      </c>
      <c r="D160" s="293"/>
      <c r="E160" s="293"/>
      <c r="F160" s="346" t="s">
        <v>283</v>
      </c>
      <c r="G160" s="293"/>
      <c r="H160" s="345" t="s">
        <v>348</v>
      </c>
      <c r="I160" s="345" t="s">
        <v>318</v>
      </c>
      <c r="J160" s="345"/>
      <c r="K160" s="341"/>
    </row>
    <row r="161" s="1" customFormat="1" ht="15" customHeight="1">
      <c r="B161" s="347"/>
      <c r="C161" s="327"/>
      <c r="D161" s="327"/>
      <c r="E161" s="327"/>
      <c r="F161" s="327"/>
      <c r="G161" s="327"/>
      <c r="H161" s="327"/>
      <c r="I161" s="327"/>
      <c r="J161" s="327"/>
      <c r="K161" s="348"/>
    </row>
    <row r="162" s="1" customFormat="1" ht="18.75" customHeight="1">
      <c r="B162" s="329"/>
      <c r="C162" s="339"/>
      <c r="D162" s="339"/>
      <c r="E162" s="339"/>
      <c r="F162" s="349"/>
      <c r="G162" s="339"/>
      <c r="H162" s="339"/>
      <c r="I162" s="339"/>
      <c r="J162" s="339"/>
      <c r="K162" s="329"/>
    </row>
    <row r="163" s="1" customFormat="1" ht="18.75" customHeight="1">
      <c r="B163" s="301"/>
      <c r="C163" s="301"/>
      <c r="D163" s="301"/>
      <c r="E163" s="301"/>
      <c r="F163" s="301"/>
      <c r="G163" s="301"/>
      <c r="H163" s="301"/>
      <c r="I163" s="301"/>
      <c r="J163" s="301"/>
      <c r="K163" s="301"/>
    </row>
    <row r="164" s="1" customFormat="1" ht="7.5" customHeight="1">
      <c r="B164" s="280"/>
      <c r="C164" s="281"/>
      <c r="D164" s="281"/>
      <c r="E164" s="281"/>
      <c r="F164" s="281"/>
      <c r="G164" s="281"/>
      <c r="H164" s="281"/>
      <c r="I164" s="281"/>
      <c r="J164" s="281"/>
      <c r="K164" s="282"/>
    </row>
    <row r="165" s="1" customFormat="1" ht="45" customHeight="1">
      <c r="B165" s="283"/>
      <c r="C165" s="284" t="s">
        <v>349</v>
      </c>
      <c r="D165" s="284"/>
      <c r="E165" s="284"/>
      <c r="F165" s="284"/>
      <c r="G165" s="284"/>
      <c r="H165" s="284"/>
      <c r="I165" s="284"/>
      <c r="J165" s="284"/>
      <c r="K165" s="285"/>
    </row>
    <row r="166" s="1" customFormat="1" ht="17.25" customHeight="1">
      <c r="B166" s="283"/>
      <c r="C166" s="308" t="s">
        <v>277</v>
      </c>
      <c r="D166" s="308"/>
      <c r="E166" s="308"/>
      <c r="F166" s="308" t="s">
        <v>278</v>
      </c>
      <c r="G166" s="350"/>
      <c r="H166" s="351" t="s">
        <v>53</v>
      </c>
      <c r="I166" s="351" t="s">
        <v>56</v>
      </c>
      <c r="J166" s="308" t="s">
        <v>279</v>
      </c>
      <c r="K166" s="285"/>
    </row>
    <row r="167" s="1" customFormat="1" ht="17.25" customHeight="1">
      <c r="B167" s="286"/>
      <c r="C167" s="310" t="s">
        <v>280</v>
      </c>
      <c r="D167" s="310"/>
      <c r="E167" s="310"/>
      <c r="F167" s="311" t="s">
        <v>281</v>
      </c>
      <c r="G167" s="352"/>
      <c r="H167" s="353"/>
      <c r="I167" s="353"/>
      <c r="J167" s="310" t="s">
        <v>282</v>
      </c>
      <c r="K167" s="288"/>
    </row>
    <row r="168" s="1" customFormat="1" ht="5.25" customHeight="1">
      <c r="B168" s="318"/>
      <c r="C168" s="313"/>
      <c r="D168" s="313"/>
      <c r="E168" s="313"/>
      <c r="F168" s="313"/>
      <c r="G168" s="314"/>
      <c r="H168" s="313"/>
      <c r="I168" s="313"/>
      <c r="J168" s="313"/>
      <c r="K168" s="341"/>
    </row>
    <row r="169" s="1" customFormat="1" ht="15" customHeight="1">
      <c r="B169" s="318"/>
      <c r="C169" s="293" t="s">
        <v>286</v>
      </c>
      <c r="D169" s="293"/>
      <c r="E169" s="293"/>
      <c r="F169" s="316" t="s">
        <v>283</v>
      </c>
      <c r="G169" s="293"/>
      <c r="H169" s="293" t="s">
        <v>323</v>
      </c>
      <c r="I169" s="293" t="s">
        <v>285</v>
      </c>
      <c r="J169" s="293">
        <v>120</v>
      </c>
      <c r="K169" s="341"/>
    </row>
    <row r="170" s="1" customFormat="1" ht="15" customHeight="1">
      <c r="B170" s="318"/>
      <c r="C170" s="293" t="s">
        <v>332</v>
      </c>
      <c r="D170" s="293"/>
      <c r="E170" s="293"/>
      <c r="F170" s="316" t="s">
        <v>283</v>
      </c>
      <c r="G170" s="293"/>
      <c r="H170" s="293" t="s">
        <v>333</v>
      </c>
      <c r="I170" s="293" t="s">
        <v>285</v>
      </c>
      <c r="J170" s="293" t="s">
        <v>334</v>
      </c>
      <c r="K170" s="341"/>
    </row>
    <row r="171" s="1" customFormat="1" ht="15" customHeight="1">
      <c r="B171" s="318"/>
      <c r="C171" s="293" t="s">
        <v>231</v>
      </c>
      <c r="D171" s="293"/>
      <c r="E171" s="293"/>
      <c r="F171" s="316" t="s">
        <v>283</v>
      </c>
      <c r="G171" s="293"/>
      <c r="H171" s="293" t="s">
        <v>350</v>
      </c>
      <c r="I171" s="293" t="s">
        <v>285</v>
      </c>
      <c r="J171" s="293" t="s">
        <v>334</v>
      </c>
      <c r="K171" s="341"/>
    </row>
    <row r="172" s="1" customFormat="1" ht="15" customHeight="1">
      <c r="B172" s="318"/>
      <c r="C172" s="293" t="s">
        <v>288</v>
      </c>
      <c r="D172" s="293"/>
      <c r="E172" s="293"/>
      <c r="F172" s="316" t="s">
        <v>289</v>
      </c>
      <c r="G172" s="293"/>
      <c r="H172" s="293" t="s">
        <v>350</v>
      </c>
      <c r="I172" s="293" t="s">
        <v>285</v>
      </c>
      <c r="J172" s="293">
        <v>50</v>
      </c>
      <c r="K172" s="341"/>
    </row>
    <row r="173" s="1" customFormat="1" ht="15" customHeight="1">
      <c r="B173" s="318"/>
      <c r="C173" s="293" t="s">
        <v>291</v>
      </c>
      <c r="D173" s="293"/>
      <c r="E173" s="293"/>
      <c r="F173" s="316" t="s">
        <v>283</v>
      </c>
      <c r="G173" s="293"/>
      <c r="H173" s="293" t="s">
        <v>350</v>
      </c>
      <c r="I173" s="293" t="s">
        <v>293</v>
      </c>
      <c r="J173" s="293"/>
      <c r="K173" s="341"/>
    </row>
    <row r="174" s="1" customFormat="1" ht="15" customHeight="1">
      <c r="B174" s="318"/>
      <c r="C174" s="293" t="s">
        <v>302</v>
      </c>
      <c r="D174" s="293"/>
      <c r="E174" s="293"/>
      <c r="F174" s="316" t="s">
        <v>289</v>
      </c>
      <c r="G174" s="293"/>
      <c r="H174" s="293" t="s">
        <v>350</v>
      </c>
      <c r="I174" s="293" t="s">
        <v>285</v>
      </c>
      <c r="J174" s="293">
        <v>50</v>
      </c>
      <c r="K174" s="341"/>
    </row>
    <row r="175" s="1" customFormat="1" ht="15" customHeight="1">
      <c r="B175" s="318"/>
      <c r="C175" s="293" t="s">
        <v>310</v>
      </c>
      <c r="D175" s="293"/>
      <c r="E175" s="293"/>
      <c r="F175" s="316" t="s">
        <v>289</v>
      </c>
      <c r="G175" s="293"/>
      <c r="H175" s="293" t="s">
        <v>350</v>
      </c>
      <c r="I175" s="293" t="s">
        <v>285</v>
      </c>
      <c r="J175" s="293">
        <v>50</v>
      </c>
      <c r="K175" s="341"/>
    </row>
    <row r="176" s="1" customFormat="1" ht="15" customHeight="1">
      <c r="B176" s="318"/>
      <c r="C176" s="293" t="s">
        <v>308</v>
      </c>
      <c r="D176" s="293"/>
      <c r="E176" s="293"/>
      <c r="F176" s="316" t="s">
        <v>289</v>
      </c>
      <c r="G176" s="293"/>
      <c r="H176" s="293" t="s">
        <v>350</v>
      </c>
      <c r="I176" s="293" t="s">
        <v>285</v>
      </c>
      <c r="J176" s="293">
        <v>50</v>
      </c>
      <c r="K176" s="341"/>
    </row>
    <row r="177" s="1" customFormat="1" ht="15" customHeight="1">
      <c r="B177" s="318"/>
      <c r="C177" s="293" t="s">
        <v>98</v>
      </c>
      <c r="D177" s="293"/>
      <c r="E177" s="293"/>
      <c r="F177" s="316" t="s">
        <v>283</v>
      </c>
      <c r="G177" s="293"/>
      <c r="H177" s="293" t="s">
        <v>351</v>
      </c>
      <c r="I177" s="293" t="s">
        <v>352</v>
      </c>
      <c r="J177" s="293"/>
      <c r="K177" s="341"/>
    </row>
    <row r="178" s="1" customFormat="1" ht="15" customHeight="1">
      <c r="B178" s="318"/>
      <c r="C178" s="293" t="s">
        <v>56</v>
      </c>
      <c r="D178" s="293"/>
      <c r="E178" s="293"/>
      <c r="F178" s="316" t="s">
        <v>283</v>
      </c>
      <c r="G178" s="293"/>
      <c r="H178" s="293" t="s">
        <v>353</v>
      </c>
      <c r="I178" s="293" t="s">
        <v>354</v>
      </c>
      <c r="J178" s="293">
        <v>1</v>
      </c>
      <c r="K178" s="341"/>
    </row>
    <row r="179" s="1" customFormat="1" ht="15" customHeight="1">
      <c r="B179" s="318"/>
      <c r="C179" s="293" t="s">
        <v>52</v>
      </c>
      <c r="D179" s="293"/>
      <c r="E179" s="293"/>
      <c r="F179" s="316" t="s">
        <v>283</v>
      </c>
      <c r="G179" s="293"/>
      <c r="H179" s="293" t="s">
        <v>355</v>
      </c>
      <c r="I179" s="293" t="s">
        <v>285</v>
      </c>
      <c r="J179" s="293">
        <v>20</v>
      </c>
      <c r="K179" s="341"/>
    </row>
    <row r="180" s="1" customFormat="1" ht="15" customHeight="1">
      <c r="B180" s="318"/>
      <c r="C180" s="293" t="s">
        <v>53</v>
      </c>
      <c r="D180" s="293"/>
      <c r="E180" s="293"/>
      <c r="F180" s="316" t="s">
        <v>283</v>
      </c>
      <c r="G180" s="293"/>
      <c r="H180" s="293" t="s">
        <v>356</v>
      </c>
      <c r="I180" s="293" t="s">
        <v>285</v>
      </c>
      <c r="J180" s="293">
        <v>255</v>
      </c>
      <c r="K180" s="341"/>
    </row>
    <row r="181" s="1" customFormat="1" ht="15" customHeight="1">
      <c r="B181" s="318"/>
      <c r="C181" s="293" t="s">
        <v>99</v>
      </c>
      <c r="D181" s="293"/>
      <c r="E181" s="293"/>
      <c r="F181" s="316" t="s">
        <v>283</v>
      </c>
      <c r="G181" s="293"/>
      <c r="H181" s="293" t="s">
        <v>247</v>
      </c>
      <c r="I181" s="293" t="s">
        <v>285</v>
      </c>
      <c r="J181" s="293">
        <v>10</v>
      </c>
      <c r="K181" s="341"/>
    </row>
    <row r="182" s="1" customFormat="1" ht="15" customHeight="1">
      <c r="B182" s="318"/>
      <c r="C182" s="293" t="s">
        <v>100</v>
      </c>
      <c r="D182" s="293"/>
      <c r="E182" s="293"/>
      <c r="F182" s="316" t="s">
        <v>283</v>
      </c>
      <c r="G182" s="293"/>
      <c r="H182" s="293" t="s">
        <v>357</v>
      </c>
      <c r="I182" s="293" t="s">
        <v>318</v>
      </c>
      <c r="J182" s="293"/>
      <c r="K182" s="341"/>
    </row>
    <row r="183" s="1" customFormat="1" ht="15" customHeight="1">
      <c r="B183" s="318"/>
      <c r="C183" s="293" t="s">
        <v>358</v>
      </c>
      <c r="D183" s="293"/>
      <c r="E183" s="293"/>
      <c r="F183" s="316" t="s">
        <v>283</v>
      </c>
      <c r="G183" s="293"/>
      <c r="H183" s="293" t="s">
        <v>359</v>
      </c>
      <c r="I183" s="293" t="s">
        <v>318</v>
      </c>
      <c r="J183" s="293"/>
      <c r="K183" s="341"/>
    </row>
    <row r="184" s="1" customFormat="1" ht="15" customHeight="1">
      <c r="B184" s="318"/>
      <c r="C184" s="293" t="s">
        <v>347</v>
      </c>
      <c r="D184" s="293"/>
      <c r="E184" s="293"/>
      <c r="F184" s="316" t="s">
        <v>283</v>
      </c>
      <c r="G184" s="293"/>
      <c r="H184" s="293" t="s">
        <v>360</v>
      </c>
      <c r="I184" s="293" t="s">
        <v>318</v>
      </c>
      <c r="J184" s="293"/>
      <c r="K184" s="341"/>
    </row>
    <row r="185" s="1" customFormat="1" ht="15" customHeight="1">
      <c r="B185" s="318"/>
      <c r="C185" s="293" t="s">
        <v>102</v>
      </c>
      <c r="D185" s="293"/>
      <c r="E185" s="293"/>
      <c r="F185" s="316" t="s">
        <v>289</v>
      </c>
      <c r="G185" s="293"/>
      <c r="H185" s="293" t="s">
        <v>361</v>
      </c>
      <c r="I185" s="293" t="s">
        <v>285</v>
      </c>
      <c r="J185" s="293">
        <v>50</v>
      </c>
      <c r="K185" s="341"/>
    </row>
    <row r="186" s="1" customFormat="1" ht="15" customHeight="1">
      <c r="B186" s="318"/>
      <c r="C186" s="293" t="s">
        <v>362</v>
      </c>
      <c r="D186" s="293"/>
      <c r="E186" s="293"/>
      <c r="F186" s="316" t="s">
        <v>289</v>
      </c>
      <c r="G186" s="293"/>
      <c r="H186" s="293" t="s">
        <v>363</v>
      </c>
      <c r="I186" s="293" t="s">
        <v>364</v>
      </c>
      <c r="J186" s="293"/>
      <c r="K186" s="341"/>
    </row>
    <row r="187" s="1" customFormat="1" ht="15" customHeight="1">
      <c r="B187" s="318"/>
      <c r="C187" s="293" t="s">
        <v>365</v>
      </c>
      <c r="D187" s="293"/>
      <c r="E187" s="293"/>
      <c r="F187" s="316" t="s">
        <v>289</v>
      </c>
      <c r="G187" s="293"/>
      <c r="H187" s="293" t="s">
        <v>366</v>
      </c>
      <c r="I187" s="293" t="s">
        <v>364</v>
      </c>
      <c r="J187" s="293"/>
      <c r="K187" s="341"/>
    </row>
    <row r="188" s="1" customFormat="1" ht="15" customHeight="1">
      <c r="B188" s="318"/>
      <c r="C188" s="293" t="s">
        <v>367</v>
      </c>
      <c r="D188" s="293"/>
      <c r="E188" s="293"/>
      <c r="F188" s="316" t="s">
        <v>289</v>
      </c>
      <c r="G188" s="293"/>
      <c r="H188" s="293" t="s">
        <v>368</v>
      </c>
      <c r="I188" s="293" t="s">
        <v>364</v>
      </c>
      <c r="J188" s="293"/>
      <c r="K188" s="341"/>
    </row>
    <row r="189" s="1" customFormat="1" ht="15" customHeight="1">
      <c r="B189" s="318"/>
      <c r="C189" s="354" t="s">
        <v>369</v>
      </c>
      <c r="D189" s="293"/>
      <c r="E189" s="293"/>
      <c r="F189" s="316" t="s">
        <v>289</v>
      </c>
      <c r="G189" s="293"/>
      <c r="H189" s="293" t="s">
        <v>370</v>
      </c>
      <c r="I189" s="293" t="s">
        <v>371</v>
      </c>
      <c r="J189" s="355" t="s">
        <v>372</v>
      </c>
      <c r="K189" s="341"/>
    </row>
    <row r="190" s="17" customFormat="1" ht="15" customHeight="1">
      <c r="B190" s="356"/>
      <c r="C190" s="357" t="s">
        <v>373</v>
      </c>
      <c r="D190" s="358"/>
      <c r="E190" s="358"/>
      <c r="F190" s="359" t="s">
        <v>289</v>
      </c>
      <c r="G190" s="358"/>
      <c r="H190" s="358" t="s">
        <v>374</v>
      </c>
      <c r="I190" s="358" t="s">
        <v>371</v>
      </c>
      <c r="J190" s="360" t="s">
        <v>372</v>
      </c>
      <c r="K190" s="361"/>
    </row>
    <row r="191" s="1" customFormat="1" ht="15" customHeight="1">
      <c r="B191" s="318"/>
      <c r="C191" s="354" t="s">
        <v>41</v>
      </c>
      <c r="D191" s="293"/>
      <c r="E191" s="293"/>
      <c r="F191" s="316" t="s">
        <v>283</v>
      </c>
      <c r="G191" s="293"/>
      <c r="H191" s="290" t="s">
        <v>375</v>
      </c>
      <c r="I191" s="293" t="s">
        <v>376</v>
      </c>
      <c r="J191" s="293"/>
      <c r="K191" s="341"/>
    </row>
    <row r="192" s="1" customFormat="1" ht="15" customHeight="1">
      <c r="B192" s="318"/>
      <c r="C192" s="354" t="s">
        <v>377</v>
      </c>
      <c r="D192" s="293"/>
      <c r="E192" s="293"/>
      <c r="F192" s="316" t="s">
        <v>283</v>
      </c>
      <c r="G192" s="293"/>
      <c r="H192" s="293" t="s">
        <v>378</v>
      </c>
      <c r="I192" s="293" t="s">
        <v>318</v>
      </c>
      <c r="J192" s="293"/>
      <c r="K192" s="341"/>
    </row>
    <row r="193" s="1" customFormat="1" ht="15" customHeight="1">
      <c r="B193" s="318"/>
      <c r="C193" s="354" t="s">
        <v>379</v>
      </c>
      <c r="D193" s="293"/>
      <c r="E193" s="293"/>
      <c r="F193" s="316" t="s">
        <v>283</v>
      </c>
      <c r="G193" s="293"/>
      <c r="H193" s="293" t="s">
        <v>380</v>
      </c>
      <c r="I193" s="293" t="s">
        <v>318</v>
      </c>
      <c r="J193" s="293"/>
      <c r="K193" s="341"/>
    </row>
    <row r="194" s="1" customFormat="1" ht="15" customHeight="1">
      <c r="B194" s="318"/>
      <c r="C194" s="354" t="s">
        <v>381</v>
      </c>
      <c r="D194" s="293"/>
      <c r="E194" s="293"/>
      <c r="F194" s="316" t="s">
        <v>289</v>
      </c>
      <c r="G194" s="293"/>
      <c r="H194" s="293" t="s">
        <v>382</v>
      </c>
      <c r="I194" s="293" t="s">
        <v>318</v>
      </c>
      <c r="J194" s="293"/>
      <c r="K194" s="341"/>
    </row>
    <row r="195" s="1" customFormat="1" ht="15" customHeight="1">
      <c r="B195" s="347"/>
      <c r="C195" s="362"/>
      <c r="D195" s="327"/>
      <c r="E195" s="327"/>
      <c r="F195" s="327"/>
      <c r="G195" s="327"/>
      <c r="H195" s="327"/>
      <c r="I195" s="327"/>
      <c r="J195" s="327"/>
      <c r="K195" s="348"/>
    </row>
    <row r="196" s="1" customFormat="1" ht="18.75" customHeight="1">
      <c r="B196" s="329"/>
      <c r="C196" s="339"/>
      <c r="D196" s="339"/>
      <c r="E196" s="339"/>
      <c r="F196" s="349"/>
      <c r="G196" s="339"/>
      <c r="H196" s="339"/>
      <c r="I196" s="339"/>
      <c r="J196" s="339"/>
      <c r="K196" s="329"/>
    </row>
    <row r="197" s="1" customFormat="1" ht="18.75" customHeight="1">
      <c r="B197" s="329"/>
      <c r="C197" s="339"/>
      <c r="D197" s="339"/>
      <c r="E197" s="339"/>
      <c r="F197" s="349"/>
      <c r="G197" s="339"/>
      <c r="H197" s="339"/>
      <c r="I197" s="339"/>
      <c r="J197" s="339"/>
      <c r="K197" s="329"/>
    </row>
    <row r="198" s="1" customFormat="1" ht="18.75" customHeight="1">
      <c r="B198" s="301"/>
      <c r="C198" s="301"/>
      <c r="D198" s="301"/>
      <c r="E198" s="301"/>
      <c r="F198" s="301"/>
      <c r="G198" s="301"/>
      <c r="H198" s="301"/>
      <c r="I198" s="301"/>
      <c r="J198" s="301"/>
      <c r="K198" s="301"/>
    </row>
    <row r="199" s="1" customFormat="1" ht="13.5">
      <c r="B199" s="280"/>
      <c r="C199" s="281"/>
      <c r="D199" s="281"/>
      <c r="E199" s="281"/>
      <c r="F199" s="281"/>
      <c r="G199" s="281"/>
      <c r="H199" s="281"/>
      <c r="I199" s="281"/>
      <c r="J199" s="281"/>
      <c r="K199" s="282"/>
    </row>
    <row r="200" s="1" customFormat="1" ht="21">
      <c r="B200" s="283"/>
      <c r="C200" s="284" t="s">
        <v>383</v>
      </c>
      <c r="D200" s="284"/>
      <c r="E200" s="284"/>
      <c r="F200" s="284"/>
      <c r="G200" s="284"/>
      <c r="H200" s="284"/>
      <c r="I200" s="284"/>
      <c r="J200" s="284"/>
      <c r="K200" s="285"/>
    </row>
    <row r="201" s="1" customFormat="1" ht="25.5" customHeight="1">
      <c r="B201" s="283"/>
      <c r="C201" s="363" t="s">
        <v>384</v>
      </c>
      <c r="D201" s="363"/>
      <c r="E201" s="363"/>
      <c r="F201" s="363" t="s">
        <v>385</v>
      </c>
      <c r="G201" s="364"/>
      <c r="H201" s="363" t="s">
        <v>386</v>
      </c>
      <c r="I201" s="363"/>
      <c r="J201" s="363"/>
      <c r="K201" s="285"/>
    </row>
    <row r="202" s="1" customFormat="1" ht="5.25" customHeight="1">
      <c r="B202" s="318"/>
      <c r="C202" s="313"/>
      <c r="D202" s="313"/>
      <c r="E202" s="313"/>
      <c r="F202" s="313"/>
      <c r="G202" s="339"/>
      <c r="H202" s="313"/>
      <c r="I202" s="313"/>
      <c r="J202" s="313"/>
      <c r="K202" s="341"/>
    </row>
    <row r="203" s="1" customFormat="1" ht="15" customHeight="1">
      <c r="B203" s="318"/>
      <c r="C203" s="293" t="s">
        <v>376</v>
      </c>
      <c r="D203" s="293"/>
      <c r="E203" s="293"/>
      <c r="F203" s="316" t="s">
        <v>42</v>
      </c>
      <c r="G203" s="293"/>
      <c r="H203" s="293" t="s">
        <v>387</v>
      </c>
      <c r="I203" s="293"/>
      <c r="J203" s="293"/>
      <c r="K203" s="341"/>
    </row>
    <row r="204" s="1" customFormat="1" ht="15" customHeight="1">
      <c r="B204" s="318"/>
      <c r="C204" s="293"/>
      <c r="D204" s="293"/>
      <c r="E204" s="293"/>
      <c r="F204" s="316" t="s">
        <v>43</v>
      </c>
      <c r="G204" s="293"/>
      <c r="H204" s="293" t="s">
        <v>388</v>
      </c>
      <c r="I204" s="293"/>
      <c r="J204" s="293"/>
      <c r="K204" s="341"/>
    </row>
    <row r="205" s="1" customFormat="1" ht="15" customHeight="1">
      <c r="B205" s="318"/>
      <c r="C205" s="293"/>
      <c r="D205" s="293"/>
      <c r="E205" s="293"/>
      <c r="F205" s="316" t="s">
        <v>46</v>
      </c>
      <c r="G205" s="293"/>
      <c r="H205" s="293" t="s">
        <v>389</v>
      </c>
      <c r="I205" s="293"/>
      <c r="J205" s="293"/>
      <c r="K205" s="341"/>
    </row>
    <row r="206" s="1" customFormat="1" ht="15" customHeight="1">
      <c r="B206" s="318"/>
      <c r="C206" s="293"/>
      <c r="D206" s="293"/>
      <c r="E206" s="293"/>
      <c r="F206" s="316" t="s">
        <v>44</v>
      </c>
      <c r="G206" s="293"/>
      <c r="H206" s="293" t="s">
        <v>390</v>
      </c>
      <c r="I206" s="293"/>
      <c r="J206" s="293"/>
      <c r="K206" s="341"/>
    </row>
    <row r="207" s="1" customFormat="1" ht="15" customHeight="1">
      <c r="B207" s="318"/>
      <c r="C207" s="293"/>
      <c r="D207" s="293"/>
      <c r="E207" s="293"/>
      <c r="F207" s="316" t="s">
        <v>45</v>
      </c>
      <c r="G207" s="293"/>
      <c r="H207" s="293" t="s">
        <v>391</v>
      </c>
      <c r="I207" s="293"/>
      <c r="J207" s="293"/>
      <c r="K207" s="341"/>
    </row>
    <row r="208" s="1" customFormat="1" ht="15" customHeight="1">
      <c r="B208" s="318"/>
      <c r="C208" s="293"/>
      <c r="D208" s="293"/>
      <c r="E208" s="293"/>
      <c r="F208" s="316"/>
      <c r="G208" s="293"/>
      <c r="H208" s="293"/>
      <c r="I208" s="293"/>
      <c r="J208" s="293"/>
      <c r="K208" s="341"/>
    </row>
    <row r="209" s="1" customFormat="1" ht="15" customHeight="1">
      <c r="B209" s="318"/>
      <c r="C209" s="293" t="s">
        <v>330</v>
      </c>
      <c r="D209" s="293"/>
      <c r="E209" s="293"/>
      <c r="F209" s="316" t="s">
        <v>78</v>
      </c>
      <c r="G209" s="293"/>
      <c r="H209" s="293" t="s">
        <v>392</v>
      </c>
      <c r="I209" s="293"/>
      <c r="J209" s="293"/>
      <c r="K209" s="341"/>
    </row>
    <row r="210" s="1" customFormat="1" ht="15" customHeight="1">
      <c r="B210" s="318"/>
      <c r="C210" s="293"/>
      <c r="D210" s="293"/>
      <c r="E210" s="293"/>
      <c r="F210" s="316" t="s">
        <v>225</v>
      </c>
      <c r="G210" s="293"/>
      <c r="H210" s="293" t="s">
        <v>226</v>
      </c>
      <c r="I210" s="293"/>
      <c r="J210" s="293"/>
      <c r="K210" s="341"/>
    </row>
    <row r="211" s="1" customFormat="1" ht="15" customHeight="1">
      <c r="B211" s="318"/>
      <c r="C211" s="293"/>
      <c r="D211" s="293"/>
      <c r="E211" s="293"/>
      <c r="F211" s="316" t="s">
        <v>223</v>
      </c>
      <c r="G211" s="293"/>
      <c r="H211" s="293" t="s">
        <v>393</v>
      </c>
      <c r="I211" s="293"/>
      <c r="J211" s="293"/>
      <c r="K211" s="341"/>
    </row>
    <row r="212" s="1" customFormat="1" ht="15" customHeight="1">
      <c r="B212" s="365"/>
      <c r="C212" s="293"/>
      <c r="D212" s="293"/>
      <c r="E212" s="293"/>
      <c r="F212" s="316" t="s">
        <v>227</v>
      </c>
      <c r="G212" s="354"/>
      <c r="H212" s="345" t="s">
        <v>228</v>
      </c>
      <c r="I212" s="345"/>
      <c r="J212" s="345"/>
      <c r="K212" s="366"/>
    </row>
    <row r="213" s="1" customFormat="1" ht="15" customHeight="1">
      <c r="B213" s="365"/>
      <c r="C213" s="293"/>
      <c r="D213" s="293"/>
      <c r="E213" s="293"/>
      <c r="F213" s="316" t="s">
        <v>229</v>
      </c>
      <c r="G213" s="354"/>
      <c r="H213" s="345" t="s">
        <v>394</v>
      </c>
      <c r="I213" s="345"/>
      <c r="J213" s="345"/>
      <c r="K213" s="366"/>
    </row>
    <row r="214" s="1" customFormat="1" ht="15" customHeight="1">
      <c r="B214" s="365"/>
      <c r="C214" s="293"/>
      <c r="D214" s="293"/>
      <c r="E214" s="293"/>
      <c r="F214" s="316"/>
      <c r="G214" s="354"/>
      <c r="H214" s="345"/>
      <c r="I214" s="345"/>
      <c r="J214" s="345"/>
      <c r="K214" s="366"/>
    </row>
    <row r="215" s="1" customFormat="1" ht="15" customHeight="1">
      <c r="B215" s="365"/>
      <c r="C215" s="293" t="s">
        <v>354</v>
      </c>
      <c r="D215" s="293"/>
      <c r="E215" s="293"/>
      <c r="F215" s="316">
        <v>1</v>
      </c>
      <c r="G215" s="354"/>
      <c r="H215" s="345" t="s">
        <v>395</v>
      </c>
      <c r="I215" s="345"/>
      <c r="J215" s="345"/>
      <c r="K215" s="366"/>
    </row>
    <row r="216" s="1" customFormat="1" ht="15" customHeight="1">
      <c r="B216" s="365"/>
      <c r="C216" s="293"/>
      <c r="D216" s="293"/>
      <c r="E216" s="293"/>
      <c r="F216" s="316">
        <v>2</v>
      </c>
      <c r="G216" s="354"/>
      <c r="H216" s="345" t="s">
        <v>396</v>
      </c>
      <c r="I216" s="345"/>
      <c r="J216" s="345"/>
      <c r="K216" s="366"/>
    </row>
    <row r="217" s="1" customFormat="1" ht="15" customHeight="1">
      <c r="B217" s="365"/>
      <c r="C217" s="293"/>
      <c r="D217" s="293"/>
      <c r="E217" s="293"/>
      <c r="F217" s="316">
        <v>3</v>
      </c>
      <c r="G217" s="354"/>
      <c r="H217" s="345" t="s">
        <v>397</v>
      </c>
      <c r="I217" s="345"/>
      <c r="J217" s="345"/>
      <c r="K217" s="366"/>
    </row>
    <row r="218" s="1" customFormat="1" ht="15" customHeight="1">
      <c r="B218" s="365"/>
      <c r="C218" s="293"/>
      <c r="D218" s="293"/>
      <c r="E218" s="293"/>
      <c r="F218" s="316">
        <v>4</v>
      </c>
      <c r="G218" s="354"/>
      <c r="H218" s="345" t="s">
        <v>398</v>
      </c>
      <c r="I218" s="345"/>
      <c r="J218" s="345"/>
      <c r="K218" s="366"/>
    </row>
    <row r="219" s="1" customFormat="1" ht="12.75" customHeight="1">
      <c r="B219" s="367"/>
      <c r="C219" s="368"/>
      <c r="D219" s="368"/>
      <c r="E219" s="368"/>
      <c r="F219" s="368"/>
      <c r="G219" s="368"/>
      <c r="H219" s="368"/>
      <c r="I219" s="368"/>
      <c r="J219" s="368"/>
      <c r="K219" s="36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DESKTOP-9FC8ANO\Comfor</dc:creator>
  <cp:lastModifiedBy>DESKTOP-9FC8ANO\Comfor</cp:lastModifiedBy>
  <dcterms:created xsi:type="dcterms:W3CDTF">2024-03-12T10:06:04Z</dcterms:created>
  <dcterms:modified xsi:type="dcterms:W3CDTF">2024-03-12T10:06:09Z</dcterms:modified>
</cp:coreProperties>
</file>