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8-2023_1 - Uznatelné ná..." sheetId="2" r:id="rId2"/>
    <sheet name="008-2023_2 - Vyvolané nák..." sheetId="3" r:id="rId3"/>
    <sheet name="008-2023_3 - Neuznatelné ..." sheetId="4" r:id="rId4"/>
    <sheet name="008-2023_4 - Vedlejší roz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'008-2023_1 - Uznatelné ná...'!$C$85:$K$329</definedName>
    <definedName name="_xlnm.Print_Area" localSheetId="1">'008-2023_1 - Uznatelné ná...'!$C$4:$J$39,'008-2023_1 - Uznatelné ná...'!$C$45:$J$67,'008-2023_1 - Uznatelné ná...'!$C$73:$K$329</definedName>
    <definedName name="_xlnm._FilterDatabase" localSheetId="2" hidden="1">'008-2023_2 - Vyvolané nák...'!$C$84:$K$170</definedName>
    <definedName name="_xlnm.Print_Area" localSheetId="2">'008-2023_2 - Vyvolané nák...'!$C$4:$J$39,'008-2023_2 - Vyvolané nák...'!$C$45:$J$66,'008-2023_2 - Vyvolané nák...'!$C$72:$K$170</definedName>
    <definedName name="_xlnm._FilterDatabase" localSheetId="3" hidden="1">'008-2023_3 - Neuznatelné ...'!$C$85:$K$318</definedName>
    <definedName name="_xlnm.Print_Area" localSheetId="3">'008-2023_3 - Neuznatelné ...'!$C$4:$J$39,'008-2023_3 - Neuznatelné ...'!$C$45:$J$67,'008-2023_3 - Neuznatelné ...'!$C$73:$K$318</definedName>
    <definedName name="_xlnm._FilterDatabase" localSheetId="4" hidden="1">'008-2023_4 - Vedlejší roz...'!$C$79:$K$97</definedName>
    <definedName name="_xlnm.Print_Area" localSheetId="4">'008-2023_4 - Vedlejší roz...'!$C$4:$J$39,'008-2023_4 - Vedlejší roz...'!$C$45:$J$61,'008-2023_4 - Vedlejší roz...'!$C$67:$K$97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'008-2023_1 - Uznatelné ná...'!$85:$85</definedName>
    <definedName name="_xlnm.Print_Titles" localSheetId="2">'008-2023_2 - Vyvolané nák...'!$84:$84</definedName>
    <definedName name="_xlnm.Print_Titles" localSheetId="3">'008-2023_3 - Neuznatelné ...'!$85:$85</definedName>
    <definedName name="_xlnm.Print_Titles" localSheetId="4">'008-2023_4 - Vedlejší roz...'!$79:$79</definedName>
  </definedNames>
  <calcPr fullCalcOnLoad="1"/>
</workbook>
</file>

<file path=xl/sharedStrings.xml><?xml version="1.0" encoding="utf-8"?>
<sst xmlns="http://schemas.openxmlformats.org/spreadsheetml/2006/main" count="6720" uniqueCount="1025">
  <si>
    <t>Export Komplet</t>
  </si>
  <si>
    <t>VZ</t>
  </si>
  <si>
    <t>2.0</t>
  </si>
  <si>
    <t>ZAMOK</t>
  </si>
  <si>
    <t>False</t>
  </si>
  <si>
    <t>{1b1ef329-10e1-4942-a986-250ed9e298bf}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</si>
  <si>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</si>
  <si>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</si>
  <si>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</si>
  <si>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</si>
  <si>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</si>
  <si>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</si>
  <si>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</si>
  <si>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</si>
  <si>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008/2023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</si>
  <si>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</si>
  <si>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</si>
  <si>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Autobusový záliv u dětského domova, Chrudim</t>
  </si>
  <si>
    <t>KSO:</t>
  </si>
  <si>
    <t/>
  </si>
  <si>
    <t>CC-CZ:</t>
  </si>
  <si>
    <t>Místo:</t>
  </si>
  <si>
    <t>Chrudim</t>
  </si>
  <si>
    <t>Datum:</t>
  </si>
  <si>
    <t>10. 5. 2023</t>
  </si>
  <si>
    <t>Zadavatel:</t>
  </si>
  <si>
    <t>IČ:</t>
  </si>
  <si>
    <t>00270211</t>
  </si>
  <si>
    <t>Město Chrudim</t>
  </si>
  <si>
    <t>DIČ:</t>
  </si>
  <si>
    <t>CZ00270211</t>
  </si>
  <si>
    <t>Uchazeč:</t>
  </si>
  <si>
    <t>Vyplň údaj</t>
  </si>
  <si>
    <t>Projektant:</t>
  </si>
  <si>
    <t>01873687</t>
  </si>
  <si>
    <t>DI PROJEKT s.r.o.</t>
  </si>
  <si>
    <t>CZ01873687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</si>
  <si>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</si>
  <si>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</si>
  <si>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</si>
  <si>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</si>
  <si>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</si>
  <si>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</si>
  <si>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</si>
  <si>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</si>
  <si>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</si>
  <si>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</si>
  <si>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</si>
  <si>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</si>
  <si>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</si>
  <si>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</si>
  <si>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</si>
  <si>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</si>
  <si>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</si>
  <si>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</si>
  <si>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</si>
  <si>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</si>
  <si>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</si>
  <si>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</si>
  <si>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</si>
  <si>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</si>
  <si>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</si>
  <si>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</si>
  <si>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</si>
  <si>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</si>
  <si>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</si>
  <si>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</si>
  <si>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</si>
  <si>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</si>
  <si>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</si>
  <si>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</si>
  <si>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</si>
  <si>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</si>
  <si>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</si>
  <si>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</si>
  <si>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</si>
  <si>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</si>
  <si>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</si>
  <si>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</si>
  <si>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</si>
  <si>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008/2023_1</t>
  </si>
  <si>
    <t>Uznatelné náklady</t>
  </si>
  <si>
    <t>STA</t>
  </si>
  <si>
    <t>1</t>
  </si>
  <si>
    <t>{92e2bd8a-7f5a-43c4-a1fe-195ab70e3358}</t>
  </si>
  <si>
    <t>2</t>
  </si>
  <si>
    <t>008/2023_2</t>
  </si>
  <si>
    <t>Vyvolané náklady</t>
  </si>
  <si>
    <t>{4ef3eeda-5d07-4c3d-b07d-c35bec83b781}</t>
  </si>
  <si>
    <t>008/2023_3</t>
  </si>
  <si>
    <t>Neuznatelné náklady</t>
  </si>
  <si>
    <t>{30735b3b-f04d-463a-bce8-63e36ad27fce}</t>
  </si>
  <si>
    <t>008/2023_4</t>
  </si>
  <si>
    <t>Vedlejší rozpočtové náklady</t>
  </si>
  <si>
    <t>{6bf58224-f2e0-48cc-a38a-bdbefc831166}</t>
  </si>
  <si>
    <t>KRYCÍ LIST SOUPISU PRACÍ</t>
  </si>
  <si>
    <t>Objekt:</t>
  </si>
  <si>
    <t>008/2023_1 - Uznatelné náklady</t>
  </si>
  <si>
    <t>Markovice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</si>
  <si>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</si>
  <si>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</si>
  <si>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</si>
  <si>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</si>
  <si>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</si>
  <si>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</si>
  <si>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</si>
  <si>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</si>
  <si>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</si>
  <si>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</si>
  <si>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</si>
  <si>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</si>
  <si>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</si>
  <si>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</si>
  <si>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</si>
  <si>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</si>
  <si>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</si>
  <si>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</si>
  <si>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</si>
  <si>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</si>
  <si>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</si>
  <si>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</si>
  <si>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</si>
  <si>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</si>
  <si>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</si>
  <si>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</si>
  <si>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</si>
  <si>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</si>
  <si>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</si>
  <si>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</si>
  <si>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tl. do 100 mm, v jakékoliv ploše</t>
  </si>
  <si>
    <t>m2</t>
  </si>
  <si>
    <t>CS ÚRS 2023 01</t>
  </si>
  <si>
    <t>4</t>
  </si>
  <si>
    <t>332759181</t>
  </si>
  <si>
    <t>Online PSC</t>
  </si>
  <si>
    <t>https://podminky.urs.cz/item/CS_URS_2023_01/111301111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</si>
  <si>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</si>
  <si>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</si>
  <si>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512948621</t>
  </si>
  <si>
    <t>https://podminky.urs.cz/item/CS_URS_2023_01/113106123</t>
  </si>
  <si>
    <t>VV</t>
  </si>
  <si>
    <t>"dle přílohy D.1.1.1.2"</t>
  </si>
  <si>
    <t>"zámková dlažba"40</t>
  </si>
  <si>
    <t>3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</si>
  <si>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</si>
  <si>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</si>
  <si>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-1446099724</t>
  </si>
  <si>
    <t>https://podminky.urs.cz/item/CS_URS_2023_01/113107171</t>
  </si>
  <si>
    <t>"beton"143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</si>
  <si>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</si>
  <si>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</si>
  <si>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2128003675</t>
  </si>
  <si>
    <t>https://podminky.urs.cz/item/CS_URS_2023_01/113107182</t>
  </si>
  <si>
    <t>"asfaltový kryt"143</t>
  </si>
  <si>
    <t>5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</si>
  <si>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</si>
  <si>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</si>
  <si>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</si>
  <si>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-256872217</t>
  </si>
  <si>
    <t>https://podminky.urs.cz/item/CS_URS_2023_01/113202111</t>
  </si>
  <si>
    <t>"silniční"8+3</t>
  </si>
  <si>
    <t>6</t>
  </si>
  <si>
    <t>113204111</t>
  </si>
  <si>
    <t>Vytrhání obrub s vybouráním lože, s přemístěním hmot na skládku na vzdálenost do 3 m nebo s naložením na dopravní prostředek záhonových</t>
  </si>
  <si>
    <t>-1592702640</t>
  </si>
  <si>
    <t>https://podminky.urs.cz/item/CS_URS_2023_01/113204111</t>
  </si>
  <si>
    <t>"záhonové"7+7,5+5,5+11</t>
  </si>
  <si>
    <t>7</t>
  </si>
  <si>
    <t>122251103</t>
  </si>
  <si>
    <t>Odkopávky a prokopávky nezapažené strojně v hornině třídy těžitelnosti I skupiny 3 přes 50 do 100 m3</t>
  </si>
  <si>
    <t>m3</t>
  </si>
  <si>
    <t>-437682910</t>
  </si>
  <si>
    <t>https://podminky.urs.cz/item/CS_URS_2023_01/122251103</t>
  </si>
  <si>
    <t>"pod chodníkem"(3,46*0,21)+(0,21+1,12)/2*23,55+(1,12+0,6)/2*13,75+(0,6+0,5)/2*10,1+0,5/2*8,5+47*0,15</t>
  </si>
  <si>
    <t>"chodník na druhé straně"13*0,2</t>
  </si>
  <si>
    <t>"BUS záliv"0,55*43+0,32*10</t>
  </si>
  <si>
    <t>Mezisoučet</t>
  </si>
  <si>
    <t>"sanace v případě potřeby dle PD"</t>
  </si>
  <si>
    <t>"chodník"(73+7+83+26,5+10,5+4+2+7,5+3+1)*0,15+(0,3*133)</t>
  </si>
  <si>
    <t>"BUS záliv"97*0,2-0,2*54</t>
  </si>
  <si>
    <t>Součet</t>
  </si>
  <si>
    <t>8</t>
  </si>
  <si>
    <t>129951123</t>
  </si>
  <si>
    <t>Bourání konstrukcí v odkopávkách a prokopávkách strojně s přemístěním suti na hromady na vzdálenost do 20 m nebo s naložením na dopravní prostředek z betonu železového nebo předpjatého</t>
  </si>
  <si>
    <t>1765497411</t>
  </si>
  <si>
    <t>https://podminky.urs.cz/item/CS_URS_2023_01/129951123</t>
  </si>
  <si>
    <t>"železobetonová patka"1,2*1,2*1,5</t>
  </si>
  <si>
    <t>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</si>
  <si>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</si>
  <si>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</si>
  <si>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1185647915</t>
  </si>
  <si>
    <t>https://podminky.urs.cz/item/CS_URS_2023_01/162751117</t>
  </si>
  <si>
    <t>"odkopávky"72,392</t>
  </si>
  <si>
    <t>"sanace"153,517</t>
  </si>
  <si>
    <t>10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</si>
  <si>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</si>
  <si>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</si>
  <si>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-384707991</t>
  </si>
  <si>
    <t>https://podminky.urs.cz/item/CS_URS_2023_01/162751119</t>
  </si>
  <si>
    <t>"na skládku do 13km"</t>
  </si>
  <si>
    <t>"odkopávky"72,392*3</t>
  </si>
  <si>
    <t>"sanace"153,517*3</t>
  </si>
  <si>
    <t>11</t>
  </si>
  <si>
    <t>171151103</t>
  </si>
  <si>
    <t>Uložení sypanin do násypů strojně s rozprostřením sypaniny ve vrstvách a s hrubým urovnáním zhutněných z hornin soudržných jakékoliv třídy těžitelnosti</t>
  </si>
  <si>
    <t>1558136565</t>
  </si>
  <si>
    <t>https://podminky.urs.cz/item/CS_URS_2023_01/171151103</t>
  </si>
  <si>
    <t>"násyp tělesa hutnění po vrstvách max 30cm"0,25*27</t>
  </si>
  <si>
    <t>"násyp v případě neprovádění sanace"0,25*18</t>
  </si>
  <si>
    <t>12</t>
  </si>
  <si>
    <t>M</t>
  </si>
  <si>
    <t>58344197</t>
  </si>
  <si>
    <t>štěrkodrť frakce 0/63</t>
  </si>
  <si>
    <t>t</t>
  </si>
  <si>
    <t>-189761556</t>
  </si>
  <si>
    <t>13</t>
  </si>
  <si>
    <t>171201231</t>
  </si>
  <si>
    <t>Poplatek za uložení stavebního odpadu na recyklační skládce (skládkovné) zeminy a kamení zatříděného do Katalogu odpadů pod kódem 17 05 04</t>
  </si>
  <si>
    <t>572702083</t>
  </si>
  <si>
    <t>https://podminky.urs.cz/item/CS_URS_2023_01/171201231</t>
  </si>
  <si>
    <t>"odkopávky"72,392*2</t>
  </si>
  <si>
    <t>"sanace"153,517*2</t>
  </si>
  <si>
    <t>14</t>
  </si>
  <si>
    <t>171251201</t>
  </si>
  <si>
    <t>Uložení sypaniny na skládky nebo meziskládky bez hutnění s upravením uložené sypaniny do předepsaného tvaru</t>
  </si>
  <si>
    <t>1866841050</t>
  </si>
  <si>
    <t>https://podminky.urs.cz/item/CS_URS_2023_01/171251201</t>
  </si>
  <si>
    <t>181951114</t>
  </si>
  <si>
    <t>Úprava pláně vyrovnáním výškových rozdílů strojně v hornině třídy těžitelnosti II, skupiny 4 a 5 se zhutněním</t>
  </si>
  <si>
    <t>10578288</t>
  </si>
  <si>
    <t>https://podminky.urs.cz/item/CS_URS_2023_01/181951114</t>
  </si>
  <si>
    <t>"dle přílohy Situace stavby Vzorové příčné řezy"</t>
  </si>
  <si>
    <t>"BUS"97</t>
  </si>
  <si>
    <t>"chodník"73+7+83+26,5+10,5+4+2+7,5+3+1</t>
  </si>
  <si>
    <t>Svislé a kompletní konstrukce</t>
  </si>
  <si>
    <t>16</t>
  </si>
  <si>
    <t>339921131</t>
  </si>
  <si>
    <t>Osazování palisád betonových v řadě se zabetonováním výšky palisády do 500 mm</t>
  </si>
  <si>
    <t>1806128358</t>
  </si>
  <si>
    <t>https://podminky.urs.cz/item/CS_URS_2023_01/339921131</t>
  </si>
  <si>
    <t>"Betonová palisáda 16/16/400"(8+8+8)*0,16</t>
  </si>
  <si>
    <t>17</t>
  </si>
  <si>
    <t>BET.P40U01.1</t>
  </si>
  <si>
    <t>BEST-PALISÁDA URIKO, VÝŠKA 40CM, PŘÍRODNÍ</t>
  </si>
  <si>
    <t>kus</t>
  </si>
  <si>
    <t>1366397280</t>
  </si>
  <si>
    <t>"Betonová palisáda 16/16/400"8+8+8</t>
  </si>
  <si>
    <t>18</t>
  </si>
  <si>
    <t>339921132</t>
  </si>
  <si>
    <t>Osazování palisád betonových v řadě se zabetonováním výšky palisády přes 500 do 1000 mm</t>
  </si>
  <si>
    <t>-358800621</t>
  </si>
  <si>
    <t>https://podminky.urs.cz/item/CS_URS_2023_01/339921132</t>
  </si>
  <si>
    <t>"Betonová palisáda 16/16/600"(52+8)*0,16</t>
  </si>
  <si>
    <t>"Betonová palisáda 16/16/1000"77*0,16</t>
  </si>
  <si>
    <t>19</t>
  </si>
  <si>
    <t>BET.P60U01.1</t>
  </si>
  <si>
    <t>BEST-PALISÁDA URIKO, VÝŠKA 60CM, PŘÍRODNÍ</t>
  </si>
  <si>
    <t>757320387</t>
  </si>
  <si>
    <t>"Betonová palisáda 16/16/600"(52+8)</t>
  </si>
  <si>
    <t>20</t>
  </si>
  <si>
    <t>BET.P10U01.1</t>
  </si>
  <si>
    <t>BEST-PALISÁDA URIKO, VÝŠKA 100CM, PŘÍRODNÍ</t>
  </si>
  <si>
    <t>589905743</t>
  </si>
  <si>
    <t>"Betonová palisáda 16/16/1000"77</t>
  </si>
  <si>
    <t>Komunikace pozemní</t>
  </si>
  <si>
    <t>564851011</t>
  </si>
  <si>
    <t>Podklad ze štěrkodrti ŠD s rozprostřením a zhutněním plochy jednotlivě do 100 m2, po zhutnění tl. 150 mm</t>
  </si>
  <si>
    <t>969620055</t>
  </si>
  <si>
    <t>https://podminky.urs.cz/item/CS_URS_2023_01/564851011</t>
  </si>
  <si>
    <t>22</t>
  </si>
  <si>
    <t>564871111</t>
  </si>
  <si>
    <t>Podklad ze štěrkodrti ŠD s rozprostřením a zhutněním plochy přes 100 m2, po zhutnění tl. 250 mm</t>
  </si>
  <si>
    <t>-427634505</t>
  </si>
  <si>
    <t>https://podminky.urs.cz/item/CS_URS_2023_01/564871111</t>
  </si>
  <si>
    <t>"bus"97+(0,7*54)</t>
  </si>
  <si>
    <t>23</t>
  </si>
  <si>
    <t>565145101</t>
  </si>
  <si>
    <t>Asfaltový beton vrstva podkladní ACP 16 (obalované kamenivo střednězrnné - OKS) s rozprostřením a zhutněním v pruhu šířky do 1,5 m, po zhutnění tl. 60 mm</t>
  </si>
  <si>
    <t>1932204562</t>
  </si>
  <si>
    <t>https://podminky.urs.cz/item/CS_URS_2023_01/565145101</t>
  </si>
  <si>
    <t>"podkladní vrstva ACP 16+"97</t>
  </si>
  <si>
    <t>24</t>
  </si>
  <si>
    <t>567122114</t>
  </si>
  <si>
    <t>Podklad ze směsi stmelené cementem SC bez dilatačních spár, s rozprostřením a zhutněním SC C 8/10 (KSC I), po zhutnění tl. 150 mm</t>
  </si>
  <si>
    <t>-1493187056</t>
  </si>
  <si>
    <t>https://podminky.urs.cz/item/CS_URS_2023_01/567122114</t>
  </si>
  <si>
    <t>"případná sanace chodník"73+7+83+26,5+10,5+4+2+7,5+3+1+(0,3*133)</t>
  </si>
  <si>
    <t>25</t>
  </si>
  <si>
    <t>567132111</t>
  </si>
  <si>
    <t>Podklad ze směsi stmelené cementem SC bez dilatačních spár, s rozprostřením a zhutněním SC C 8/10 (KSC I), po zhutnění tl. 160 mm</t>
  </si>
  <si>
    <t>-1423920719</t>
  </si>
  <si>
    <t>https://podminky.urs.cz/item/CS_URS_2023_01/567132111</t>
  </si>
  <si>
    <t>26</t>
  </si>
  <si>
    <t>567132115</t>
  </si>
  <si>
    <t>Podklad ze směsi stmelené cementem SC bez dilatačních spár, s rozprostřením a zhutněním SC C 8/10 (KSC I), po zhutnění tl. 200 mm</t>
  </si>
  <si>
    <t>-2065551001</t>
  </si>
  <si>
    <t>https://podminky.urs.cz/item/CS_URS_2023_01/567132115</t>
  </si>
  <si>
    <t>"sanace v případě neúnosného podloží dle PD"</t>
  </si>
  <si>
    <t>"případná sanace BUS"97+(0,7*54)</t>
  </si>
  <si>
    <t>27</t>
  </si>
  <si>
    <t>573191111</t>
  </si>
  <si>
    <t>Postřik infiltrační kationaktivní emulzí v množství 1,00 kg/m2</t>
  </si>
  <si>
    <t>718661985</t>
  </si>
  <si>
    <t>https://podminky.urs.cz/item/CS_URS_2023_01/573191111</t>
  </si>
  <si>
    <t>28</t>
  </si>
  <si>
    <t>573211107</t>
  </si>
  <si>
    <t>Postřik spojovací PS bez posypu kamenivem z asfaltu silničního, v množství 0,30 kg/m2</t>
  </si>
  <si>
    <t>-864832698</t>
  </si>
  <si>
    <t>https://podminky.urs.cz/item/CS_URS_2023_01/573211107</t>
  </si>
  <si>
    <t>"spojobací postřik pod obrusnou vrStvu"97</t>
  </si>
  <si>
    <t>29</t>
  </si>
  <si>
    <t>573211111</t>
  </si>
  <si>
    <t>Postřik spojovací PS bez posypu kamenivem z asfaltu silničního, v množství 0,60 kg/m2</t>
  </si>
  <si>
    <t>-603905731</t>
  </si>
  <si>
    <t>https://podminky.urs.cz/item/CS_URS_2023_01/573211111</t>
  </si>
  <si>
    <t>"spojovací postřik pod ložnou vrstvu"97</t>
  </si>
  <si>
    <t>30</t>
  </si>
  <si>
    <t>576133211</t>
  </si>
  <si>
    <t>Asfaltový koberec mastixový SMA 11 (AKMS) s rozprostřením a se zhutněním v pruhu šířky do 3 m, po zhutnění tl. 40 mm</t>
  </si>
  <si>
    <t>1047069141</t>
  </si>
  <si>
    <t>https://podminky.urs.cz/item/CS_URS_2023_01/576133211</t>
  </si>
  <si>
    <t>"obrusná vrstva"97</t>
  </si>
  <si>
    <t>31</t>
  </si>
  <si>
    <t>577155032</t>
  </si>
  <si>
    <t>Asfaltový beton vrstva ložní ACL 16 (ABH) s rozprostřením a zhutněním z modifikovaného asfaltu v pruhu šířky do 1,5 m, po zhutnění tl. 60 mm</t>
  </si>
  <si>
    <t>1217538141</t>
  </si>
  <si>
    <t>https://podminky.urs.cz/item/CS_URS_2023_01/577155032</t>
  </si>
  <si>
    <t>"ložná vrtsva ACL 16S"97</t>
  </si>
  <si>
    <t>32</t>
  </si>
  <si>
    <t>596211113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</si>
  <si>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</si>
  <si>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2138535176</t>
  </si>
  <si>
    <t>https://podminky.urs.cz/item/CS_URS_2023_01/596211113</t>
  </si>
  <si>
    <t>"chodník reliéfní"2+7,5+3+1</t>
  </si>
  <si>
    <t>"chodník šedá"73+7+83+26,5+10,5-(2,5*0,3*2)-(7*0,3*2)-(1,25*0,3*2)-(1,45*0,3*2)-(1,25*0,3)-(2,7*0,3)-(2,5*0,3)</t>
  </si>
  <si>
    <t>"kontrastní pás"4</t>
  </si>
  <si>
    <t>"chodník šedá rovné hrany"5*0,3</t>
  </si>
  <si>
    <t>33</t>
  </si>
  <si>
    <t>59245018</t>
  </si>
  <si>
    <t>dlažba tvar obdélník betonová 200x100x60mm přírodní</t>
  </si>
  <si>
    <t>-1078515628</t>
  </si>
  <si>
    <t>"dle přílohy Situace stavby a Vzorové příčné řezy"</t>
  </si>
  <si>
    <t>190,745*1,02</t>
  </si>
  <si>
    <t>34</t>
  </si>
  <si>
    <t>59245018R</t>
  </si>
  <si>
    <t>dlažba tvar obdélník betonová 200x100x60mm přírodní ROVNÉ HRANY</t>
  </si>
  <si>
    <t>2113216494</t>
  </si>
  <si>
    <t>1,5*1,02</t>
  </si>
  <si>
    <t>35</t>
  </si>
  <si>
    <t>59245008</t>
  </si>
  <si>
    <t>dlažba tvar obdélník betonová 200x100x60mm barevná</t>
  </si>
  <si>
    <t>1702872594</t>
  </si>
  <si>
    <t>"kontrastní pás červená"4*1,02</t>
  </si>
  <si>
    <t>36</t>
  </si>
  <si>
    <t>59245006</t>
  </si>
  <si>
    <t>dlažba tvar obdélník betonová pro nevidomé 200x100x60mm barevná</t>
  </si>
  <si>
    <t>1481741281</t>
  </si>
  <si>
    <t>13,5*1,02</t>
  </si>
  <si>
    <t>Ostatní konstrukce a práce, bourání</t>
  </si>
  <si>
    <t>37</t>
  </si>
  <si>
    <t>914111111</t>
  </si>
  <si>
    <t>Montáž svislé dopravní značky základní velikosti do 1 m2 objímkami na sloupky nebo konzoly</t>
  </si>
  <si>
    <t>1503320624</t>
  </si>
  <si>
    <t>"dle přílohy Situace stavby"</t>
  </si>
  <si>
    <t>"IP6 na sloupek"1</t>
  </si>
  <si>
    <t>"na V.O."1</t>
  </si>
  <si>
    <t>38</t>
  </si>
  <si>
    <t>40445622</t>
  </si>
  <si>
    <t>informativní značky provozní IP1-IP3, IP4b-IP7, IP10a, b 750x750mm</t>
  </si>
  <si>
    <t>392228271</t>
  </si>
  <si>
    <t>"IP6"2</t>
  </si>
  <si>
    <t>39</t>
  </si>
  <si>
    <t>914511111</t>
  </si>
  <si>
    <t>Montáž sloupku dopravních značek délky do 3,5 m do betonového základu</t>
  </si>
  <si>
    <t>1878005200</t>
  </si>
  <si>
    <t>https://podminky.urs.cz/item/CS_URS_2023_01/914511111</t>
  </si>
  <si>
    <t>"IP6 Nna sloupek"1</t>
  </si>
  <si>
    <t>40</t>
  </si>
  <si>
    <t>40445225</t>
  </si>
  <si>
    <t>sloupek pro dopravní značku Zn D 60mm v 3,5m</t>
  </si>
  <si>
    <t>1959979111</t>
  </si>
  <si>
    <t>41</t>
  </si>
  <si>
    <t>915131112</t>
  </si>
  <si>
    <t>Vodorovné dopravní značení stříkané barvou přechody pro chodce, šipky, symboly bílé retroreflexní</t>
  </si>
  <si>
    <t>-527257703</t>
  </si>
  <si>
    <t>"V7a"4*0,5*7</t>
  </si>
  <si>
    <t>42</t>
  </si>
  <si>
    <t>915621111</t>
  </si>
  <si>
    <t>Předznačení pro vodorovné značení stříkané barvou nebo prováděné z nátěrových hmot plošné šipky, symboly, nápisy</t>
  </si>
  <si>
    <t>1765346744</t>
  </si>
  <si>
    <t>"V7a"14</t>
  </si>
  <si>
    <t>43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</si>
  <si>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</si>
  <si>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</si>
  <si>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-1928323031</t>
  </si>
  <si>
    <t>https://podminky.urs.cz/item/CS_URS_2023_01/916131213</t>
  </si>
  <si>
    <t>"dle přílohy situace pozemní komunikace a vzorové příčné řezy"</t>
  </si>
  <si>
    <t>"15/15"5</t>
  </si>
  <si>
    <t>"15/25-15"1+3</t>
  </si>
  <si>
    <t>"15/25"25,5+15,5+2</t>
  </si>
  <si>
    <t>44</t>
  </si>
  <si>
    <t>59217031</t>
  </si>
  <si>
    <t>obrubník betonový silniční 1000x150x250mm</t>
  </si>
  <si>
    <t>939545953</t>
  </si>
  <si>
    <t>43*1,02 "Přepočtené koeficientem množství</t>
  </si>
  <si>
    <t>45</t>
  </si>
  <si>
    <t>59217029</t>
  </si>
  <si>
    <t>obrubník betonový silniční nájezdový 1000x150x150mm</t>
  </si>
  <si>
    <t>1529304031</t>
  </si>
  <si>
    <t>5*1,02</t>
  </si>
  <si>
    <t>46</t>
  </si>
  <si>
    <t>59217030</t>
  </si>
  <si>
    <t>obrubník betonový silniční přechodový 1000x150x150-250mm</t>
  </si>
  <si>
    <t>1943117135</t>
  </si>
  <si>
    <t>47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</si>
  <si>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</si>
  <si>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</si>
  <si>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-1210091407</t>
  </si>
  <si>
    <t>https://podminky.urs.cz/item/CS_URS_2023_01/916231213</t>
  </si>
  <si>
    <t>"8/20"70+12+32+19</t>
  </si>
  <si>
    <t>48</t>
  </si>
  <si>
    <t>59217018</t>
  </si>
  <si>
    <t>obrubník betonový chodníkový 1000x80x200mm</t>
  </si>
  <si>
    <t>132261988</t>
  </si>
  <si>
    <t>133*1,02 "Přepočtené koeficientem množství</t>
  </si>
  <si>
    <t>49</t>
  </si>
  <si>
    <t>916431112</t>
  </si>
  <si>
    <t>Osazení betonového bezbariérového obrubníku s ložem betonovým tl. 150 mm úložná šířka do 400 mm s boční opěrou</t>
  </si>
  <si>
    <t>-1856899691</t>
  </si>
  <si>
    <t>https://podminky.urs.cz/item/CS_URS_2023_01/916431112</t>
  </si>
  <si>
    <t>"nástupní hrany"11</t>
  </si>
  <si>
    <t>"náběhy"1+1</t>
  </si>
  <si>
    <t>50</t>
  </si>
  <si>
    <t>59217040</t>
  </si>
  <si>
    <t>obrubník betonový bezbariérový náběhový</t>
  </si>
  <si>
    <t>-397832120</t>
  </si>
  <si>
    <t>1+1</t>
  </si>
  <si>
    <t>51</t>
  </si>
  <si>
    <t>59217041</t>
  </si>
  <si>
    <t>obrubník betonový bezbariérový přímý</t>
  </si>
  <si>
    <t>239099140</t>
  </si>
  <si>
    <t>52</t>
  </si>
  <si>
    <t>916991121</t>
  </si>
  <si>
    <t>Lože pod obrubníky, krajníky nebo obruby z dlažebních kostek z betonu prostého</t>
  </si>
  <si>
    <t>-558984565</t>
  </si>
  <si>
    <t>https://podminky.urs.cz/item/CS_URS_2023_01/916991121</t>
  </si>
  <si>
    <t>"dle přílohy Situace stavby a vzorové příčné řezy"</t>
  </si>
  <si>
    <t>"betonový obrubník 8"133*0,28*0,1</t>
  </si>
  <si>
    <t>"obrubník silniční 15"52*0,35*0,1</t>
  </si>
  <si>
    <t>"!pod BUS obrubníky"13*0,5*0,15</t>
  </si>
  <si>
    <t>53</t>
  </si>
  <si>
    <t>919111213</t>
  </si>
  <si>
    <t>Řezání dilatačních spár v čerstvém cementobetonovém krytu vytvoření komůrky pro těsnící zálivku šířky 10 mm, hloubky 25 mm</t>
  </si>
  <si>
    <t>982061520</t>
  </si>
  <si>
    <t>https://podminky.urs.cz/item/CS_URS_2023_01/919111213</t>
  </si>
  <si>
    <t>"proříznutí spáry"53</t>
  </si>
  <si>
    <t>54</t>
  </si>
  <si>
    <t>919121112</t>
  </si>
  <si>
    <t>Utěsnění dilatačních spár zálivkou za studena v cementobetonovém nebo živičném krytu včetně adhezního nátěru s těsnicím profilem pod zálivkou, pro komůrky šířky 10 mm, hloubky 25 mm</t>
  </si>
  <si>
    <t>-1649663867</t>
  </si>
  <si>
    <t>https://podminky.urs.cz/item/CS_URS_2023_01/919121112</t>
  </si>
  <si>
    <t>55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</si>
  <si>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</si>
  <si>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</si>
  <si>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-1994036039</t>
  </si>
  <si>
    <t>https://podminky.urs.cz/item/CS_URS_2023_01/966006211</t>
  </si>
  <si>
    <t>"ze sloupku"1</t>
  </si>
  <si>
    <t>"z konzoly na lampě"1</t>
  </si>
  <si>
    <t>997</t>
  </si>
  <si>
    <t>Přesun sutě</t>
  </si>
  <si>
    <t>56</t>
  </si>
  <si>
    <t>997221561</t>
  </si>
  <si>
    <t>Vodorovná doprava suti bez naložení, ale se složením a s hrubým urovnáním z kusových materiálů, na vzdálenost do 1 km</t>
  </si>
  <si>
    <t>2629139</t>
  </si>
  <si>
    <t>https://podminky.urs.cz/item/CS_URS_2023_01/997221561</t>
  </si>
  <si>
    <t>"beton"10,4+46,475+2,255+1,24</t>
  </si>
  <si>
    <t>"živice"31,46</t>
  </si>
  <si>
    <t>57</t>
  </si>
  <si>
    <t>997221569</t>
  </si>
  <si>
    <t>Vodorovná doprava suti bez naložení, ale se složením a s hrubým urovnáním Příplatek k ceně za každý další i započatý 1 km přes 1 km</t>
  </si>
  <si>
    <t>-794960911</t>
  </si>
  <si>
    <t>https://podminky.urs.cz/item/CS_URS_2023_01/997221569</t>
  </si>
  <si>
    <t>"beton"(10,4+46,475+2,255+1,24)*12</t>
  </si>
  <si>
    <t>"živice"31,46*12</t>
  </si>
  <si>
    <t>58</t>
  </si>
  <si>
    <t>997221611</t>
  </si>
  <si>
    <t>Nakládání na dopravní prostředky pro vodorovnou dopravu suti</t>
  </si>
  <si>
    <t>564142799</t>
  </si>
  <si>
    <t>https://podminky.urs.cz/item/CS_URS_2023_01/997221611</t>
  </si>
  <si>
    <t>59</t>
  </si>
  <si>
    <t>997221861</t>
  </si>
  <si>
    <t>Poplatek za uložení stavebního odpadu na recyklační skládce (skládkovné) z prostého betonu zatříděného do Katalogu odpadů pod kódem 17 01 01</t>
  </si>
  <si>
    <t>-249979462</t>
  </si>
  <si>
    <t>https://podminky.urs.cz/item/CS_URS_2023_01/997221861</t>
  </si>
  <si>
    <t>60</t>
  </si>
  <si>
    <t>997221875</t>
  </si>
  <si>
    <t>Poplatek za uložení stavebního odpadu na recyklační skládce (skládkovné) asfaltového bez obsahu dehtu zatříděného do Katalogu odpadů pod kódem 17 03 02</t>
  </si>
  <si>
    <t>2087575876</t>
  </si>
  <si>
    <t>https://podminky.urs.cz/item/CS_URS_2023_01/997221875</t>
  </si>
  <si>
    <t>998</t>
  </si>
  <si>
    <t>Přesun hmot</t>
  </si>
  <si>
    <t>61</t>
  </si>
  <si>
    <t>998225111</t>
  </si>
  <si>
    <t>Přesun hmot pro komunikace s krytem z kameniva, monolitickým betonovým nebo živičným dopravní vzdálenost do 200 m jakékoliv délky objektu</t>
  </si>
  <si>
    <t>-766481478</t>
  </si>
  <si>
    <t>https://podminky.urs.cz/item/CS_URS_2023_01/998225111</t>
  </si>
  <si>
    <t>008/2023_2 - Vyvolané náklady</t>
  </si>
  <si>
    <t xml:space="preserve">    4 - Vodorovné konstrukce</t>
  </si>
  <si>
    <t xml:space="preserve">    8 - Trubní vedení</t>
  </si>
  <si>
    <t>132251101</t>
  </si>
  <si>
    <t>Hloubení nezapažených rýh šířky do 800 mm strojně s urovnáním dna do předepsaného profilu a spádu v hornině třídy těžitelnosti I skupiny 3 do 20 m3</t>
  </si>
  <si>
    <t>-906428826</t>
  </si>
  <si>
    <t>https://podminky.urs.cz/item/CS_URS_2023_01/132251101</t>
  </si>
  <si>
    <t>"odkopávky pro zatrubnění příkopu"12*1</t>
  </si>
  <si>
    <t>133251101</t>
  </si>
  <si>
    <t>Hloubení nezapažených šachet strojně v hornině třídy těžitelnosti I skupiny 3 do 20 m3</t>
  </si>
  <si>
    <t>-233500847</t>
  </si>
  <si>
    <t>https://podminky.urs.cz/item/CS_URS_2023_01/133251101</t>
  </si>
  <si>
    <t>"hloubení šachet pro revizní šachty"(1,3*1,3*1)*2</t>
  </si>
  <si>
    <t>-1529100699</t>
  </si>
  <si>
    <t>"rýhy"12</t>
  </si>
  <si>
    <t>"šachty"3,38</t>
  </si>
  <si>
    <t>391303661</t>
  </si>
  <si>
    <t>"rýhy"12*3</t>
  </si>
  <si>
    <t>"šachty"3,38*3</t>
  </si>
  <si>
    <t>1136597241</t>
  </si>
  <si>
    <t>"rýhy"12*2</t>
  </si>
  <si>
    <t>"šachty"3,38*2</t>
  </si>
  <si>
    <t>-995046624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</si>
  <si>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</si>
  <si>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</si>
  <si>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1306131554</t>
  </si>
  <si>
    <t>https://podminky.urs.cz/item/CS_URS_2023_01/175151101</t>
  </si>
  <si>
    <t>"obsyp potrubí"0,35*12</t>
  </si>
  <si>
    <t>58331200</t>
  </si>
  <si>
    <t>štěrkopísek netříděný</t>
  </si>
  <si>
    <t>842472883</t>
  </si>
  <si>
    <t>"obsyp potrubí"(0,35*12)*1,8</t>
  </si>
  <si>
    <t>"šachty"((1,5*1,5*0,5)*2)*1,8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</si>
  <si>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</si>
  <si>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</si>
  <si>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-1396767105</t>
  </si>
  <si>
    <t>https://podminky.urs.cz/item/CS_URS_2023_01/175151201</t>
  </si>
  <si>
    <t>"šachty"(1,5*1,5*0,5)*2</t>
  </si>
  <si>
    <t>Vodorovné konstrukce</t>
  </si>
  <si>
    <t>451573111</t>
  </si>
  <si>
    <t>Lože pod potrubí, stoky a drobné objekty v otevřeném výkopu z písku a štěrkopísku do 63 mm</t>
  </si>
  <si>
    <t>-1560777253</t>
  </si>
  <si>
    <t>https://podminky.urs.cz/item/CS_URS_2023_01/451573111</t>
  </si>
  <si>
    <t>"lože potrubí"1*0,1*12</t>
  </si>
  <si>
    <t>452111111</t>
  </si>
  <si>
    <t>Osazení betonových dílců pražců pod potrubí v otevřeném výkopu, průřezové plochy do 25000 mm2</t>
  </si>
  <si>
    <t>-1849023850</t>
  </si>
  <si>
    <t>https://podminky.urs.cz/item/CS_URS_2023_01/452111111</t>
  </si>
  <si>
    <t>"podkladní prahy"10</t>
  </si>
  <si>
    <t>11052023R</t>
  </si>
  <si>
    <t>Podkladní práh betonový 570/110</t>
  </si>
  <si>
    <t>-978676590</t>
  </si>
  <si>
    <t>452311151</t>
  </si>
  <si>
    <t>Podkladní a zajišťovací konstrukce z betonu prostého v otevřeném výkopu bez zvýšených nároků na prostředí desky pod potrubí, stoky a drobné objekty z betonu tř. C 20/25</t>
  </si>
  <si>
    <t>-1818010411</t>
  </si>
  <si>
    <t>https://podminky.urs.cz/item/CS_URS_2023_01/452311151</t>
  </si>
  <si>
    <t>"podkladní desky šachet"1,3*1,3*0,1*2</t>
  </si>
  <si>
    <t>Trubní vedení</t>
  </si>
  <si>
    <t>894414111</t>
  </si>
  <si>
    <t>Osazení betonových nebo železobetonových dílců pro šachty skruží základových (dno)</t>
  </si>
  <si>
    <t>-1927127735</t>
  </si>
  <si>
    <t>https://podminky.urs.cz/item/CS_URS_2023_01/894414111</t>
  </si>
  <si>
    <t>"šachta DN1200"2</t>
  </si>
  <si>
    <t>59224357</t>
  </si>
  <si>
    <t>dno betonové šachty kanalizační jednolité 120x113x80cm</t>
  </si>
  <si>
    <t>-791219631</t>
  </si>
  <si>
    <t>894414211</t>
  </si>
  <si>
    <t>Osazení betonových nebo železobetonových dílců pro šachty desek zákrytových</t>
  </si>
  <si>
    <t>1681617921</t>
  </si>
  <si>
    <t>https://podminky.urs.cz/item/CS_URS_2023_01/894414211</t>
  </si>
  <si>
    <t>59224422</t>
  </si>
  <si>
    <t>deska betonová zákrytová šachty DN 1200 kanalizační 147/62,5x16,5cm</t>
  </si>
  <si>
    <t>474601346</t>
  </si>
  <si>
    <t>899104112</t>
  </si>
  <si>
    <t>Osazení poklopů litinových a ocelových včetně rámů pro třídu zatížení D400, E600</t>
  </si>
  <si>
    <t>2081617512</t>
  </si>
  <si>
    <t>https://podminky.urs.cz/item/CS_URS_2023_01/899104112</t>
  </si>
  <si>
    <t>55241003</t>
  </si>
  <si>
    <t>poklop kanalizační betonový, litinový rám 160mm, D 400 bez odvětrání</t>
  </si>
  <si>
    <t>79741511</t>
  </si>
  <si>
    <t>919521130</t>
  </si>
  <si>
    <t>Zřízení silničního propustku z trub betonových nebo železobetonových DN 500 mm</t>
  </si>
  <si>
    <t>-1733864854</t>
  </si>
  <si>
    <t>https://podminky.urs.cz/item/CS_URS_2023_01/919521130</t>
  </si>
  <si>
    <t>"potrubí  DN500 prodloužení zatrubnění pod zastávkou"12</t>
  </si>
  <si>
    <t>59222024</t>
  </si>
  <si>
    <t>trouba ŽB hrdlová DN 500</t>
  </si>
  <si>
    <t>1755341677</t>
  </si>
  <si>
    <t>919535558</t>
  </si>
  <si>
    <t>Obetonování trubního propustku betonem prostým bez zvýšených nároků na prostředí tř. C 20/25</t>
  </si>
  <si>
    <t>1657449331</t>
  </si>
  <si>
    <t>https://podminky.urs.cz/item/CS_URS_2023_01/919535558</t>
  </si>
  <si>
    <t>"obetonování potrubí"0,8*12</t>
  </si>
  <si>
    <t>977213114</t>
  </si>
  <si>
    <t>Řezání trub betonových, železobetonových nebo kameninových kruhových kolmý řez DN 500</t>
  </si>
  <si>
    <t>-1870769903</t>
  </si>
  <si>
    <t>https://podminky.urs.cz/item/CS_URS_2023_01/977213114</t>
  </si>
  <si>
    <t>998271201</t>
  </si>
  <si>
    <t>Přesun hmot pro kanalizace (stoky) hloubené zděné v otevřeném výkopu dopravní vzdálenost do 15 m</t>
  </si>
  <si>
    <t>819084187</t>
  </si>
  <si>
    <t>https://podminky.urs.cz/item/CS_URS_2023_01/998271201</t>
  </si>
  <si>
    <t>008/2023_3 - Neuznatelné náklady</t>
  </si>
  <si>
    <t>726375299</t>
  </si>
  <si>
    <t>"drn"106+30+99+6+20</t>
  </si>
  <si>
    <t>112151013</t>
  </si>
  <si>
    <t>Pokácení stromu volné v celku s odřezáním kmene a s odvětvením průměru kmene přes 300 do 400 mm</t>
  </si>
  <si>
    <t>-958077435</t>
  </si>
  <si>
    <t>https://podminky.urs.cz/item/CS_URS_2023_01/112151013</t>
  </si>
  <si>
    <t>"ovocné stromy"2</t>
  </si>
  <si>
    <t>-863497992</t>
  </si>
  <si>
    <t>"odtsranění silničních obru"8+3</t>
  </si>
  <si>
    <t>-479329790</t>
  </si>
  <si>
    <t>"hloubení rýh pro základ bus přístřešku"0,46*3,5</t>
  </si>
  <si>
    <t>"odkopávky pro zatrubnění příkopu"(32+27)*1</t>
  </si>
  <si>
    <t>-68311792</t>
  </si>
  <si>
    <t>"uliční vpusti"(1,1*1,1*1,4)*3</t>
  </si>
  <si>
    <t>1580626181</t>
  </si>
  <si>
    <t>"rýhy"60,61</t>
  </si>
  <si>
    <t>"šachty"8,462</t>
  </si>
  <si>
    <t>"zásyp na trouby v zeleni"-37,8</t>
  </si>
  <si>
    <t>195006120</t>
  </si>
  <si>
    <t>"rýhy"60,61*3</t>
  </si>
  <si>
    <t>"šachty"8,462*3</t>
  </si>
  <si>
    <t>"zásyp na trouby v zeleni"-37,8*3</t>
  </si>
  <si>
    <t>1273006230</t>
  </si>
  <si>
    <t>"rýhy"60,61*2</t>
  </si>
  <si>
    <t>"šachty"8,462*2</t>
  </si>
  <si>
    <t>"zásyp na trouby v zeleni"-37,8*2</t>
  </si>
  <si>
    <t>1403005346</t>
  </si>
  <si>
    <t>174151101</t>
  </si>
  <si>
    <t>Zásyp sypaninou z jakékoliv horniny strojně s uložením výkopku ve vrstvách se zhutněním jam, šachet, rýh nebo kolem objektů v těchto vykopávkách</t>
  </si>
  <si>
    <t>2031024514</t>
  </si>
  <si>
    <t>https://podminky.urs.cz/item/CS_URS_2023_01/174151101</t>
  </si>
  <si>
    <t>"zásyp ze zeminy z výkopů na trubkou v zeleni"1,4*15+1,4*12</t>
  </si>
  <si>
    <t>71622546</t>
  </si>
  <si>
    <t>"obsyp potrubí"0,35*(32+37)</t>
  </si>
  <si>
    <t>"obsyp přípojek UV"(1,5+3,5+2,5)*0,5*0,5</t>
  </si>
  <si>
    <t>462736667</t>
  </si>
  <si>
    <t>"obsyp potrubí"(0,35*(32+37))*1,8</t>
  </si>
  <si>
    <t>"obsyp přípojek UV"((1,5+3,5+2,5)*0,5*0,5)*1,8</t>
  </si>
  <si>
    <t>"uliční vpusti"((1,1*1,1*1,4)*3-(0,4*3))*1,8</t>
  </si>
  <si>
    <t>1363829916</t>
  </si>
  <si>
    <t>"uliční vpusti"(1,1*1,1*1,4)*3-(0,4*3)</t>
  </si>
  <si>
    <t>181351003</t>
  </si>
  <si>
    <t>Rozprostření a urovnání ornice v rovině nebo ve svahu sklonu do 1:5 strojně při souvislé ploše do 100 m2, tl. vrstvy do 200 mm</t>
  </si>
  <si>
    <t>-1312439073</t>
  </si>
  <si>
    <t>https://podminky.urs.cz/item/CS_URS_2023_01/181351003</t>
  </si>
  <si>
    <t>"rozprostření ornice"110+87+90+17+14</t>
  </si>
  <si>
    <t>10364101</t>
  </si>
  <si>
    <t>zemina pro terénní úpravy - ornice</t>
  </si>
  <si>
    <t>935667321</t>
  </si>
  <si>
    <t>"ornice pro ohumusování"318*0,15*1,8</t>
  </si>
  <si>
    <t>181411131</t>
  </si>
  <si>
    <t>Založení trávníku na půdě předem připravené plochy do 1000 m2 výsevem včetně utažení parkového v rovině nebo na svahu do 1:5</t>
  </si>
  <si>
    <t>-109900729</t>
  </si>
  <si>
    <t>https://podminky.urs.cz/item/CS_URS_2023_01/181411131</t>
  </si>
  <si>
    <t>" dle přílohy Situace stavby"</t>
  </si>
  <si>
    <t>"dle osetí"318</t>
  </si>
  <si>
    <t>005724100</t>
  </si>
  <si>
    <t>osivo směs travní parková</t>
  </si>
  <si>
    <t>kg</t>
  </si>
  <si>
    <t>1795785981</t>
  </si>
  <si>
    <t>318*0,05*1,02</t>
  </si>
  <si>
    <t>-61937272</t>
  </si>
  <si>
    <t>"lože potrubí"1*0,1*(32+37)</t>
  </si>
  <si>
    <t>"lože přípojek UV"0,6*0,1*(1,5+3,5+2,5)</t>
  </si>
  <si>
    <t>848052573</t>
  </si>
  <si>
    <t>"podkladní prahy"26+22</t>
  </si>
  <si>
    <t>-1842599464</t>
  </si>
  <si>
    <t>-703254527</t>
  </si>
  <si>
    <t>"podkladní deska UV"1,1*1,1*0,1*3</t>
  </si>
  <si>
    <t>"podkladní desky šachet"1,3*1,3*0,1*3</t>
  </si>
  <si>
    <t>871310310</t>
  </si>
  <si>
    <t>Montáž kanalizačního potrubí z plastů z polypropylenu PP hladkého plnostěnného SN 10 DN 150</t>
  </si>
  <si>
    <t>-1848887964</t>
  </si>
  <si>
    <t>https://podminky.urs.cz/item/CS_URS_2023_01/871310310</t>
  </si>
  <si>
    <t>"přípojky UV"1,5+3,5+2,5</t>
  </si>
  <si>
    <t>286171120</t>
  </si>
  <si>
    <t>trubka kanalizační PP SN 10, dl. 3m, DN 160</t>
  </si>
  <si>
    <t>-2044870029</t>
  </si>
  <si>
    <t>877355211</t>
  </si>
  <si>
    <t>Montáž tvarovek na kanalizačním potrubí z trub z plastu z tvrdého PVC nebo z polypropylenu v otevřeném výkopu jednoosých DN 200</t>
  </si>
  <si>
    <t>1388277082</t>
  </si>
  <si>
    <t>https://podminky.urs.cz/item/CS_URS_2023_01/877355211</t>
  </si>
  <si>
    <t>"napojení vpustí"2*3</t>
  </si>
  <si>
    <t>R2</t>
  </si>
  <si>
    <t>Tvarovky PVC SN8 k napojení ul. vpustí</t>
  </si>
  <si>
    <t>-770823073</t>
  </si>
  <si>
    <t>"dle montáže tvarovek"2*3</t>
  </si>
  <si>
    <t>267795975</t>
  </si>
  <si>
    <t>1669073649</t>
  </si>
  <si>
    <t>33340957</t>
  </si>
  <si>
    <t>-1804099763</t>
  </si>
  <si>
    <t>895941111R</t>
  </si>
  <si>
    <t>Zřízení vpusti kanalizační uliční z betonových dílců typ UV-50 normální</t>
  </si>
  <si>
    <t>600372676</t>
  </si>
  <si>
    <t>"UV DN450 500/500"1</t>
  </si>
  <si>
    <t>"UV obrubníková"2</t>
  </si>
  <si>
    <t>R3</t>
  </si>
  <si>
    <t>Litinová mříž 500x500 tř. D400 + rám + kalový koš</t>
  </si>
  <si>
    <t>kompl</t>
  </si>
  <si>
    <t>-10918164</t>
  </si>
  <si>
    <t>R6</t>
  </si>
  <si>
    <t>Litinová mřížobrubníková tř. D400 + rám + kalový koš</t>
  </si>
  <si>
    <t>613031009</t>
  </si>
  <si>
    <t>R5</t>
  </si>
  <si>
    <t>Kompletní betonové dílce uliční vpusti</t>
  </si>
  <si>
    <t>-434526601</t>
  </si>
  <si>
    <t>"vyrovn. prstenec, skruž s otvorem, skruž, dno s výtokem, koš na nečistoty"3</t>
  </si>
  <si>
    <t>-420449697</t>
  </si>
  <si>
    <t>788442997</t>
  </si>
  <si>
    <t>141320102022</t>
  </si>
  <si>
    <t>Dodávka a montáž BUS přístřešku se skleněnou výplní, lavičkou a vitrínou rozměry dle PD</t>
  </si>
  <si>
    <t>946228110</t>
  </si>
  <si>
    <t>-555100697</t>
  </si>
  <si>
    <t>https://podminky.urs.cz/item/CS_URS_2023_01/914111111</t>
  </si>
  <si>
    <t>"IJ4a"1</t>
  </si>
  <si>
    <t>40445644</t>
  </si>
  <si>
    <t>informativní značky jiné IJ4a 500x500mm</t>
  </si>
  <si>
    <t>-179033913</t>
  </si>
  <si>
    <t>-1175771498</t>
  </si>
  <si>
    <t>-1984418303</t>
  </si>
  <si>
    <t>915121112</t>
  </si>
  <si>
    <t>Vodorovné dopravní značení stříkané barvou vodící čára bílá šířky 250 mm souvislá retroreflexní</t>
  </si>
  <si>
    <t>-343798263</t>
  </si>
  <si>
    <t>https://podminky.urs.cz/item/CS_URS_2023_01/915121112</t>
  </si>
  <si>
    <t>"V4 0,25"13</t>
  </si>
  <si>
    <t>915121122</t>
  </si>
  <si>
    <t>Vodorovné dopravní značení stříkané barvou vodící čára bílá šířky 250 mm přerušovaná retroreflexní</t>
  </si>
  <si>
    <t>1254741396</t>
  </si>
  <si>
    <t>https://podminky.urs.cz/item/CS_URS_2023_01/915121122</t>
  </si>
  <si>
    <t>"V4 (0,5/0,5/0,25)"24,5+14,5</t>
  </si>
  <si>
    <t>1015368436</t>
  </si>
  <si>
    <t>https://podminky.urs.cz/item/CS_URS_2023_01/915131112</t>
  </si>
  <si>
    <t>"VDZ BUS"8</t>
  </si>
  <si>
    <t>915611111</t>
  </si>
  <si>
    <t>Předznačení pro vodorovné značení stříkané barvou nebo prováděné z nátěrových hmot liniové dělicí čáry, vodicí proužky</t>
  </si>
  <si>
    <t>577963966</t>
  </si>
  <si>
    <t>https://podminky.urs.cz/item/CS_URS_2023_01/915611111</t>
  </si>
  <si>
    <t>"V4 0,5/0,5/0,25"24,5+14,5</t>
  </si>
  <si>
    <t>1762459030</t>
  </si>
  <si>
    <t>https://podminky.urs.cz/item/CS_URS_2023_01/915621111</t>
  </si>
  <si>
    <t>-520099757</t>
  </si>
  <si>
    <t>"15/25-15"1</t>
  </si>
  <si>
    <t>"15/25"8+12+6</t>
  </si>
  <si>
    <t>1944774228</t>
  </si>
  <si>
    <t>28*1,02 "Přepočtené koeficientem množství</t>
  </si>
  <si>
    <t>634003911</t>
  </si>
  <si>
    <t>1526366503</t>
  </si>
  <si>
    <t>878328468</t>
  </si>
  <si>
    <t>"obrubník silniční 15"32*0,35*0,1</t>
  </si>
  <si>
    <t>1079430867</t>
  </si>
  <si>
    <t>"potrubí  DN500 prodloužení zatrubnění pod zastávkou"32+27</t>
  </si>
  <si>
    <t>-625951615</t>
  </si>
  <si>
    <t>-1906342349</t>
  </si>
  <si>
    <t>"obetonování potrubí"0,8*3*2</t>
  </si>
  <si>
    <t>966008311</t>
  </si>
  <si>
    <t>Bourání trubního propustku s odklizením a uložením vybouraného materiálu na skládku na vzdálenost do 3 m nebo s naložením na dopravní prostředek čela z betonu železového</t>
  </si>
  <si>
    <t>-1469857331</t>
  </si>
  <si>
    <t>https://podminky.urs.cz/item/CS_URS_2023_01/966008311</t>
  </si>
  <si>
    <t>"čela propustku"2*3*0,4</t>
  </si>
  <si>
    <t>966008113</t>
  </si>
  <si>
    <t>Bourání trubního propustku s odklizením a uložením vybouraného materiálu na skládku na vzdálenost do 3 m nebo s naložením na dopravní prostředek z trub betonových nebo železobetonových DN přes 500 do 800 mm</t>
  </si>
  <si>
    <t>-2026076</t>
  </si>
  <si>
    <t>https://podminky.urs.cz/item/CS_URS_2023_01/966008113</t>
  </si>
  <si>
    <t>"bourání trubního propustku DN600"1+1</t>
  </si>
  <si>
    <t>977213111</t>
  </si>
  <si>
    <t>Řezání trub betonových, železobetonových nebo kameninových kruhových kolmý řez do DN 200</t>
  </si>
  <si>
    <t>-1746987260</t>
  </si>
  <si>
    <t>https://podminky.urs.cz/item/CS_URS_2023_01/977213111</t>
  </si>
  <si>
    <t>"navrtání potrubí pro přípojky"3</t>
  </si>
  <si>
    <t>982807895</t>
  </si>
  <si>
    <t>1939576120</t>
  </si>
  <si>
    <t>"beton"2,255+5,76+4,11</t>
  </si>
  <si>
    <t>-94433657</t>
  </si>
  <si>
    <t>"beton"(2,255+5,76+4,11)*12</t>
  </si>
  <si>
    <t>-1827779227</t>
  </si>
  <si>
    <t>-440704964</t>
  </si>
  <si>
    <t>62</t>
  </si>
  <si>
    <t>1919890920</t>
  </si>
  <si>
    <t>008/2023_4 - Vedlejší rozpočtové náklady</t>
  </si>
  <si>
    <t>VRN - Vedlejší rozpočtové náklady a všeobecné položky</t>
  </si>
  <si>
    <t>VRN</t>
  </si>
  <si>
    <t>Vedlejší rozpočtové náklady a všeobecné položky</t>
  </si>
  <si>
    <t>1101</t>
  </si>
  <si>
    <t>Geodetické vytýčení stavby polohopisné a výškopisné</t>
  </si>
  <si>
    <t>soubor</t>
  </si>
  <si>
    <t>-1620324274</t>
  </si>
  <si>
    <t>1102</t>
  </si>
  <si>
    <t>Vytýčení inženýrských sítí správci sítí včetně zpětného protokolárního předání sítí správcům sítí</t>
  </si>
  <si>
    <t>2059681499</t>
  </si>
  <si>
    <t>1105</t>
  </si>
  <si>
    <t>Zajištění a zřízení dopravy, regulace a ochrany dopravy během stavby včetně DIO, zřízení, provozu a odstranění přechodného dopravního značení včetně opotřebení</t>
  </si>
  <si>
    <t>74737237</t>
  </si>
  <si>
    <t>1106</t>
  </si>
  <si>
    <t>Vypracování a předání KZP dle SOD</t>
  </si>
  <si>
    <t>-1698342415</t>
  </si>
  <si>
    <t>1107</t>
  </si>
  <si>
    <t>Předání rizik Zhotovitele a subdodavatelů KooBOZP pro zpracování Plánu BOZP</t>
  </si>
  <si>
    <t>1403188286</t>
  </si>
  <si>
    <t>1108</t>
  </si>
  <si>
    <t>Zajištění ochrany inženýrských sítí pro přejezd stavební techniky ocelovými plechy či panely</t>
  </si>
  <si>
    <t>1689606227</t>
  </si>
  <si>
    <t>1109</t>
  </si>
  <si>
    <t>Dočasné zajištění podzemního potrubí nebo vedení ve výkopku ve stavu a poloze, ve kterých byly na začátku zemních prací podepřením, vzepřením nebo vyvěšením, s ochranným bedněním, se zřízením a odstraněním zajišťovacích konstrukcí včetně opotřebení</t>
  </si>
  <si>
    <t>900611293</t>
  </si>
  <si>
    <t>1113</t>
  </si>
  <si>
    <t>Zařízení staveniště, zřízení, provoz a odstranění</t>
  </si>
  <si>
    <t>-493443831</t>
  </si>
  <si>
    <t>1114</t>
  </si>
  <si>
    <t>Provoz investora</t>
  </si>
  <si>
    <t>-1693572528</t>
  </si>
  <si>
    <t>1116</t>
  </si>
  <si>
    <t>Poplatek za zábor komunikace ve správě SÚS apod.</t>
  </si>
  <si>
    <t>923150048</t>
  </si>
  <si>
    <t>1117</t>
  </si>
  <si>
    <t>Provedení zkoušek a měření únosnosti konstrukčních vrstev akredit. zkušebnou Zhotovitele v souladu s TKP 5 a ČSN 736126-1
"dle ČSN 736133 -1x 100bm - únosnost pláně" min. 8ks
"dle TKP 5 a ČSN 736126 -1 - zkoušky na vrstvách - statická" min. 9ks</t>
  </si>
  <si>
    <t>1508366009</t>
  </si>
  <si>
    <t>1118</t>
  </si>
  <si>
    <t>Projednání PD Trvalého DZ s PČR a OD investora</t>
  </si>
  <si>
    <t>338444638</t>
  </si>
  <si>
    <t>1119</t>
  </si>
  <si>
    <t>Předání všech dokladů v počtu dle SOD</t>
  </si>
  <si>
    <t>-1590697573</t>
  </si>
  <si>
    <t>1120</t>
  </si>
  <si>
    <t>Projektová dokumentace skutečně provedeného stavu dle SOD včetně návodu na obsluhu a údržbu v českém jazyce stvrzeném uživatelem (3x tištěná dokumentace, 3x CD)</t>
  </si>
  <si>
    <t>-873985431</t>
  </si>
  <si>
    <t>1121</t>
  </si>
  <si>
    <t>Geodetické zaměření skutečného provedení stavby výškopisné a polohopisné (3x tištěná dokumentace, 3x CD)</t>
  </si>
  <si>
    <t>1553119374</t>
  </si>
  <si>
    <t>1122</t>
  </si>
  <si>
    <t>Geometrický plán skutečného provedení stavby včetně stvrzení příslušným Katastrálním úřadem (6x tištěná dokumentace, 3x CD)</t>
  </si>
  <si>
    <t>82681763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</si>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</sst>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301111" TargetMode="External" /><Relationship Id="rId2" Type="http://schemas.openxmlformats.org/officeDocument/2006/relationships/hyperlink" Target="https://podminky.urs.cz/item/CS_URS_2023_01/113106123" TargetMode="External" /><Relationship Id="rId3" Type="http://schemas.openxmlformats.org/officeDocument/2006/relationships/hyperlink" Target="https://podminky.urs.cz/item/CS_URS_2023_01/113107171" TargetMode="External" /><Relationship Id="rId4" Type="http://schemas.openxmlformats.org/officeDocument/2006/relationships/hyperlink" Target="https://podminky.urs.cz/item/CS_URS_2023_01/113107182" TargetMode="External" /><Relationship Id="rId5" Type="http://schemas.openxmlformats.org/officeDocument/2006/relationships/hyperlink" Target="https://podminky.urs.cz/item/CS_URS_2023_01/113202111" TargetMode="External" /><Relationship Id="rId6" Type="http://schemas.openxmlformats.org/officeDocument/2006/relationships/hyperlink" Target="https://podminky.urs.cz/item/CS_URS_2023_01/113204111" TargetMode="External" /><Relationship Id="rId7" Type="http://schemas.openxmlformats.org/officeDocument/2006/relationships/hyperlink" Target="https://podminky.urs.cz/item/CS_URS_2023_01/122251103" TargetMode="External" /><Relationship Id="rId8" Type="http://schemas.openxmlformats.org/officeDocument/2006/relationships/hyperlink" Target="https://podminky.urs.cz/item/CS_URS_2023_01/129951123" TargetMode="External" /><Relationship Id="rId9" Type="http://schemas.openxmlformats.org/officeDocument/2006/relationships/hyperlink" Target="https://podminky.urs.cz/item/CS_URS_2023_01/162751117" TargetMode="External" /><Relationship Id="rId10" Type="http://schemas.openxmlformats.org/officeDocument/2006/relationships/hyperlink" Target="https://podminky.urs.cz/item/CS_URS_2023_01/162751119" TargetMode="External" /><Relationship Id="rId11" Type="http://schemas.openxmlformats.org/officeDocument/2006/relationships/hyperlink" Target="https://podminky.urs.cz/item/CS_URS_2023_01/171151103" TargetMode="External" /><Relationship Id="rId12" Type="http://schemas.openxmlformats.org/officeDocument/2006/relationships/hyperlink" Target="https://podminky.urs.cz/item/CS_URS_2023_01/171201231" TargetMode="External" /><Relationship Id="rId13" Type="http://schemas.openxmlformats.org/officeDocument/2006/relationships/hyperlink" Target="https://podminky.urs.cz/item/CS_URS_2023_01/171251201" TargetMode="External" /><Relationship Id="rId14" Type="http://schemas.openxmlformats.org/officeDocument/2006/relationships/hyperlink" Target="https://podminky.urs.cz/item/CS_URS_2023_01/181951114" TargetMode="External" /><Relationship Id="rId15" Type="http://schemas.openxmlformats.org/officeDocument/2006/relationships/hyperlink" Target="https://podminky.urs.cz/item/CS_URS_2023_01/339921131" TargetMode="External" /><Relationship Id="rId16" Type="http://schemas.openxmlformats.org/officeDocument/2006/relationships/hyperlink" Target="https://podminky.urs.cz/item/CS_URS_2023_01/339921132" TargetMode="External" /><Relationship Id="rId17" Type="http://schemas.openxmlformats.org/officeDocument/2006/relationships/hyperlink" Target="https://podminky.urs.cz/item/CS_URS_2023_01/564851011" TargetMode="External" /><Relationship Id="rId18" Type="http://schemas.openxmlformats.org/officeDocument/2006/relationships/hyperlink" Target="https://podminky.urs.cz/item/CS_URS_2023_01/564871111" TargetMode="External" /><Relationship Id="rId19" Type="http://schemas.openxmlformats.org/officeDocument/2006/relationships/hyperlink" Target="https://podminky.urs.cz/item/CS_URS_2023_01/565145101" TargetMode="External" /><Relationship Id="rId20" Type="http://schemas.openxmlformats.org/officeDocument/2006/relationships/hyperlink" Target="https://podminky.urs.cz/item/CS_URS_2023_01/567122114" TargetMode="External" /><Relationship Id="rId21" Type="http://schemas.openxmlformats.org/officeDocument/2006/relationships/hyperlink" Target="https://podminky.urs.cz/item/CS_URS_2023_01/567132111" TargetMode="External" /><Relationship Id="rId22" Type="http://schemas.openxmlformats.org/officeDocument/2006/relationships/hyperlink" Target="https://podminky.urs.cz/item/CS_URS_2023_01/567132115" TargetMode="External" /><Relationship Id="rId23" Type="http://schemas.openxmlformats.org/officeDocument/2006/relationships/hyperlink" Target="https://podminky.urs.cz/item/CS_URS_2023_01/573191111" TargetMode="External" /><Relationship Id="rId24" Type="http://schemas.openxmlformats.org/officeDocument/2006/relationships/hyperlink" Target="https://podminky.urs.cz/item/CS_URS_2023_01/573211107" TargetMode="External" /><Relationship Id="rId25" Type="http://schemas.openxmlformats.org/officeDocument/2006/relationships/hyperlink" Target="https://podminky.urs.cz/item/CS_URS_2023_01/573211111" TargetMode="External" /><Relationship Id="rId26" Type="http://schemas.openxmlformats.org/officeDocument/2006/relationships/hyperlink" Target="https://podminky.urs.cz/item/CS_URS_2023_01/576133211" TargetMode="External" /><Relationship Id="rId27" Type="http://schemas.openxmlformats.org/officeDocument/2006/relationships/hyperlink" Target="https://podminky.urs.cz/item/CS_URS_2023_01/577155032" TargetMode="External" /><Relationship Id="rId28" Type="http://schemas.openxmlformats.org/officeDocument/2006/relationships/hyperlink" Target="https://podminky.urs.cz/item/CS_URS_2023_01/596211113" TargetMode="External" /><Relationship Id="rId29" Type="http://schemas.openxmlformats.org/officeDocument/2006/relationships/hyperlink" Target="https://podminky.urs.cz/item/CS_URS_2023_01/914511111" TargetMode="External" /><Relationship Id="rId30" Type="http://schemas.openxmlformats.org/officeDocument/2006/relationships/hyperlink" Target="https://podminky.urs.cz/item/CS_URS_2023_01/916131213" TargetMode="External" /><Relationship Id="rId31" Type="http://schemas.openxmlformats.org/officeDocument/2006/relationships/hyperlink" Target="https://podminky.urs.cz/item/CS_URS_2023_01/916231213" TargetMode="External" /><Relationship Id="rId32" Type="http://schemas.openxmlformats.org/officeDocument/2006/relationships/hyperlink" Target="https://podminky.urs.cz/item/CS_URS_2023_01/916431112" TargetMode="External" /><Relationship Id="rId33" Type="http://schemas.openxmlformats.org/officeDocument/2006/relationships/hyperlink" Target="https://podminky.urs.cz/item/CS_URS_2023_01/916991121" TargetMode="External" /><Relationship Id="rId34" Type="http://schemas.openxmlformats.org/officeDocument/2006/relationships/hyperlink" Target="https://podminky.urs.cz/item/CS_URS_2023_01/919111213" TargetMode="External" /><Relationship Id="rId35" Type="http://schemas.openxmlformats.org/officeDocument/2006/relationships/hyperlink" Target="https://podminky.urs.cz/item/CS_URS_2023_01/919121112" TargetMode="External" /><Relationship Id="rId36" Type="http://schemas.openxmlformats.org/officeDocument/2006/relationships/hyperlink" Target="https://podminky.urs.cz/item/CS_URS_2023_01/966006211" TargetMode="External" /><Relationship Id="rId37" Type="http://schemas.openxmlformats.org/officeDocument/2006/relationships/hyperlink" Target="https://podminky.urs.cz/item/CS_URS_2023_01/997221561" TargetMode="External" /><Relationship Id="rId38" Type="http://schemas.openxmlformats.org/officeDocument/2006/relationships/hyperlink" Target="https://podminky.urs.cz/item/CS_URS_2023_01/997221569" TargetMode="External" /><Relationship Id="rId39" Type="http://schemas.openxmlformats.org/officeDocument/2006/relationships/hyperlink" Target="https://podminky.urs.cz/item/CS_URS_2023_01/997221611" TargetMode="External" /><Relationship Id="rId40" Type="http://schemas.openxmlformats.org/officeDocument/2006/relationships/hyperlink" Target="https://podminky.urs.cz/item/CS_URS_2023_01/997221861" TargetMode="External" /><Relationship Id="rId41" Type="http://schemas.openxmlformats.org/officeDocument/2006/relationships/hyperlink" Target="https://podminky.urs.cz/item/CS_URS_2023_01/997221875" TargetMode="External" /><Relationship Id="rId42" Type="http://schemas.openxmlformats.org/officeDocument/2006/relationships/hyperlink" Target="https://podminky.urs.cz/item/CS_URS_2023_01/998225111" TargetMode="External" /><Relationship Id="rId4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2251101" TargetMode="External" /><Relationship Id="rId2" Type="http://schemas.openxmlformats.org/officeDocument/2006/relationships/hyperlink" Target="https://podminky.urs.cz/item/CS_URS_2023_01/133251101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62751119" TargetMode="External" /><Relationship Id="rId5" Type="http://schemas.openxmlformats.org/officeDocument/2006/relationships/hyperlink" Target="https://podminky.urs.cz/item/CS_URS_2023_01/171201231" TargetMode="External" /><Relationship Id="rId6" Type="http://schemas.openxmlformats.org/officeDocument/2006/relationships/hyperlink" Target="https://podminky.urs.cz/item/CS_URS_2023_01/171251201" TargetMode="External" /><Relationship Id="rId7" Type="http://schemas.openxmlformats.org/officeDocument/2006/relationships/hyperlink" Target="https://podminky.urs.cz/item/CS_URS_2023_01/175151101" TargetMode="External" /><Relationship Id="rId8" Type="http://schemas.openxmlformats.org/officeDocument/2006/relationships/hyperlink" Target="https://podminky.urs.cz/item/CS_URS_2023_01/175151201" TargetMode="External" /><Relationship Id="rId9" Type="http://schemas.openxmlformats.org/officeDocument/2006/relationships/hyperlink" Target="https://podminky.urs.cz/item/CS_URS_2023_01/451573111" TargetMode="External" /><Relationship Id="rId10" Type="http://schemas.openxmlformats.org/officeDocument/2006/relationships/hyperlink" Target="https://podminky.urs.cz/item/CS_URS_2023_01/452111111" TargetMode="External" /><Relationship Id="rId11" Type="http://schemas.openxmlformats.org/officeDocument/2006/relationships/hyperlink" Target="https://podminky.urs.cz/item/CS_URS_2023_01/452311151" TargetMode="External" /><Relationship Id="rId12" Type="http://schemas.openxmlformats.org/officeDocument/2006/relationships/hyperlink" Target="https://podminky.urs.cz/item/CS_URS_2023_01/894414111" TargetMode="External" /><Relationship Id="rId13" Type="http://schemas.openxmlformats.org/officeDocument/2006/relationships/hyperlink" Target="https://podminky.urs.cz/item/CS_URS_2023_01/894414211" TargetMode="External" /><Relationship Id="rId14" Type="http://schemas.openxmlformats.org/officeDocument/2006/relationships/hyperlink" Target="https://podminky.urs.cz/item/CS_URS_2023_01/899104112" TargetMode="External" /><Relationship Id="rId15" Type="http://schemas.openxmlformats.org/officeDocument/2006/relationships/hyperlink" Target="https://podminky.urs.cz/item/CS_URS_2023_01/919521130" TargetMode="External" /><Relationship Id="rId16" Type="http://schemas.openxmlformats.org/officeDocument/2006/relationships/hyperlink" Target="https://podminky.urs.cz/item/CS_URS_2023_01/919535558" TargetMode="External" /><Relationship Id="rId17" Type="http://schemas.openxmlformats.org/officeDocument/2006/relationships/hyperlink" Target="https://podminky.urs.cz/item/CS_URS_2023_01/977213114" TargetMode="External" /><Relationship Id="rId18" Type="http://schemas.openxmlformats.org/officeDocument/2006/relationships/hyperlink" Target="https://podminky.urs.cz/item/CS_URS_2023_01/998271201" TargetMode="External" /><Relationship Id="rId1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301111" TargetMode="External" /><Relationship Id="rId2" Type="http://schemas.openxmlformats.org/officeDocument/2006/relationships/hyperlink" Target="https://podminky.urs.cz/item/CS_URS_2023_01/112151013" TargetMode="External" /><Relationship Id="rId3" Type="http://schemas.openxmlformats.org/officeDocument/2006/relationships/hyperlink" Target="https://podminky.urs.cz/item/CS_URS_2023_01/113202111" TargetMode="External" /><Relationship Id="rId4" Type="http://schemas.openxmlformats.org/officeDocument/2006/relationships/hyperlink" Target="https://podminky.urs.cz/item/CS_URS_2023_01/132251101" TargetMode="External" /><Relationship Id="rId5" Type="http://schemas.openxmlformats.org/officeDocument/2006/relationships/hyperlink" Target="https://podminky.urs.cz/item/CS_URS_2023_01/133251101" TargetMode="External" /><Relationship Id="rId6" Type="http://schemas.openxmlformats.org/officeDocument/2006/relationships/hyperlink" Target="https://podminky.urs.cz/item/CS_URS_2023_01/162751117" TargetMode="External" /><Relationship Id="rId7" Type="http://schemas.openxmlformats.org/officeDocument/2006/relationships/hyperlink" Target="https://podminky.urs.cz/item/CS_URS_2023_01/162751119" TargetMode="External" /><Relationship Id="rId8" Type="http://schemas.openxmlformats.org/officeDocument/2006/relationships/hyperlink" Target="https://podminky.urs.cz/item/CS_URS_2023_01/171201231" TargetMode="External" /><Relationship Id="rId9" Type="http://schemas.openxmlformats.org/officeDocument/2006/relationships/hyperlink" Target="https://podminky.urs.cz/item/CS_URS_2023_01/171251201" TargetMode="External" /><Relationship Id="rId10" Type="http://schemas.openxmlformats.org/officeDocument/2006/relationships/hyperlink" Target="https://podminky.urs.cz/item/CS_URS_2023_01/174151101" TargetMode="External" /><Relationship Id="rId11" Type="http://schemas.openxmlformats.org/officeDocument/2006/relationships/hyperlink" Target="https://podminky.urs.cz/item/CS_URS_2023_01/175151101" TargetMode="External" /><Relationship Id="rId12" Type="http://schemas.openxmlformats.org/officeDocument/2006/relationships/hyperlink" Target="https://podminky.urs.cz/item/CS_URS_2023_01/175151201" TargetMode="External" /><Relationship Id="rId13" Type="http://schemas.openxmlformats.org/officeDocument/2006/relationships/hyperlink" Target="https://podminky.urs.cz/item/CS_URS_2023_01/181351003" TargetMode="External" /><Relationship Id="rId14" Type="http://schemas.openxmlformats.org/officeDocument/2006/relationships/hyperlink" Target="https://podminky.urs.cz/item/CS_URS_2023_01/181411131" TargetMode="External" /><Relationship Id="rId15" Type="http://schemas.openxmlformats.org/officeDocument/2006/relationships/hyperlink" Target="https://podminky.urs.cz/item/CS_URS_2023_01/451573111" TargetMode="External" /><Relationship Id="rId16" Type="http://schemas.openxmlformats.org/officeDocument/2006/relationships/hyperlink" Target="https://podminky.urs.cz/item/CS_URS_2023_01/452111111" TargetMode="External" /><Relationship Id="rId17" Type="http://schemas.openxmlformats.org/officeDocument/2006/relationships/hyperlink" Target="https://podminky.urs.cz/item/CS_URS_2023_01/452311151" TargetMode="External" /><Relationship Id="rId18" Type="http://schemas.openxmlformats.org/officeDocument/2006/relationships/hyperlink" Target="https://podminky.urs.cz/item/CS_URS_2023_01/871310310" TargetMode="External" /><Relationship Id="rId19" Type="http://schemas.openxmlformats.org/officeDocument/2006/relationships/hyperlink" Target="https://podminky.urs.cz/item/CS_URS_2023_01/877355211" TargetMode="External" /><Relationship Id="rId20" Type="http://schemas.openxmlformats.org/officeDocument/2006/relationships/hyperlink" Target="https://podminky.urs.cz/item/CS_URS_2023_01/894414111" TargetMode="External" /><Relationship Id="rId21" Type="http://schemas.openxmlformats.org/officeDocument/2006/relationships/hyperlink" Target="https://podminky.urs.cz/item/CS_URS_2023_01/894414211" TargetMode="External" /><Relationship Id="rId22" Type="http://schemas.openxmlformats.org/officeDocument/2006/relationships/hyperlink" Target="https://podminky.urs.cz/item/CS_URS_2023_01/899104112" TargetMode="External" /><Relationship Id="rId23" Type="http://schemas.openxmlformats.org/officeDocument/2006/relationships/hyperlink" Target="https://podminky.urs.cz/item/CS_URS_2023_01/914111111" TargetMode="External" /><Relationship Id="rId24" Type="http://schemas.openxmlformats.org/officeDocument/2006/relationships/hyperlink" Target="https://podminky.urs.cz/item/CS_URS_2023_01/914511111" TargetMode="External" /><Relationship Id="rId25" Type="http://schemas.openxmlformats.org/officeDocument/2006/relationships/hyperlink" Target="https://podminky.urs.cz/item/CS_URS_2023_01/915121112" TargetMode="External" /><Relationship Id="rId26" Type="http://schemas.openxmlformats.org/officeDocument/2006/relationships/hyperlink" Target="https://podminky.urs.cz/item/CS_URS_2023_01/915121122" TargetMode="External" /><Relationship Id="rId27" Type="http://schemas.openxmlformats.org/officeDocument/2006/relationships/hyperlink" Target="https://podminky.urs.cz/item/CS_URS_2023_01/915131112" TargetMode="External" /><Relationship Id="rId28" Type="http://schemas.openxmlformats.org/officeDocument/2006/relationships/hyperlink" Target="https://podminky.urs.cz/item/CS_URS_2023_01/915611111" TargetMode="External" /><Relationship Id="rId29" Type="http://schemas.openxmlformats.org/officeDocument/2006/relationships/hyperlink" Target="https://podminky.urs.cz/item/CS_URS_2023_01/915621111" TargetMode="External" /><Relationship Id="rId30" Type="http://schemas.openxmlformats.org/officeDocument/2006/relationships/hyperlink" Target="https://podminky.urs.cz/item/CS_URS_2023_01/916131213" TargetMode="External" /><Relationship Id="rId31" Type="http://schemas.openxmlformats.org/officeDocument/2006/relationships/hyperlink" Target="https://podminky.urs.cz/item/CS_URS_2023_01/916991121" TargetMode="External" /><Relationship Id="rId32" Type="http://schemas.openxmlformats.org/officeDocument/2006/relationships/hyperlink" Target="https://podminky.urs.cz/item/CS_URS_2023_01/919521130" TargetMode="External" /><Relationship Id="rId33" Type="http://schemas.openxmlformats.org/officeDocument/2006/relationships/hyperlink" Target="https://podminky.urs.cz/item/CS_URS_2023_01/919535558" TargetMode="External" /><Relationship Id="rId34" Type="http://schemas.openxmlformats.org/officeDocument/2006/relationships/hyperlink" Target="https://podminky.urs.cz/item/CS_URS_2023_01/966008311" TargetMode="External" /><Relationship Id="rId35" Type="http://schemas.openxmlformats.org/officeDocument/2006/relationships/hyperlink" Target="https://podminky.urs.cz/item/CS_URS_2023_01/966008113" TargetMode="External" /><Relationship Id="rId36" Type="http://schemas.openxmlformats.org/officeDocument/2006/relationships/hyperlink" Target="https://podminky.urs.cz/item/CS_URS_2023_01/977213111" TargetMode="External" /><Relationship Id="rId37" Type="http://schemas.openxmlformats.org/officeDocument/2006/relationships/hyperlink" Target="https://podminky.urs.cz/item/CS_URS_2023_01/977213114" TargetMode="External" /><Relationship Id="rId38" Type="http://schemas.openxmlformats.org/officeDocument/2006/relationships/hyperlink" Target="https://podminky.urs.cz/item/CS_URS_2023_01/997221561" TargetMode="External" /><Relationship Id="rId39" Type="http://schemas.openxmlformats.org/officeDocument/2006/relationships/hyperlink" Target="https://podminky.urs.cz/item/CS_URS_2023_01/997221569" TargetMode="External" /><Relationship Id="rId40" Type="http://schemas.openxmlformats.org/officeDocument/2006/relationships/hyperlink" Target="https://podminky.urs.cz/item/CS_URS_2023_01/997221611" TargetMode="External" /><Relationship Id="rId41" Type="http://schemas.openxmlformats.org/officeDocument/2006/relationships/hyperlink" Target="https://podminky.urs.cz/item/CS_URS_2023_01/997221861" TargetMode="External" /><Relationship Id="rId42" Type="http://schemas.openxmlformats.org/officeDocument/2006/relationships/hyperlink" Target="https://podminky.urs.cz/item/CS_URS_2023_01/998271201" TargetMode="External" /><Relationship Id="rId4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3"/>
      <c r="BS17" s="19" t="s">
        <v>37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34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36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40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41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42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43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44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45</v>
      </c>
      <c r="E29" s="49"/>
      <c r="F29" s="34" t="s">
        <v>46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47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48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49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50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51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52</v>
      </c>
      <c r="U35" s="56"/>
      <c r="V35" s="56"/>
      <c r="W35" s="56"/>
      <c r="X35" s="58" t="s">
        <v>53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008/2023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Autobusový záliv u dětského domova, Chrudim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Chrudim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10. 5. 2023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Chrudim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DI PROJEKT s.r.o.</v>
      </c>
      <c r="AN49" s="66"/>
      <c r="AO49" s="66"/>
      <c r="AP49" s="66"/>
      <c r="AQ49" s="42"/>
      <c r="AR49" s="46"/>
      <c r="AS49" s="76" t="s">
        <v>55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38</v>
      </c>
      <c r="AJ50" s="42"/>
      <c r="AK50" s="42"/>
      <c r="AL50" s="42"/>
      <c r="AM50" s="75" t="str">
        <f>IF(E20="","",E20)</f>
        <v>DI PROJEKT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56</v>
      </c>
      <c r="D52" s="89"/>
      <c r="E52" s="89"/>
      <c r="F52" s="89"/>
      <c r="G52" s="89"/>
      <c r="H52" s="90"/>
      <c r="I52" s="91" t="s">
        <v>57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58</v>
      </c>
      <c r="AH52" s="89"/>
      <c r="AI52" s="89"/>
      <c r="AJ52" s="89"/>
      <c r="AK52" s="89"/>
      <c r="AL52" s="89"/>
      <c r="AM52" s="89"/>
      <c r="AN52" s="91" t="s">
        <v>59</v>
      </c>
      <c r="AO52" s="89"/>
      <c r="AP52" s="89"/>
      <c r="AQ52" s="93" t="s">
        <v>60</v>
      </c>
      <c r="AR52" s="46"/>
      <c r="AS52" s="94" t="s">
        <v>61</v>
      </c>
      <c r="AT52" s="95" t="s">
        <v>62</v>
      </c>
      <c r="AU52" s="95" t="s">
        <v>63</v>
      </c>
      <c r="AV52" s="95" t="s">
        <v>64</v>
      </c>
      <c r="AW52" s="95" t="s">
        <v>65</v>
      </c>
      <c r="AX52" s="95" t="s">
        <v>66</v>
      </c>
      <c r="AY52" s="95" t="s">
        <v>67</v>
      </c>
      <c r="AZ52" s="95" t="s">
        <v>68</v>
      </c>
      <c r="BA52" s="95" t="s">
        <v>69</v>
      </c>
      <c r="BB52" s="95" t="s">
        <v>70</v>
      </c>
      <c r="BC52" s="95" t="s">
        <v>71</v>
      </c>
      <c r="BD52" s="96" t="s">
        <v>72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73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ROUND(SUM(AG55:AG58),2)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ROUND(SUM(AS55:AS58),2)</f>
        <v>0</v>
      </c>
      <c r="AT54" s="108">
        <f>ROUND(SUM(AV54:AW54),2)</f>
        <v>0</v>
      </c>
      <c r="AU54" s="109">
        <f>ROUND(SUM(AU55:AU58),5)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ROUND(SUM(AZ55:AZ58),2)</f>
        <v>0</v>
      </c>
      <c r="BA54" s="108">
        <f>ROUND(SUM(BA55:BA58),2)</f>
        <v>0</v>
      </c>
      <c r="BB54" s="108">
        <f>ROUND(SUM(BB55:BB58),2)</f>
        <v>0</v>
      </c>
      <c r="BC54" s="108">
        <f>ROUND(SUM(BC55:BC58),2)</f>
        <v>0</v>
      </c>
      <c r="BD54" s="110">
        <f>ROUND(SUM(BD55:BD58),2)</f>
        <v>0</v>
      </c>
      <c r="BE54" s="6"/>
      <c r="BS54" s="111" t="s">
        <v>74</v>
      </c>
      <c r="BT54" s="111" t="s">
        <v>75</v>
      </c>
      <c r="BU54" s="112" t="s">
        <v>76</v>
      </c>
      <c r="BV54" s="111" t="s">
        <v>77</v>
      </c>
      <c r="BW54" s="111" t="s">
        <v>5</v>
      </c>
      <c r="BX54" s="111" t="s">
        <v>78</v>
      </c>
      <c r="CL54" s="111" t="s">
        <v>19</v>
      </c>
    </row>
    <row r="55" spans="1:91" s="7" customFormat="1" ht="24.75" customHeight="1">
      <c r="A55" s="113" t="s">
        <v>79</v>
      </c>
      <c r="B55" s="114"/>
      <c r="C55" s="115"/>
      <c r="D55" s="116" t="s">
        <v>80</v>
      </c>
      <c r="E55" s="116"/>
      <c r="F55" s="116"/>
      <c r="G55" s="116"/>
      <c r="H55" s="116"/>
      <c r="I55" s="117"/>
      <c r="J55" s="116" t="s">
        <v>81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'008-2023_1 - Uznatelné ná...'!J30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82</v>
      </c>
      <c r="AR55" s="120"/>
      <c r="AS55" s="121">
        <v>0</v>
      </c>
      <c r="AT55" s="122">
        <f>ROUND(SUM(AV55:AW55),2)</f>
        <v>0</v>
      </c>
      <c r="AU55" s="123">
        <f>'008-2023_1 - Uznatelné ná...'!P86</f>
        <v>0</v>
      </c>
      <c r="AV55" s="122">
        <f>'008-2023_1 - Uznatelné ná...'!J33</f>
        <v>0</v>
      </c>
      <c r="AW55" s="122">
        <f>'008-2023_1 - Uznatelné ná...'!J34</f>
        <v>0</v>
      </c>
      <c r="AX55" s="122">
        <f>'008-2023_1 - Uznatelné ná...'!J35</f>
        <v>0</v>
      </c>
      <c r="AY55" s="122">
        <f>'008-2023_1 - Uznatelné ná...'!J36</f>
        <v>0</v>
      </c>
      <c r="AZ55" s="122">
        <f>'008-2023_1 - Uznatelné ná...'!F33</f>
        <v>0</v>
      </c>
      <c r="BA55" s="122">
        <f>'008-2023_1 - Uznatelné ná...'!F34</f>
        <v>0</v>
      </c>
      <c r="BB55" s="122">
        <f>'008-2023_1 - Uznatelné ná...'!F35</f>
        <v>0</v>
      </c>
      <c r="BC55" s="122">
        <f>'008-2023_1 - Uznatelné ná...'!F36</f>
        <v>0</v>
      </c>
      <c r="BD55" s="124">
        <f>'008-2023_1 - Uznatelné ná...'!F37</f>
        <v>0</v>
      </c>
      <c r="BE55" s="7"/>
      <c r="BT55" s="125" t="s">
        <v>83</v>
      </c>
      <c r="BV55" s="125" t="s">
        <v>77</v>
      </c>
      <c r="BW55" s="125" t="s">
        <v>84</v>
      </c>
      <c r="BX55" s="125" t="s">
        <v>5</v>
      </c>
      <c r="CL55" s="125" t="s">
        <v>19</v>
      </c>
      <c r="CM55" s="125" t="s">
        <v>85</v>
      </c>
    </row>
    <row r="56" spans="1:91" s="7" customFormat="1" ht="24.75" customHeight="1">
      <c r="A56" s="113" t="s">
        <v>79</v>
      </c>
      <c r="B56" s="114"/>
      <c r="C56" s="115"/>
      <c r="D56" s="116" t="s">
        <v>86</v>
      </c>
      <c r="E56" s="116"/>
      <c r="F56" s="116"/>
      <c r="G56" s="116"/>
      <c r="H56" s="116"/>
      <c r="I56" s="117"/>
      <c r="J56" s="116" t="s">
        <v>87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'008-2023_2 - Vyvolané nák...'!J30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82</v>
      </c>
      <c r="AR56" s="120"/>
      <c r="AS56" s="121">
        <v>0</v>
      </c>
      <c r="AT56" s="122">
        <f>ROUND(SUM(AV56:AW56),2)</f>
        <v>0</v>
      </c>
      <c r="AU56" s="123">
        <f>'008-2023_2 - Vyvolané nák...'!P85</f>
        <v>0</v>
      </c>
      <c r="AV56" s="122">
        <f>'008-2023_2 - Vyvolané nák...'!J33</f>
        <v>0</v>
      </c>
      <c r="AW56" s="122">
        <f>'008-2023_2 - Vyvolané nák...'!J34</f>
        <v>0</v>
      </c>
      <c r="AX56" s="122">
        <f>'008-2023_2 - Vyvolané nák...'!J35</f>
        <v>0</v>
      </c>
      <c r="AY56" s="122">
        <f>'008-2023_2 - Vyvolané nák...'!J36</f>
        <v>0</v>
      </c>
      <c r="AZ56" s="122">
        <f>'008-2023_2 - Vyvolané nák...'!F33</f>
        <v>0</v>
      </c>
      <c r="BA56" s="122">
        <f>'008-2023_2 - Vyvolané nák...'!F34</f>
        <v>0</v>
      </c>
      <c r="BB56" s="122">
        <f>'008-2023_2 - Vyvolané nák...'!F35</f>
        <v>0</v>
      </c>
      <c r="BC56" s="122">
        <f>'008-2023_2 - Vyvolané nák...'!F36</f>
        <v>0</v>
      </c>
      <c r="BD56" s="124">
        <f>'008-2023_2 - Vyvolané nák...'!F37</f>
        <v>0</v>
      </c>
      <c r="BE56" s="7"/>
      <c r="BT56" s="125" t="s">
        <v>83</v>
      </c>
      <c r="BV56" s="125" t="s">
        <v>77</v>
      </c>
      <c r="BW56" s="125" t="s">
        <v>88</v>
      </c>
      <c r="BX56" s="125" t="s">
        <v>5</v>
      </c>
      <c r="CL56" s="125" t="s">
        <v>19</v>
      </c>
      <c r="CM56" s="125" t="s">
        <v>85</v>
      </c>
    </row>
    <row r="57" spans="1:91" s="7" customFormat="1" ht="24.75" customHeight="1">
      <c r="A57" s="113" t="s">
        <v>79</v>
      </c>
      <c r="B57" s="114"/>
      <c r="C57" s="115"/>
      <c r="D57" s="116" t="s">
        <v>89</v>
      </c>
      <c r="E57" s="116"/>
      <c r="F57" s="116"/>
      <c r="G57" s="116"/>
      <c r="H57" s="116"/>
      <c r="I57" s="117"/>
      <c r="J57" s="116" t="s">
        <v>90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'008-2023_3 - Neuznatelné 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82</v>
      </c>
      <c r="AR57" s="120"/>
      <c r="AS57" s="121">
        <v>0</v>
      </c>
      <c r="AT57" s="122">
        <f>ROUND(SUM(AV57:AW57),2)</f>
        <v>0</v>
      </c>
      <c r="AU57" s="123">
        <f>'008-2023_3 - Neuznatelné ...'!P86</f>
        <v>0</v>
      </c>
      <c r="AV57" s="122">
        <f>'008-2023_3 - Neuznatelné ...'!J33</f>
        <v>0</v>
      </c>
      <c r="AW57" s="122">
        <f>'008-2023_3 - Neuznatelné ...'!J34</f>
        <v>0</v>
      </c>
      <c r="AX57" s="122">
        <f>'008-2023_3 - Neuznatelné ...'!J35</f>
        <v>0</v>
      </c>
      <c r="AY57" s="122">
        <f>'008-2023_3 - Neuznatelné ...'!J36</f>
        <v>0</v>
      </c>
      <c r="AZ57" s="122">
        <f>'008-2023_3 - Neuznatelné ...'!F33</f>
        <v>0</v>
      </c>
      <c r="BA57" s="122">
        <f>'008-2023_3 - Neuznatelné ...'!F34</f>
        <v>0</v>
      </c>
      <c r="BB57" s="122">
        <f>'008-2023_3 - Neuznatelné ...'!F35</f>
        <v>0</v>
      </c>
      <c r="BC57" s="122">
        <f>'008-2023_3 - Neuznatelné ...'!F36</f>
        <v>0</v>
      </c>
      <c r="BD57" s="124">
        <f>'008-2023_3 - Neuznatelné ...'!F37</f>
        <v>0</v>
      </c>
      <c r="BE57" s="7"/>
      <c r="BT57" s="125" t="s">
        <v>83</v>
      </c>
      <c r="BV57" s="125" t="s">
        <v>77</v>
      </c>
      <c r="BW57" s="125" t="s">
        <v>91</v>
      </c>
      <c r="BX57" s="125" t="s">
        <v>5</v>
      </c>
      <c r="CL57" s="125" t="s">
        <v>19</v>
      </c>
      <c r="CM57" s="125" t="s">
        <v>85</v>
      </c>
    </row>
    <row r="58" spans="1:91" s="7" customFormat="1" ht="24.75" customHeight="1">
      <c r="A58" s="113" t="s">
        <v>79</v>
      </c>
      <c r="B58" s="114"/>
      <c r="C58" s="115"/>
      <c r="D58" s="116" t="s">
        <v>92</v>
      </c>
      <c r="E58" s="116"/>
      <c r="F58" s="116"/>
      <c r="G58" s="116"/>
      <c r="H58" s="116"/>
      <c r="I58" s="117"/>
      <c r="J58" s="116" t="s">
        <v>93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'008-2023_4 - Vedlejší roz...'!J30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82</v>
      </c>
      <c r="AR58" s="120"/>
      <c r="AS58" s="126">
        <v>0</v>
      </c>
      <c r="AT58" s="127">
        <f>ROUND(SUM(AV58:AW58),2)</f>
        <v>0</v>
      </c>
      <c r="AU58" s="128">
        <f>'008-2023_4 - Vedlejší roz...'!P80</f>
        <v>0</v>
      </c>
      <c r="AV58" s="127">
        <f>'008-2023_4 - Vedlejší roz...'!J33</f>
        <v>0</v>
      </c>
      <c r="AW58" s="127">
        <f>'008-2023_4 - Vedlejší roz...'!J34</f>
        <v>0</v>
      </c>
      <c r="AX58" s="127">
        <f>'008-2023_4 - Vedlejší roz...'!J35</f>
        <v>0</v>
      </c>
      <c r="AY58" s="127">
        <f>'008-2023_4 - Vedlejší roz...'!J36</f>
        <v>0</v>
      </c>
      <c r="AZ58" s="127">
        <f>'008-2023_4 - Vedlejší roz...'!F33</f>
        <v>0</v>
      </c>
      <c r="BA58" s="127">
        <f>'008-2023_4 - Vedlejší roz...'!F34</f>
        <v>0</v>
      </c>
      <c r="BB58" s="127">
        <f>'008-2023_4 - Vedlejší roz...'!F35</f>
        <v>0</v>
      </c>
      <c r="BC58" s="127">
        <f>'008-2023_4 - Vedlejší roz...'!F36</f>
        <v>0</v>
      </c>
      <c r="BD58" s="129">
        <f>'008-2023_4 - Vedlejší roz...'!F37</f>
        <v>0</v>
      </c>
      <c r="BE58" s="7"/>
      <c r="BT58" s="125" t="s">
        <v>83</v>
      </c>
      <c r="BV58" s="125" t="s">
        <v>77</v>
      </c>
      <c r="BW58" s="125" t="s">
        <v>94</v>
      </c>
      <c r="BX58" s="125" t="s">
        <v>5</v>
      </c>
      <c r="CL58" s="125" t="s">
        <v>19</v>
      </c>
      <c r="CM58" s="125" t="s">
        <v>85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08-2023_1 - Uznatelné ná...'!C2" display="/"/>
    <hyperlink ref="A56" location="'008-2023_2 - Vyvolané nák...'!C2" display="/"/>
    <hyperlink ref="A57" location="'008-2023_3 - Neuznatelné ...'!C2" display="/"/>
    <hyperlink ref="A58" location="'008-2023_4 - Vedlejší roz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85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Autobusový záliv u dětského domova, Chrudim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98</v>
      </c>
      <c r="G12" s="40"/>
      <c r="H12" s="40"/>
      <c r="I12" s="134" t="s">
        <v>23</v>
      </c>
      <c r="J12" s="139" t="str">
        <f>'Rekapitulace stavby'!AN8</f>
        <v>10. 5. 2023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34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29</v>
      </c>
      <c r="J24" s="138" t="s">
        <v>36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39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41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43</v>
      </c>
      <c r="G32" s="40"/>
      <c r="H32" s="40"/>
      <c r="I32" s="147" t="s">
        <v>42</v>
      </c>
      <c r="J32" s="147" t="s">
        <v>44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45</v>
      </c>
      <c r="E33" s="134" t="s">
        <v>46</v>
      </c>
      <c r="F33" s="149">
        <f>ROUND((SUM(BE86:BE329)),2)</f>
        <v>0</v>
      </c>
      <c r="G33" s="40"/>
      <c r="H33" s="40"/>
      <c r="I33" s="150">
        <v>0.21</v>
      </c>
      <c r="J33" s="149">
        <f>ROUND(((SUM(BE86:BE329))*I33),2)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47</v>
      </c>
      <c r="F34" s="149">
        <f>ROUND((SUM(BF86:BF329)),2)</f>
        <v>0</v>
      </c>
      <c r="G34" s="40"/>
      <c r="H34" s="40"/>
      <c r="I34" s="150">
        <v>0.15</v>
      </c>
      <c r="J34" s="149">
        <f>ROUND(((SUM(BF86:BF329))*I34),2)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48</v>
      </c>
      <c r="F35" s="149">
        <f>ROUND((SUM(BG86:BG329)),2)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49</v>
      </c>
      <c r="F36" s="149">
        <f>ROUND((SUM(BH86:BH329)),2)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50</v>
      </c>
      <c r="F37" s="149">
        <f>ROUND((SUM(BI86:BI329)),2)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51</v>
      </c>
      <c r="E39" s="153"/>
      <c r="F39" s="153"/>
      <c r="G39" s="154" t="s">
        <v>52</v>
      </c>
      <c r="H39" s="155" t="s">
        <v>53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Autobusový záliv u dětského domova, Chrudim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008/2023_1 - Uznatelné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Markovice</v>
      </c>
      <c r="G52" s="42"/>
      <c r="H52" s="42"/>
      <c r="I52" s="34" t="s">
        <v>23</v>
      </c>
      <c r="J52" s="74" t="str">
        <f>IF(J12="","",J12)</f>
        <v>10. 5. 2023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Chrudim</v>
      </c>
      <c r="G54" s="42"/>
      <c r="H54" s="42"/>
      <c r="I54" s="34" t="s">
        <v>33</v>
      </c>
      <c r="J54" s="38" t="str">
        <f>E21</f>
        <v>DI PROJEKT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DI PROJEKT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73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103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104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105</v>
      </c>
      <c r="E62" s="176"/>
      <c r="F62" s="176"/>
      <c r="G62" s="176"/>
      <c r="H62" s="176"/>
      <c r="I62" s="176"/>
      <c r="J62" s="177">
        <f>J156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106</v>
      </c>
      <c r="E63" s="176"/>
      <c r="F63" s="176"/>
      <c r="G63" s="176"/>
      <c r="H63" s="176"/>
      <c r="I63" s="176"/>
      <c r="J63" s="177">
        <f>J171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107</v>
      </c>
      <c r="E64" s="176"/>
      <c r="F64" s="176"/>
      <c r="G64" s="176"/>
      <c r="H64" s="176"/>
      <c r="I64" s="176"/>
      <c r="J64" s="177">
        <f>J236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108</v>
      </c>
      <c r="E65" s="176"/>
      <c r="F65" s="176"/>
      <c r="G65" s="176"/>
      <c r="H65" s="176"/>
      <c r="I65" s="176"/>
      <c r="J65" s="177">
        <f>J304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109</v>
      </c>
      <c r="E66" s="176"/>
      <c r="F66" s="176"/>
      <c r="G66" s="176"/>
      <c r="H66" s="176"/>
      <c r="I66" s="176"/>
      <c r="J66" s="177">
        <f>J327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110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Autobusový záliv u dětského domova, Chrudim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96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008/2023_1 - Uznatelné náklady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Markovice</v>
      </c>
      <c r="G80" s="42"/>
      <c r="H80" s="42"/>
      <c r="I80" s="34" t="s">
        <v>23</v>
      </c>
      <c r="J80" s="74" t="str">
        <f>IF(J12="","",J12)</f>
        <v>10. 5. 2023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Město Chrudim</v>
      </c>
      <c r="G82" s="42"/>
      <c r="H82" s="42"/>
      <c r="I82" s="34" t="s">
        <v>33</v>
      </c>
      <c r="J82" s="38" t="str">
        <f>E21</f>
        <v>DI PROJEKT s.r.o.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31</v>
      </c>
      <c r="D83" s="42"/>
      <c r="E83" s="42"/>
      <c r="F83" s="29" t="str">
        <f>IF(E18="","",E18)</f>
        <v>Vyplň údaj</v>
      </c>
      <c r="G83" s="42"/>
      <c r="H83" s="42"/>
      <c r="I83" s="34" t="s">
        <v>38</v>
      </c>
      <c r="J83" s="38" t="str">
        <f>E24</f>
        <v>DI PROJEKT s.r.o.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111</v>
      </c>
      <c r="D85" s="182" t="s">
        <v>60</v>
      </c>
      <c r="E85" s="182" t="s">
        <v>56</v>
      </c>
      <c r="F85" s="182" t="s">
        <v>57</v>
      </c>
      <c r="G85" s="182" t="s">
        <v>112</v>
      </c>
      <c r="H85" s="182" t="s">
        <v>113</v>
      </c>
      <c r="I85" s="182" t="s">
        <v>114</v>
      </c>
      <c r="J85" s="182" t="s">
        <v>101</v>
      </c>
      <c r="K85" s="183" t="s">
        <v>115</v>
      </c>
      <c r="L85" s="184"/>
      <c r="M85" s="94" t="s">
        <v>19</v>
      </c>
      <c r="N85" s="95" t="s">
        <v>45</v>
      </c>
      <c r="O85" s="95" t="s">
        <v>116</v>
      </c>
      <c r="P85" s="95" t="s">
        <v>117</v>
      </c>
      <c r="Q85" s="95" t="s">
        <v>118</v>
      </c>
      <c r="R85" s="95" t="s">
        <v>119</v>
      </c>
      <c r="S85" s="95" t="s">
        <v>120</v>
      </c>
      <c r="T85" s="96" t="s">
        <v>121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122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</f>
        <v>0</v>
      </c>
      <c r="Q86" s="98"/>
      <c r="R86" s="187">
        <f>R87</f>
        <v>303.35283265</v>
      </c>
      <c r="S86" s="98"/>
      <c r="T86" s="188">
        <f>T87</f>
        <v>91.83800000000001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74</v>
      </c>
      <c r="AU86" s="19" t="s">
        <v>102</v>
      </c>
      <c r="BK86" s="189">
        <f>BK87</f>
        <v>0</v>
      </c>
    </row>
    <row r="87" spans="1:63" s="12" customFormat="1" ht="25.9" customHeight="1">
      <c r="A87" s="12"/>
      <c r="B87" s="190"/>
      <c r="C87" s="191"/>
      <c r="D87" s="192" t="s">
        <v>74</v>
      </c>
      <c r="E87" s="193" t="s">
        <v>123</v>
      </c>
      <c r="F87" s="193" t="s">
        <v>124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P88+P156+P171+P236+P304+P327</f>
        <v>0</v>
      </c>
      <c r="Q87" s="198"/>
      <c r="R87" s="199">
        <f>R88+R156+R171+R236+R304+R327</f>
        <v>303.35283265</v>
      </c>
      <c r="S87" s="198"/>
      <c r="T87" s="200">
        <f>T88+T156+T171+T236+T304+T327</f>
        <v>91.83800000000001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83</v>
      </c>
      <c r="AT87" s="202" t="s">
        <v>74</v>
      </c>
      <c r="AU87" s="202" t="s">
        <v>75</v>
      </c>
      <c r="AY87" s="201" t="s">
        <v>125</v>
      </c>
      <c r="BK87" s="203">
        <f>BK88+BK156+BK171+BK236+BK304+BK327</f>
        <v>0</v>
      </c>
    </row>
    <row r="88" spans="1:63" s="12" customFormat="1" ht="22.8" customHeight="1">
      <c r="A88" s="12"/>
      <c r="B88" s="190"/>
      <c r="C88" s="191"/>
      <c r="D88" s="192" t="s">
        <v>74</v>
      </c>
      <c r="E88" s="204" t="s">
        <v>83</v>
      </c>
      <c r="F88" s="204" t="s">
        <v>126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SUM(P89:P155)</f>
        <v>0</v>
      </c>
      <c r="Q88" s="198"/>
      <c r="R88" s="199">
        <f>SUM(R89:R155)</f>
        <v>11.25</v>
      </c>
      <c r="S88" s="198"/>
      <c r="T88" s="200">
        <f>SUM(T89:T155)</f>
        <v>91.83000000000001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83</v>
      </c>
      <c r="AT88" s="202" t="s">
        <v>74</v>
      </c>
      <c r="AU88" s="202" t="s">
        <v>83</v>
      </c>
      <c r="AY88" s="201" t="s">
        <v>125</v>
      </c>
      <c r="BK88" s="203">
        <f>SUM(BK89:BK155)</f>
        <v>0</v>
      </c>
    </row>
    <row r="89" spans="1:65" s="2" customFormat="1" ht="16.5" customHeight="1">
      <c r="A89" s="40"/>
      <c r="B89" s="41"/>
      <c r="C89" s="206" t="s">
        <v>83</v>
      </c>
      <c r="D89" s="206" t="s">
        <v>127</v>
      </c>
      <c r="E89" s="207" t="s">
        <v>128</v>
      </c>
      <c r="F89" s="208" t="s">
        <v>129</v>
      </c>
      <c r="G89" s="209" t="s">
        <v>130</v>
      </c>
      <c r="H89" s="210">
        <v>138</v>
      </c>
      <c r="I89" s="211"/>
      <c r="J89" s="212">
        <f>ROUND(I89*H89,2)</f>
        <v>0</v>
      </c>
      <c r="K89" s="208" t="s">
        <v>131</v>
      </c>
      <c r="L89" s="46"/>
      <c r="M89" s="213" t="s">
        <v>19</v>
      </c>
      <c r="N89" s="214" t="s">
        <v>46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132</v>
      </c>
      <c r="AT89" s="217" t="s">
        <v>127</v>
      </c>
      <c r="AU89" s="217" t="s">
        <v>85</v>
      </c>
      <c r="AY89" s="19" t="s">
        <v>125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83</v>
      </c>
      <c r="BK89" s="218">
        <f>ROUND(I89*H89,2)</f>
        <v>0</v>
      </c>
      <c r="BL89" s="19" t="s">
        <v>132</v>
      </c>
      <c r="BM89" s="217" t="s">
        <v>133</v>
      </c>
    </row>
    <row r="90" spans="1:47" s="2" customFormat="1" ht="12">
      <c r="A90" s="40"/>
      <c r="B90" s="41"/>
      <c r="C90" s="42"/>
      <c r="D90" s="219" t="s">
        <v>134</v>
      </c>
      <c r="E90" s="42"/>
      <c r="F90" s="220" t="s">
        <v>135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134</v>
      </c>
      <c r="AU90" s="19" t="s">
        <v>85</v>
      </c>
    </row>
    <row r="91" spans="1:65" s="2" customFormat="1" ht="37.8" customHeight="1">
      <c r="A91" s="40"/>
      <c r="B91" s="41"/>
      <c r="C91" s="206" t="s">
        <v>85</v>
      </c>
      <c r="D91" s="206" t="s">
        <v>127</v>
      </c>
      <c r="E91" s="207" t="s">
        <v>136</v>
      </c>
      <c r="F91" s="208" t="s">
        <v>137</v>
      </c>
      <c r="G91" s="209" t="s">
        <v>130</v>
      </c>
      <c r="H91" s="210">
        <v>40</v>
      </c>
      <c r="I91" s="211"/>
      <c r="J91" s="212">
        <f>ROUND(I91*H91,2)</f>
        <v>0</v>
      </c>
      <c r="K91" s="208" t="s">
        <v>131</v>
      </c>
      <c r="L91" s="46"/>
      <c r="M91" s="213" t="s">
        <v>19</v>
      </c>
      <c r="N91" s="214" t="s">
        <v>46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0.26</v>
      </c>
      <c r="T91" s="216">
        <f>S91*H91</f>
        <v>10.4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132</v>
      </c>
      <c r="AT91" s="217" t="s">
        <v>127</v>
      </c>
      <c r="AU91" s="217" t="s">
        <v>85</v>
      </c>
      <c r="AY91" s="19" t="s">
        <v>125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83</v>
      </c>
      <c r="BK91" s="218">
        <f>ROUND(I91*H91,2)</f>
        <v>0</v>
      </c>
      <c r="BL91" s="19" t="s">
        <v>132</v>
      </c>
      <c r="BM91" s="217" t="s">
        <v>138</v>
      </c>
    </row>
    <row r="92" spans="1:47" s="2" customFormat="1" ht="12">
      <c r="A92" s="40"/>
      <c r="B92" s="41"/>
      <c r="C92" s="42"/>
      <c r="D92" s="219" t="s">
        <v>134</v>
      </c>
      <c r="E92" s="42"/>
      <c r="F92" s="220" t="s">
        <v>139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134</v>
      </c>
      <c r="AU92" s="19" t="s">
        <v>85</v>
      </c>
    </row>
    <row r="93" spans="1:51" s="13" customFormat="1" ht="12">
      <c r="A93" s="13"/>
      <c r="B93" s="224"/>
      <c r="C93" s="225"/>
      <c r="D93" s="226" t="s">
        <v>140</v>
      </c>
      <c r="E93" s="227" t="s">
        <v>19</v>
      </c>
      <c r="F93" s="228" t="s">
        <v>141</v>
      </c>
      <c r="G93" s="225"/>
      <c r="H93" s="227" t="s">
        <v>19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140</v>
      </c>
      <c r="AU93" s="234" t="s">
        <v>85</v>
      </c>
      <c r="AV93" s="13" t="s">
        <v>83</v>
      </c>
      <c r="AW93" s="13" t="s">
        <v>37</v>
      </c>
      <c r="AX93" s="13" t="s">
        <v>75</v>
      </c>
      <c r="AY93" s="234" t="s">
        <v>125</v>
      </c>
    </row>
    <row r="94" spans="1:51" s="14" customFormat="1" ht="12">
      <c r="A94" s="14"/>
      <c r="B94" s="235"/>
      <c r="C94" s="236"/>
      <c r="D94" s="226" t="s">
        <v>140</v>
      </c>
      <c r="E94" s="237" t="s">
        <v>19</v>
      </c>
      <c r="F94" s="238" t="s">
        <v>142</v>
      </c>
      <c r="G94" s="236"/>
      <c r="H94" s="239">
        <v>40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5" t="s">
        <v>140</v>
      </c>
      <c r="AU94" s="245" t="s">
        <v>85</v>
      </c>
      <c r="AV94" s="14" t="s">
        <v>85</v>
      </c>
      <c r="AW94" s="14" t="s">
        <v>37</v>
      </c>
      <c r="AX94" s="14" t="s">
        <v>83</v>
      </c>
      <c r="AY94" s="245" t="s">
        <v>125</v>
      </c>
    </row>
    <row r="95" spans="1:65" s="2" customFormat="1" ht="37.8" customHeight="1">
      <c r="A95" s="40"/>
      <c r="B95" s="41"/>
      <c r="C95" s="206" t="s">
        <v>143</v>
      </c>
      <c r="D95" s="206" t="s">
        <v>127</v>
      </c>
      <c r="E95" s="207" t="s">
        <v>144</v>
      </c>
      <c r="F95" s="208" t="s">
        <v>145</v>
      </c>
      <c r="G95" s="209" t="s">
        <v>130</v>
      </c>
      <c r="H95" s="210">
        <v>143</v>
      </c>
      <c r="I95" s="211"/>
      <c r="J95" s="212">
        <f>ROUND(I95*H95,2)</f>
        <v>0</v>
      </c>
      <c r="K95" s="208" t="s">
        <v>131</v>
      </c>
      <c r="L95" s="46"/>
      <c r="M95" s="213" t="s">
        <v>19</v>
      </c>
      <c r="N95" s="214" t="s">
        <v>46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0.325</v>
      </c>
      <c r="T95" s="216">
        <f>S95*H95</f>
        <v>46.475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132</v>
      </c>
      <c r="AT95" s="217" t="s">
        <v>127</v>
      </c>
      <c r="AU95" s="217" t="s">
        <v>85</v>
      </c>
      <c r="AY95" s="19" t="s">
        <v>125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83</v>
      </c>
      <c r="BK95" s="218">
        <f>ROUND(I95*H95,2)</f>
        <v>0</v>
      </c>
      <c r="BL95" s="19" t="s">
        <v>132</v>
      </c>
      <c r="BM95" s="217" t="s">
        <v>146</v>
      </c>
    </row>
    <row r="96" spans="1:47" s="2" customFormat="1" ht="12">
      <c r="A96" s="40"/>
      <c r="B96" s="41"/>
      <c r="C96" s="42"/>
      <c r="D96" s="219" t="s">
        <v>134</v>
      </c>
      <c r="E96" s="42"/>
      <c r="F96" s="220" t="s">
        <v>147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134</v>
      </c>
      <c r="AU96" s="19" t="s">
        <v>85</v>
      </c>
    </row>
    <row r="97" spans="1:51" s="14" customFormat="1" ht="12">
      <c r="A97" s="14"/>
      <c r="B97" s="235"/>
      <c r="C97" s="236"/>
      <c r="D97" s="226" t="s">
        <v>140</v>
      </c>
      <c r="E97" s="237" t="s">
        <v>19</v>
      </c>
      <c r="F97" s="238" t="s">
        <v>148</v>
      </c>
      <c r="G97" s="236"/>
      <c r="H97" s="239">
        <v>143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140</v>
      </c>
      <c r="AU97" s="245" t="s">
        <v>85</v>
      </c>
      <c r="AV97" s="14" t="s">
        <v>85</v>
      </c>
      <c r="AW97" s="14" t="s">
        <v>37</v>
      </c>
      <c r="AX97" s="14" t="s">
        <v>83</v>
      </c>
      <c r="AY97" s="245" t="s">
        <v>125</v>
      </c>
    </row>
    <row r="98" spans="1:65" s="2" customFormat="1" ht="37.8" customHeight="1">
      <c r="A98" s="40"/>
      <c r="B98" s="41"/>
      <c r="C98" s="206" t="s">
        <v>132</v>
      </c>
      <c r="D98" s="206" t="s">
        <v>127</v>
      </c>
      <c r="E98" s="207" t="s">
        <v>149</v>
      </c>
      <c r="F98" s="208" t="s">
        <v>150</v>
      </c>
      <c r="G98" s="209" t="s">
        <v>130</v>
      </c>
      <c r="H98" s="210">
        <v>143</v>
      </c>
      <c r="I98" s="211"/>
      <c r="J98" s="212">
        <f>ROUND(I98*H98,2)</f>
        <v>0</v>
      </c>
      <c r="K98" s="208" t="s">
        <v>131</v>
      </c>
      <c r="L98" s="46"/>
      <c r="M98" s="213" t="s">
        <v>19</v>
      </c>
      <c r="N98" s="214" t="s">
        <v>46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0.22</v>
      </c>
      <c r="T98" s="216">
        <f>S98*H98</f>
        <v>31.46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132</v>
      </c>
      <c r="AT98" s="217" t="s">
        <v>127</v>
      </c>
      <c r="AU98" s="217" t="s">
        <v>85</v>
      </c>
      <c r="AY98" s="19" t="s">
        <v>125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83</v>
      </c>
      <c r="BK98" s="218">
        <f>ROUND(I98*H98,2)</f>
        <v>0</v>
      </c>
      <c r="BL98" s="19" t="s">
        <v>132</v>
      </c>
      <c r="BM98" s="217" t="s">
        <v>151</v>
      </c>
    </row>
    <row r="99" spans="1:47" s="2" customFormat="1" ht="12">
      <c r="A99" s="40"/>
      <c r="B99" s="41"/>
      <c r="C99" s="42"/>
      <c r="D99" s="219" t="s">
        <v>134</v>
      </c>
      <c r="E99" s="42"/>
      <c r="F99" s="220" t="s">
        <v>152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134</v>
      </c>
      <c r="AU99" s="19" t="s">
        <v>85</v>
      </c>
    </row>
    <row r="100" spans="1:51" s="14" customFormat="1" ht="12">
      <c r="A100" s="14"/>
      <c r="B100" s="235"/>
      <c r="C100" s="236"/>
      <c r="D100" s="226" t="s">
        <v>140</v>
      </c>
      <c r="E100" s="237" t="s">
        <v>19</v>
      </c>
      <c r="F100" s="238" t="s">
        <v>153</v>
      </c>
      <c r="G100" s="236"/>
      <c r="H100" s="239">
        <v>143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140</v>
      </c>
      <c r="AU100" s="245" t="s">
        <v>85</v>
      </c>
      <c r="AV100" s="14" t="s">
        <v>85</v>
      </c>
      <c r="AW100" s="14" t="s">
        <v>37</v>
      </c>
      <c r="AX100" s="14" t="s">
        <v>83</v>
      </c>
      <c r="AY100" s="245" t="s">
        <v>125</v>
      </c>
    </row>
    <row r="101" spans="1:65" s="2" customFormat="1" ht="24.15" customHeight="1">
      <c r="A101" s="40"/>
      <c r="B101" s="41"/>
      <c r="C101" s="206" t="s">
        <v>154</v>
      </c>
      <c r="D101" s="206" t="s">
        <v>127</v>
      </c>
      <c r="E101" s="207" t="s">
        <v>155</v>
      </c>
      <c r="F101" s="208" t="s">
        <v>156</v>
      </c>
      <c r="G101" s="209" t="s">
        <v>157</v>
      </c>
      <c r="H101" s="210">
        <v>11</v>
      </c>
      <c r="I101" s="211"/>
      <c r="J101" s="212">
        <f>ROUND(I101*H101,2)</f>
        <v>0</v>
      </c>
      <c r="K101" s="208" t="s">
        <v>131</v>
      </c>
      <c r="L101" s="46"/>
      <c r="M101" s="213" t="s">
        <v>19</v>
      </c>
      <c r="N101" s="214" t="s">
        <v>46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0.205</v>
      </c>
      <c r="T101" s="216">
        <f>S101*H101</f>
        <v>2.255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132</v>
      </c>
      <c r="AT101" s="217" t="s">
        <v>127</v>
      </c>
      <c r="AU101" s="217" t="s">
        <v>85</v>
      </c>
      <c r="AY101" s="19" t="s">
        <v>125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83</v>
      </c>
      <c r="BK101" s="218">
        <f>ROUND(I101*H101,2)</f>
        <v>0</v>
      </c>
      <c r="BL101" s="19" t="s">
        <v>132</v>
      </c>
      <c r="BM101" s="217" t="s">
        <v>158</v>
      </c>
    </row>
    <row r="102" spans="1:47" s="2" customFormat="1" ht="12">
      <c r="A102" s="40"/>
      <c r="B102" s="41"/>
      <c r="C102" s="42"/>
      <c r="D102" s="219" t="s">
        <v>134</v>
      </c>
      <c r="E102" s="42"/>
      <c r="F102" s="220" t="s">
        <v>159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134</v>
      </c>
      <c r="AU102" s="19" t="s">
        <v>85</v>
      </c>
    </row>
    <row r="103" spans="1:51" s="14" customFormat="1" ht="12">
      <c r="A103" s="14"/>
      <c r="B103" s="235"/>
      <c r="C103" s="236"/>
      <c r="D103" s="226" t="s">
        <v>140</v>
      </c>
      <c r="E103" s="237" t="s">
        <v>19</v>
      </c>
      <c r="F103" s="238" t="s">
        <v>160</v>
      </c>
      <c r="G103" s="236"/>
      <c r="H103" s="239">
        <v>11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140</v>
      </c>
      <c r="AU103" s="245" t="s">
        <v>85</v>
      </c>
      <c r="AV103" s="14" t="s">
        <v>85</v>
      </c>
      <c r="AW103" s="14" t="s">
        <v>37</v>
      </c>
      <c r="AX103" s="14" t="s">
        <v>83</v>
      </c>
      <c r="AY103" s="245" t="s">
        <v>125</v>
      </c>
    </row>
    <row r="104" spans="1:65" s="2" customFormat="1" ht="24.15" customHeight="1">
      <c r="A104" s="40"/>
      <c r="B104" s="41"/>
      <c r="C104" s="206" t="s">
        <v>161</v>
      </c>
      <c r="D104" s="206" t="s">
        <v>127</v>
      </c>
      <c r="E104" s="207" t="s">
        <v>162</v>
      </c>
      <c r="F104" s="208" t="s">
        <v>163</v>
      </c>
      <c r="G104" s="209" t="s">
        <v>157</v>
      </c>
      <c r="H104" s="210">
        <v>31</v>
      </c>
      <c r="I104" s="211"/>
      <c r="J104" s="212">
        <f>ROUND(I104*H104,2)</f>
        <v>0</v>
      </c>
      <c r="K104" s="208" t="s">
        <v>131</v>
      </c>
      <c r="L104" s="46"/>
      <c r="M104" s="213" t="s">
        <v>19</v>
      </c>
      <c r="N104" s="214" t="s">
        <v>46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0.04</v>
      </c>
      <c r="T104" s="216">
        <f>S104*H104</f>
        <v>1.24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132</v>
      </c>
      <c r="AT104" s="217" t="s">
        <v>127</v>
      </c>
      <c r="AU104" s="217" t="s">
        <v>85</v>
      </c>
      <c r="AY104" s="19" t="s">
        <v>125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83</v>
      </c>
      <c r="BK104" s="218">
        <f>ROUND(I104*H104,2)</f>
        <v>0</v>
      </c>
      <c r="BL104" s="19" t="s">
        <v>132</v>
      </c>
      <c r="BM104" s="217" t="s">
        <v>164</v>
      </c>
    </row>
    <row r="105" spans="1:47" s="2" customFormat="1" ht="12">
      <c r="A105" s="40"/>
      <c r="B105" s="41"/>
      <c r="C105" s="42"/>
      <c r="D105" s="219" t="s">
        <v>134</v>
      </c>
      <c r="E105" s="42"/>
      <c r="F105" s="220" t="s">
        <v>165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134</v>
      </c>
      <c r="AU105" s="19" t="s">
        <v>85</v>
      </c>
    </row>
    <row r="106" spans="1:51" s="14" customFormat="1" ht="12">
      <c r="A106" s="14"/>
      <c r="B106" s="235"/>
      <c r="C106" s="236"/>
      <c r="D106" s="226" t="s">
        <v>140</v>
      </c>
      <c r="E106" s="237" t="s">
        <v>19</v>
      </c>
      <c r="F106" s="238" t="s">
        <v>166</v>
      </c>
      <c r="G106" s="236"/>
      <c r="H106" s="239">
        <v>31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140</v>
      </c>
      <c r="AU106" s="245" t="s">
        <v>85</v>
      </c>
      <c r="AV106" s="14" t="s">
        <v>85</v>
      </c>
      <c r="AW106" s="14" t="s">
        <v>37</v>
      </c>
      <c r="AX106" s="14" t="s">
        <v>83</v>
      </c>
      <c r="AY106" s="245" t="s">
        <v>125</v>
      </c>
    </row>
    <row r="107" spans="1:65" s="2" customFormat="1" ht="21.75" customHeight="1">
      <c r="A107" s="40"/>
      <c r="B107" s="41"/>
      <c r="C107" s="206" t="s">
        <v>167</v>
      </c>
      <c r="D107" s="206" t="s">
        <v>127</v>
      </c>
      <c r="E107" s="207" t="s">
        <v>168</v>
      </c>
      <c r="F107" s="208" t="s">
        <v>169</v>
      </c>
      <c r="G107" s="209" t="s">
        <v>170</v>
      </c>
      <c r="H107" s="210">
        <v>153.517</v>
      </c>
      <c r="I107" s="211"/>
      <c r="J107" s="212">
        <f>ROUND(I107*H107,2)</f>
        <v>0</v>
      </c>
      <c r="K107" s="208" t="s">
        <v>131</v>
      </c>
      <c r="L107" s="46"/>
      <c r="M107" s="213" t="s">
        <v>19</v>
      </c>
      <c r="N107" s="214" t="s">
        <v>46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132</v>
      </c>
      <c r="AT107" s="217" t="s">
        <v>127</v>
      </c>
      <c r="AU107" s="217" t="s">
        <v>85</v>
      </c>
      <c r="AY107" s="19" t="s">
        <v>125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83</v>
      </c>
      <c r="BK107" s="218">
        <f>ROUND(I107*H107,2)</f>
        <v>0</v>
      </c>
      <c r="BL107" s="19" t="s">
        <v>132</v>
      </c>
      <c r="BM107" s="217" t="s">
        <v>171</v>
      </c>
    </row>
    <row r="108" spans="1:47" s="2" customFormat="1" ht="12">
      <c r="A108" s="40"/>
      <c r="B108" s="41"/>
      <c r="C108" s="42"/>
      <c r="D108" s="219" t="s">
        <v>134</v>
      </c>
      <c r="E108" s="42"/>
      <c r="F108" s="220" t="s">
        <v>172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134</v>
      </c>
      <c r="AU108" s="19" t="s">
        <v>85</v>
      </c>
    </row>
    <row r="109" spans="1:51" s="13" customFormat="1" ht="12">
      <c r="A109" s="13"/>
      <c r="B109" s="224"/>
      <c r="C109" s="225"/>
      <c r="D109" s="226" t="s">
        <v>140</v>
      </c>
      <c r="E109" s="227" t="s">
        <v>19</v>
      </c>
      <c r="F109" s="228" t="s">
        <v>141</v>
      </c>
      <c r="G109" s="225"/>
      <c r="H109" s="227" t="s">
        <v>19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140</v>
      </c>
      <c r="AU109" s="234" t="s">
        <v>85</v>
      </c>
      <c r="AV109" s="13" t="s">
        <v>83</v>
      </c>
      <c r="AW109" s="13" t="s">
        <v>37</v>
      </c>
      <c r="AX109" s="13" t="s">
        <v>75</v>
      </c>
      <c r="AY109" s="234" t="s">
        <v>125</v>
      </c>
    </row>
    <row r="110" spans="1:51" s="14" customFormat="1" ht="12">
      <c r="A110" s="14"/>
      <c r="B110" s="235"/>
      <c r="C110" s="236"/>
      <c r="D110" s="226" t="s">
        <v>140</v>
      </c>
      <c r="E110" s="237" t="s">
        <v>19</v>
      </c>
      <c r="F110" s="238" t="s">
        <v>173</v>
      </c>
      <c r="G110" s="236"/>
      <c r="H110" s="239">
        <v>42.942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140</v>
      </c>
      <c r="AU110" s="245" t="s">
        <v>85</v>
      </c>
      <c r="AV110" s="14" t="s">
        <v>85</v>
      </c>
      <c r="AW110" s="14" t="s">
        <v>37</v>
      </c>
      <c r="AX110" s="14" t="s">
        <v>75</v>
      </c>
      <c r="AY110" s="245" t="s">
        <v>125</v>
      </c>
    </row>
    <row r="111" spans="1:51" s="14" customFormat="1" ht="12">
      <c r="A111" s="14"/>
      <c r="B111" s="235"/>
      <c r="C111" s="236"/>
      <c r="D111" s="226" t="s">
        <v>140</v>
      </c>
      <c r="E111" s="237" t="s">
        <v>19</v>
      </c>
      <c r="F111" s="238" t="s">
        <v>174</v>
      </c>
      <c r="G111" s="236"/>
      <c r="H111" s="239">
        <v>2.6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140</v>
      </c>
      <c r="AU111" s="245" t="s">
        <v>85</v>
      </c>
      <c r="AV111" s="14" t="s">
        <v>85</v>
      </c>
      <c r="AW111" s="14" t="s">
        <v>37</v>
      </c>
      <c r="AX111" s="14" t="s">
        <v>75</v>
      </c>
      <c r="AY111" s="245" t="s">
        <v>125</v>
      </c>
    </row>
    <row r="112" spans="1:51" s="14" customFormat="1" ht="12">
      <c r="A112" s="14"/>
      <c r="B112" s="235"/>
      <c r="C112" s="236"/>
      <c r="D112" s="226" t="s">
        <v>140</v>
      </c>
      <c r="E112" s="237" t="s">
        <v>19</v>
      </c>
      <c r="F112" s="238" t="s">
        <v>175</v>
      </c>
      <c r="G112" s="236"/>
      <c r="H112" s="239">
        <v>26.85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140</v>
      </c>
      <c r="AU112" s="245" t="s">
        <v>85</v>
      </c>
      <c r="AV112" s="14" t="s">
        <v>85</v>
      </c>
      <c r="AW112" s="14" t="s">
        <v>37</v>
      </c>
      <c r="AX112" s="14" t="s">
        <v>75</v>
      </c>
      <c r="AY112" s="245" t="s">
        <v>125</v>
      </c>
    </row>
    <row r="113" spans="1:51" s="15" customFormat="1" ht="12">
      <c r="A113" s="15"/>
      <c r="B113" s="246"/>
      <c r="C113" s="247"/>
      <c r="D113" s="226" t="s">
        <v>140</v>
      </c>
      <c r="E113" s="248" t="s">
        <v>19</v>
      </c>
      <c r="F113" s="249" t="s">
        <v>176</v>
      </c>
      <c r="G113" s="247"/>
      <c r="H113" s="250">
        <v>72.392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6" t="s">
        <v>140</v>
      </c>
      <c r="AU113" s="256" t="s">
        <v>85</v>
      </c>
      <c r="AV113" s="15" t="s">
        <v>143</v>
      </c>
      <c r="AW113" s="15" t="s">
        <v>37</v>
      </c>
      <c r="AX113" s="15" t="s">
        <v>75</v>
      </c>
      <c r="AY113" s="256" t="s">
        <v>125</v>
      </c>
    </row>
    <row r="114" spans="1:51" s="13" customFormat="1" ht="12">
      <c r="A114" s="13"/>
      <c r="B114" s="224"/>
      <c r="C114" s="225"/>
      <c r="D114" s="226" t="s">
        <v>140</v>
      </c>
      <c r="E114" s="227" t="s">
        <v>19</v>
      </c>
      <c r="F114" s="228" t="s">
        <v>177</v>
      </c>
      <c r="G114" s="225"/>
      <c r="H114" s="227" t="s">
        <v>19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140</v>
      </c>
      <c r="AU114" s="234" t="s">
        <v>85</v>
      </c>
      <c r="AV114" s="13" t="s">
        <v>83</v>
      </c>
      <c r="AW114" s="13" t="s">
        <v>37</v>
      </c>
      <c r="AX114" s="13" t="s">
        <v>75</v>
      </c>
      <c r="AY114" s="234" t="s">
        <v>125</v>
      </c>
    </row>
    <row r="115" spans="1:51" s="14" customFormat="1" ht="12">
      <c r="A115" s="14"/>
      <c r="B115" s="235"/>
      <c r="C115" s="236"/>
      <c r="D115" s="226" t="s">
        <v>140</v>
      </c>
      <c r="E115" s="237" t="s">
        <v>19</v>
      </c>
      <c r="F115" s="238" t="s">
        <v>178</v>
      </c>
      <c r="G115" s="236"/>
      <c r="H115" s="239">
        <v>72.525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140</v>
      </c>
      <c r="AU115" s="245" t="s">
        <v>85</v>
      </c>
      <c r="AV115" s="14" t="s">
        <v>85</v>
      </c>
      <c r="AW115" s="14" t="s">
        <v>37</v>
      </c>
      <c r="AX115" s="14" t="s">
        <v>75</v>
      </c>
      <c r="AY115" s="245" t="s">
        <v>125</v>
      </c>
    </row>
    <row r="116" spans="1:51" s="14" customFormat="1" ht="12">
      <c r="A116" s="14"/>
      <c r="B116" s="235"/>
      <c r="C116" s="236"/>
      <c r="D116" s="226" t="s">
        <v>140</v>
      </c>
      <c r="E116" s="237" t="s">
        <v>19</v>
      </c>
      <c r="F116" s="238" t="s">
        <v>179</v>
      </c>
      <c r="G116" s="236"/>
      <c r="H116" s="239">
        <v>8.6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140</v>
      </c>
      <c r="AU116" s="245" t="s">
        <v>85</v>
      </c>
      <c r="AV116" s="14" t="s">
        <v>85</v>
      </c>
      <c r="AW116" s="14" t="s">
        <v>37</v>
      </c>
      <c r="AX116" s="14" t="s">
        <v>75</v>
      </c>
      <c r="AY116" s="245" t="s">
        <v>125</v>
      </c>
    </row>
    <row r="117" spans="1:51" s="15" customFormat="1" ht="12">
      <c r="A117" s="15"/>
      <c r="B117" s="246"/>
      <c r="C117" s="247"/>
      <c r="D117" s="226" t="s">
        <v>140</v>
      </c>
      <c r="E117" s="248" t="s">
        <v>19</v>
      </c>
      <c r="F117" s="249" t="s">
        <v>176</v>
      </c>
      <c r="G117" s="247"/>
      <c r="H117" s="250">
        <v>81.125</v>
      </c>
      <c r="I117" s="251"/>
      <c r="J117" s="247"/>
      <c r="K117" s="247"/>
      <c r="L117" s="252"/>
      <c r="M117" s="253"/>
      <c r="N117" s="254"/>
      <c r="O117" s="254"/>
      <c r="P117" s="254"/>
      <c r="Q117" s="254"/>
      <c r="R117" s="254"/>
      <c r="S117" s="254"/>
      <c r="T117" s="25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6" t="s">
        <v>140</v>
      </c>
      <c r="AU117" s="256" t="s">
        <v>85</v>
      </c>
      <c r="AV117" s="15" t="s">
        <v>143</v>
      </c>
      <c r="AW117" s="15" t="s">
        <v>37</v>
      </c>
      <c r="AX117" s="15" t="s">
        <v>75</v>
      </c>
      <c r="AY117" s="256" t="s">
        <v>125</v>
      </c>
    </row>
    <row r="118" spans="1:51" s="16" customFormat="1" ht="12">
      <c r="A118" s="16"/>
      <c r="B118" s="257"/>
      <c r="C118" s="258"/>
      <c r="D118" s="226" t="s">
        <v>140</v>
      </c>
      <c r="E118" s="259" t="s">
        <v>19</v>
      </c>
      <c r="F118" s="260" t="s">
        <v>180</v>
      </c>
      <c r="G118" s="258"/>
      <c r="H118" s="261">
        <v>153.517</v>
      </c>
      <c r="I118" s="262"/>
      <c r="J118" s="258"/>
      <c r="K118" s="258"/>
      <c r="L118" s="263"/>
      <c r="M118" s="264"/>
      <c r="N118" s="265"/>
      <c r="O118" s="265"/>
      <c r="P118" s="265"/>
      <c r="Q118" s="265"/>
      <c r="R118" s="265"/>
      <c r="S118" s="265"/>
      <c r="T118" s="26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T118" s="267" t="s">
        <v>140</v>
      </c>
      <c r="AU118" s="267" t="s">
        <v>85</v>
      </c>
      <c r="AV118" s="16" t="s">
        <v>132</v>
      </c>
      <c r="AW118" s="16" t="s">
        <v>37</v>
      </c>
      <c r="AX118" s="16" t="s">
        <v>83</v>
      </c>
      <c r="AY118" s="267" t="s">
        <v>125</v>
      </c>
    </row>
    <row r="119" spans="1:65" s="2" customFormat="1" ht="33" customHeight="1">
      <c r="A119" s="40"/>
      <c r="B119" s="41"/>
      <c r="C119" s="206" t="s">
        <v>181</v>
      </c>
      <c r="D119" s="206" t="s">
        <v>127</v>
      </c>
      <c r="E119" s="207" t="s">
        <v>182</v>
      </c>
      <c r="F119" s="208" t="s">
        <v>183</v>
      </c>
      <c r="G119" s="209" t="s">
        <v>170</v>
      </c>
      <c r="H119" s="210">
        <v>2.16</v>
      </c>
      <c r="I119" s="211"/>
      <c r="J119" s="212">
        <f>ROUND(I119*H119,2)</f>
        <v>0</v>
      </c>
      <c r="K119" s="208" t="s">
        <v>131</v>
      </c>
      <c r="L119" s="46"/>
      <c r="M119" s="213" t="s">
        <v>19</v>
      </c>
      <c r="N119" s="214" t="s">
        <v>46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132</v>
      </c>
      <c r="AT119" s="217" t="s">
        <v>127</v>
      </c>
      <c r="AU119" s="217" t="s">
        <v>85</v>
      </c>
      <c r="AY119" s="19" t="s">
        <v>125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83</v>
      </c>
      <c r="BK119" s="218">
        <f>ROUND(I119*H119,2)</f>
        <v>0</v>
      </c>
      <c r="BL119" s="19" t="s">
        <v>132</v>
      </c>
      <c r="BM119" s="217" t="s">
        <v>184</v>
      </c>
    </row>
    <row r="120" spans="1:47" s="2" customFormat="1" ht="12">
      <c r="A120" s="40"/>
      <c r="B120" s="41"/>
      <c r="C120" s="42"/>
      <c r="D120" s="219" t="s">
        <v>134</v>
      </c>
      <c r="E120" s="42"/>
      <c r="F120" s="220" t="s">
        <v>185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134</v>
      </c>
      <c r="AU120" s="19" t="s">
        <v>85</v>
      </c>
    </row>
    <row r="121" spans="1:51" s="13" customFormat="1" ht="12">
      <c r="A121" s="13"/>
      <c r="B121" s="224"/>
      <c r="C121" s="225"/>
      <c r="D121" s="226" t="s">
        <v>140</v>
      </c>
      <c r="E121" s="227" t="s">
        <v>19</v>
      </c>
      <c r="F121" s="228" t="s">
        <v>141</v>
      </c>
      <c r="G121" s="225"/>
      <c r="H121" s="227" t="s">
        <v>19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140</v>
      </c>
      <c r="AU121" s="234" t="s">
        <v>85</v>
      </c>
      <c r="AV121" s="13" t="s">
        <v>83</v>
      </c>
      <c r="AW121" s="13" t="s">
        <v>37</v>
      </c>
      <c r="AX121" s="13" t="s">
        <v>75</v>
      </c>
      <c r="AY121" s="234" t="s">
        <v>125</v>
      </c>
    </row>
    <row r="122" spans="1:51" s="14" customFormat="1" ht="12">
      <c r="A122" s="14"/>
      <c r="B122" s="235"/>
      <c r="C122" s="236"/>
      <c r="D122" s="226" t="s">
        <v>140</v>
      </c>
      <c r="E122" s="237" t="s">
        <v>19</v>
      </c>
      <c r="F122" s="238" t="s">
        <v>186</v>
      </c>
      <c r="G122" s="236"/>
      <c r="H122" s="239">
        <v>2.16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140</v>
      </c>
      <c r="AU122" s="245" t="s">
        <v>85</v>
      </c>
      <c r="AV122" s="14" t="s">
        <v>85</v>
      </c>
      <c r="AW122" s="14" t="s">
        <v>37</v>
      </c>
      <c r="AX122" s="14" t="s">
        <v>83</v>
      </c>
      <c r="AY122" s="245" t="s">
        <v>125</v>
      </c>
    </row>
    <row r="123" spans="1:65" s="2" customFormat="1" ht="37.8" customHeight="1">
      <c r="A123" s="40"/>
      <c r="B123" s="41"/>
      <c r="C123" s="206" t="s">
        <v>187</v>
      </c>
      <c r="D123" s="206" t="s">
        <v>127</v>
      </c>
      <c r="E123" s="207" t="s">
        <v>188</v>
      </c>
      <c r="F123" s="208" t="s">
        <v>189</v>
      </c>
      <c r="G123" s="209" t="s">
        <v>170</v>
      </c>
      <c r="H123" s="210">
        <v>225.909</v>
      </c>
      <c r="I123" s="211"/>
      <c r="J123" s="212">
        <f>ROUND(I123*H123,2)</f>
        <v>0</v>
      </c>
      <c r="K123" s="208" t="s">
        <v>131</v>
      </c>
      <c r="L123" s="46"/>
      <c r="M123" s="213" t="s">
        <v>19</v>
      </c>
      <c r="N123" s="214" t="s">
        <v>46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132</v>
      </c>
      <c r="AT123" s="217" t="s">
        <v>127</v>
      </c>
      <c r="AU123" s="217" t="s">
        <v>85</v>
      </c>
      <c r="AY123" s="19" t="s">
        <v>125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83</v>
      </c>
      <c r="BK123" s="218">
        <f>ROUND(I123*H123,2)</f>
        <v>0</v>
      </c>
      <c r="BL123" s="19" t="s">
        <v>132</v>
      </c>
      <c r="BM123" s="217" t="s">
        <v>190</v>
      </c>
    </row>
    <row r="124" spans="1:47" s="2" customFormat="1" ht="12">
      <c r="A124" s="40"/>
      <c r="B124" s="41"/>
      <c r="C124" s="42"/>
      <c r="D124" s="219" t="s">
        <v>134</v>
      </c>
      <c r="E124" s="42"/>
      <c r="F124" s="220" t="s">
        <v>191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134</v>
      </c>
      <c r="AU124" s="19" t="s">
        <v>85</v>
      </c>
    </row>
    <row r="125" spans="1:51" s="14" customFormat="1" ht="12">
      <c r="A125" s="14"/>
      <c r="B125" s="235"/>
      <c r="C125" s="236"/>
      <c r="D125" s="226" t="s">
        <v>140</v>
      </c>
      <c r="E125" s="237" t="s">
        <v>19</v>
      </c>
      <c r="F125" s="238" t="s">
        <v>192</v>
      </c>
      <c r="G125" s="236"/>
      <c r="H125" s="239">
        <v>72.392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140</v>
      </c>
      <c r="AU125" s="245" t="s">
        <v>85</v>
      </c>
      <c r="AV125" s="14" t="s">
        <v>85</v>
      </c>
      <c r="AW125" s="14" t="s">
        <v>37</v>
      </c>
      <c r="AX125" s="14" t="s">
        <v>75</v>
      </c>
      <c r="AY125" s="245" t="s">
        <v>125</v>
      </c>
    </row>
    <row r="126" spans="1:51" s="14" customFormat="1" ht="12">
      <c r="A126" s="14"/>
      <c r="B126" s="235"/>
      <c r="C126" s="236"/>
      <c r="D126" s="226" t="s">
        <v>140</v>
      </c>
      <c r="E126" s="237" t="s">
        <v>19</v>
      </c>
      <c r="F126" s="238" t="s">
        <v>193</v>
      </c>
      <c r="G126" s="236"/>
      <c r="H126" s="239">
        <v>153.517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140</v>
      </c>
      <c r="AU126" s="245" t="s">
        <v>85</v>
      </c>
      <c r="AV126" s="14" t="s">
        <v>85</v>
      </c>
      <c r="AW126" s="14" t="s">
        <v>37</v>
      </c>
      <c r="AX126" s="14" t="s">
        <v>75</v>
      </c>
      <c r="AY126" s="245" t="s">
        <v>125</v>
      </c>
    </row>
    <row r="127" spans="1:51" s="16" customFormat="1" ht="12">
      <c r="A127" s="16"/>
      <c r="B127" s="257"/>
      <c r="C127" s="258"/>
      <c r="D127" s="226" t="s">
        <v>140</v>
      </c>
      <c r="E127" s="259" t="s">
        <v>19</v>
      </c>
      <c r="F127" s="260" t="s">
        <v>180</v>
      </c>
      <c r="G127" s="258"/>
      <c r="H127" s="261">
        <v>225.909</v>
      </c>
      <c r="I127" s="262"/>
      <c r="J127" s="258"/>
      <c r="K127" s="258"/>
      <c r="L127" s="263"/>
      <c r="M127" s="264"/>
      <c r="N127" s="265"/>
      <c r="O127" s="265"/>
      <c r="P127" s="265"/>
      <c r="Q127" s="265"/>
      <c r="R127" s="265"/>
      <c r="S127" s="265"/>
      <c r="T127" s="26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67" t="s">
        <v>140</v>
      </c>
      <c r="AU127" s="267" t="s">
        <v>85</v>
      </c>
      <c r="AV127" s="16" t="s">
        <v>132</v>
      </c>
      <c r="AW127" s="16" t="s">
        <v>37</v>
      </c>
      <c r="AX127" s="16" t="s">
        <v>83</v>
      </c>
      <c r="AY127" s="267" t="s">
        <v>125</v>
      </c>
    </row>
    <row r="128" spans="1:65" s="2" customFormat="1" ht="37.8" customHeight="1">
      <c r="A128" s="40"/>
      <c r="B128" s="41"/>
      <c r="C128" s="206" t="s">
        <v>194</v>
      </c>
      <c r="D128" s="206" t="s">
        <v>127</v>
      </c>
      <c r="E128" s="207" t="s">
        <v>195</v>
      </c>
      <c r="F128" s="208" t="s">
        <v>196</v>
      </c>
      <c r="G128" s="209" t="s">
        <v>170</v>
      </c>
      <c r="H128" s="210">
        <v>677.727</v>
      </c>
      <c r="I128" s="211"/>
      <c r="J128" s="212">
        <f>ROUND(I128*H128,2)</f>
        <v>0</v>
      </c>
      <c r="K128" s="208" t="s">
        <v>131</v>
      </c>
      <c r="L128" s="46"/>
      <c r="M128" s="213" t="s">
        <v>19</v>
      </c>
      <c r="N128" s="214" t="s">
        <v>46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132</v>
      </c>
      <c r="AT128" s="217" t="s">
        <v>127</v>
      </c>
      <c r="AU128" s="217" t="s">
        <v>85</v>
      </c>
      <c r="AY128" s="19" t="s">
        <v>125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83</v>
      </c>
      <c r="BK128" s="218">
        <f>ROUND(I128*H128,2)</f>
        <v>0</v>
      </c>
      <c r="BL128" s="19" t="s">
        <v>132</v>
      </c>
      <c r="BM128" s="217" t="s">
        <v>197</v>
      </c>
    </row>
    <row r="129" spans="1:47" s="2" customFormat="1" ht="12">
      <c r="A129" s="40"/>
      <c r="B129" s="41"/>
      <c r="C129" s="42"/>
      <c r="D129" s="219" t="s">
        <v>134</v>
      </c>
      <c r="E129" s="42"/>
      <c r="F129" s="220" t="s">
        <v>198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134</v>
      </c>
      <c r="AU129" s="19" t="s">
        <v>85</v>
      </c>
    </row>
    <row r="130" spans="1:51" s="13" customFormat="1" ht="12">
      <c r="A130" s="13"/>
      <c r="B130" s="224"/>
      <c r="C130" s="225"/>
      <c r="D130" s="226" t="s">
        <v>140</v>
      </c>
      <c r="E130" s="227" t="s">
        <v>19</v>
      </c>
      <c r="F130" s="228" t="s">
        <v>199</v>
      </c>
      <c r="G130" s="225"/>
      <c r="H130" s="227" t="s">
        <v>19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140</v>
      </c>
      <c r="AU130" s="234" t="s">
        <v>85</v>
      </c>
      <c r="AV130" s="13" t="s">
        <v>83</v>
      </c>
      <c r="AW130" s="13" t="s">
        <v>37</v>
      </c>
      <c r="AX130" s="13" t="s">
        <v>75</v>
      </c>
      <c r="AY130" s="234" t="s">
        <v>125</v>
      </c>
    </row>
    <row r="131" spans="1:51" s="14" customFormat="1" ht="12">
      <c r="A131" s="14"/>
      <c r="B131" s="235"/>
      <c r="C131" s="236"/>
      <c r="D131" s="226" t="s">
        <v>140</v>
      </c>
      <c r="E131" s="237" t="s">
        <v>19</v>
      </c>
      <c r="F131" s="238" t="s">
        <v>200</v>
      </c>
      <c r="G131" s="236"/>
      <c r="H131" s="239">
        <v>217.176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140</v>
      </c>
      <c r="AU131" s="245" t="s">
        <v>85</v>
      </c>
      <c r="AV131" s="14" t="s">
        <v>85</v>
      </c>
      <c r="AW131" s="14" t="s">
        <v>37</v>
      </c>
      <c r="AX131" s="14" t="s">
        <v>75</v>
      </c>
      <c r="AY131" s="245" t="s">
        <v>125</v>
      </c>
    </row>
    <row r="132" spans="1:51" s="14" customFormat="1" ht="12">
      <c r="A132" s="14"/>
      <c r="B132" s="235"/>
      <c r="C132" s="236"/>
      <c r="D132" s="226" t="s">
        <v>140</v>
      </c>
      <c r="E132" s="237" t="s">
        <v>19</v>
      </c>
      <c r="F132" s="238" t="s">
        <v>201</v>
      </c>
      <c r="G132" s="236"/>
      <c r="H132" s="239">
        <v>460.551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140</v>
      </c>
      <c r="AU132" s="245" t="s">
        <v>85</v>
      </c>
      <c r="AV132" s="14" t="s">
        <v>85</v>
      </c>
      <c r="AW132" s="14" t="s">
        <v>37</v>
      </c>
      <c r="AX132" s="14" t="s">
        <v>75</v>
      </c>
      <c r="AY132" s="245" t="s">
        <v>125</v>
      </c>
    </row>
    <row r="133" spans="1:51" s="16" customFormat="1" ht="12">
      <c r="A133" s="16"/>
      <c r="B133" s="257"/>
      <c r="C133" s="258"/>
      <c r="D133" s="226" t="s">
        <v>140</v>
      </c>
      <c r="E133" s="259" t="s">
        <v>19</v>
      </c>
      <c r="F133" s="260" t="s">
        <v>180</v>
      </c>
      <c r="G133" s="258"/>
      <c r="H133" s="261">
        <v>677.727</v>
      </c>
      <c r="I133" s="262"/>
      <c r="J133" s="258"/>
      <c r="K133" s="258"/>
      <c r="L133" s="263"/>
      <c r="M133" s="264"/>
      <c r="N133" s="265"/>
      <c r="O133" s="265"/>
      <c r="P133" s="265"/>
      <c r="Q133" s="265"/>
      <c r="R133" s="265"/>
      <c r="S133" s="265"/>
      <c r="T133" s="26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67" t="s">
        <v>140</v>
      </c>
      <c r="AU133" s="267" t="s">
        <v>85</v>
      </c>
      <c r="AV133" s="16" t="s">
        <v>132</v>
      </c>
      <c r="AW133" s="16" t="s">
        <v>37</v>
      </c>
      <c r="AX133" s="16" t="s">
        <v>83</v>
      </c>
      <c r="AY133" s="267" t="s">
        <v>125</v>
      </c>
    </row>
    <row r="134" spans="1:65" s="2" customFormat="1" ht="24.15" customHeight="1">
      <c r="A134" s="40"/>
      <c r="B134" s="41"/>
      <c r="C134" s="206" t="s">
        <v>202</v>
      </c>
      <c r="D134" s="206" t="s">
        <v>127</v>
      </c>
      <c r="E134" s="207" t="s">
        <v>203</v>
      </c>
      <c r="F134" s="208" t="s">
        <v>204</v>
      </c>
      <c r="G134" s="209" t="s">
        <v>170</v>
      </c>
      <c r="H134" s="210">
        <v>11.25</v>
      </c>
      <c r="I134" s="211"/>
      <c r="J134" s="212">
        <f>ROUND(I134*H134,2)</f>
        <v>0</v>
      </c>
      <c r="K134" s="208" t="s">
        <v>131</v>
      </c>
      <c r="L134" s="46"/>
      <c r="M134" s="213" t="s">
        <v>19</v>
      </c>
      <c r="N134" s="214" t="s">
        <v>46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132</v>
      </c>
      <c r="AT134" s="217" t="s">
        <v>127</v>
      </c>
      <c r="AU134" s="217" t="s">
        <v>85</v>
      </c>
      <c r="AY134" s="19" t="s">
        <v>125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83</v>
      </c>
      <c r="BK134" s="218">
        <f>ROUND(I134*H134,2)</f>
        <v>0</v>
      </c>
      <c r="BL134" s="19" t="s">
        <v>132</v>
      </c>
      <c r="BM134" s="217" t="s">
        <v>205</v>
      </c>
    </row>
    <row r="135" spans="1:47" s="2" customFormat="1" ht="12">
      <c r="A135" s="40"/>
      <c r="B135" s="41"/>
      <c r="C135" s="42"/>
      <c r="D135" s="219" t="s">
        <v>134</v>
      </c>
      <c r="E135" s="42"/>
      <c r="F135" s="220" t="s">
        <v>206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134</v>
      </c>
      <c r="AU135" s="19" t="s">
        <v>85</v>
      </c>
    </row>
    <row r="136" spans="1:51" s="14" customFormat="1" ht="12">
      <c r="A136" s="14"/>
      <c r="B136" s="235"/>
      <c r="C136" s="236"/>
      <c r="D136" s="226" t="s">
        <v>140</v>
      </c>
      <c r="E136" s="237" t="s">
        <v>19</v>
      </c>
      <c r="F136" s="238" t="s">
        <v>207</v>
      </c>
      <c r="G136" s="236"/>
      <c r="H136" s="239">
        <v>6.75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140</v>
      </c>
      <c r="AU136" s="245" t="s">
        <v>85</v>
      </c>
      <c r="AV136" s="14" t="s">
        <v>85</v>
      </c>
      <c r="AW136" s="14" t="s">
        <v>37</v>
      </c>
      <c r="AX136" s="14" t="s">
        <v>75</v>
      </c>
      <c r="AY136" s="245" t="s">
        <v>125</v>
      </c>
    </row>
    <row r="137" spans="1:51" s="14" customFormat="1" ht="12">
      <c r="A137" s="14"/>
      <c r="B137" s="235"/>
      <c r="C137" s="236"/>
      <c r="D137" s="226" t="s">
        <v>140</v>
      </c>
      <c r="E137" s="237" t="s">
        <v>19</v>
      </c>
      <c r="F137" s="238" t="s">
        <v>208</v>
      </c>
      <c r="G137" s="236"/>
      <c r="H137" s="239">
        <v>4.5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140</v>
      </c>
      <c r="AU137" s="245" t="s">
        <v>85</v>
      </c>
      <c r="AV137" s="14" t="s">
        <v>85</v>
      </c>
      <c r="AW137" s="14" t="s">
        <v>37</v>
      </c>
      <c r="AX137" s="14" t="s">
        <v>75</v>
      </c>
      <c r="AY137" s="245" t="s">
        <v>125</v>
      </c>
    </row>
    <row r="138" spans="1:51" s="16" customFormat="1" ht="12">
      <c r="A138" s="16"/>
      <c r="B138" s="257"/>
      <c r="C138" s="258"/>
      <c r="D138" s="226" t="s">
        <v>140</v>
      </c>
      <c r="E138" s="259" t="s">
        <v>19</v>
      </c>
      <c r="F138" s="260" t="s">
        <v>180</v>
      </c>
      <c r="G138" s="258"/>
      <c r="H138" s="261">
        <v>11.25</v>
      </c>
      <c r="I138" s="262"/>
      <c r="J138" s="258"/>
      <c r="K138" s="258"/>
      <c r="L138" s="263"/>
      <c r="M138" s="264"/>
      <c r="N138" s="265"/>
      <c r="O138" s="265"/>
      <c r="P138" s="265"/>
      <c r="Q138" s="265"/>
      <c r="R138" s="265"/>
      <c r="S138" s="265"/>
      <c r="T138" s="26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T138" s="267" t="s">
        <v>140</v>
      </c>
      <c r="AU138" s="267" t="s">
        <v>85</v>
      </c>
      <c r="AV138" s="16" t="s">
        <v>132</v>
      </c>
      <c r="AW138" s="16" t="s">
        <v>37</v>
      </c>
      <c r="AX138" s="16" t="s">
        <v>83</v>
      </c>
      <c r="AY138" s="267" t="s">
        <v>125</v>
      </c>
    </row>
    <row r="139" spans="1:65" s="2" customFormat="1" ht="16.5" customHeight="1">
      <c r="A139" s="40"/>
      <c r="B139" s="41"/>
      <c r="C139" s="268" t="s">
        <v>209</v>
      </c>
      <c r="D139" s="268" t="s">
        <v>210</v>
      </c>
      <c r="E139" s="269" t="s">
        <v>211</v>
      </c>
      <c r="F139" s="270" t="s">
        <v>212</v>
      </c>
      <c r="G139" s="271" t="s">
        <v>213</v>
      </c>
      <c r="H139" s="272">
        <v>11.25</v>
      </c>
      <c r="I139" s="273"/>
      <c r="J139" s="274">
        <f>ROUND(I139*H139,2)</f>
        <v>0</v>
      </c>
      <c r="K139" s="270" t="s">
        <v>131</v>
      </c>
      <c r="L139" s="275"/>
      <c r="M139" s="276" t="s">
        <v>19</v>
      </c>
      <c r="N139" s="277" t="s">
        <v>46</v>
      </c>
      <c r="O139" s="86"/>
      <c r="P139" s="215">
        <f>O139*H139</f>
        <v>0</v>
      </c>
      <c r="Q139" s="215">
        <v>1</v>
      </c>
      <c r="R139" s="215">
        <f>Q139*H139</f>
        <v>11.25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181</v>
      </c>
      <c r="AT139" s="217" t="s">
        <v>210</v>
      </c>
      <c r="AU139" s="217" t="s">
        <v>85</v>
      </c>
      <c r="AY139" s="19" t="s">
        <v>125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83</v>
      </c>
      <c r="BK139" s="218">
        <f>ROUND(I139*H139,2)</f>
        <v>0</v>
      </c>
      <c r="BL139" s="19" t="s">
        <v>132</v>
      </c>
      <c r="BM139" s="217" t="s">
        <v>214</v>
      </c>
    </row>
    <row r="140" spans="1:65" s="2" customFormat="1" ht="24.15" customHeight="1">
      <c r="A140" s="40"/>
      <c r="B140" s="41"/>
      <c r="C140" s="206" t="s">
        <v>215</v>
      </c>
      <c r="D140" s="206" t="s">
        <v>127</v>
      </c>
      <c r="E140" s="207" t="s">
        <v>216</v>
      </c>
      <c r="F140" s="208" t="s">
        <v>217</v>
      </c>
      <c r="G140" s="209" t="s">
        <v>213</v>
      </c>
      <c r="H140" s="210">
        <v>451.818</v>
      </c>
      <c r="I140" s="211"/>
      <c r="J140" s="212">
        <f>ROUND(I140*H140,2)</f>
        <v>0</v>
      </c>
      <c r="K140" s="208" t="s">
        <v>131</v>
      </c>
      <c r="L140" s="46"/>
      <c r="M140" s="213" t="s">
        <v>19</v>
      </c>
      <c r="N140" s="214" t="s">
        <v>46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132</v>
      </c>
      <c r="AT140" s="217" t="s">
        <v>127</v>
      </c>
      <c r="AU140" s="217" t="s">
        <v>85</v>
      </c>
      <c r="AY140" s="19" t="s">
        <v>125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83</v>
      </c>
      <c r="BK140" s="218">
        <f>ROUND(I140*H140,2)</f>
        <v>0</v>
      </c>
      <c r="BL140" s="19" t="s">
        <v>132</v>
      </c>
      <c r="BM140" s="217" t="s">
        <v>218</v>
      </c>
    </row>
    <row r="141" spans="1:47" s="2" customFormat="1" ht="12">
      <c r="A141" s="40"/>
      <c r="B141" s="41"/>
      <c r="C141" s="42"/>
      <c r="D141" s="219" t="s">
        <v>134</v>
      </c>
      <c r="E141" s="42"/>
      <c r="F141" s="220" t="s">
        <v>219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134</v>
      </c>
      <c r="AU141" s="19" t="s">
        <v>85</v>
      </c>
    </row>
    <row r="142" spans="1:51" s="14" customFormat="1" ht="12">
      <c r="A142" s="14"/>
      <c r="B142" s="235"/>
      <c r="C142" s="236"/>
      <c r="D142" s="226" t="s">
        <v>140</v>
      </c>
      <c r="E142" s="237" t="s">
        <v>19</v>
      </c>
      <c r="F142" s="238" t="s">
        <v>220</v>
      </c>
      <c r="G142" s="236"/>
      <c r="H142" s="239">
        <v>144.784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5" t="s">
        <v>140</v>
      </c>
      <c r="AU142" s="245" t="s">
        <v>85</v>
      </c>
      <c r="AV142" s="14" t="s">
        <v>85</v>
      </c>
      <c r="AW142" s="14" t="s">
        <v>37</v>
      </c>
      <c r="AX142" s="14" t="s">
        <v>75</v>
      </c>
      <c r="AY142" s="245" t="s">
        <v>125</v>
      </c>
    </row>
    <row r="143" spans="1:51" s="14" customFormat="1" ht="12">
      <c r="A143" s="14"/>
      <c r="B143" s="235"/>
      <c r="C143" s="236"/>
      <c r="D143" s="226" t="s">
        <v>140</v>
      </c>
      <c r="E143" s="237" t="s">
        <v>19</v>
      </c>
      <c r="F143" s="238" t="s">
        <v>221</v>
      </c>
      <c r="G143" s="236"/>
      <c r="H143" s="239">
        <v>307.034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140</v>
      </c>
      <c r="AU143" s="245" t="s">
        <v>85</v>
      </c>
      <c r="AV143" s="14" t="s">
        <v>85</v>
      </c>
      <c r="AW143" s="14" t="s">
        <v>37</v>
      </c>
      <c r="AX143" s="14" t="s">
        <v>75</v>
      </c>
      <c r="AY143" s="245" t="s">
        <v>125</v>
      </c>
    </row>
    <row r="144" spans="1:51" s="16" customFormat="1" ht="12">
      <c r="A144" s="16"/>
      <c r="B144" s="257"/>
      <c r="C144" s="258"/>
      <c r="D144" s="226" t="s">
        <v>140</v>
      </c>
      <c r="E144" s="259" t="s">
        <v>19</v>
      </c>
      <c r="F144" s="260" t="s">
        <v>180</v>
      </c>
      <c r="G144" s="258"/>
      <c r="H144" s="261">
        <v>451.818</v>
      </c>
      <c r="I144" s="262"/>
      <c r="J144" s="258"/>
      <c r="K144" s="258"/>
      <c r="L144" s="263"/>
      <c r="M144" s="264"/>
      <c r="N144" s="265"/>
      <c r="O144" s="265"/>
      <c r="P144" s="265"/>
      <c r="Q144" s="265"/>
      <c r="R144" s="265"/>
      <c r="S144" s="265"/>
      <c r="T144" s="26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67" t="s">
        <v>140</v>
      </c>
      <c r="AU144" s="267" t="s">
        <v>85</v>
      </c>
      <c r="AV144" s="16" t="s">
        <v>132</v>
      </c>
      <c r="AW144" s="16" t="s">
        <v>37</v>
      </c>
      <c r="AX144" s="16" t="s">
        <v>83</v>
      </c>
      <c r="AY144" s="267" t="s">
        <v>125</v>
      </c>
    </row>
    <row r="145" spans="1:65" s="2" customFormat="1" ht="24.15" customHeight="1">
      <c r="A145" s="40"/>
      <c r="B145" s="41"/>
      <c r="C145" s="206" t="s">
        <v>222</v>
      </c>
      <c r="D145" s="206" t="s">
        <v>127</v>
      </c>
      <c r="E145" s="207" t="s">
        <v>223</v>
      </c>
      <c r="F145" s="208" t="s">
        <v>224</v>
      </c>
      <c r="G145" s="209" t="s">
        <v>170</v>
      </c>
      <c r="H145" s="210">
        <v>225.909</v>
      </c>
      <c r="I145" s="211"/>
      <c r="J145" s="212">
        <f>ROUND(I145*H145,2)</f>
        <v>0</v>
      </c>
      <c r="K145" s="208" t="s">
        <v>131</v>
      </c>
      <c r="L145" s="46"/>
      <c r="M145" s="213" t="s">
        <v>19</v>
      </c>
      <c r="N145" s="214" t="s">
        <v>46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132</v>
      </c>
      <c r="AT145" s="217" t="s">
        <v>127</v>
      </c>
      <c r="AU145" s="217" t="s">
        <v>85</v>
      </c>
      <c r="AY145" s="19" t="s">
        <v>125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83</v>
      </c>
      <c r="BK145" s="218">
        <f>ROUND(I145*H145,2)</f>
        <v>0</v>
      </c>
      <c r="BL145" s="19" t="s">
        <v>132</v>
      </c>
      <c r="BM145" s="217" t="s">
        <v>225</v>
      </c>
    </row>
    <row r="146" spans="1:47" s="2" customFormat="1" ht="12">
      <c r="A146" s="40"/>
      <c r="B146" s="41"/>
      <c r="C146" s="42"/>
      <c r="D146" s="219" t="s">
        <v>134</v>
      </c>
      <c r="E146" s="42"/>
      <c r="F146" s="220" t="s">
        <v>226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134</v>
      </c>
      <c r="AU146" s="19" t="s">
        <v>85</v>
      </c>
    </row>
    <row r="147" spans="1:51" s="14" customFormat="1" ht="12">
      <c r="A147" s="14"/>
      <c r="B147" s="235"/>
      <c r="C147" s="236"/>
      <c r="D147" s="226" t="s">
        <v>140</v>
      </c>
      <c r="E147" s="237" t="s">
        <v>19</v>
      </c>
      <c r="F147" s="238" t="s">
        <v>192</v>
      </c>
      <c r="G147" s="236"/>
      <c r="H147" s="239">
        <v>72.392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140</v>
      </c>
      <c r="AU147" s="245" t="s">
        <v>85</v>
      </c>
      <c r="AV147" s="14" t="s">
        <v>85</v>
      </c>
      <c r="AW147" s="14" t="s">
        <v>37</v>
      </c>
      <c r="AX147" s="14" t="s">
        <v>75</v>
      </c>
      <c r="AY147" s="245" t="s">
        <v>125</v>
      </c>
    </row>
    <row r="148" spans="1:51" s="14" customFormat="1" ht="12">
      <c r="A148" s="14"/>
      <c r="B148" s="235"/>
      <c r="C148" s="236"/>
      <c r="D148" s="226" t="s">
        <v>140</v>
      </c>
      <c r="E148" s="237" t="s">
        <v>19</v>
      </c>
      <c r="F148" s="238" t="s">
        <v>193</v>
      </c>
      <c r="G148" s="236"/>
      <c r="H148" s="239">
        <v>153.517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140</v>
      </c>
      <c r="AU148" s="245" t="s">
        <v>85</v>
      </c>
      <c r="AV148" s="14" t="s">
        <v>85</v>
      </c>
      <c r="AW148" s="14" t="s">
        <v>37</v>
      </c>
      <c r="AX148" s="14" t="s">
        <v>75</v>
      </c>
      <c r="AY148" s="245" t="s">
        <v>125</v>
      </c>
    </row>
    <row r="149" spans="1:51" s="16" customFormat="1" ht="12">
      <c r="A149" s="16"/>
      <c r="B149" s="257"/>
      <c r="C149" s="258"/>
      <c r="D149" s="226" t="s">
        <v>140</v>
      </c>
      <c r="E149" s="259" t="s">
        <v>19</v>
      </c>
      <c r="F149" s="260" t="s">
        <v>180</v>
      </c>
      <c r="G149" s="258"/>
      <c r="H149" s="261">
        <v>225.909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67" t="s">
        <v>140</v>
      </c>
      <c r="AU149" s="267" t="s">
        <v>85</v>
      </c>
      <c r="AV149" s="16" t="s">
        <v>132</v>
      </c>
      <c r="AW149" s="16" t="s">
        <v>37</v>
      </c>
      <c r="AX149" s="16" t="s">
        <v>83</v>
      </c>
      <c r="AY149" s="267" t="s">
        <v>125</v>
      </c>
    </row>
    <row r="150" spans="1:65" s="2" customFormat="1" ht="21.75" customHeight="1">
      <c r="A150" s="40"/>
      <c r="B150" s="41"/>
      <c r="C150" s="206" t="s">
        <v>8</v>
      </c>
      <c r="D150" s="206" t="s">
        <v>127</v>
      </c>
      <c r="E150" s="207" t="s">
        <v>227</v>
      </c>
      <c r="F150" s="208" t="s">
        <v>228</v>
      </c>
      <c r="G150" s="209" t="s">
        <v>130</v>
      </c>
      <c r="H150" s="210">
        <v>314.5</v>
      </c>
      <c r="I150" s="211"/>
      <c r="J150" s="212">
        <f>ROUND(I150*H150,2)</f>
        <v>0</v>
      </c>
      <c r="K150" s="208" t="s">
        <v>131</v>
      </c>
      <c r="L150" s="46"/>
      <c r="M150" s="213" t="s">
        <v>19</v>
      </c>
      <c r="N150" s="214" t="s">
        <v>46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132</v>
      </c>
      <c r="AT150" s="217" t="s">
        <v>127</v>
      </c>
      <c r="AU150" s="217" t="s">
        <v>85</v>
      </c>
      <c r="AY150" s="19" t="s">
        <v>125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83</v>
      </c>
      <c r="BK150" s="218">
        <f>ROUND(I150*H150,2)</f>
        <v>0</v>
      </c>
      <c r="BL150" s="19" t="s">
        <v>132</v>
      </c>
      <c r="BM150" s="217" t="s">
        <v>229</v>
      </c>
    </row>
    <row r="151" spans="1:47" s="2" customFormat="1" ht="12">
      <c r="A151" s="40"/>
      <c r="B151" s="41"/>
      <c r="C151" s="42"/>
      <c r="D151" s="219" t="s">
        <v>134</v>
      </c>
      <c r="E151" s="42"/>
      <c r="F151" s="220" t="s">
        <v>230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134</v>
      </c>
      <c r="AU151" s="19" t="s">
        <v>85</v>
      </c>
    </row>
    <row r="152" spans="1:51" s="13" customFormat="1" ht="12">
      <c r="A152" s="13"/>
      <c r="B152" s="224"/>
      <c r="C152" s="225"/>
      <c r="D152" s="226" t="s">
        <v>140</v>
      </c>
      <c r="E152" s="227" t="s">
        <v>19</v>
      </c>
      <c r="F152" s="228" t="s">
        <v>231</v>
      </c>
      <c r="G152" s="225"/>
      <c r="H152" s="227" t="s">
        <v>19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140</v>
      </c>
      <c r="AU152" s="234" t="s">
        <v>85</v>
      </c>
      <c r="AV152" s="13" t="s">
        <v>83</v>
      </c>
      <c r="AW152" s="13" t="s">
        <v>37</v>
      </c>
      <c r="AX152" s="13" t="s">
        <v>75</v>
      </c>
      <c r="AY152" s="234" t="s">
        <v>125</v>
      </c>
    </row>
    <row r="153" spans="1:51" s="14" customFormat="1" ht="12">
      <c r="A153" s="14"/>
      <c r="B153" s="235"/>
      <c r="C153" s="236"/>
      <c r="D153" s="226" t="s">
        <v>140</v>
      </c>
      <c r="E153" s="237" t="s">
        <v>19</v>
      </c>
      <c r="F153" s="238" t="s">
        <v>232</v>
      </c>
      <c r="G153" s="236"/>
      <c r="H153" s="239">
        <v>97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140</v>
      </c>
      <c r="AU153" s="245" t="s">
        <v>85</v>
      </c>
      <c r="AV153" s="14" t="s">
        <v>85</v>
      </c>
      <c r="AW153" s="14" t="s">
        <v>37</v>
      </c>
      <c r="AX153" s="14" t="s">
        <v>75</v>
      </c>
      <c r="AY153" s="245" t="s">
        <v>125</v>
      </c>
    </row>
    <row r="154" spans="1:51" s="14" customFormat="1" ht="12">
      <c r="A154" s="14"/>
      <c r="B154" s="235"/>
      <c r="C154" s="236"/>
      <c r="D154" s="226" t="s">
        <v>140</v>
      </c>
      <c r="E154" s="237" t="s">
        <v>19</v>
      </c>
      <c r="F154" s="238" t="s">
        <v>233</v>
      </c>
      <c r="G154" s="236"/>
      <c r="H154" s="239">
        <v>217.5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140</v>
      </c>
      <c r="AU154" s="245" t="s">
        <v>85</v>
      </c>
      <c r="AV154" s="14" t="s">
        <v>85</v>
      </c>
      <c r="AW154" s="14" t="s">
        <v>37</v>
      </c>
      <c r="AX154" s="14" t="s">
        <v>75</v>
      </c>
      <c r="AY154" s="245" t="s">
        <v>125</v>
      </c>
    </row>
    <row r="155" spans="1:51" s="16" customFormat="1" ht="12">
      <c r="A155" s="16"/>
      <c r="B155" s="257"/>
      <c r="C155" s="258"/>
      <c r="D155" s="226" t="s">
        <v>140</v>
      </c>
      <c r="E155" s="259" t="s">
        <v>19</v>
      </c>
      <c r="F155" s="260" t="s">
        <v>180</v>
      </c>
      <c r="G155" s="258"/>
      <c r="H155" s="261">
        <v>314.5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T155" s="267" t="s">
        <v>140</v>
      </c>
      <c r="AU155" s="267" t="s">
        <v>85</v>
      </c>
      <c r="AV155" s="16" t="s">
        <v>132</v>
      </c>
      <c r="AW155" s="16" t="s">
        <v>37</v>
      </c>
      <c r="AX155" s="16" t="s">
        <v>83</v>
      </c>
      <c r="AY155" s="267" t="s">
        <v>125</v>
      </c>
    </row>
    <row r="156" spans="1:63" s="12" customFormat="1" ht="22.8" customHeight="1">
      <c r="A156" s="12"/>
      <c r="B156" s="190"/>
      <c r="C156" s="191"/>
      <c r="D156" s="192" t="s">
        <v>74</v>
      </c>
      <c r="E156" s="204" t="s">
        <v>143</v>
      </c>
      <c r="F156" s="204" t="s">
        <v>234</v>
      </c>
      <c r="G156" s="191"/>
      <c r="H156" s="191"/>
      <c r="I156" s="194"/>
      <c r="J156" s="205">
        <f>BK156</f>
        <v>0</v>
      </c>
      <c r="K156" s="191"/>
      <c r="L156" s="196"/>
      <c r="M156" s="197"/>
      <c r="N156" s="198"/>
      <c r="O156" s="198"/>
      <c r="P156" s="199">
        <f>SUM(P157:P170)</f>
        <v>0</v>
      </c>
      <c r="Q156" s="198"/>
      <c r="R156" s="199">
        <f>SUM(R157:R170)</f>
        <v>12.115896000000001</v>
      </c>
      <c r="S156" s="198"/>
      <c r="T156" s="200">
        <f>SUM(T157:T170)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1" t="s">
        <v>83</v>
      </c>
      <c r="AT156" s="202" t="s">
        <v>74</v>
      </c>
      <c r="AU156" s="202" t="s">
        <v>83</v>
      </c>
      <c r="AY156" s="201" t="s">
        <v>125</v>
      </c>
      <c r="BK156" s="203">
        <f>SUM(BK157:BK170)</f>
        <v>0</v>
      </c>
    </row>
    <row r="157" spans="1:65" s="2" customFormat="1" ht="16.5" customHeight="1">
      <c r="A157" s="40"/>
      <c r="B157" s="41"/>
      <c r="C157" s="206" t="s">
        <v>235</v>
      </c>
      <c r="D157" s="206" t="s">
        <v>127</v>
      </c>
      <c r="E157" s="207" t="s">
        <v>236</v>
      </c>
      <c r="F157" s="208" t="s">
        <v>237</v>
      </c>
      <c r="G157" s="209" t="s">
        <v>157</v>
      </c>
      <c r="H157" s="210">
        <v>3.84</v>
      </c>
      <c r="I157" s="211"/>
      <c r="J157" s="212">
        <f>ROUND(I157*H157,2)</f>
        <v>0</v>
      </c>
      <c r="K157" s="208" t="s">
        <v>131</v>
      </c>
      <c r="L157" s="46"/>
      <c r="M157" s="213" t="s">
        <v>19</v>
      </c>
      <c r="N157" s="214" t="s">
        <v>46</v>
      </c>
      <c r="O157" s="86"/>
      <c r="P157" s="215">
        <f>O157*H157</f>
        <v>0</v>
      </c>
      <c r="Q157" s="215">
        <v>0.12064</v>
      </c>
      <c r="R157" s="215">
        <f>Q157*H157</f>
        <v>0.4632576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132</v>
      </c>
      <c r="AT157" s="217" t="s">
        <v>127</v>
      </c>
      <c r="AU157" s="217" t="s">
        <v>85</v>
      </c>
      <c r="AY157" s="19" t="s">
        <v>125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83</v>
      </c>
      <c r="BK157" s="218">
        <f>ROUND(I157*H157,2)</f>
        <v>0</v>
      </c>
      <c r="BL157" s="19" t="s">
        <v>132</v>
      </c>
      <c r="BM157" s="217" t="s">
        <v>238</v>
      </c>
    </row>
    <row r="158" spans="1:47" s="2" customFormat="1" ht="12">
      <c r="A158" s="40"/>
      <c r="B158" s="41"/>
      <c r="C158" s="42"/>
      <c r="D158" s="219" t="s">
        <v>134</v>
      </c>
      <c r="E158" s="42"/>
      <c r="F158" s="220" t="s">
        <v>239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134</v>
      </c>
      <c r="AU158" s="19" t="s">
        <v>85</v>
      </c>
    </row>
    <row r="159" spans="1:51" s="14" customFormat="1" ht="12">
      <c r="A159" s="14"/>
      <c r="B159" s="235"/>
      <c r="C159" s="236"/>
      <c r="D159" s="226" t="s">
        <v>140</v>
      </c>
      <c r="E159" s="237" t="s">
        <v>19</v>
      </c>
      <c r="F159" s="238" t="s">
        <v>240</v>
      </c>
      <c r="G159" s="236"/>
      <c r="H159" s="239">
        <v>3.84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140</v>
      </c>
      <c r="AU159" s="245" t="s">
        <v>85</v>
      </c>
      <c r="AV159" s="14" t="s">
        <v>85</v>
      </c>
      <c r="AW159" s="14" t="s">
        <v>37</v>
      </c>
      <c r="AX159" s="14" t="s">
        <v>83</v>
      </c>
      <c r="AY159" s="245" t="s">
        <v>125</v>
      </c>
    </row>
    <row r="160" spans="1:65" s="2" customFormat="1" ht="16.5" customHeight="1">
      <c r="A160" s="40"/>
      <c r="B160" s="41"/>
      <c r="C160" s="268" t="s">
        <v>241</v>
      </c>
      <c r="D160" s="268" t="s">
        <v>210</v>
      </c>
      <c r="E160" s="269" t="s">
        <v>242</v>
      </c>
      <c r="F160" s="270" t="s">
        <v>243</v>
      </c>
      <c r="G160" s="271" t="s">
        <v>244</v>
      </c>
      <c r="H160" s="272">
        <v>24</v>
      </c>
      <c r="I160" s="273"/>
      <c r="J160" s="274">
        <f>ROUND(I160*H160,2)</f>
        <v>0</v>
      </c>
      <c r="K160" s="270" t="s">
        <v>19</v>
      </c>
      <c r="L160" s="275"/>
      <c r="M160" s="276" t="s">
        <v>19</v>
      </c>
      <c r="N160" s="277" t="s">
        <v>46</v>
      </c>
      <c r="O160" s="86"/>
      <c r="P160" s="215">
        <f>O160*H160</f>
        <v>0</v>
      </c>
      <c r="Q160" s="215">
        <v>0.0235</v>
      </c>
      <c r="R160" s="215">
        <f>Q160*H160</f>
        <v>0.5640000000000001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181</v>
      </c>
      <c r="AT160" s="217" t="s">
        <v>210</v>
      </c>
      <c r="AU160" s="217" t="s">
        <v>85</v>
      </c>
      <c r="AY160" s="19" t="s">
        <v>125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83</v>
      </c>
      <c r="BK160" s="218">
        <f>ROUND(I160*H160,2)</f>
        <v>0</v>
      </c>
      <c r="BL160" s="19" t="s">
        <v>132</v>
      </c>
      <c r="BM160" s="217" t="s">
        <v>245</v>
      </c>
    </row>
    <row r="161" spans="1:51" s="14" customFormat="1" ht="12">
      <c r="A161" s="14"/>
      <c r="B161" s="235"/>
      <c r="C161" s="236"/>
      <c r="D161" s="226" t="s">
        <v>140</v>
      </c>
      <c r="E161" s="237" t="s">
        <v>19</v>
      </c>
      <c r="F161" s="238" t="s">
        <v>246</v>
      </c>
      <c r="G161" s="236"/>
      <c r="H161" s="239">
        <v>24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140</v>
      </c>
      <c r="AU161" s="245" t="s">
        <v>85</v>
      </c>
      <c r="AV161" s="14" t="s">
        <v>85</v>
      </c>
      <c r="AW161" s="14" t="s">
        <v>37</v>
      </c>
      <c r="AX161" s="14" t="s">
        <v>83</v>
      </c>
      <c r="AY161" s="245" t="s">
        <v>125</v>
      </c>
    </row>
    <row r="162" spans="1:65" s="2" customFormat="1" ht="16.5" customHeight="1">
      <c r="A162" s="40"/>
      <c r="B162" s="41"/>
      <c r="C162" s="206" t="s">
        <v>247</v>
      </c>
      <c r="D162" s="206" t="s">
        <v>127</v>
      </c>
      <c r="E162" s="207" t="s">
        <v>248</v>
      </c>
      <c r="F162" s="208" t="s">
        <v>249</v>
      </c>
      <c r="G162" s="209" t="s">
        <v>157</v>
      </c>
      <c r="H162" s="210">
        <v>21.92</v>
      </c>
      <c r="I162" s="211"/>
      <c r="J162" s="212">
        <f>ROUND(I162*H162,2)</f>
        <v>0</v>
      </c>
      <c r="K162" s="208" t="s">
        <v>131</v>
      </c>
      <c r="L162" s="46"/>
      <c r="M162" s="213" t="s">
        <v>19</v>
      </c>
      <c r="N162" s="214" t="s">
        <v>46</v>
      </c>
      <c r="O162" s="86"/>
      <c r="P162" s="215">
        <f>O162*H162</f>
        <v>0</v>
      </c>
      <c r="Q162" s="215">
        <v>0.24127</v>
      </c>
      <c r="R162" s="215">
        <f>Q162*H162</f>
        <v>5.288638400000001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132</v>
      </c>
      <c r="AT162" s="217" t="s">
        <v>127</v>
      </c>
      <c r="AU162" s="217" t="s">
        <v>85</v>
      </c>
      <c r="AY162" s="19" t="s">
        <v>125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83</v>
      </c>
      <c r="BK162" s="218">
        <f>ROUND(I162*H162,2)</f>
        <v>0</v>
      </c>
      <c r="BL162" s="19" t="s">
        <v>132</v>
      </c>
      <c r="BM162" s="217" t="s">
        <v>250</v>
      </c>
    </row>
    <row r="163" spans="1:47" s="2" customFormat="1" ht="12">
      <c r="A163" s="40"/>
      <c r="B163" s="41"/>
      <c r="C163" s="42"/>
      <c r="D163" s="219" t="s">
        <v>134</v>
      </c>
      <c r="E163" s="42"/>
      <c r="F163" s="220" t="s">
        <v>251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134</v>
      </c>
      <c r="AU163" s="19" t="s">
        <v>85</v>
      </c>
    </row>
    <row r="164" spans="1:51" s="14" customFormat="1" ht="12">
      <c r="A164" s="14"/>
      <c r="B164" s="235"/>
      <c r="C164" s="236"/>
      <c r="D164" s="226" t="s">
        <v>140</v>
      </c>
      <c r="E164" s="237" t="s">
        <v>19</v>
      </c>
      <c r="F164" s="238" t="s">
        <v>252</v>
      </c>
      <c r="G164" s="236"/>
      <c r="H164" s="239">
        <v>9.6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140</v>
      </c>
      <c r="AU164" s="245" t="s">
        <v>85</v>
      </c>
      <c r="AV164" s="14" t="s">
        <v>85</v>
      </c>
      <c r="AW164" s="14" t="s">
        <v>37</v>
      </c>
      <c r="AX164" s="14" t="s">
        <v>75</v>
      </c>
      <c r="AY164" s="245" t="s">
        <v>125</v>
      </c>
    </row>
    <row r="165" spans="1:51" s="14" customFormat="1" ht="12">
      <c r="A165" s="14"/>
      <c r="B165" s="235"/>
      <c r="C165" s="236"/>
      <c r="D165" s="226" t="s">
        <v>140</v>
      </c>
      <c r="E165" s="237" t="s">
        <v>19</v>
      </c>
      <c r="F165" s="238" t="s">
        <v>253</v>
      </c>
      <c r="G165" s="236"/>
      <c r="H165" s="239">
        <v>12.32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5" t="s">
        <v>140</v>
      </c>
      <c r="AU165" s="245" t="s">
        <v>85</v>
      </c>
      <c r="AV165" s="14" t="s">
        <v>85</v>
      </c>
      <c r="AW165" s="14" t="s">
        <v>37</v>
      </c>
      <c r="AX165" s="14" t="s">
        <v>75</v>
      </c>
      <c r="AY165" s="245" t="s">
        <v>125</v>
      </c>
    </row>
    <row r="166" spans="1:51" s="16" customFormat="1" ht="12">
      <c r="A166" s="16"/>
      <c r="B166" s="257"/>
      <c r="C166" s="258"/>
      <c r="D166" s="226" t="s">
        <v>140</v>
      </c>
      <c r="E166" s="259" t="s">
        <v>19</v>
      </c>
      <c r="F166" s="260" t="s">
        <v>180</v>
      </c>
      <c r="G166" s="258"/>
      <c r="H166" s="261">
        <v>21.92</v>
      </c>
      <c r="I166" s="262"/>
      <c r="J166" s="258"/>
      <c r="K166" s="258"/>
      <c r="L166" s="263"/>
      <c r="M166" s="264"/>
      <c r="N166" s="265"/>
      <c r="O166" s="265"/>
      <c r="P166" s="265"/>
      <c r="Q166" s="265"/>
      <c r="R166" s="265"/>
      <c r="S166" s="265"/>
      <c r="T166" s="26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T166" s="267" t="s">
        <v>140</v>
      </c>
      <c r="AU166" s="267" t="s">
        <v>85</v>
      </c>
      <c r="AV166" s="16" t="s">
        <v>132</v>
      </c>
      <c r="AW166" s="16" t="s">
        <v>37</v>
      </c>
      <c r="AX166" s="16" t="s">
        <v>83</v>
      </c>
      <c r="AY166" s="267" t="s">
        <v>125</v>
      </c>
    </row>
    <row r="167" spans="1:65" s="2" customFormat="1" ht="16.5" customHeight="1">
      <c r="A167" s="40"/>
      <c r="B167" s="41"/>
      <c r="C167" s="268" t="s">
        <v>254</v>
      </c>
      <c r="D167" s="268" t="s">
        <v>210</v>
      </c>
      <c r="E167" s="269" t="s">
        <v>255</v>
      </c>
      <c r="F167" s="270" t="s">
        <v>256</v>
      </c>
      <c r="G167" s="271" t="s">
        <v>244</v>
      </c>
      <c r="H167" s="272">
        <v>60</v>
      </c>
      <c r="I167" s="273"/>
      <c r="J167" s="274">
        <f>ROUND(I167*H167,2)</f>
        <v>0</v>
      </c>
      <c r="K167" s="270" t="s">
        <v>19</v>
      </c>
      <c r="L167" s="275"/>
      <c r="M167" s="276" t="s">
        <v>19</v>
      </c>
      <c r="N167" s="277" t="s">
        <v>46</v>
      </c>
      <c r="O167" s="86"/>
      <c r="P167" s="215">
        <f>O167*H167</f>
        <v>0</v>
      </c>
      <c r="Q167" s="215">
        <v>0.0325</v>
      </c>
      <c r="R167" s="215">
        <f>Q167*H167</f>
        <v>1.9500000000000002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181</v>
      </c>
      <c r="AT167" s="217" t="s">
        <v>210</v>
      </c>
      <c r="AU167" s="217" t="s">
        <v>85</v>
      </c>
      <c r="AY167" s="19" t="s">
        <v>125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83</v>
      </c>
      <c r="BK167" s="218">
        <f>ROUND(I167*H167,2)</f>
        <v>0</v>
      </c>
      <c r="BL167" s="19" t="s">
        <v>132</v>
      </c>
      <c r="BM167" s="217" t="s">
        <v>257</v>
      </c>
    </row>
    <row r="168" spans="1:51" s="14" customFormat="1" ht="12">
      <c r="A168" s="14"/>
      <c r="B168" s="235"/>
      <c r="C168" s="236"/>
      <c r="D168" s="226" t="s">
        <v>140</v>
      </c>
      <c r="E168" s="237" t="s">
        <v>19</v>
      </c>
      <c r="F168" s="238" t="s">
        <v>258</v>
      </c>
      <c r="G168" s="236"/>
      <c r="H168" s="239">
        <v>60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140</v>
      </c>
      <c r="AU168" s="245" t="s">
        <v>85</v>
      </c>
      <c r="AV168" s="14" t="s">
        <v>85</v>
      </c>
      <c r="AW168" s="14" t="s">
        <v>37</v>
      </c>
      <c r="AX168" s="14" t="s">
        <v>83</v>
      </c>
      <c r="AY168" s="245" t="s">
        <v>125</v>
      </c>
    </row>
    <row r="169" spans="1:65" s="2" customFormat="1" ht="16.5" customHeight="1">
      <c r="A169" s="40"/>
      <c r="B169" s="41"/>
      <c r="C169" s="268" t="s">
        <v>259</v>
      </c>
      <c r="D169" s="268" t="s">
        <v>210</v>
      </c>
      <c r="E169" s="269" t="s">
        <v>260</v>
      </c>
      <c r="F169" s="270" t="s">
        <v>261</v>
      </c>
      <c r="G169" s="271" t="s">
        <v>244</v>
      </c>
      <c r="H169" s="272">
        <v>77</v>
      </c>
      <c r="I169" s="273"/>
      <c r="J169" s="274">
        <f>ROUND(I169*H169,2)</f>
        <v>0</v>
      </c>
      <c r="K169" s="270" t="s">
        <v>19</v>
      </c>
      <c r="L169" s="275"/>
      <c r="M169" s="276" t="s">
        <v>19</v>
      </c>
      <c r="N169" s="277" t="s">
        <v>46</v>
      </c>
      <c r="O169" s="86"/>
      <c r="P169" s="215">
        <f>O169*H169</f>
        <v>0</v>
      </c>
      <c r="Q169" s="215">
        <v>0.05</v>
      </c>
      <c r="R169" s="215">
        <f>Q169*H169</f>
        <v>3.85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181</v>
      </c>
      <c r="AT169" s="217" t="s">
        <v>210</v>
      </c>
      <c r="AU169" s="217" t="s">
        <v>85</v>
      </c>
      <c r="AY169" s="19" t="s">
        <v>125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83</v>
      </c>
      <c r="BK169" s="218">
        <f>ROUND(I169*H169,2)</f>
        <v>0</v>
      </c>
      <c r="BL169" s="19" t="s">
        <v>132</v>
      </c>
      <c r="BM169" s="217" t="s">
        <v>262</v>
      </c>
    </row>
    <row r="170" spans="1:51" s="14" customFormat="1" ht="12">
      <c r="A170" s="14"/>
      <c r="B170" s="235"/>
      <c r="C170" s="236"/>
      <c r="D170" s="226" t="s">
        <v>140</v>
      </c>
      <c r="E170" s="237" t="s">
        <v>19</v>
      </c>
      <c r="F170" s="238" t="s">
        <v>263</v>
      </c>
      <c r="G170" s="236"/>
      <c r="H170" s="239">
        <v>77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140</v>
      </c>
      <c r="AU170" s="245" t="s">
        <v>85</v>
      </c>
      <c r="AV170" s="14" t="s">
        <v>85</v>
      </c>
      <c r="AW170" s="14" t="s">
        <v>37</v>
      </c>
      <c r="AX170" s="14" t="s">
        <v>83</v>
      </c>
      <c r="AY170" s="245" t="s">
        <v>125</v>
      </c>
    </row>
    <row r="171" spans="1:63" s="12" customFormat="1" ht="22.8" customHeight="1">
      <c r="A171" s="12"/>
      <c r="B171" s="190"/>
      <c r="C171" s="191"/>
      <c r="D171" s="192" t="s">
        <v>74</v>
      </c>
      <c r="E171" s="204" t="s">
        <v>154</v>
      </c>
      <c r="F171" s="204" t="s">
        <v>264</v>
      </c>
      <c r="G171" s="191"/>
      <c r="H171" s="191"/>
      <c r="I171" s="194"/>
      <c r="J171" s="205">
        <f>BK171</f>
        <v>0</v>
      </c>
      <c r="K171" s="191"/>
      <c r="L171" s="196"/>
      <c r="M171" s="197"/>
      <c r="N171" s="198"/>
      <c r="O171" s="198"/>
      <c r="P171" s="199">
        <f>SUM(P172:P235)</f>
        <v>0</v>
      </c>
      <c r="Q171" s="198"/>
      <c r="R171" s="199">
        <f>SUM(R172:R235)</f>
        <v>223.6459373</v>
      </c>
      <c r="S171" s="198"/>
      <c r="T171" s="200">
        <f>SUM(T172:T235)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1" t="s">
        <v>83</v>
      </c>
      <c r="AT171" s="202" t="s">
        <v>74</v>
      </c>
      <c r="AU171" s="202" t="s">
        <v>83</v>
      </c>
      <c r="AY171" s="201" t="s">
        <v>125</v>
      </c>
      <c r="BK171" s="203">
        <f>SUM(BK172:BK235)</f>
        <v>0</v>
      </c>
    </row>
    <row r="172" spans="1:65" s="2" customFormat="1" ht="21.75" customHeight="1">
      <c r="A172" s="40"/>
      <c r="B172" s="41"/>
      <c r="C172" s="206" t="s">
        <v>7</v>
      </c>
      <c r="D172" s="206" t="s">
        <v>127</v>
      </c>
      <c r="E172" s="207" t="s">
        <v>265</v>
      </c>
      <c r="F172" s="208" t="s">
        <v>266</v>
      </c>
      <c r="G172" s="209" t="s">
        <v>130</v>
      </c>
      <c r="H172" s="210">
        <v>217.5</v>
      </c>
      <c r="I172" s="211"/>
      <c r="J172" s="212">
        <f>ROUND(I172*H172,2)</f>
        <v>0</v>
      </c>
      <c r="K172" s="208" t="s">
        <v>131</v>
      </c>
      <c r="L172" s="46"/>
      <c r="M172" s="213" t="s">
        <v>19</v>
      </c>
      <c r="N172" s="214" t="s">
        <v>46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132</v>
      </c>
      <c r="AT172" s="217" t="s">
        <v>127</v>
      </c>
      <c r="AU172" s="217" t="s">
        <v>85</v>
      </c>
      <c r="AY172" s="19" t="s">
        <v>125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83</v>
      </c>
      <c r="BK172" s="218">
        <f>ROUND(I172*H172,2)</f>
        <v>0</v>
      </c>
      <c r="BL172" s="19" t="s">
        <v>132</v>
      </c>
      <c r="BM172" s="217" t="s">
        <v>267</v>
      </c>
    </row>
    <row r="173" spans="1:47" s="2" customFormat="1" ht="12">
      <c r="A173" s="40"/>
      <c r="B173" s="41"/>
      <c r="C173" s="42"/>
      <c r="D173" s="219" t="s">
        <v>134</v>
      </c>
      <c r="E173" s="42"/>
      <c r="F173" s="220" t="s">
        <v>268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134</v>
      </c>
      <c r="AU173" s="19" t="s">
        <v>85</v>
      </c>
    </row>
    <row r="174" spans="1:51" s="14" customFormat="1" ht="12">
      <c r="A174" s="14"/>
      <c r="B174" s="235"/>
      <c r="C174" s="236"/>
      <c r="D174" s="226" t="s">
        <v>140</v>
      </c>
      <c r="E174" s="237" t="s">
        <v>19</v>
      </c>
      <c r="F174" s="238" t="s">
        <v>233</v>
      </c>
      <c r="G174" s="236"/>
      <c r="H174" s="239">
        <v>217.5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140</v>
      </c>
      <c r="AU174" s="245" t="s">
        <v>85</v>
      </c>
      <c r="AV174" s="14" t="s">
        <v>85</v>
      </c>
      <c r="AW174" s="14" t="s">
        <v>37</v>
      </c>
      <c r="AX174" s="14" t="s">
        <v>83</v>
      </c>
      <c r="AY174" s="245" t="s">
        <v>125</v>
      </c>
    </row>
    <row r="175" spans="1:65" s="2" customFormat="1" ht="21.75" customHeight="1">
      <c r="A175" s="40"/>
      <c r="B175" s="41"/>
      <c r="C175" s="206" t="s">
        <v>269</v>
      </c>
      <c r="D175" s="206" t="s">
        <v>127</v>
      </c>
      <c r="E175" s="207" t="s">
        <v>270</v>
      </c>
      <c r="F175" s="208" t="s">
        <v>271</v>
      </c>
      <c r="G175" s="209" t="s">
        <v>130</v>
      </c>
      <c r="H175" s="210">
        <v>134.8</v>
      </c>
      <c r="I175" s="211"/>
      <c r="J175" s="212">
        <f>ROUND(I175*H175,2)</f>
        <v>0</v>
      </c>
      <c r="K175" s="208" t="s">
        <v>131</v>
      </c>
      <c r="L175" s="46"/>
      <c r="M175" s="213" t="s">
        <v>19</v>
      </c>
      <c r="N175" s="214" t="s">
        <v>46</v>
      </c>
      <c r="O175" s="86"/>
      <c r="P175" s="215">
        <f>O175*H175</f>
        <v>0</v>
      </c>
      <c r="Q175" s="215">
        <v>0.575</v>
      </c>
      <c r="R175" s="215">
        <f>Q175*H175</f>
        <v>77.51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132</v>
      </c>
      <c r="AT175" s="217" t="s">
        <v>127</v>
      </c>
      <c r="AU175" s="217" t="s">
        <v>85</v>
      </c>
      <c r="AY175" s="19" t="s">
        <v>125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83</v>
      </c>
      <c r="BK175" s="218">
        <f>ROUND(I175*H175,2)</f>
        <v>0</v>
      </c>
      <c r="BL175" s="19" t="s">
        <v>132</v>
      </c>
      <c r="BM175" s="217" t="s">
        <v>272</v>
      </c>
    </row>
    <row r="176" spans="1:47" s="2" customFormat="1" ht="12">
      <c r="A176" s="40"/>
      <c r="B176" s="41"/>
      <c r="C176" s="42"/>
      <c r="D176" s="219" t="s">
        <v>134</v>
      </c>
      <c r="E176" s="42"/>
      <c r="F176" s="220" t="s">
        <v>273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134</v>
      </c>
      <c r="AU176" s="19" t="s">
        <v>85</v>
      </c>
    </row>
    <row r="177" spans="1:51" s="13" customFormat="1" ht="12">
      <c r="A177" s="13"/>
      <c r="B177" s="224"/>
      <c r="C177" s="225"/>
      <c r="D177" s="226" t="s">
        <v>140</v>
      </c>
      <c r="E177" s="227" t="s">
        <v>19</v>
      </c>
      <c r="F177" s="228" t="s">
        <v>231</v>
      </c>
      <c r="G177" s="225"/>
      <c r="H177" s="227" t="s">
        <v>19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140</v>
      </c>
      <c r="AU177" s="234" t="s">
        <v>85</v>
      </c>
      <c r="AV177" s="13" t="s">
        <v>83</v>
      </c>
      <c r="AW177" s="13" t="s">
        <v>37</v>
      </c>
      <c r="AX177" s="13" t="s">
        <v>75</v>
      </c>
      <c r="AY177" s="234" t="s">
        <v>125</v>
      </c>
    </row>
    <row r="178" spans="1:51" s="14" customFormat="1" ht="12">
      <c r="A178" s="14"/>
      <c r="B178" s="235"/>
      <c r="C178" s="236"/>
      <c r="D178" s="226" t="s">
        <v>140</v>
      </c>
      <c r="E178" s="237" t="s">
        <v>19</v>
      </c>
      <c r="F178" s="238" t="s">
        <v>274</v>
      </c>
      <c r="G178" s="236"/>
      <c r="H178" s="239">
        <v>134.8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140</v>
      </c>
      <c r="AU178" s="245" t="s">
        <v>85</v>
      </c>
      <c r="AV178" s="14" t="s">
        <v>85</v>
      </c>
      <c r="AW178" s="14" t="s">
        <v>37</v>
      </c>
      <c r="AX178" s="14" t="s">
        <v>83</v>
      </c>
      <c r="AY178" s="245" t="s">
        <v>125</v>
      </c>
    </row>
    <row r="179" spans="1:65" s="2" customFormat="1" ht="24.15" customHeight="1">
      <c r="A179" s="40"/>
      <c r="B179" s="41"/>
      <c r="C179" s="206" t="s">
        <v>275</v>
      </c>
      <c r="D179" s="206" t="s">
        <v>127</v>
      </c>
      <c r="E179" s="207" t="s">
        <v>276</v>
      </c>
      <c r="F179" s="208" t="s">
        <v>277</v>
      </c>
      <c r="G179" s="209" t="s">
        <v>130</v>
      </c>
      <c r="H179" s="210">
        <v>97</v>
      </c>
      <c r="I179" s="211"/>
      <c r="J179" s="212">
        <f>ROUND(I179*H179,2)</f>
        <v>0</v>
      </c>
      <c r="K179" s="208" t="s">
        <v>131</v>
      </c>
      <c r="L179" s="46"/>
      <c r="M179" s="213" t="s">
        <v>19</v>
      </c>
      <c r="N179" s="214" t="s">
        <v>46</v>
      </c>
      <c r="O179" s="86"/>
      <c r="P179" s="215">
        <f>O179*H179</f>
        <v>0</v>
      </c>
      <c r="Q179" s="215">
        <v>0.15826</v>
      </c>
      <c r="R179" s="215">
        <f>Q179*H179</f>
        <v>15.351220000000001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132</v>
      </c>
      <c r="AT179" s="217" t="s">
        <v>127</v>
      </c>
      <c r="AU179" s="217" t="s">
        <v>85</v>
      </c>
      <c r="AY179" s="19" t="s">
        <v>125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83</v>
      </c>
      <c r="BK179" s="218">
        <f>ROUND(I179*H179,2)</f>
        <v>0</v>
      </c>
      <c r="BL179" s="19" t="s">
        <v>132</v>
      </c>
      <c r="BM179" s="217" t="s">
        <v>278</v>
      </c>
    </row>
    <row r="180" spans="1:47" s="2" customFormat="1" ht="12">
      <c r="A180" s="40"/>
      <c r="B180" s="41"/>
      <c r="C180" s="42"/>
      <c r="D180" s="219" t="s">
        <v>134</v>
      </c>
      <c r="E180" s="42"/>
      <c r="F180" s="220" t="s">
        <v>279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134</v>
      </c>
      <c r="AU180" s="19" t="s">
        <v>85</v>
      </c>
    </row>
    <row r="181" spans="1:51" s="13" customFormat="1" ht="12">
      <c r="A181" s="13"/>
      <c r="B181" s="224"/>
      <c r="C181" s="225"/>
      <c r="D181" s="226" t="s">
        <v>140</v>
      </c>
      <c r="E181" s="227" t="s">
        <v>19</v>
      </c>
      <c r="F181" s="228" t="s">
        <v>231</v>
      </c>
      <c r="G181" s="225"/>
      <c r="H181" s="227" t="s">
        <v>19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140</v>
      </c>
      <c r="AU181" s="234" t="s">
        <v>85</v>
      </c>
      <c r="AV181" s="13" t="s">
        <v>83</v>
      </c>
      <c r="AW181" s="13" t="s">
        <v>37</v>
      </c>
      <c r="AX181" s="13" t="s">
        <v>75</v>
      </c>
      <c r="AY181" s="234" t="s">
        <v>125</v>
      </c>
    </row>
    <row r="182" spans="1:51" s="14" customFormat="1" ht="12">
      <c r="A182" s="14"/>
      <c r="B182" s="235"/>
      <c r="C182" s="236"/>
      <c r="D182" s="226" t="s">
        <v>140</v>
      </c>
      <c r="E182" s="237" t="s">
        <v>19</v>
      </c>
      <c r="F182" s="238" t="s">
        <v>280</v>
      </c>
      <c r="G182" s="236"/>
      <c r="H182" s="239">
        <v>97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5" t="s">
        <v>140</v>
      </c>
      <c r="AU182" s="245" t="s">
        <v>85</v>
      </c>
      <c r="AV182" s="14" t="s">
        <v>85</v>
      </c>
      <c r="AW182" s="14" t="s">
        <v>37</v>
      </c>
      <c r="AX182" s="14" t="s">
        <v>83</v>
      </c>
      <c r="AY182" s="245" t="s">
        <v>125</v>
      </c>
    </row>
    <row r="183" spans="1:65" s="2" customFormat="1" ht="24.15" customHeight="1">
      <c r="A183" s="40"/>
      <c r="B183" s="41"/>
      <c r="C183" s="206" t="s">
        <v>281</v>
      </c>
      <c r="D183" s="206" t="s">
        <v>127</v>
      </c>
      <c r="E183" s="207" t="s">
        <v>282</v>
      </c>
      <c r="F183" s="208" t="s">
        <v>283</v>
      </c>
      <c r="G183" s="209" t="s">
        <v>130</v>
      </c>
      <c r="H183" s="210">
        <v>257.4</v>
      </c>
      <c r="I183" s="211"/>
      <c r="J183" s="212">
        <f>ROUND(I183*H183,2)</f>
        <v>0</v>
      </c>
      <c r="K183" s="208" t="s">
        <v>131</v>
      </c>
      <c r="L183" s="46"/>
      <c r="M183" s="213" t="s">
        <v>19</v>
      </c>
      <c r="N183" s="214" t="s">
        <v>46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132</v>
      </c>
      <c r="AT183" s="217" t="s">
        <v>127</v>
      </c>
      <c r="AU183" s="217" t="s">
        <v>85</v>
      </c>
      <c r="AY183" s="19" t="s">
        <v>125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83</v>
      </c>
      <c r="BK183" s="218">
        <f>ROUND(I183*H183,2)</f>
        <v>0</v>
      </c>
      <c r="BL183" s="19" t="s">
        <v>132</v>
      </c>
      <c r="BM183" s="217" t="s">
        <v>284</v>
      </c>
    </row>
    <row r="184" spans="1:47" s="2" customFormat="1" ht="12">
      <c r="A184" s="40"/>
      <c r="B184" s="41"/>
      <c r="C184" s="42"/>
      <c r="D184" s="219" t="s">
        <v>134</v>
      </c>
      <c r="E184" s="42"/>
      <c r="F184" s="220" t="s">
        <v>285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134</v>
      </c>
      <c r="AU184" s="19" t="s">
        <v>85</v>
      </c>
    </row>
    <row r="185" spans="1:51" s="14" customFormat="1" ht="12">
      <c r="A185" s="14"/>
      <c r="B185" s="235"/>
      <c r="C185" s="236"/>
      <c r="D185" s="226" t="s">
        <v>140</v>
      </c>
      <c r="E185" s="237" t="s">
        <v>19</v>
      </c>
      <c r="F185" s="238" t="s">
        <v>286</v>
      </c>
      <c r="G185" s="236"/>
      <c r="H185" s="239">
        <v>257.4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140</v>
      </c>
      <c r="AU185" s="245" t="s">
        <v>85</v>
      </c>
      <c r="AV185" s="14" t="s">
        <v>85</v>
      </c>
      <c r="AW185" s="14" t="s">
        <v>37</v>
      </c>
      <c r="AX185" s="14" t="s">
        <v>83</v>
      </c>
      <c r="AY185" s="245" t="s">
        <v>125</v>
      </c>
    </row>
    <row r="186" spans="1:65" s="2" customFormat="1" ht="24.15" customHeight="1">
      <c r="A186" s="40"/>
      <c r="B186" s="41"/>
      <c r="C186" s="206" t="s">
        <v>287</v>
      </c>
      <c r="D186" s="206" t="s">
        <v>127</v>
      </c>
      <c r="E186" s="207" t="s">
        <v>288</v>
      </c>
      <c r="F186" s="208" t="s">
        <v>289</v>
      </c>
      <c r="G186" s="209" t="s">
        <v>130</v>
      </c>
      <c r="H186" s="210">
        <v>97</v>
      </c>
      <c r="I186" s="211"/>
      <c r="J186" s="212">
        <f>ROUND(I186*H186,2)</f>
        <v>0</v>
      </c>
      <c r="K186" s="208" t="s">
        <v>131</v>
      </c>
      <c r="L186" s="46"/>
      <c r="M186" s="213" t="s">
        <v>19</v>
      </c>
      <c r="N186" s="214" t="s">
        <v>46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132</v>
      </c>
      <c r="AT186" s="217" t="s">
        <v>127</v>
      </c>
      <c r="AU186" s="217" t="s">
        <v>85</v>
      </c>
      <c r="AY186" s="19" t="s">
        <v>125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83</v>
      </c>
      <c r="BK186" s="218">
        <f>ROUND(I186*H186,2)</f>
        <v>0</v>
      </c>
      <c r="BL186" s="19" t="s">
        <v>132</v>
      </c>
      <c r="BM186" s="217" t="s">
        <v>290</v>
      </c>
    </row>
    <row r="187" spans="1:47" s="2" customFormat="1" ht="12">
      <c r="A187" s="40"/>
      <c r="B187" s="41"/>
      <c r="C187" s="42"/>
      <c r="D187" s="219" t="s">
        <v>134</v>
      </c>
      <c r="E187" s="42"/>
      <c r="F187" s="220" t="s">
        <v>291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134</v>
      </c>
      <c r="AU187" s="19" t="s">
        <v>85</v>
      </c>
    </row>
    <row r="188" spans="1:51" s="14" customFormat="1" ht="12">
      <c r="A188" s="14"/>
      <c r="B188" s="235"/>
      <c r="C188" s="236"/>
      <c r="D188" s="226" t="s">
        <v>140</v>
      </c>
      <c r="E188" s="237" t="s">
        <v>19</v>
      </c>
      <c r="F188" s="238" t="s">
        <v>232</v>
      </c>
      <c r="G188" s="236"/>
      <c r="H188" s="239">
        <v>97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140</v>
      </c>
      <c r="AU188" s="245" t="s">
        <v>85</v>
      </c>
      <c r="AV188" s="14" t="s">
        <v>85</v>
      </c>
      <c r="AW188" s="14" t="s">
        <v>37</v>
      </c>
      <c r="AX188" s="14" t="s">
        <v>83</v>
      </c>
      <c r="AY188" s="245" t="s">
        <v>125</v>
      </c>
    </row>
    <row r="189" spans="1:65" s="2" customFormat="1" ht="24.15" customHeight="1">
      <c r="A189" s="40"/>
      <c r="B189" s="41"/>
      <c r="C189" s="206" t="s">
        <v>292</v>
      </c>
      <c r="D189" s="206" t="s">
        <v>127</v>
      </c>
      <c r="E189" s="207" t="s">
        <v>293</v>
      </c>
      <c r="F189" s="208" t="s">
        <v>294</v>
      </c>
      <c r="G189" s="209" t="s">
        <v>130</v>
      </c>
      <c r="H189" s="210">
        <v>134.8</v>
      </c>
      <c r="I189" s="211"/>
      <c r="J189" s="212">
        <f>ROUND(I189*H189,2)</f>
        <v>0</v>
      </c>
      <c r="K189" s="208" t="s">
        <v>131</v>
      </c>
      <c r="L189" s="46"/>
      <c r="M189" s="213" t="s">
        <v>19</v>
      </c>
      <c r="N189" s="214" t="s">
        <v>46</v>
      </c>
      <c r="O189" s="86"/>
      <c r="P189" s="215">
        <f>O189*H189</f>
        <v>0</v>
      </c>
      <c r="Q189" s="215">
        <v>0.510858</v>
      </c>
      <c r="R189" s="215">
        <f>Q189*H189</f>
        <v>68.8636584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132</v>
      </c>
      <c r="AT189" s="217" t="s">
        <v>127</v>
      </c>
      <c r="AU189" s="217" t="s">
        <v>85</v>
      </c>
      <c r="AY189" s="19" t="s">
        <v>125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83</v>
      </c>
      <c r="BK189" s="218">
        <f>ROUND(I189*H189,2)</f>
        <v>0</v>
      </c>
      <c r="BL189" s="19" t="s">
        <v>132</v>
      </c>
      <c r="BM189" s="217" t="s">
        <v>295</v>
      </c>
    </row>
    <row r="190" spans="1:47" s="2" customFormat="1" ht="12">
      <c r="A190" s="40"/>
      <c r="B190" s="41"/>
      <c r="C190" s="42"/>
      <c r="D190" s="219" t="s">
        <v>134</v>
      </c>
      <c r="E190" s="42"/>
      <c r="F190" s="220" t="s">
        <v>296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134</v>
      </c>
      <c r="AU190" s="19" t="s">
        <v>85</v>
      </c>
    </row>
    <row r="191" spans="1:51" s="13" customFormat="1" ht="12">
      <c r="A191" s="13"/>
      <c r="B191" s="224"/>
      <c r="C191" s="225"/>
      <c r="D191" s="226" t="s">
        <v>140</v>
      </c>
      <c r="E191" s="227" t="s">
        <v>19</v>
      </c>
      <c r="F191" s="228" t="s">
        <v>231</v>
      </c>
      <c r="G191" s="225"/>
      <c r="H191" s="227" t="s">
        <v>19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140</v>
      </c>
      <c r="AU191" s="234" t="s">
        <v>85</v>
      </c>
      <c r="AV191" s="13" t="s">
        <v>83</v>
      </c>
      <c r="AW191" s="13" t="s">
        <v>37</v>
      </c>
      <c r="AX191" s="13" t="s">
        <v>75</v>
      </c>
      <c r="AY191" s="234" t="s">
        <v>125</v>
      </c>
    </row>
    <row r="192" spans="1:51" s="13" customFormat="1" ht="12">
      <c r="A192" s="13"/>
      <c r="B192" s="224"/>
      <c r="C192" s="225"/>
      <c r="D192" s="226" t="s">
        <v>140</v>
      </c>
      <c r="E192" s="227" t="s">
        <v>19</v>
      </c>
      <c r="F192" s="228" t="s">
        <v>297</v>
      </c>
      <c r="G192" s="225"/>
      <c r="H192" s="227" t="s">
        <v>19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140</v>
      </c>
      <c r="AU192" s="234" t="s">
        <v>85</v>
      </c>
      <c r="AV192" s="13" t="s">
        <v>83</v>
      </c>
      <c r="AW192" s="13" t="s">
        <v>37</v>
      </c>
      <c r="AX192" s="13" t="s">
        <v>75</v>
      </c>
      <c r="AY192" s="234" t="s">
        <v>125</v>
      </c>
    </row>
    <row r="193" spans="1:51" s="14" customFormat="1" ht="12">
      <c r="A193" s="14"/>
      <c r="B193" s="235"/>
      <c r="C193" s="236"/>
      <c r="D193" s="226" t="s">
        <v>140</v>
      </c>
      <c r="E193" s="237" t="s">
        <v>19</v>
      </c>
      <c r="F193" s="238" t="s">
        <v>298</v>
      </c>
      <c r="G193" s="236"/>
      <c r="H193" s="239">
        <v>134.8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140</v>
      </c>
      <c r="AU193" s="245" t="s">
        <v>85</v>
      </c>
      <c r="AV193" s="14" t="s">
        <v>85</v>
      </c>
      <c r="AW193" s="14" t="s">
        <v>37</v>
      </c>
      <c r="AX193" s="14" t="s">
        <v>83</v>
      </c>
      <c r="AY193" s="245" t="s">
        <v>125</v>
      </c>
    </row>
    <row r="194" spans="1:65" s="2" customFormat="1" ht="16.5" customHeight="1">
      <c r="A194" s="40"/>
      <c r="B194" s="41"/>
      <c r="C194" s="206" t="s">
        <v>299</v>
      </c>
      <c r="D194" s="206" t="s">
        <v>127</v>
      </c>
      <c r="E194" s="207" t="s">
        <v>300</v>
      </c>
      <c r="F194" s="208" t="s">
        <v>301</v>
      </c>
      <c r="G194" s="209" t="s">
        <v>130</v>
      </c>
      <c r="H194" s="210">
        <v>97</v>
      </c>
      <c r="I194" s="211"/>
      <c r="J194" s="212">
        <f>ROUND(I194*H194,2)</f>
        <v>0</v>
      </c>
      <c r="K194" s="208" t="s">
        <v>131</v>
      </c>
      <c r="L194" s="46"/>
      <c r="M194" s="213" t="s">
        <v>19</v>
      </c>
      <c r="N194" s="214" t="s">
        <v>46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132</v>
      </c>
      <c r="AT194" s="217" t="s">
        <v>127</v>
      </c>
      <c r="AU194" s="217" t="s">
        <v>85</v>
      </c>
      <c r="AY194" s="19" t="s">
        <v>125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83</v>
      </c>
      <c r="BK194" s="218">
        <f>ROUND(I194*H194,2)</f>
        <v>0</v>
      </c>
      <c r="BL194" s="19" t="s">
        <v>132</v>
      </c>
      <c r="BM194" s="217" t="s">
        <v>302</v>
      </c>
    </row>
    <row r="195" spans="1:47" s="2" customFormat="1" ht="12">
      <c r="A195" s="40"/>
      <c r="B195" s="41"/>
      <c r="C195" s="42"/>
      <c r="D195" s="219" t="s">
        <v>134</v>
      </c>
      <c r="E195" s="42"/>
      <c r="F195" s="220" t="s">
        <v>303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134</v>
      </c>
      <c r="AU195" s="19" t="s">
        <v>85</v>
      </c>
    </row>
    <row r="196" spans="1:65" s="2" customFormat="1" ht="16.5" customHeight="1">
      <c r="A196" s="40"/>
      <c r="B196" s="41"/>
      <c r="C196" s="206" t="s">
        <v>304</v>
      </c>
      <c r="D196" s="206" t="s">
        <v>127</v>
      </c>
      <c r="E196" s="207" t="s">
        <v>305</v>
      </c>
      <c r="F196" s="208" t="s">
        <v>306</v>
      </c>
      <c r="G196" s="209" t="s">
        <v>130</v>
      </c>
      <c r="H196" s="210">
        <v>97</v>
      </c>
      <c r="I196" s="211"/>
      <c r="J196" s="212">
        <f>ROUND(I196*H196,2)</f>
        <v>0</v>
      </c>
      <c r="K196" s="208" t="s">
        <v>131</v>
      </c>
      <c r="L196" s="46"/>
      <c r="M196" s="213" t="s">
        <v>19</v>
      </c>
      <c r="N196" s="214" t="s">
        <v>46</v>
      </c>
      <c r="O196" s="86"/>
      <c r="P196" s="215">
        <f>O196*H196</f>
        <v>0</v>
      </c>
      <c r="Q196" s="215">
        <v>0.00031</v>
      </c>
      <c r="R196" s="215">
        <f>Q196*H196</f>
        <v>0.03007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132</v>
      </c>
      <c r="AT196" s="217" t="s">
        <v>127</v>
      </c>
      <c r="AU196" s="217" t="s">
        <v>85</v>
      </c>
      <c r="AY196" s="19" t="s">
        <v>125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83</v>
      </c>
      <c r="BK196" s="218">
        <f>ROUND(I196*H196,2)</f>
        <v>0</v>
      </c>
      <c r="BL196" s="19" t="s">
        <v>132</v>
      </c>
      <c r="BM196" s="217" t="s">
        <v>307</v>
      </c>
    </row>
    <row r="197" spans="1:47" s="2" customFormat="1" ht="12">
      <c r="A197" s="40"/>
      <c r="B197" s="41"/>
      <c r="C197" s="42"/>
      <c r="D197" s="219" t="s">
        <v>134</v>
      </c>
      <c r="E197" s="42"/>
      <c r="F197" s="220" t="s">
        <v>308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134</v>
      </c>
      <c r="AU197" s="19" t="s">
        <v>85</v>
      </c>
    </row>
    <row r="198" spans="1:51" s="13" customFormat="1" ht="12">
      <c r="A198" s="13"/>
      <c r="B198" s="224"/>
      <c r="C198" s="225"/>
      <c r="D198" s="226" t="s">
        <v>140</v>
      </c>
      <c r="E198" s="227" t="s">
        <v>19</v>
      </c>
      <c r="F198" s="228" t="s">
        <v>231</v>
      </c>
      <c r="G198" s="225"/>
      <c r="H198" s="227" t="s">
        <v>19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140</v>
      </c>
      <c r="AU198" s="234" t="s">
        <v>85</v>
      </c>
      <c r="AV198" s="13" t="s">
        <v>83</v>
      </c>
      <c r="AW198" s="13" t="s">
        <v>37</v>
      </c>
      <c r="AX198" s="13" t="s">
        <v>75</v>
      </c>
      <c r="AY198" s="234" t="s">
        <v>125</v>
      </c>
    </row>
    <row r="199" spans="1:51" s="14" customFormat="1" ht="12">
      <c r="A199" s="14"/>
      <c r="B199" s="235"/>
      <c r="C199" s="236"/>
      <c r="D199" s="226" t="s">
        <v>140</v>
      </c>
      <c r="E199" s="237" t="s">
        <v>19</v>
      </c>
      <c r="F199" s="238" t="s">
        <v>309</v>
      </c>
      <c r="G199" s="236"/>
      <c r="H199" s="239">
        <v>97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5" t="s">
        <v>140</v>
      </c>
      <c r="AU199" s="245" t="s">
        <v>85</v>
      </c>
      <c r="AV199" s="14" t="s">
        <v>85</v>
      </c>
      <c r="AW199" s="14" t="s">
        <v>37</v>
      </c>
      <c r="AX199" s="14" t="s">
        <v>83</v>
      </c>
      <c r="AY199" s="245" t="s">
        <v>125</v>
      </c>
    </row>
    <row r="200" spans="1:65" s="2" customFormat="1" ht="16.5" customHeight="1">
      <c r="A200" s="40"/>
      <c r="B200" s="41"/>
      <c r="C200" s="206" t="s">
        <v>310</v>
      </c>
      <c r="D200" s="206" t="s">
        <v>127</v>
      </c>
      <c r="E200" s="207" t="s">
        <v>311</v>
      </c>
      <c r="F200" s="208" t="s">
        <v>312</v>
      </c>
      <c r="G200" s="209" t="s">
        <v>130</v>
      </c>
      <c r="H200" s="210">
        <v>97</v>
      </c>
      <c r="I200" s="211"/>
      <c r="J200" s="212">
        <f>ROUND(I200*H200,2)</f>
        <v>0</v>
      </c>
      <c r="K200" s="208" t="s">
        <v>131</v>
      </c>
      <c r="L200" s="46"/>
      <c r="M200" s="213" t="s">
        <v>19</v>
      </c>
      <c r="N200" s="214" t="s">
        <v>46</v>
      </c>
      <c r="O200" s="86"/>
      <c r="P200" s="215">
        <f>O200*H200</f>
        <v>0</v>
      </c>
      <c r="Q200" s="215">
        <v>0.00061</v>
      </c>
      <c r="R200" s="215">
        <f>Q200*H200</f>
        <v>0.05917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132</v>
      </c>
      <c r="AT200" s="217" t="s">
        <v>127</v>
      </c>
      <c r="AU200" s="217" t="s">
        <v>85</v>
      </c>
      <c r="AY200" s="19" t="s">
        <v>125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83</v>
      </c>
      <c r="BK200" s="218">
        <f>ROUND(I200*H200,2)</f>
        <v>0</v>
      </c>
      <c r="BL200" s="19" t="s">
        <v>132</v>
      </c>
      <c r="BM200" s="217" t="s">
        <v>313</v>
      </c>
    </row>
    <row r="201" spans="1:47" s="2" customFormat="1" ht="12">
      <c r="A201" s="40"/>
      <c r="B201" s="41"/>
      <c r="C201" s="42"/>
      <c r="D201" s="219" t="s">
        <v>134</v>
      </c>
      <c r="E201" s="42"/>
      <c r="F201" s="220" t="s">
        <v>314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134</v>
      </c>
      <c r="AU201" s="19" t="s">
        <v>85</v>
      </c>
    </row>
    <row r="202" spans="1:51" s="13" customFormat="1" ht="12">
      <c r="A202" s="13"/>
      <c r="B202" s="224"/>
      <c r="C202" s="225"/>
      <c r="D202" s="226" t="s">
        <v>140</v>
      </c>
      <c r="E202" s="227" t="s">
        <v>19</v>
      </c>
      <c r="F202" s="228" t="s">
        <v>231</v>
      </c>
      <c r="G202" s="225"/>
      <c r="H202" s="227" t="s">
        <v>19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140</v>
      </c>
      <c r="AU202" s="234" t="s">
        <v>85</v>
      </c>
      <c r="AV202" s="13" t="s">
        <v>83</v>
      </c>
      <c r="AW202" s="13" t="s">
        <v>37</v>
      </c>
      <c r="AX202" s="13" t="s">
        <v>75</v>
      </c>
      <c r="AY202" s="234" t="s">
        <v>125</v>
      </c>
    </row>
    <row r="203" spans="1:51" s="14" customFormat="1" ht="12">
      <c r="A203" s="14"/>
      <c r="B203" s="235"/>
      <c r="C203" s="236"/>
      <c r="D203" s="226" t="s">
        <v>140</v>
      </c>
      <c r="E203" s="237" t="s">
        <v>19</v>
      </c>
      <c r="F203" s="238" t="s">
        <v>315</v>
      </c>
      <c r="G203" s="236"/>
      <c r="H203" s="239">
        <v>97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140</v>
      </c>
      <c r="AU203" s="245" t="s">
        <v>85</v>
      </c>
      <c r="AV203" s="14" t="s">
        <v>85</v>
      </c>
      <c r="AW203" s="14" t="s">
        <v>37</v>
      </c>
      <c r="AX203" s="14" t="s">
        <v>83</v>
      </c>
      <c r="AY203" s="245" t="s">
        <v>125</v>
      </c>
    </row>
    <row r="204" spans="1:65" s="2" customFormat="1" ht="24.15" customHeight="1">
      <c r="A204" s="40"/>
      <c r="B204" s="41"/>
      <c r="C204" s="206" t="s">
        <v>316</v>
      </c>
      <c r="D204" s="206" t="s">
        <v>127</v>
      </c>
      <c r="E204" s="207" t="s">
        <v>317</v>
      </c>
      <c r="F204" s="208" t="s">
        <v>318</v>
      </c>
      <c r="G204" s="209" t="s">
        <v>130</v>
      </c>
      <c r="H204" s="210">
        <v>97</v>
      </c>
      <c r="I204" s="211"/>
      <c r="J204" s="212">
        <f>ROUND(I204*H204,2)</f>
        <v>0</v>
      </c>
      <c r="K204" s="208" t="s">
        <v>131</v>
      </c>
      <c r="L204" s="46"/>
      <c r="M204" s="213" t="s">
        <v>19</v>
      </c>
      <c r="N204" s="214" t="s">
        <v>46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132</v>
      </c>
      <c r="AT204" s="217" t="s">
        <v>127</v>
      </c>
      <c r="AU204" s="217" t="s">
        <v>85</v>
      </c>
      <c r="AY204" s="19" t="s">
        <v>125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83</v>
      </c>
      <c r="BK204" s="218">
        <f>ROUND(I204*H204,2)</f>
        <v>0</v>
      </c>
      <c r="BL204" s="19" t="s">
        <v>132</v>
      </c>
      <c r="BM204" s="217" t="s">
        <v>319</v>
      </c>
    </row>
    <row r="205" spans="1:47" s="2" customFormat="1" ht="12">
      <c r="A205" s="40"/>
      <c r="B205" s="41"/>
      <c r="C205" s="42"/>
      <c r="D205" s="219" t="s">
        <v>134</v>
      </c>
      <c r="E205" s="42"/>
      <c r="F205" s="220" t="s">
        <v>320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134</v>
      </c>
      <c r="AU205" s="19" t="s">
        <v>85</v>
      </c>
    </row>
    <row r="206" spans="1:51" s="14" customFormat="1" ht="12">
      <c r="A206" s="14"/>
      <c r="B206" s="235"/>
      <c r="C206" s="236"/>
      <c r="D206" s="226" t="s">
        <v>140</v>
      </c>
      <c r="E206" s="237" t="s">
        <v>19</v>
      </c>
      <c r="F206" s="238" t="s">
        <v>321</v>
      </c>
      <c r="G206" s="236"/>
      <c r="H206" s="239">
        <v>97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5" t="s">
        <v>140</v>
      </c>
      <c r="AU206" s="245" t="s">
        <v>85</v>
      </c>
      <c r="AV206" s="14" t="s">
        <v>85</v>
      </c>
      <c r="AW206" s="14" t="s">
        <v>37</v>
      </c>
      <c r="AX206" s="14" t="s">
        <v>83</v>
      </c>
      <c r="AY206" s="245" t="s">
        <v>125</v>
      </c>
    </row>
    <row r="207" spans="1:65" s="2" customFormat="1" ht="24.15" customHeight="1">
      <c r="A207" s="40"/>
      <c r="B207" s="41"/>
      <c r="C207" s="206" t="s">
        <v>322</v>
      </c>
      <c r="D207" s="206" t="s">
        <v>127</v>
      </c>
      <c r="E207" s="207" t="s">
        <v>323</v>
      </c>
      <c r="F207" s="208" t="s">
        <v>324</v>
      </c>
      <c r="G207" s="209" t="s">
        <v>130</v>
      </c>
      <c r="H207" s="210">
        <v>97</v>
      </c>
      <c r="I207" s="211"/>
      <c r="J207" s="212">
        <f>ROUND(I207*H207,2)</f>
        <v>0</v>
      </c>
      <c r="K207" s="208" t="s">
        <v>131</v>
      </c>
      <c r="L207" s="46"/>
      <c r="M207" s="213" t="s">
        <v>19</v>
      </c>
      <c r="N207" s="214" t="s">
        <v>46</v>
      </c>
      <c r="O207" s="86"/>
      <c r="P207" s="215">
        <f>O207*H207</f>
        <v>0</v>
      </c>
      <c r="Q207" s="215">
        <v>0.15559</v>
      </c>
      <c r="R207" s="215">
        <f>Q207*H207</f>
        <v>15.09223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132</v>
      </c>
      <c r="AT207" s="217" t="s">
        <v>127</v>
      </c>
      <c r="AU207" s="217" t="s">
        <v>85</v>
      </c>
      <c r="AY207" s="19" t="s">
        <v>125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83</v>
      </c>
      <c r="BK207" s="218">
        <f>ROUND(I207*H207,2)</f>
        <v>0</v>
      </c>
      <c r="BL207" s="19" t="s">
        <v>132</v>
      </c>
      <c r="BM207" s="217" t="s">
        <v>325</v>
      </c>
    </row>
    <row r="208" spans="1:47" s="2" customFormat="1" ht="12">
      <c r="A208" s="40"/>
      <c r="B208" s="41"/>
      <c r="C208" s="42"/>
      <c r="D208" s="219" t="s">
        <v>134</v>
      </c>
      <c r="E208" s="42"/>
      <c r="F208" s="220" t="s">
        <v>326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134</v>
      </c>
      <c r="AU208" s="19" t="s">
        <v>85</v>
      </c>
    </row>
    <row r="209" spans="1:51" s="13" customFormat="1" ht="12">
      <c r="A209" s="13"/>
      <c r="B209" s="224"/>
      <c r="C209" s="225"/>
      <c r="D209" s="226" t="s">
        <v>140</v>
      </c>
      <c r="E209" s="227" t="s">
        <v>19</v>
      </c>
      <c r="F209" s="228" t="s">
        <v>231</v>
      </c>
      <c r="G209" s="225"/>
      <c r="H209" s="227" t="s">
        <v>19</v>
      </c>
      <c r="I209" s="229"/>
      <c r="J209" s="225"/>
      <c r="K209" s="225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140</v>
      </c>
      <c r="AU209" s="234" t="s">
        <v>85</v>
      </c>
      <c r="AV209" s="13" t="s">
        <v>83</v>
      </c>
      <c r="AW209" s="13" t="s">
        <v>37</v>
      </c>
      <c r="AX209" s="13" t="s">
        <v>75</v>
      </c>
      <c r="AY209" s="234" t="s">
        <v>125</v>
      </c>
    </row>
    <row r="210" spans="1:51" s="14" customFormat="1" ht="12">
      <c r="A210" s="14"/>
      <c r="B210" s="235"/>
      <c r="C210" s="236"/>
      <c r="D210" s="226" t="s">
        <v>140</v>
      </c>
      <c r="E210" s="237" t="s">
        <v>19</v>
      </c>
      <c r="F210" s="238" t="s">
        <v>327</v>
      </c>
      <c r="G210" s="236"/>
      <c r="H210" s="239">
        <v>97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5" t="s">
        <v>140</v>
      </c>
      <c r="AU210" s="245" t="s">
        <v>85</v>
      </c>
      <c r="AV210" s="14" t="s">
        <v>85</v>
      </c>
      <c r="AW210" s="14" t="s">
        <v>37</v>
      </c>
      <c r="AX210" s="14" t="s">
        <v>83</v>
      </c>
      <c r="AY210" s="245" t="s">
        <v>125</v>
      </c>
    </row>
    <row r="211" spans="1:65" s="2" customFormat="1" ht="37.8" customHeight="1">
      <c r="A211" s="40"/>
      <c r="B211" s="41"/>
      <c r="C211" s="206" t="s">
        <v>328</v>
      </c>
      <c r="D211" s="206" t="s">
        <v>127</v>
      </c>
      <c r="E211" s="207" t="s">
        <v>329</v>
      </c>
      <c r="F211" s="208" t="s">
        <v>330</v>
      </c>
      <c r="G211" s="209" t="s">
        <v>130</v>
      </c>
      <c r="H211" s="210">
        <v>209.745</v>
      </c>
      <c r="I211" s="211"/>
      <c r="J211" s="212">
        <f>ROUND(I211*H211,2)</f>
        <v>0</v>
      </c>
      <c r="K211" s="208" t="s">
        <v>131</v>
      </c>
      <c r="L211" s="46"/>
      <c r="M211" s="213" t="s">
        <v>19</v>
      </c>
      <c r="N211" s="214" t="s">
        <v>46</v>
      </c>
      <c r="O211" s="86"/>
      <c r="P211" s="215">
        <f>O211*H211</f>
        <v>0</v>
      </c>
      <c r="Q211" s="215">
        <v>0.08922</v>
      </c>
      <c r="R211" s="215">
        <f>Q211*H211</f>
        <v>18.7134489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132</v>
      </c>
      <c r="AT211" s="217" t="s">
        <v>127</v>
      </c>
      <c r="AU211" s="217" t="s">
        <v>85</v>
      </c>
      <c r="AY211" s="19" t="s">
        <v>125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83</v>
      </c>
      <c r="BK211" s="218">
        <f>ROUND(I211*H211,2)</f>
        <v>0</v>
      </c>
      <c r="BL211" s="19" t="s">
        <v>132</v>
      </c>
      <c r="BM211" s="217" t="s">
        <v>331</v>
      </c>
    </row>
    <row r="212" spans="1:47" s="2" customFormat="1" ht="12">
      <c r="A212" s="40"/>
      <c r="B212" s="41"/>
      <c r="C212" s="42"/>
      <c r="D212" s="219" t="s">
        <v>134</v>
      </c>
      <c r="E212" s="42"/>
      <c r="F212" s="220" t="s">
        <v>332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134</v>
      </c>
      <c r="AU212" s="19" t="s">
        <v>85</v>
      </c>
    </row>
    <row r="213" spans="1:51" s="13" customFormat="1" ht="12">
      <c r="A213" s="13"/>
      <c r="B213" s="224"/>
      <c r="C213" s="225"/>
      <c r="D213" s="226" t="s">
        <v>140</v>
      </c>
      <c r="E213" s="227" t="s">
        <v>19</v>
      </c>
      <c r="F213" s="228" t="s">
        <v>231</v>
      </c>
      <c r="G213" s="225"/>
      <c r="H213" s="227" t="s">
        <v>19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140</v>
      </c>
      <c r="AU213" s="234" t="s">
        <v>85</v>
      </c>
      <c r="AV213" s="13" t="s">
        <v>83</v>
      </c>
      <c r="AW213" s="13" t="s">
        <v>37</v>
      </c>
      <c r="AX213" s="13" t="s">
        <v>75</v>
      </c>
      <c r="AY213" s="234" t="s">
        <v>125</v>
      </c>
    </row>
    <row r="214" spans="1:51" s="14" customFormat="1" ht="12">
      <c r="A214" s="14"/>
      <c r="B214" s="235"/>
      <c r="C214" s="236"/>
      <c r="D214" s="226" t="s">
        <v>140</v>
      </c>
      <c r="E214" s="237" t="s">
        <v>19</v>
      </c>
      <c r="F214" s="238" t="s">
        <v>333</v>
      </c>
      <c r="G214" s="236"/>
      <c r="H214" s="239">
        <v>13.5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5" t="s">
        <v>140</v>
      </c>
      <c r="AU214" s="245" t="s">
        <v>85</v>
      </c>
      <c r="AV214" s="14" t="s">
        <v>85</v>
      </c>
      <c r="AW214" s="14" t="s">
        <v>37</v>
      </c>
      <c r="AX214" s="14" t="s">
        <v>75</v>
      </c>
      <c r="AY214" s="245" t="s">
        <v>125</v>
      </c>
    </row>
    <row r="215" spans="1:51" s="14" customFormat="1" ht="12">
      <c r="A215" s="14"/>
      <c r="B215" s="235"/>
      <c r="C215" s="236"/>
      <c r="D215" s="226" t="s">
        <v>140</v>
      </c>
      <c r="E215" s="237" t="s">
        <v>19</v>
      </c>
      <c r="F215" s="238" t="s">
        <v>334</v>
      </c>
      <c r="G215" s="236"/>
      <c r="H215" s="239">
        <v>190.745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140</v>
      </c>
      <c r="AU215" s="245" t="s">
        <v>85</v>
      </c>
      <c r="AV215" s="14" t="s">
        <v>85</v>
      </c>
      <c r="AW215" s="14" t="s">
        <v>37</v>
      </c>
      <c r="AX215" s="14" t="s">
        <v>75</v>
      </c>
      <c r="AY215" s="245" t="s">
        <v>125</v>
      </c>
    </row>
    <row r="216" spans="1:51" s="14" customFormat="1" ht="12">
      <c r="A216" s="14"/>
      <c r="B216" s="235"/>
      <c r="C216" s="236"/>
      <c r="D216" s="226" t="s">
        <v>140</v>
      </c>
      <c r="E216" s="237" t="s">
        <v>19</v>
      </c>
      <c r="F216" s="238" t="s">
        <v>335</v>
      </c>
      <c r="G216" s="236"/>
      <c r="H216" s="239">
        <v>4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140</v>
      </c>
      <c r="AU216" s="245" t="s">
        <v>85</v>
      </c>
      <c r="AV216" s="14" t="s">
        <v>85</v>
      </c>
      <c r="AW216" s="14" t="s">
        <v>37</v>
      </c>
      <c r="AX216" s="14" t="s">
        <v>75</v>
      </c>
      <c r="AY216" s="245" t="s">
        <v>125</v>
      </c>
    </row>
    <row r="217" spans="1:51" s="14" customFormat="1" ht="12">
      <c r="A217" s="14"/>
      <c r="B217" s="235"/>
      <c r="C217" s="236"/>
      <c r="D217" s="226" t="s">
        <v>140</v>
      </c>
      <c r="E217" s="237" t="s">
        <v>19</v>
      </c>
      <c r="F217" s="238" t="s">
        <v>336</v>
      </c>
      <c r="G217" s="236"/>
      <c r="H217" s="239">
        <v>1.5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140</v>
      </c>
      <c r="AU217" s="245" t="s">
        <v>85</v>
      </c>
      <c r="AV217" s="14" t="s">
        <v>85</v>
      </c>
      <c r="AW217" s="14" t="s">
        <v>37</v>
      </c>
      <c r="AX217" s="14" t="s">
        <v>75</v>
      </c>
      <c r="AY217" s="245" t="s">
        <v>125</v>
      </c>
    </row>
    <row r="218" spans="1:51" s="16" customFormat="1" ht="12">
      <c r="A218" s="16"/>
      <c r="B218" s="257"/>
      <c r="C218" s="258"/>
      <c r="D218" s="226" t="s">
        <v>140</v>
      </c>
      <c r="E218" s="259" t="s">
        <v>19</v>
      </c>
      <c r="F218" s="260" t="s">
        <v>180</v>
      </c>
      <c r="G218" s="258"/>
      <c r="H218" s="261">
        <v>209.745</v>
      </c>
      <c r="I218" s="262"/>
      <c r="J218" s="258"/>
      <c r="K218" s="258"/>
      <c r="L218" s="263"/>
      <c r="M218" s="264"/>
      <c r="N218" s="265"/>
      <c r="O218" s="265"/>
      <c r="P218" s="265"/>
      <c r="Q218" s="265"/>
      <c r="R218" s="265"/>
      <c r="S218" s="265"/>
      <c r="T218" s="26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T218" s="267" t="s">
        <v>140</v>
      </c>
      <c r="AU218" s="267" t="s">
        <v>85</v>
      </c>
      <c r="AV218" s="16" t="s">
        <v>132</v>
      </c>
      <c r="AW218" s="16" t="s">
        <v>37</v>
      </c>
      <c r="AX218" s="16" t="s">
        <v>83</v>
      </c>
      <c r="AY218" s="267" t="s">
        <v>125</v>
      </c>
    </row>
    <row r="219" spans="1:65" s="2" customFormat="1" ht="16.5" customHeight="1">
      <c r="A219" s="40"/>
      <c r="B219" s="41"/>
      <c r="C219" s="268" t="s">
        <v>337</v>
      </c>
      <c r="D219" s="268" t="s">
        <v>210</v>
      </c>
      <c r="E219" s="269" t="s">
        <v>338</v>
      </c>
      <c r="F219" s="270" t="s">
        <v>339</v>
      </c>
      <c r="G219" s="271" t="s">
        <v>130</v>
      </c>
      <c r="H219" s="272">
        <v>194.56</v>
      </c>
      <c r="I219" s="273"/>
      <c r="J219" s="274">
        <f>ROUND(I219*H219,2)</f>
        <v>0</v>
      </c>
      <c r="K219" s="270" t="s">
        <v>131</v>
      </c>
      <c r="L219" s="275"/>
      <c r="M219" s="276" t="s">
        <v>19</v>
      </c>
      <c r="N219" s="277" t="s">
        <v>46</v>
      </c>
      <c r="O219" s="86"/>
      <c r="P219" s="215">
        <f>O219*H219</f>
        <v>0</v>
      </c>
      <c r="Q219" s="215">
        <v>0.131</v>
      </c>
      <c r="R219" s="215">
        <f>Q219*H219</f>
        <v>25.487360000000002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181</v>
      </c>
      <c r="AT219" s="217" t="s">
        <v>210</v>
      </c>
      <c r="AU219" s="217" t="s">
        <v>85</v>
      </c>
      <c r="AY219" s="19" t="s">
        <v>125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83</v>
      </c>
      <c r="BK219" s="218">
        <f>ROUND(I219*H219,2)</f>
        <v>0</v>
      </c>
      <c r="BL219" s="19" t="s">
        <v>132</v>
      </c>
      <c r="BM219" s="217" t="s">
        <v>340</v>
      </c>
    </row>
    <row r="220" spans="1:51" s="13" customFormat="1" ht="12">
      <c r="A220" s="13"/>
      <c r="B220" s="224"/>
      <c r="C220" s="225"/>
      <c r="D220" s="226" t="s">
        <v>140</v>
      </c>
      <c r="E220" s="227" t="s">
        <v>19</v>
      </c>
      <c r="F220" s="228" t="s">
        <v>341</v>
      </c>
      <c r="G220" s="225"/>
      <c r="H220" s="227" t="s">
        <v>19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140</v>
      </c>
      <c r="AU220" s="234" t="s">
        <v>85</v>
      </c>
      <c r="AV220" s="13" t="s">
        <v>83</v>
      </c>
      <c r="AW220" s="13" t="s">
        <v>37</v>
      </c>
      <c r="AX220" s="13" t="s">
        <v>75</v>
      </c>
      <c r="AY220" s="234" t="s">
        <v>125</v>
      </c>
    </row>
    <row r="221" spans="1:51" s="14" customFormat="1" ht="12">
      <c r="A221" s="14"/>
      <c r="B221" s="235"/>
      <c r="C221" s="236"/>
      <c r="D221" s="226" t="s">
        <v>140</v>
      </c>
      <c r="E221" s="237" t="s">
        <v>19</v>
      </c>
      <c r="F221" s="238" t="s">
        <v>334</v>
      </c>
      <c r="G221" s="236"/>
      <c r="H221" s="239">
        <v>190.745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140</v>
      </c>
      <c r="AU221" s="245" t="s">
        <v>85</v>
      </c>
      <c r="AV221" s="14" t="s">
        <v>85</v>
      </c>
      <c r="AW221" s="14" t="s">
        <v>37</v>
      </c>
      <c r="AX221" s="14" t="s">
        <v>75</v>
      </c>
      <c r="AY221" s="245" t="s">
        <v>125</v>
      </c>
    </row>
    <row r="222" spans="1:51" s="15" customFormat="1" ht="12">
      <c r="A222" s="15"/>
      <c r="B222" s="246"/>
      <c r="C222" s="247"/>
      <c r="D222" s="226" t="s">
        <v>140</v>
      </c>
      <c r="E222" s="248" t="s">
        <v>19</v>
      </c>
      <c r="F222" s="249" t="s">
        <v>176</v>
      </c>
      <c r="G222" s="247"/>
      <c r="H222" s="250">
        <v>190.745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6" t="s">
        <v>140</v>
      </c>
      <c r="AU222" s="256" t="s">
        <v>85</v>
      </c>
      <c r="AV222" s="15" t="s">
        <v>143</v>
      </c>
      <c r="AW222" s="15" t="s">
        <v>37</v>
      </c>
      <c r="AX222" s="15" t="s">
        <v>75</v>
      </c>
      <c r="AY222" s="256" t="s">
        <v>125</v>
      </c>
    </row>
    <row r="223" spans="1:51" s="14" customFormat="1" ht="12">
      <c r="A223" s="14"/>
      <c r="B223" s="235"/>
      <c r="C223" s="236"/>
      <c r="D223" s="226" t="s">
        <v>140</v>
      </c>
      <c r="E223" s="237" t="s">
        <v>19</v>
      </c>
      <c r="F223" s="238" t="s">
        <v>342</v>
      </c>
      <c r="G223" s="236"/>
      <c r="H223" s="239">
        <v>194.56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140</v>
      </c>
      <c r="AU223" s="245" t="s">
        <v>85</v>
      </c>
      <c r="AV223" s="14" t="s">
        <v>85</v>
      </c>
      <c r="AW223" s="14" t="s">
        <v>37</v>
      </c>
      <c r="AX223" s="14" t="s">
        <v>83</v>
      </c>
      <c r="AY223" s="245" t="s">
        <v>125</v>
      </c>
    </row>
    <row r="224" spans="1:65" s="2" customFormat="1" ht="16.5" customHeight="1">
      <c r="A224" s="40"/>
      <c r="B224" s="41"/>
      <c r="C224" s="268" t="s">
        <v>343</v>
      </c>
      <c r="D224" s="268" t="s">
        <v>210</v>
      </c>
      <c r="E224" s="269" t="s">
        <v>344</v>
      </c>
      <c r="F224" s="270" t="s">
        <v>345</v>
      </c>
      <c r="G224" s="271" t="s">
        <v>130</v>
      </c>
      <c r="H224" s="272">
        <v>1.53</v>
      </c>
      <c r="I224" s="273"/>
      <c r="J224" s="274">
        <f>ROUND(I224*H224,2)</f>
        <v>0</v>
      </c>
      <c r="K224" s="270" t="s">
        <v>19</v>
      </c>
      <c r="L224" s="275"/>
      <c r="M224" s="276" t="s">
        <v>19</v>
      </c>
      <c r="N224" s="277" t="s">
        <v>46</v>
      </c>
      <c r="O224" s="86"/>
      <c r="P224" s="215">
        <f>O224*H224</f>
        <v>0</v>
      </c>
      <c r="Q224" s="215">
        <v>0.131</v>
      </c>
      <c r="R224" s="215">
        <f>Q224*H224</f>
        <v>0.20043000000000002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181</v>
      </c>
      <c r="AT224" s="217" t="s">
        <v>210</v>
      </c>
      <c r="AU224" s="217" t="s">
        <v>85</v>
      </c>
      <c r="AY224" s="19" t="s">
        <v>125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83</v>
      </c>
      <c r="BK224" s="218">
        <f>ROUND(I224*H224,2)</f>
        <v>0</v>
      </c>
      <c r="BL224" s="19" t="s">
        <v>132</v>
      </c>
      <c r="BM224" s="217" t="s">
        <v>346</v>
      </c>
    </row>
    <row r="225" spans="1:51" s="13" customFormat="1" ht="12">
      <c r="A225" s="13"/>
      <c r="B225" s="224"/>
      <c r="C225" s="225"/>
      <c r="D225" s="226" t="s">
        <v>140</v>
      </c>
      <c r="E225" s="227" t="s">
        <v>19</v>
      </c>
      <c r="F225" s="228" t="s">
        <v>341</v>
      </c>
      <c r="G225" s="225"/>
      <c r="H225" s="227" t="s">
        <v>19</v>
      </c>
      <c r="I225" s="229"/>
      <c r="J225" s="225"/>
      <c r="K225" s="225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140</v>
      </c>
      <c r="AU225" s="234" t="s">
        <v>85</v>
      </c>
      <c r="AV225" s="13" t="s">
        <v>83</v>
      </c>
      <c r="AW225" s="13" t="s">
        <v>37</v>
      </c>
      <c r="AX225" s="13" t="s">
        <v>75</v>
      </c>
      <c r="AY225" s="234" t="s">
        <v>125</v>
      </c>
    </row>
    <row r="226" spans="1:51" s="14" customFormat="1" ht="12">
      <c r="A226" s="14"/>
      <c r="B226" s="235"/>
      <c r="C226" s="236"/>
      <c r="D226" s="226" t="s">
        <v>140</v>
      </c>
      <c r="E226" s="237" t="s">
        <v>19</v>
      </c>
      <c r="F226" s="238" t="s">
        <v>336</v>
      </c>
      <c r="G226" s="236"/>
      <c r="H226" s="239">
        <v>1.5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5" t="s">
        <v>140</v>
      </c>
      <c r="AU226" s="245" t="s">
        <v>85</v>
      </c>
      <c r="AV226" s="14" t="s">
        <v>85</v>
      </c>
      <c r="AW226" s="14" t="s">
        <v>37</v>
      </c>
      <c r="AX226" s="14" t="s">
        <v>75</v>
      </c>
      <c r="AY226" s="245" t="s">
        <v>125</v>
      </c>
    </row>
    <row r="227" spans="1:51" s="15" customFormat="1" ht="12">
      <c r="A227" s="15"/>
      <c r="B227" s="246"/>
      <c r="C227" s="247"/>
      <c r="D227" s="226" t="s">
        <v>140</v>
      </c>
      <c r="E227" s="248" t="s">
        <v>19</v>
      </c>
      <c r="F227" s="249" t="s">
        <v>176</v>
      </c>
      <c r="G227" s="247"/>
      <c r="H227" s="250">
        <v>1.5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6" t="s">
        <v>140</v>
      </c>
      <c r="AU227" s="256" t="s">
        <v>85</v>
      </c>
      <c r="AV227" s="15" t="s">
        <v>143</v>
      </c>
      <c r="AW227" s="15" t="s">
        <v>37</v>
      </c>
      <c r="AX227" s="15" t="s">
        <v>75</v>
      </c>
      <c r="AY227" s="256" t="s">
        <v>125</v>
      </c>
    </row>
    <row r="228" spans="1:51" s="14" customFormat="1" ht="12">
      <c r="A228" s="14"/>
      <c r="B228" s="235"/>
      <c r="C228" s="236"/>
      <c r="D228" s="226" t="s">
        <v>140</v>
      </c>
      <c r="E228" s="237" t="s">
        <v>19</v>
      </c>
      <c r="F228" s="238" t="s">
        <v>347</v>
      </c>
      <c r="G228" s="236"/>
      <c r="H228" s="239">
        <v>1.53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5" t="s">
        <v>140</v>
      </c>
      <c r="AU228" s="245" t="s">
        <v>85</v>
      </c>
      <c r="AV228" s="14" t="s">
        <v>85</v>
      </c>
      <c r="AW228" s="14" t="s">
        <v>37</v>
      </c>
      <c r="AX228" s="14" t="s">
        <v>83</v>
      </c>
      <c r="AY228" s="245" t="s">
        <v>125</v>
      </c>
    </row>
    <row r="229" spans="1:65" s="2" customFormat="1" ht="16.5" customHeight="1">
      <c r="A229" s="40"/>
      <c r="B229" s="41"/>
      <c r="C229" s="268" t="s">
        <v>348</v>
      </c>
      <c r="D229" s="268" t="s">
        <v>210</v>
      </c>
      <c r="E229" s="269" t="s">
        <v>349</v>
      </c>
      <c r="F229" s="270" t="s">
        <v>350</v>
      </c>
      <c r="G229" s="271" t="s">
        <v>130</v>
      </c>
      <c r="H229" s="272">
        <v>4.08</v>
      </c>
      <c r="I229" s="273"/>
      <c r="J229" s="274">
        <f>ROUND(I229*H229,2)</f>
        <v>0</v>
      </c>
      <c r="K229" s="270" t="s">
        <v>131</v>
      </c>
      <c r="L229" s="275"/>
      <c r="M229" s="276" t="s">
        <v>19</v>
      </c>
      <c r="N229" s="277" t="s">
        <v>46</v>
      </c>
      <c r="O229" s="86"/>
      <c r="P229" s="215">
        <f>O229*H229</f>
        <v>0</v>
      </c>
      <c r="Q229" s="215">
        <v>0.131</v>
      </c>
      <c r="R229" s="215">
        <f>Q229*H229</f>
        <v>0.5344800000000001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181</v>
      </c>
      <c r="AT229" s="217" t="s">
        <v>210</v>
      </c>
      <c r="AU229" s="217" t="s">
        <v>85</v>
      </c>
      <c r="AY229" s="19" t="s">
        <v>125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83</v>
      </c>
      <c r="BK229" s="218">
        <f>ROUND(I229*H229,2)</f>
        <v>0</v>
      </c>
      <c r="BL229" s="19" t="s">
        <v>132</v>
      </c>
      <c r="BM229" s="217" t="s">
        <v>351</v>
      </c>
    </row>
    <row r="230" spans="1:51" s="14" customFormat="1" ht="12">
      <c r="A230" s="14"/>
      <c r="B230" s="235"/>
      <c r="C230" s="236"/>
      <c r="D230" s="226" t="s">
        <v>140</v>
      </c>
      <c r="E230" s="237" t="s">
        <v>19</v>
      </c>
      <c r="F230" s="238" t="s">
        <v>352</v>
      </c>
      <c r="G230" s="236"/>
      <c r="H230" s="239">
        <v>4.08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5" t="s">
        <v>140</v>
      </c>
      <c r="AU230" s="245" t="s">
        <v>85</v>
      </c>
      <c r="AV230" s="14" t="s">
        <v>85</v>
      </c>
      <c r="AW230" s="14" t="s">
        <v>37</v>
      </c>
      <c r="AX230" s="14" t="s">
        <v>83</v>
      </c>
      <c r="AY230" s="245" t="s">
        <v>125</v>
      </c>
    </row>
    <row r="231" spans="1:65" s="2" customFormat="1" ht="16.5" customHeight="1">
      <c r="A231" s="40"/>
      <c r="B231" s="41"/>
      <c r="C231" s="268" t="s">
        <v>353</v>
      </c>
      <c r="D231" s="268" t="s">
        <v>210</v>
      </c>
      <c r="E231" s="269" t="s">
        <v>354</v>
      </c>
      <c r="F231" s="270" t="s">
        <v>355</v>
      </c>
      <c r="G231" s="271" t="s">
        <v>130</v>
      </c>
      <c r="H231" s="272">
        <v>13.77</v>
      </c>
      <c r="I231" s="273"/>
      <c r="J231" s="274">
        <f>ROUND(I231*H231,2)</f>
        <v>0</v>
      </c>
      <c r="K231" s="270" t="s">
        <v>131</v>
      </c>
      <c r="L231" s="275"/>
      <c r="M231" s="276" t="s">
        <v>19</v>
      </c>
      <c r="N231" s="277" t="s">
        <v>46</v>
      </c>
      <c r="O231" s="86"/>
      <c r="P231" s="215">
        <f>O231*H231</f>
        <v>0</v>
      </c>
      <c r="Q231" s="215">
        <v>0.131</v>
      </c>
      <c r="R231" s="215">
        <f>Q231*H231</f>
        <v>1.80387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181</v>
      </c>
      <c r="AT231" s="217" t="s">
        <v>210</v>
      </c>
      <c r="AU231" s="217" t="s">
        <v>85</v>
      </c>
      <c r="AY231" s="19" t="s">
        <v>125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83</v>
      </c>
      <c r="BK231" s="218">
        <f>ROUND(I231*H231,2)</f>
        <v>0</v>
      </c>
      <c r="BL231" s="19" t="s">
        <v>132</v>
      </c>
      <c r="BM231" s="217" t="s">
        <v>356</v>
      </c>
    </row>
    <row r="232" spans="1:51" s="13" customFormat="1" ht="12">
      <c r="A232" s="13"/>
      <c r="B232" s="224"/>
      <c r="C232" s="225"/>
      <c r="D232" s="226" t="s">
        <v>140</v>
      </c>
      <c r="E232" s="227" t="s">
        <v>19</v>
      </c>
      <c r="F232" s="228" t="s">
        <v>341</v>
      </c>
      <c r="G232" s="225"/>
      <c r="H232" s="227" t="s">
        <v>19</v>
      </c>
      <c r="I232" s="229"/>
      <c r="J232" s="225"/>
      <c r="K232" s="225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140</v>
      </c>
      <c r="AU232" s="234" t="s">
        <v>85</v>
      </c>
      <c r="AV232" s="13" t="s">
        <v>83</v>
      </c>
      <c r="AW232" s="13" t="s">
        <v>37</v>
      </c>
      <c r="AX232" s="13" t="s">
        <v>75</v>
      </c>
      <c r="AY232" s="234" t="s">
        <v>125</v>
      </c>
    </row>
    <row r="233" spans="1:51" s="14" customFormat="1" ht="12">
      <c r="A233" s="14"/>
      <c r="B233" s="235"/>
      <c r="C233" s="236"/>
      <c r="D233" s="226" t="s">
        <v>140</v>
      </c>
      <c r="E233" s="237" t="s">
        <v>19</v>
      </c>
      <c r="F233" s="238" t="s">
        <v>333</v>
      </c>
      <c r="G233" s="236"/>
      <c r="H233" s="239">
        <v>13.5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5" t="s">
        <v>140</v>
      </c>
      <c r="AU233" s="245" t="s">
        <v>85</v>
      </c>
      <c r="AV233" s="14" t="s">
        <v>85</v>
      </c>
      <c r="AW233" s="14" t="s">
        <v>37</v>
      </c>
      <c r="AX233" s="14" t="s">
        <v>75</v>
      </c>
      <c r="AY233" s="245" t="s">
        <v>125</v>
      </c>
    </row>
    <row r="234" spans="1:51" s="15" customFormat="1" ht="12">
      <c r="A234" s="15"/>
      <c r="B234" s="246"/>
      <c r="C234" s="247"/>
      <c r="D234" s="226" t="s">
        <v>140</v>
      </c>
      <c r="E234" s="248" t="s">
        <v>19</v>
      </c>
      <c r="F234" s="249" t="s">
        <v>176</v>
      </c>
      <c r="G234" s="247"/>
      <c r="H234" s="250">
        <v>13.5</v>
      </c>
      <c r="I234" s="251"/>
      <c r="J234" s="247"/>
      <c r="K234" s="247"/>
      <c r="L234" s="252"/>
      <c r="M234" s="253"/>
      <c r="N234" s="254"/>
      <c r="O234" s="254"/>
      <c r="P234" s="254"/>
      <c r="Q234" s="254"/>
      <c r="R234" s="254"/>
      <c r="S234" s="254"/>
      <c r="T234" s="25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56" t="s">
        <v>140</v>
      </c>
      <c r="AU234" s="256" t="s">
        <v>85</v>
      </c>
      <c r="AV234" s="15" t="s">
        <v>143</v>
      </c>
      <c r="AW234" s="15" t="s">
        <v>37</v>
      </c>
      <c r="AX234" s="15" t="s">
        <v>75</v>
      </c>
      <c r="AY234" s="256" t="s">
        <v>125</v>
      </c>
    </row>
    <row r="235" spans="1:51" s="14" customFormat="1" ht="12">
      <c r="A235" s="14"/>
      <c r="B235" s="235"/>
      <c r="C235" s="236"/>
      <c r="D235" s="226" t="s">
        <v>140</v>
      </c>
      <c r="E235" s="237" t="s">
        <v>19</v>
      </c>
      <c r="F235" s="238" t="s">
        <v>357</v>
      </c>
      <c r="G235" s="236"/>
      <c r="H235" s="239">
        <v>13.77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5" t="s">
        <v>140</v>
      </c>
      <c r="AU235" s="245" t="s">
        <v>85</v>
      </c>
      <c r="AV235" s="14" t="s">
        <v>85</v>
      </c>
      <c r="AW235" s="14" t="s">
        <v>37</v>
      </c>
      <c r="AX235" s="14" t="s">
        <v>83</v>
      </c>
      <c r="AY235" s="245" t="s">
        <v>125</v>
      </c>
    </row>
    <row r="236" spans="1:63" s="12" customFormat="1" ht="22.8" customHeight="1">
      <c r="A236" s="12"/>
      <c r="B236" s="190"/>
      <c r="C236" s="191"/>
      <c r="D236" s="192" t="s">
        <v>74</v>
      </c>
      <c r="E236" s="204" t="s">
        <v>187</v>
      </c>
      <c r="F236" s="204" t="s">
        <v>358</v>
      </c>
      <c r="G236" s="191"/>
      <c r="H236" s="191"/>
      <c r="I236" s="194"/>
      <c r="J236" s="205">
        <f>BK236</f>
        <v>0</v>
      </c>
      <c r="K236" s="191"/>
      <c r="L236" s="196"/>
      <c r="M236" s="197"/>
      <c r="N236" s="198"/>
      <c r="O236" s="198"/>
      <c r="P236" s="199">
        <f>SUM(P237:P303)</f>
        <v>0</v>
      </c>
      <c r="Q236" s="198"/>
      <c r="R236" s="199">
        <f>SUM(R237:R303)</f>
        <v>56.34099935</v>
      </c>
      <c r="S236" s="198"/>
      <c r="T236" s="200">
        <f>SUM(T237:T303)</f>
        <v>0.008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1" t="s">
        <v>83</v>
      </c>
      <c r="AT236" s="202" t="s">
        <v>74</v>
      </c>
      <c r="AU236" s="202" t="s">
        <v>83</v>
      </c>
      <c r="AY236" s="201" t="s">
        <v>125</v>
      </c>
      <c r="BK236" s="203">
        <f>SUM(BK237:BK303)</f>
        <v>0</v>
      </c>
    </row>
    <row r="237" spans="1:65" s="2" customFormat="1" ht="16.5" customHeight="1">
      <c r="A237" s="40"/>
      <c r="B237" s="41"/>
      <c r="C237" s="206" t="s">
        <v>359</v>
      </c>
      <c r="D237" s="206" t="s">
        <v>127</v>
      </c>
      <c r="E237" s="207" t="s">
        <v>360</v>
      </c>
      <c r="F237" s="208" t="s">
        <v>361</v>
      </c>
      <c r="G237" s="209" t="s">
        <v>244</v>
      </c>
      <c r="H237" s="210">
        <v>2</v>
      </c>
      <c r="I237" s="211"/>
      <c r="J237" s="212">
        <f>ROUND(I237*H237,2)</f>
        <v>0</v>
      </c>
      <c r="K237" s="208" t="s">
        <v>19</v>
      </c>
      <c r="L237" s="46"/>
      <c r="M237" s="213" t="s">
        <v>19</v>
      </c>
      <c r="N237" s="214" t="s">
        <v>46</v>
      </c>
      <c r="O237" s="86"/>
      <c r="P237" s="215">
        <f>O237*H237</f>
        <v>0</v>
      </c>
      <c r="Q237" s="215">
        <v>0.0007</v>
      </c>
      <c r="R237" s="215">
        <f>Q237*H237</f>
        <v>0.0014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132</v>
      </c>
      <c r="AT237" s="217" t="s">
        <v>127</v>
      </c>
      <c r="AU237" s="217" t="s">
        <v>85</v>
      </c>
      <c r="AY237" s="19" t="s">
        <v>125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83</v>
      </c>
      <c r="BK237" s="218">
        <f>ROUND(I237*H237,2)</f>
        <v>0</v>
      </c>
      <c r="BL237" s="19" t="s">
        <v>132</v>
      </c>
      <c r="BM237" s="217" t="s">
        <v>362</v>
      </c>
    </row>
    <row r="238" spans="1:51" s="13" customFormat="1" ht="12">
      <c r="A238" s="13"/>
      <c r="B238" s="224"/>
      <c r="C238" s="225"/>
      <c r="D238" s="226" t="s">
        <v>140</v>
      </c>
      <c r="E238" s="227" t="s">
        <v>19</v>
      </c>
      <c r="F238" s="228" t="s">
        <v>363</v>
      </c>
      <c r="G238" s="225"/>
      <c r="H238" s="227" t="s">
        <v>19</v>
      </c>
      <c r="I238" s="229"/>
      <c r="J238" s="225"/>
      <c r="K238" s="225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140</v>
      </c>
      <c r="AU238" s="234" t="s">
        <v>85</v>
      </c>
      <c r="AV238" s="13" t="s">
        <v>83</v>
      </c>
      <c r="AW238" s="13" t="s">
        <v>37</v>
      </c>
      <c r="AX238" s="13" t="s">
        <v>75</v>
      </c>
      <c r="AY238" s="234" t="s">
        <v>125</v>
      </c>
    </row>
    <row r="239" spans="1:51" s="14" customFormat="1" ht="12">
      <c r="A239" s="14"/>
      <c r="B239" s="235"/>
      <c r="C239" s="236"/>
      <c r="D239" s="226" t="s">
        <v>140</v>
      </c>
      <c r="E239" s="237" t="s">
        <v>19</v>
      </c>
      <c r="F239" s="238" t="s">
        <v>364</v>
      </c>
      <c r="G239" s="236"/>
      <c r="H239" s="239">
        <v>1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5" t="s">
        <v>140</v>
      </c>
      <c r="AU239" s="245" t="s">
        <v>85</v>
      </c>
      <c r="AV239" s="14" t="s">
        <v>85</v>
      </c>
      <c r="AW239" s="14" t="s">
        <v>37</v>
      </c>
      <c r="AX239" s="14" t="s">
        <v>75</v>
      </c>
      <c r="AY239" s="245" t="s">
        <v>125</v>
      </c>
    </row>
    <row r="240" spans="1:51" s="14" customFormat="1" ht="12">
      <c r="A240" s="14"/>
      <c r="B240" s="235"/>
      <c r="C240" s="236"/>
      <c r="D240" s="226" t="s">
        <v>140</v>
      </c>
      <c r="E240" s="237" t="s">
        <v>19</v>
      </c>
      <c r="F240" s="238" t="s">
        <v>365</v>
      </c>
      <c r="G240" s="236"/>
      <c r="H240" s="239">
        <v>1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140</v>
      </c>
      <c r="AU240" s="245" t="s">
        <v>85</v>
      </c>
      <c r="AV240" s="14" t="s">
        <v>85</v>
      </c>
      <c r="AW240" s="14" t="s">
        <v>37</v>
      </c>
      <c r="AX240" s="14" t="s">
        <v>75</v>
      </c>
      <c r="AY240" s="245" t="s">
        <v>125</v>
      </c>
    </row>
    <row r="241" spans="1:51" s="16" customFormat="1" ht="12">
      <c r="A241" s="16"/>
      <c r="B241" s="257"/>
      <c r="C241" s="258"/>
      <c r="D241" s="226" t="s">
        <v>140</v>
      </c>
      <c r="E241" s="259" t="s">
        <v>19</v>
      </c>
      <c r="F241" s="260" t="s">
        <v>180</v>
      </c>
      <c r="G241" s="258"/>
      <c r="H241" s="261">
        <v>2</v>
      </c>
      <c r="I241" s="262"/>
      <c r="J241" s="258"/>
      <c r="K241" s="258"/>
      <c r="L241" s="263"/>
      <c r="M241" s="264"/>
      <c r="N241" s="265"/>
      <c r="O241" s="265"/>
      <c r="P241" s="265"/>
      <c r="Q241" s="265"/>
      <c r="R241" s="265"/>
      <c r="S241" s="265"/>
      <c r="T241" s="26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T241" s="267" t="s">
        <v>140</v>
      </c>
      <c r="AU241" s="267" t="s">
        <v>85</v>
      </c>
      <c r="AV241" s="16" t="s">
        <v>132</v>
      </c>
      <c r="AW241" s="16" t="s">
        <v>37</v>
      </c>
      <c r="AX241" s="16" t="s">
        <v>83</v>
      </c>
      <c r="AY241" s="267" t="s">
        <v>125</v>
      </c>
    </row>
    <row r="242" spans="1:65" s="2" customFormat="1" ht="16.5" customHeight="1">
      <c r="A242" s="40"/>
      <c r="B242" s="41"/>
      <c r="C242" s="268" t="s">
        <v>366</v>
      </c>
      <c r="D242" s="268" t="s">
        <v>210</v>
      </c>
      <c r="E242" s="269" t="s">
        <v>367</v>
      </c>
      <c r="F242" s="270" t="s">
        <v>368</v>
      </c>
      <c r="G242" s="271" t="s">
        <v>244</v>
      </c>
      <c r="H242" s="272">
        <v>2</v>
      </c>
      <c r="I242" s="273"/>
      <c r="J242" s="274">
        <f>ROUND(I242*H242,2)</f>
        <v>0</v>
      </c>
      <c r="K242" s="270" t="s">
        <v>131</v>
      </c>
      <c r="L242" s="275"/>
      <c r="M242" s="276" t="s">
        <v>19</v>
      </c>
      <c r="N242" s="277" t="s">
        <v>46</v>
      </c>
      <c r="O242" s="86"/>
      <c r="P242" s="215">
        <f>O242*H242</f>
        <v>0</v>
      </c>
      <c r="Q242" s="215">
        <v>0.004</v>
      </c>
      <c r="R242" s="215">
        <f>Q242*H242</f>
        <v>0.008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181</v>
      </c>
      <c r="AT242" s="217" t="s">
        <v>210</v>
      </c>
      <c r="AU242" s="217" t="s">
        <v>85</v>
      </c>
      <c r="AY242" s="19" t="s">
        <v>125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83</v>
      </c>
      <c r="BK242" s="218">
        <f>ROUND(I242*H242,2)</f>
        <v>0</v>
      </c>
      <c r="BL242" s="19" t="s">
        <v>132</v>
      </c>
      <c r="BM242" s="217" t="s">
        <v>369</v>
      </c>
    </row>
    <row r="243" spans="1:51" s="14" customFormat="1" ht="12">
      <c r="A243" s="14"/>
      <c r="B243" s="235"/>
      <c r="C243" s="236"/>
      <c r="D243" s="226" t="s">
        <v>140</v>
      </c>
      <c r="E243" s="237" t="s">
        <v>19</v>
      </c>
      <c r="F243" s="238" t="s">
        <v>370</v>
      </c>
      <c r="G243" s="236"/>
      <c r="H243" s="239">
        <v>2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5" t="s">
        <v>140</v>
      </c>
      <c r="AU243" s="245" t="s">
        <v>85</v>
      </c>
      <c r="AV243" s="14" t="s">
        <v>85</v>
      </c>
      <c r="AW243" s="14" t="s">
        <v>37</v>
      </c>
      <c r="AX243" s="14" t="s">
        <v>83</v>
      </c>
      <c r="AY243" s="245" t="s">
        <v>125</v>
      </c>
    </row>
    <row r="244" spans="1:65" s="2" customFormat="1" ht="16.5" customHeight="1">
      <c r="A244" s="40"/>
      <c r="B244" s="41"/>
      <c r="C244" s="206" t="s">
        <v>371</v>
      </c>
      <c r="D244" s="206" t="s">
        <v>127</v>
      </c>
      <c r="E244" s="207" t="s">
        <v>372</v>
      </c>
      <c r="F244" s="208" t="s">
        <v>373</v>
      </c>
      <c r="G244" s="209" t="s">
        <v>244</v>
      </c>
      <c r="H244" s="210">
        <v>1</v>
      </c>
      <c r="I244" s="211"/>
      <c r="J244" s="212">
        <f>ROUND(I244*H244,2)</f>
        <v>0</v>
      </c>
      <c r="K244" s="208" t="s">
        <v>131</v>
      </c>
      <c r="L244" s="46"/>
      <c r="M244" s="213" t="s">
        <v>19</v>
      </c>
      <c r="N244" s="214" t="s">
        <v>46</v>
      </c>
      <c r="O244" s="86"/>
      <c r="P244" s="215">
        <f>O244*H244</f>
        <v>0</v>
      </c>
      <c r="Q244" s="215">
        <v>0.109405</v>
      </c>
      <c r="R244" s="215">
        <f>Q244*H244</f>
        <v>0.109405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132</v>
      </c>
      <c r="AT244" s="217" t="s">
        <v>127</v>
      </c>
      <c r="AU244" s="217" t="s">
        <v>85</v>
      </c>
      <c r="AY244" s="19" t="s">
        <v>125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83</v>
      </c>
      <c r="BK244" s="218">
        <f>ROUND(I244*H244,2)</f>
        <v>0</v>
      </c>
      <c r="BL244" s="19" t="s">
        <v>132</v>
      </c>
      <c r="BM244" s="217" t="s">
        <v>374</v>
      </c>
    </row>
    <row r="245" spans="1:47" s="2" customFormat="1" ht="12">
      <c r="A245" s="40"/>
      <c r="B245" s="41"/>
      <c r="C245" s="42"/>
      <c r="D245" s="219" t="s">
        <v>134</v>
      </c>
      <c r="E245" s="42"/>
      <c r="F245" s="220" t="s">
        <v>375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134</v>
      </c>
      <c r="AU245" s="19" t="s">
        <v>85</v>
      </c>
    </row>
    <row r="246" spans="1:51" s="14" customFormat="1" ht="12">
      <c r="A246" s="14"/>
      <c r="B246" s="235"/>
      <c r="C246" s="236"/>
      <c r="D246" s="226" t="s">
        <v>140</v>
      </c>
      <c r="E246" s="237" t="s">
        <v>19</v>
      </c>
      <c r="F246" s="238" t="s">
        <v>376</v>
      </c>
      <c r="G246" s="236"/>
      <c r="H246" s="239">
        <v>1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5" t="s">
        <v>140</v>
      </c>
      <c r="AU246" s="245" t="s">
        <v>85</v>
      </c>
      <c r="AV246" s="14" t="s">
        <v>85</v>
      </c>
      <c r="AW246" s="14" t="s">
        <v>37</v>
      </c>
      <c r="AX246" s="14" t="s">
        <v>83</v>
      </c>
      <c r="AY246" s="245" t="s">
        <v>125</v>
      </c>
    </row>
    <row r="247" spans="1:65" s="2" customFormat="1" ht="16.5" customHeight="1">
      <c r="A247" s="40"/>
      <c r="B247" s="41"/>
      <c r="C247" s="268" t="s">
        <v>377</v>
      </c>
      <c r="D247" s="268" t="s">
        <v>210</v>
      </c>
      <c r="E247" s="269" t="s">
        <v>378</v>
      </c>
      <c r="F247" s="270" t="s">
        <v>379</v>
      </c>
      <c r="G247" s="271" t="s">
        <v>244</v>
      </c>
      <c r="H247" s="272">
        <v>1</v>
      </c>
      <c r="I247" s="273"/>
      <c r="J247" s="274">
        <f>ROUND(I247*H247,2)</f>
        <v>0</v>
      </c>
      <c r="K247" s="270" t="s">
        <v>131</v>
      </c>
      <c r="L247" s="275"/>
      <c r="M247" s="276" t="s">
        <v>19</v>
      </c>
      <c r="N247" s="277" t="s">
        <v>46</v>
      </c>
      <c r="O247" s="86"/>
      <c r="P247" s="215">
        <f>O247*H247</f>
        <v>0</v>
      </c>
      <c r="Q247" s="215">
        <v>0.0061</v>
      </c>
      <c r="R247" s="215">
        <f>Q247*H247</f>
        <v>0.0061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181</v>
      </c>
      <c r="AT247" s="217" t="s">
        <v>210</v>
      </c>
      <c r="AU247" s="217" t="s">
        <v>85</v>
      </c>
      <c r="AY247" s="19" t="s">
        <v>125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83</v>
      </c>
      <c r="BK247" s="218">
        <f>ROUND(I247*H247,2)</f>
        <v>0</v>
      </c>
      <c r="BL247" s="19" t="s">
        <v>132</v>
      </c>
      <c r="BM247" s="217" t="s">
        <v>380</v>
      </c>
    </row>
    <row r="248" spans="1:65" s="2" customFormat="1" ht="16.5" customHeight="1">
      <c r="A248" s="40"/>
      <c r="B248" s="41"/>
      <c r="C248" s="206" t="s">
        <v>381</v>
      </c>
      <c r="D248" s="206" t="s">
        <v>127</v>
      </c>
      <c r="E248" s="207" t="s">
        <v>382</v>
      </c>
      <c r="F248" s="208" t="s">
        <v>383</v>
      </c>
      <c r="G248" s="209" t="s">
        <v>130</v>
      </c>
      <c r="H248" s="210">
        <v>14</v>
      </c>
      <c r="I248" s="211"/>
      <c r="J248" s="212">
        <f>ROUND(I248*H248,2)</f>
        <v>0</v>
      </c>
      <c r="K248" s="208" t="s">
        <v>19</v>
      </c>
      <c r="L248" s="46"/>
      <c r="M248" s="213" t="s">
        <v>19</v>
      </c>
      <c r="N248" s="214" t="s">
        <v>46</v>
      </c>
      <c r="O248" s="86"/>
      <c r="P248" s="215">
        <f>O248*H248</f>
        <v>0</v>
      </c>
      <c r="Q248" s="215">
        <v>0.00145</v>
      </c>
      <c r="R248" s="215">
        <f>Q248*H248</f>
        <v>0.0203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132</v>
      </c>
      <c r="AT248" s="217" t="s">
        <v>127</v>
      </c>
      <c r="AU248" s="217" t="s">
        <v>85</v>
      </c>
      <c r="AY248" s="19" t="s">
        <v>125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83</v>
      </c>
      <c r="BK248" s="218">
        <f>ROUND(I248*H248,2)</f>
        <v>0</v>
      </c>
      <c r="BL248" s="19" t="s">
        <v>132</v>
      </c>
      <c r="BM248" s="217" t="s">
        <v>384</v>
      </c>
    </row>
    <row r="249" spans="1:51" s="13" customFormat="1" ht="12">
      <c r="A249" s="13"/>
      <c r="B249" s="224"/>
      <c r="C249" s="225"/>
      <c r="D249" s="226" t="s">
        <v>140</v>
      </c>
      <c r="E249" s="227" t="s">
        <v>19</v>
      </c>
      <c r="F249" s="228" t="s">
        <v>141</v>
      </c>
      <c r="G249" s="225"/>
      <c r="H249" s="227" t="s">
        <v>19</v>
      </c>
      <c r="I249" s="229"/>
      <c r="J249" s="225"/>
      <c r="K249" s="225"/>
      <c r="L249" s="230"/>
      <c r="M249" s="231"/>
      <c r="N249" s="232"/>
      <c r="O249" s="232"/>
      <c r="P249" s="232"/>
      <c r="Q249" s="232"/>
      <c r="R249" s="232"/>
      <c r="S249" s="232"/>
      <c r="T249" s="23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4" t="s">
        <v>140</v>
      </c>
      <c r="AU249" s="234" t="s">
        <v>85</v>
      </c>
      <c r="AV249" s="13" t="s">
        <v>83</v>
      </c>
      <c r="AW249" s="13" t="s">
        <v>37</v>
      </c>
      <c r="AX249" s="13" t="s">
        <v>75</v>
      </c>
      <c r="AY249" s="234" t="s">
        <v>125</v>
      </c>
    </row>
    <row r="250" spans="1:51" s="14" customFormat="1" ht="12">
      <c r="A250" s="14"/>
      <c r="B250" s="235"/>
      <c r="C250" s="236"/>
      <c r="D250" s="226" t="s">
        <v>140</v>
      </c>
      <c r="E250" s="237" t="s">
        <v>19</v>
      </c>
      <c r="F250" s="238" t="s">
        <v>385</v>
      </c>
      <c r="G250" s="236"/>
      <c r="H250" s="239">
        <v>14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5" t="s">
        <v>140</v>
      </c>
      <c r="AU250" s="245" t="s">
        <v>85</v>
      </c>
      <c r="AV250" s="14" t="s">
        <v>85</v>
      </c>
      <c r="AW250" s="14" t="s">
        <v>37</v>
      </c>
      <c r="AX250" s="14" t="s">
        <v>83</v>
      </c>
      <c r="AY250" s="245" t="s">
        <v>125</v>
      </c>
    </row>
    <row r="251" spans="1:65" s="2" customFormat="1" ht="24.15" customHeight="1">
      <c r="A251" s="40"/>
      <c r="B251" s="41"/>
      <c r="C251" s="206" t="s">
        <v>386</v>
      </c>
      <c r="D251" s="206" t="s">
        <v>127</v>
      </c>
      <c r="E251" s="207" t="s">
        <v>387</v>
      </c>
      <c r="F251" s="208" t="s">
        <v>388</v>
      </c>
      <c r="G251" s="209" t="s">
        <v>130</v>
      </c>
      <c r="H251" s="210">
        <v>14</v>
      </c>
      <c r="I251" s="211"/>
      <c r="J251" s="212">
        <f>ROUND(I251*H251,2)</f>
        <v>0</v>
      </c>
      <c r="K251" s="208" t="s">
        <v>19</v>
      </c>
      <c r="L251" s="46"/>
      <c r="M251" s="213" t="s">
        <v>19</v>
      </c>
      <c r="N251" s="214" t="s">
        <v>46</v>
      </c>
      <c r="O251" s="86"/>
      <c r="P251" s="215">
        <f>O251*H251</f>
        <v>0</v>
      </c>
      <c r="Q251" s="215">
        <v>1.22E-05</v>
      </c>
      <c r="R251" s="215">
        <f>Q251*H251</f>
        <v>0.0001708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132</v>
      </c>
      <c r="AT251" s="217" t="s">
        <v>127</v>
      </c>
      <c r="AU251" s="217" t="s">
        <v>85</v>
      </c>
      <c r="AY251" s="19" t="s">
        <v>125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83</v>
      </c>
      <c r="BK251" s="218">
        <f>ROUND(I251*H251,2)</f>
        <v>0</v>
      </c>
      <c r="BL251" s="19" t="s">
        <v>132</v>
      </c>
      <c r="BM251" s="217" t="s">
        <v>389</v>
      </c>
    </row>
    <row r="252" spans="1:51" s="13" customFormat="1" ht="12">
      <c r="A252" s="13"/>
      <c r="B252" s="224"/>
      <c r="C252" s="225"/>
      <c r="D252" s="226" t="s">
        <v>140</v>
      </c>
      <c r="E252" s="227" t="s">
        <v>19</v>
      </c>
      <c r="F252" s="228" t="s">
        <v>231</v>
      </c>
      <c r="G252" s="225"/>
      <c r="H252" s="227" t="s">
        <v>19</v>
      </c>
      <c r="I252" s="229"/>
      <c r="J252" s="225"/>
      <c r="K252" s="225"/>
      <c r="L252" s="230"/>
      <c r="M252" s="231"/>
      <c r="N252" s="232"/>
      <c r="O252" s="232"/>
      <c r="P252" s="232"/>
      <c r="Q252" s="232"/>
      <c r="R252" s="232"/>
      <c r="S252" s="232"/>
      <c r="T252" s="23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4" t="s">
        <v>140</v>
      </c>
      <c r="AU252" s="234" t="s">
        <v>85</v>
      </c>
      <c r="AV252" s="13" t="s">
        <v>83</v>
      </c>
      <c r="AW252" s="13" t="s">
        <v>37</v>
      </c>
      <c r="AX252" s="13" t="s">
        <v>75</v>
      </c>
      <c r="AY252" s="234" t="s">
        <v>125</v>
      </c>
    </row>
    <row r="253" spans="1:51" s="14" customFormat="1" ht="12">
      <c r="A253" s="14"/>
      <c r="B253" s="235"/>
      <c r="C253" s="236"/>
      <c r="D253" s="226" t="s">
        <v>140</v>
      </c>
      <c r="E253" s="237" t="s">
        <v>19</v>
      </c>
      <c r="F253" s="238" t="s">
        <v>390</v>
      </c>
      <c r="G253" s="236"/>
      <c r="H253" s="239">
        <v>14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5" t="s">
        <v>140</v>
      </c>
      <c r="AU253" s="245" t="s">
        <v>85</v>
      </c>
      <c r="AV253" s="14" t="s">
        <v>85</v>
      </c>
      <c r="AW253" s="14" t="s">
        <v>37</v>
      </c>
      <c r="AX253" s="14" t="s">
        <v>83</v>
      </c>
      <c r="AY253" s="245" t="s">
        <v>125</v>
      </c>
    </row>
    <row r="254" spans="1:65" s="2" customFormat="1" ht="24.15" customHeight="1">
      <c r="A254" s="40"/>
      <c r="B254" s="41"/>
      <c r="C254" s="206" t="s">
        <v>391</v>
      </c>
      <c r="D254" s="206" t="s">
        <v>127</v>
      </c>
      <c r="E254" s="207" t="s">
        <v>392</v>
      </c>
      <c r="F254" s="208" t="s">
        <v>393</v>
      </c>
      <c r="G254" s="209" t="s">
        <v>157</v>
      </c>
      <c r="H254" s="210">
        <v>52</v>
      </c>
      <c r="I254" s="211"/>
      <c r="J254" s="212">
        <f>ROUND(I254*H254,2)</f>
        <v>0</v>
      </c>
      <c r="K254" s="208" t="s">
        <v>131</v>
      </c>
      <c r="L254" s="46"/>
      <c r="M254" s="213" t="s">
        <v>19</v>
      </c>
      <c r="N254" s="214" t="s">
        <v>46</v>
      </c>
      <c r="O254" s="86"/>
      <c r="P254" s="215">
        <f>O254*H254</f>
        <v>0</v>
      </c>
      <c r="Q254" s="215">
        <v>0.15539952</v>
      </c>
      <c r="R254" s="215">
        <f>Q254*H254</f>
        <v>8.08077504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132</v>
      </c>
      <c r="AT254" s="217" t="s">
        <v>127</v>
      </c>
      <c r="AU254" s="217" t="s">
        <v>85</v>
      </c>
      <c r="AY254" s="19" t="s">
        <v>125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83</v>
      </c>
      <c r="BK254" s="218">
        <f>ROUND(I254*H254,2)</f>
        <v>0</v>
      </c>
      <c r="BL254" s="19" t="s">
        <v>132</v>
      </c>
      <c r="BM254" s="217" t="s">
        <v>394</v>
      </c>
    </row>
    <row r="255" spans="1:47" s="2" customFormat="1" ht="12">
      <c r="A255" s="40"/>
      <c r="B255" s="41"/>
      <c r="C255" s="42"/>
      <c r="D255" s="219" t="s">
        <v>134</v>
      </c>
      <c r="E255" s="42"/>
      <c r="F255" s="220" t="s">
        <v>395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134</v>
      </c>
      <c r="AU255" s="19" t="s">
        <v>85</v>
      </c>
    </row>
    <row r="256" spans="1:51" s="13" customFormat="1" ht="12">
      <c r="A256" s="13"/>
      <c r="B256" s="224"/>
      <c r="C256" s="225"/>
      <c r="D256" s="226" t="s">
        <v>140</v>
      </c>
      <c r="E256" s="227" t="s">
        <v>19</v>
      </c>
      <c r="F256" s="228" t="s">
        <v>396</v>
      </c>
      <c r="G256" s="225"/>
      <c r="H256" s="227" t="s">
        <v>19</v>
      </c>
      <c r="I256" s="229"/>
      <c r="J256" s="225"/>
      <c r="K256" s="225"/>
      <c r="L256" s="230"/>
      <c r="M256" s="231"/>
      <c r="N256" s="232"/>
      <c r="O256" s="232"/>
      <c r="P256" s="232"/>
      <c r="Q256" s="232"/>
      <c r="R256" s="232"/>
      <c r="S256" s="232"/>
      <c r="T256" s="23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4" t="s">
        <v>140</v>
      </c>
      <c r="AU256" s="234" t="s">
        <v>85</v>
      </c>
      <c r="AV256" s="13" t="s">
        <v>83</v>
      </c>
      <c r="AW256" s="13" t="s">
        <v>37</v>
      </c>
      <c r="AX256" s="13" t="s">
        <v>75</v>
      </c>
      <c r="AY256" s="234" t="s">
        <v>125</v>
      </c>
    </row>
    <row r="257" spans="1:51" s="14" customFormat="1" ht="12">
      <c r="A257" s="14"/>
      <c r="B257" s="235"/>
      <c r="C257" s="236"/>
      <c r="D257" s="226" t="s">
        <v>140</v>
      </c>
      <c r="E257" s="237" t="s">
        <v>19</v>
      </c>
      <c r="F257" s="238" t="s">
        <v>397</v>
      </c>
      <c r="G257" s="236"/>
      <c r="H257" s="239">
        <v>5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5" t="s">
        <v>140</v>
      </c>
      <c r="AU257" s="245" t="s">
        <v>85</v>
      </c>
      <c r="AV257" s="14" t="s">
        <v>85</v>
      </c>
      <c r="AW257" s="14" t="s">
        <v>37</v>
      </c>
      <c r="AX257" s="14" t="s">
        <v>75</v>
      </c>
      <c r="AY257" s="245" t="s">
        <v>125</v>
      </c>
    </row>
    <row r="258" spans="1:51" s="14" customFormat="1" ht="12">
      <c r="A258" s="14"/>
      <c r="B258" s="235"/>
      <c r="C258" s="236"/>
      <c r="D258" s="226" t="s">
        <v>140</v>
      </c>
      <c r="E258" s="237" t="s">
        <v>19</v>
      </c>
      <c r="F258" s="238" t="s">
        <v>398</v>
      </c>
      <c r="G258" s="236"/>
      <c r="H258" s="239">
        <v>4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5" t="s">
        <v>140</v>
      </c>
      <c r="AU258" s="245" t="s">
        <v>85</v>
      </c>
      <c r="AV258" s="14" t="s">
        <v>85</v>
      </c>
      <c r="AW258" s="14" t="s">
        <v>37</v>
      </c>
      <c r="AX258" s="14" t="s">
        <v>75</v>
      </c>
      <c r="AY258" s="245" t="s">
        <v>125</v>
      </c>
    </row>
    <row r="259" spans="1:51" s="14" customFormat="1" ht="12">
      <c r="A259" s="14"/>
      <c r="B259" s="235"/>
      <c r="C259" s="236"/>
      <c r="D259" s="226" t="s">
        <v>140</v>
      </c>
      <c r="E259" s="237" t="s">
        <v>19</v>
      </c>
      <c r="F259" s="238" t="s">
        <v>399</v>
      </c>
      <c r="G259" s="236"/>
      <c r="H259" s="239">
        <v>43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5" t="s">
        <v>140</v>
      </c>
      <c r="AU259" s="245" t="s">
        <v>85</v>
      </c>
      <c r="AV259" s="14" t="s">
        <v>85</v>
      </c>
      <c r="AW259" s="14" t="s">
        <v>37</v>
      </c>
      <c r="AX259" s="14" t="s">
        <v>75</v>
      </c>
      <c r="AY259" s="245" t="s">
        <v>125</v>
      </c>
    </row>
    <row r="260" spans="1:51" s="16" customFormat="1" ht="12">
      <c r="A260" s="16"/>
      <c r="B260" s="257"/>
      <c r="C260" s="258"/>
      <c r="D260" s="226" t="s">
        <v>140</v>
      </c>
      <c r="E260" s="259" t="s">
        <v>19</v>
      </c>
      <c r="F260" s="260" t="s">
        <v>180</v>
      </c>
      <c r="G260" s="258"/>
      <c r="H260" s="261">
        <v>52</v>
      </c>
      <c r="I260" s="262"/>
      <c r="J260" s="258"/>
      <c r="K260" s="258"/>
      <c r="L260" s="263"/>
      <c r="M260" s="264"/>
      <c r="N260" s="265"/>
      <c r="O260" s="265"/>
      <c r="P260" s="265"/>
      <c r="Q260" s="265"/>
      <c r="R260" s="265"/>
      <c r="S260" s="265"/>
      <c r="T260" s="26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67" t="s">
        <v>140</v>
      </c>
      <c r="AU260" s="267" t="s">
        <v>85</v>
      </c>
      <c r="AV260" s="16" t="s">
        <v>132</v>
      </c>
      <c r="AW260" s="16" t="s">
        <v>37</v>
      </c>
      <c r="AX260" s="16" t="s">
        <v>83</v>
      </c>
      <c r="AY260" s="267" t="s">
        <v>125</v>
      </c>
    </row>
    <row r="261" spans="1:65" s="2" customFormat="1" ht="16.5" customHeight="1">
      <c r="A261" s="40"/>
      <c r="B261" s="41"/>
      <c r="C261" s="268" t="s">
        <v>400</v>
      </c>
      <c r="D261" s="268" t="s">
        <v>210</v>
      </c>
      <c r="E261" s="269" t="s">
        <v>401</v>
      </c>
      <c r="F261" s="270" t="s">
        <v>402</v>
      </c>
      <c r="G261" s="271" t="s">
        <v>157</v>
      </c>
      <c r="H261" s="272">
        <v>43.86</v>
      </c>
      <c r="I261" s="273"/>
      <c r="J261" s="274">
        <f>ROUND(I261*H261,2)</f>
        <v>0</v>
      </c>
      <c r="K261" s="270" t="s">
        <v>131</v>
      </c>
      <c r="L261" s="275"/>
      <c r="M261" s="276" t="s">
        <v>19</v>
      </c>
      <c r="N261" s="277" t="s">
        <v>46</v>
      </c>
      <c r="O261" s="86"/>
      <c r="P261" s="215">
        <f>O261*H261</f>
        <v>0</v>
      </c>
      <c r="Q261" s="215">
        <v>0.08</v>
      </c>
      <c r="R261" s="215">
        <f>Q261*H261</f>
        <v>3.5088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181</v>
      </c>
      <c r="AT261" s="217" t="s">
        <v>210</v>
      </c>
      <c r="AU261" s="217" t="s">
        <v>85</v>
      </c>
      <c r="AY261" s="19" t="s">
        <v>125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83</v>
      </c>
      <c r="BK261" s="218">
        <f>ROUND(I261*H261,2)</f>
        <v>0</v>
      </c>
      <c r="BL261" s="19" t="s">
        <v>132</v>
      </c>
      <c r="BM261" s="217" t="s">
        <v>403</v>
      </c>
    </row>
    <row r="262" spans="1:51" s="14" customFormat="1" ht="12">
      <c r="A262" s="14"/>
      <c r="B262" s="235"/>
      <c r="C262" s="236"/>
      <c r="D262" s="226" t="s">
        <v>140</v>
      </c>
      <c r="E262" s="237" t="s">
        <v>19</v>
      </c>
      <c r="F262" s="238" t="s">
        <v>399</v>
      </c>
      <c r="G262" s="236"/>
      <c r="H262" s="239">
        <v>43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5" t="s">
        <v>140</v>
      </c>
      <c r="AU262" s="245" t="s">
        <v>85</v>
      </c>
      <c r="AV262" s="14" t="s">
        <v>85</v>
      </c>
      <c r="AW262" s="14" t="s">
        <v>37</v>
      </c>
      <c r="AX262" s="14" t="s">
        <v>75</v>
      </c>
      <c r="AY262" s="245" t="s">
        <v>125</v>
      </c>
    </row>
    <row r="263" spans="1:51" s="14" customFormat="1" ht="12">
      <c r="A263" s="14"/>
      <c r="B263" s="235"/>
      <c r="C263" s="236"/>
      <c r="D263" s="226" t="s">
        <v>140</v>
      </c>
      <c r="E263" s="237" t="s">
        <v>19</v>
      </c>
      <c r="F263" s="238" t="s">
        <v>404</v>
      </c>
      <c r="G263" s="236"/>
      <c r="H263" s="239">
        <v>43.86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5" t="s">
        <v>140</v>
      </c>
      <c r="AU263" s="245" t="s">
        <v>85</v>
      </c>
      <c r="AV263" s="14" t="s">
        <v>85</v>
      </c>
      <c r="AW263" s="14" t="s">
        <v>37</v>
      </c>
      <c r="AX263" s="14" t="s">
        <v>83</v>
      </c>
      <c r="AY263" s="245" t="s">
        <v>125</v>
      </c>
    </row>
    <row r="264" spans="1:65" s="2" customFormat="1" ht="16.5" customHeight="1">
      <c r="A264" s="40"/>
      <c r="B264" s="41"/>
      <c r="C264" s="268" t="s">
        <v>405</v>
      </c>
      <c r="D264" s="268" t="s">
        <v>210</v>
      </c>
      <c r="E264" s="269" t="s">
        <v>406</v>
      </c>
      <c r="F264" s="270" t="s">
        <v>407</v>
      </c>
      <c r="G264" s="271" t="s">
        <v>157</v>
      </c>
      <c r="H264" s="272">
        <v>5.1</v>
      </c>
      <c r="I264" s="273"/>
      <c r="J264" s="274">
        <f>ROUND(I264*H264,2)</f>
        <v>0</v>
      </c>
      <c r="K264" s="270" t="s">
        <v>131</v>
      </c>
      <c r="L264" s="275"/>
      <c r="M264" s="276" t="s">
        <v>19</v>
      </c>
      <c r="N264" s="277" t="s">
        <v>46</v>
      </c>
      <c r="O264" s="86"/>
      <c r="P264" s="215">
        <f>O264*H264</f>
        <v>0</v>
      </c>
      <c r="Q264" s="215">
        <v>0.0483</v>
      </c>
      <c r="R264" s="215">
        <f>Q264*H264</f>
        <v>0.24633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181</v>
      </c>
      <c r="AT264" s="217" t="s">
        <v>210</v>
      </c>
      <c r="AU264" s="217" t="s">
        <v>85</v>
      </c>
      <c r="AY264" s="19" t="s">
        <v>125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83</v>
      </c>
      <c r="BK264" s="218">
        <f>ROUND(I264*H264,2)</f>
        <v>0</v>
      </c>
      <c r="BL264" s="19" t="s">
        <v>132</v>
      </c>
      <c r="BM264" s="217" t="s">
        <v>408</v>
      </c>
    </row>
    <row r="265" spans="1:51" s="14" customFormat="1" ht="12">
      <c r="A265" s="14"/>
      <c r="B265" s="235"/>
      <c r="C265" s="236"/>
      <c r="D265" s="226" t="s">
        <v>140</v>
      </c>
      <c r="E265" s="237" t="s">
        <v>19</v>
      </c>
      <c r="F265" s="238" t="s">
        <v>397</v>
      </c>
      <c r="G265" s="236"/>
      <c r="H265" s="239">
        <v>5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5" t="s">
        <v>140</v>
      </c>
      <c r="AU265" s="245" t="s">
        <v>85</v>
      </c>
      <c r="AV265" s="14" t="s">
        <v>85</v>
      </c>
      <c r="AW265" s="14" t="s">
        <v>37</v>
      </c>
      <c r="AX265" s="14" t="s">
        <v>75</v>
      </c>
      <c r="AY265" s="245" t="s">
        <v>125</v>
      </c>
    </row>
    <row r="266" spans="1:51" s="15" customFormat="1" ht="12">
      <c r="A266" s="15"/>
      <c r="B266" s="246"/>
      <c r="C266" s="247"/>
      <c r="D266" s="226" t="s">
        <v>140</v>
      </c>
      <c r="E266" s="248" t="s">
        <v>19</v>
      </c>
      <c r="F266" s="249" t="s">
        <v>176</v>
      </c>
      <c r="G266" s="247"/>
      <c r="H266" s="250">
        <v>5</v>
      </c>
      <c r="I266" s="251"/>
      <c r="J266" s="247"/>
      <c r="K266" s="247"/>
      <c r="L266" s="252"/>
      <c r="M266" s="253"/>
      <c r="N266" s="254"/>
      <c r="O266" s="254"/>
      <c r="P266" s="254"/>
      <c r="Q266" s="254"/>
      <c r="R266" s="254"/>
      <c r="S266" s="254"/>
      <c r="T266" s="25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6" t="s">
        <v>140</v>
      </c>
      <c r="AU266" s="256" t="s">
        <v>85</v>
      </c>
      <c r="AV266" s="15" t="s">
        <v>143</v>
      </c>
      <c r="AW266" s="15" t="s">
        <v>37</v>
      </c>
      <c r="AX266" s="15" t="s">
        <v>75</v>
      </c>
      <c r="AY266" s="256" t="s">
        <v>125</v>
      </c>
    </row>
    <row r="267" spans="1:51" s="14" customFormat="1" ht="12">
      <c r="A267" s="14"/>
      <c r="B267" s="235"/>
      <c r="C267" s="236"/>
      <c r="D267" s="226" t="s">
        <v>140</v>
      </c>
      <c r="E267" s="237" t="s">
        <v>19</v>
      </c>
      <c r="F267" s="238" t="s">
        <v>409</v>
      </c>
      <c r="G267" s="236"/>
      <c r="H267" s="239">
        <v>5.1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5" t="s">
        <v>140</v>
      </c>
      <c r="AU267" s="245" t="s">
        <v>85</v>
      </c>
      <c r="AV267" s="14" t="s">
        <v>85</v>
      </c>
      <c r="AW267" s="14" t="s">
        <v>37</v>
      </c>
      <c r="AX267" s="14" t="s">
        <v>83</v>
      </c>
      <c r="AY267" s="245" t="s">
        <v>125</v>
      </c>
    </row>
    <row r="268" spans="1:65" s="2" customFormat="1" ht="16.5" customHeight="1">
      <c r="A268" s="40"/>
      <c r="B268" s="41"/>
      <c r="C268" s="268" t="s">
        <v>410</v>
      </c>
      <c r="D268" s="268" t="s">
        <v>210</v>
      </c>
      <c r="E268" s="269" t="s">
        <v>411</v>
      </c>
      <c r="F268" s="270" t="s">
        <v>412</v>
      </c>
      <c r="G268" s="271" t="s">
        <v>157</v>
      </c>
      <c r="H268" s="272">
        <v>4</v>
      </c>
      <c r="I268" s="273"/>
      <c r="J268" s="274">
        <f>ROUND(I268*H268,2)</f>
        <v>0</v>
      </c>
      <c r="K268" s="270" t="s">
        <v>131</v>
      </c>
      <c r="L268" s="275"/>
      <c r="M268" s="276" t="s">
        <v>19</v>
      </c>
      <c r="N268" s="277" t="s">
        <v>46</v>
      </c>
      <c r="O268" s="86"/>
      <c r="P268" s="215">
        <f>O268*H268</f>
        <v>0</v>
      </c>
      <c r="Q268" s="215">
        <v>0.06567</v>
      </c>
      <c r="R268" s="215">
        <f>Q268*H268</f>
        <v>0.26268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181</v>
      </c>
      <c r="AT268" s="217" t="s">
        <v>210</v>
      </c>
      <c r="AU268" s="217" t="s">
        <v>85</v>
      </c>
      <c r="AY268" s="19" t="s">
        <v>125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83</v>
      </c>
      <c r="BK268" s="218">
        <f>ROUND(I268*H268,2)</f>
        <v>0</v>
      </c>
      <c r="BL268" s="19" t="s">
        <v>132</v>
      </c>
      <c r="BM268" s="217" t="s">
        <v>413</v>
      </c>
    </row>
    <row r="269" spans="1:51" s="14" customFormat="1" ht="12">
      <c r="A269" s="14"/>
      <c r="B269" s="235"/>
      <c r="C269" s="236"/>
      <c r="D269" s="226" t="s">
        <v>140</v>
      </c>
      <c r="E269" s="237" t="s">
        <v>19</v>
      </c>
      <c r="F269" s="238" t="s">
        <v>398</v>
      </c>
      <c r="G269" s="236"/>
      <c r="H269" s="239">
        <v>4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5" t="s">
        <v>140</v>
      </c>
      <c r="AU269" s="245" t="s">
        <v>85</v>
      </c>
      <c r="AV269" s="14" t="s">
        <v>85</v>
      </c>
      <c r="AW269" s="14" t="s">
        <v>37</v>
      </c>
      <c r="AX269" s="14" t="s">
        <v>83</v>
      </c>
      <c r="AY269" s="245" t="s">
        <v>125</v>
      </c>
    </row>
    <row r="270" spans="1:65" s="2" customFormat="1" ht="24.15" customHeight="1">
      <c r="A270" s="40"/>
      <c r="B270" s="41"/>
      <c r="C270" s="206" t="s">
        <v>414</v>
      </c>
      <c r="D270" s="206" t="s">
        <v>127</v>
      </c>
      <c r="E270" s="207" t="s">
        <v>415</v>
      </c>
      <c r="F270" s="208" t="s">
        <v>416</v>
      </c>
      <c r="G270" s="209" t="s">
        <v>157</v>
      </c>
      <c r="H270" s="210">
        <v>133</v>
      </c>
      <c r="I270" s="211"/>
      <c r="J270" s="212">
        <f>ROUND(I270*H270,2)</f>
        <v>0</v>
      </c>
      <c r="K270" s="208" t="s">
        <v>131</v>
      </c>
      <c r="L270" s="46"/>
      <c r="M270" s="213" t="s">
        <v>19</v>
      </c>
      <c r="N270" s="214" t="s">
        <v>46</v>
      </c>
      <c r="O270" s="86"/>
      <c r="P270" s="215">
        <f>O270*H270</f>
        <v>0</v>
      </c>
      <c r="Q270" s="215">
        <v>0.1294996</v>
      </c>
      <c r="R270" s="215">
        <f>Q270*H270</f>
        <v>17.223446799999998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132</v>
      </c>
      <c r="AT270" s="217" t="s">
        <v>127</v>
      </c>
      <c r="AU270" s="217" t="s">
        <v>85</v>
      </c>
      <c r="AY270" s="19" t="s">
        <v>125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83</v>
      </c>
      <c r="BK270" s="218">
        <f>ROUND(I270*H270,2)</f>
        <v>0</v>
      </c>
      <c r="BL270" s="19" t="s">
        <v>132</v>
      </c>
      <c r="BM270" s="217" t="s">
        <v>417</v>
      </c>
    </row>
    <row r="271" spans="1:47" s="2" customFormat="1" ht="12">
      <c r="A271" s="40"/>
      <c r="B271" s="41"/>
      <c r="C271" s="42"/>
      <c r="D271" s="219" t="s">
        <v>134</v>
      </c>
      <c r="E271" s="42"/>
      <c r="F271" s="220" t="s">
        <v>418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134</v>
      </c>
      <c r="AU271" s="19" t="s">
        <v>85</v>
      </c>
    </row>
    <row r="272" spans="1:51" s="13" customFormat="1" ht="12">
      <c r="A272" s="13"/>
      <c r="B272" s="224"/>
      <c r="C272" s="225"/>
      <c r="D272" s="226" t="s">
        <v>140</v>
      </c>
      <c r="E272" s="227" t="s">
        <v>19</v>
      </c>
      <c r="F272" s="228" t="s">
        <v>396</v>
      </c>
      <c r="G272" s="225"/>
      <c r="H272" s="227" t="s">
        <v>19</v>
      </c>
      <c r="I272" s="229"/>
      <c r="J272" s="225"/>
      <c r="K272" s="225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140</v>
      </c>
      <c r="AU272" s="234" t="s">
        <v>85</v>
      </c>
      <c r="AV272" s="13" t="s">
        <v>83</v>
      </c>
      <c r="AW272" s="13" t="s">
        <v>37</v>
      </c>
      <c r="AX272" s="13" t="s">
        <v>75</v>
      </c>
      <c r="AY272" s="234" t="s">
        <v>125</v>
      </c>
    </row>
    <row r="273" spans="1:51" s="14" customFormat="1" ht="12">
      <c r="A273" s="14"/>
      <c r="B273" s="235"/>
      <c r="C273" s="236"/>
      <c r="D273" s="226" t="s">
        <v>140</v>
      </c>
      <c r="E273" s="237" t="s">
        <v>19</v>
      </c>
      <c r="F273" s="238" t="s">
        <v>419</v>
      </c>
      <c r="G273" s="236"/>
      <c r="H273" s="239">
        <v>133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5" t="s">
        <v>140</v>
      </c>
      <c r="AU273" s="245" t="s">
        <v>85</v>
      </c>
      <c r="AV273" s="14" t="s">
        <v>85</v>
      </c>
      <c r="AW273" s="14" t="s">
        <v>37</v>
      </c>
      <c r="AX273" s="14" t="s">
        <v>83</v>
      </c>
      <c r="AY273" s="245" t="s">
        <v>125</v>
      </c>
    </row>
    <row r="274" spans="1:65" s="2" customFormat="1" ht="16.5" customHeight="1">
      <c r="A274" s="40"/>
      <c r="B274" s="41"/>
      <c r="C274" s="268" t="s">
        <v>420</v>
      </c>
      <c r="D274" s="268" t="s">
        <v>210</v>
      </c>
      <c r="E274" s="269" t="s">
        <v>421</v>
      </c>
      <c r="F274" s="270" t="s">
        <v>422</v>
      </c>
      <c r="G274" s="271" t="s">
        <v>157</v>
      </c>
      <c r="H274" s="272">
        <v>135.66</v>
      </c>
      <c r="I274" s="273"/>
      <c r="J274" s="274">
        <f>ROUND(I274*H274,2)</f>
        <v>0</v>
      </c>
      <c r="K274" s="270" t="s">
        <v>131</v>
      </c>
      <c r="L274" s="275"/>
      <c r="M274" s="276" t="s">
        <v>19</v>
      </c>
      <c r="N274" s="277" t="s">
        <v>46</v>
      </c>
      <c r="O274" s="86"/>
      <c r="P274" s="215">
        <f>O274*H274</f>
        <v>0</v>
      </c>
      <c r="Q274" s="215">
        <v>0.036</v>
      </c>
      <c r="R274" s="215">
        <f>Q274*H274</f>
        <v>4.88376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181</v>
      </c>
      <c r="AT274" s="217" t="s">
        <v>210</v>
      </c>
      <c r="AU274" s="217" t="s">
        <v>85</v>
      </c>
      <c r="AY274" s="19" t="s">
        <v>125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83</v>
      </c>
      <c r="BK274" s="218">
        <f>ROUND(I274*H274,2)</f>
        <v>0</v>
      </c>
      <c r="BL274" s="19" t="s">
        <v>132</v>
      </c>
      <c r="BM274" s="217" t="s">
        <v>423</v>
      </c>
    </row>
    <row r="275" spans="1:51" s="14" customFormat="1" ht="12">
      <c r="A275" s="14"/>
      <c r="B275" s="235"/>
      <c r="C275" s="236"/>
      <c r="D275" s="226" t="s">
        <v>140</v>
      </c>
      <c r="E275" s="237" t="s">
        <v>19</v>
      </c>
      <c r="F275" s="238" t="s">
        <v>424</v>
      </c>
      <c r="G275" s="236"/>
      <c r="H275" s="239">
        <v>135.66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5" t="s">
        <v>140</v>
      </c>
      <c r="AU275" s="245" t="s">
        <v>85</v>
      </c>
      <c r="AV275" s="14" t="s">
        <v>85</v>
      </c>
      <c r="AW275" s="14" t="s">
        <v>37</v>
      </c>
      <c r="AX275" s="14" t="s">
        <v>83</v>
      </c>
      <c r="AY275" s="245" t="s">
        <v>125</v>
      </c>
    </row>
    <row r="276" spans="1:65" s="2" customFormat="1" ht="24.15" customHeight="1">
      <c r="A276" s="40"/>
      <c r="B276" s="41"/>
      <c r="C276" s="206" t="s">
        <v>425</v>
      </c>
      <c r="D276" s="206" t="s">
        <v>127</v>
      </c>
      <c r="E276" s="207" t="s">
        <v>426</v>
      </c>
      <c r="F276" s="208" t="s">
        <v>427</v>
      </c>
      <c r="G276" s="209" t="s">
        <v>157</v>
      </c>
      <c r="H276" s="210">
        <v>13</v>
      </c>
      <c r="I276" s="211"/>
      <c r="J276" s="212">
        <f>ROUND(I276*H276,2)</f>
        <v>0</v>
      </c>
      <c r="K276" s="208" t="s">
        <v>131</v>
      </c>
      <c r="L276" s="46"/>
      <c r="M276" s="213" t="s">
        <v>19</v>
      </c>
      <c r="N276" s="214" t="s">
        <v>46</v>
      </c>
      <c r="O276" s="86"/>
      <c r="P276" s="215">
        <f>O276*H276</f>
        <v>0</v>
      </c>
      <c r="Q276" s="215">
        <v>0.3461325</v>
      </c>
      <c r="R276" s="215">
        <f>Q276*H276</f>
        <v>4.4997225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132</v>
      </c>
      <c r="AT276" s="217" t="s">
        <v>127</v>
      </c>
      <c r="AU276" s="217" t="s">
        <v>85</v>
      </c>
      <c r="AY276" s="19" t="s">
        <v>125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83</v>
      </c>
      <c r="BK276" s="218">
        <f>ROUND(I276*H276,2)</f>
        <v>0</v>
      </c>
      <c r="BL276" s="19" t="s">
        <v>132</v>
      </c>
      <c r="BM276" s="217" t="s">
        <v>428</v>
      </c>
    </row>
    <row r="277" spans="1:47" s="2" customFormat="1" ht="12">
      <c r="A277" s="40"/>
      <c r="B277" s="41"/>
      <c r="C277" s="42"/>
      <c r="D277" s="219" t="s">
        <v>134</v>
      </c>
      <c r="E277" s="42"/>
      <c r="F277" s="220" t="s">
        <v>429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134</v>
      </c>
      <c r="AU277" s="19" t="s">
        <v>85</v>
      </c>
    </row>
    <row r="278" spans="1:51" s="14" customFormat="1" ht="12">
      <c r="A278" s="14"/>
      <c r="B278" s="235"/>
      <c r="C278" s="236"/>
      <c r="D278" s="226" t="s">
        <v>140</v>
      </c>
      <c r="E278" s="237" t="s">
        <v>19</v>
      </c>
      <c r="F278" s="238" t="s">
        <v>430</v>
      </c>
      <c r="G278" s="236"/>
      <c r="H278" s="239">
        <v>11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5" t="s">
        <v>140</v>
      </c>
      <c r="AU278" s="245" t="s">
        <v>85</v>
      </c>
      <c r="AV278" s="14" t="s">
        <v>85</v>
      </c>
      <c r="AW278" s="14" t="s">
        <v>37</v>
      </c>
      <c r="AX278" s="14" t="s">
        <v>75</v>
      </c>
      <c r="AY278" s="245" t="s">
        <v>125</v>
      </c>
    </row>
    <row r="279" spans="1:51" s="14" customFormat="1" ht="12">
      <c r="A279" s="14"/>
      <c r="B279" s="235"/>
      <c r="C279" s="236"/>
      <c r="D279" s="226" t="s">
        <v>140</v>
      </c>
      <c r="E279" s="237" t="s">
        <v>19</v>
      </c>
      <c r="F279" s="238" t="s">
        <v>431</v>
      </c>
      <c r="G279" s="236"/>
      <c r="H279" s="239">
        <v>2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5" t="s">
        <v>140</v>
      </c>
      <c r="AU279" s="245" t="s">
        <v>85</v>
      </c>
      <c r="AV279" s="14" t="s">
        <v>85</v>
      </c>
      <c r="AW279" s="14" t="s">
        <v>37</v>
      </c>
      <c r="AX279" s="14" t="s">
        <v>75</v>
      </c>
      <c r="AY279" s="245" t="s">
        <v>125</v>
      </c>
    </row>
    <row r="280" spans="1:51" s="16" customFormat="1" ht="12">
      <c r="A280" s="16"/>
      <c r="B280" s="257"/>
      <c r="C280" s="258"/>
      <c r="D280" s="226" t="s">
        <v>140</v>
      </c>
      <c r="E280" s="259" t="s">
        <v>19</v>
      </c>
      <c r="F280" s="260" t="s">
        <v>180</v>
      </c>
      <c r="G280" s="258"/>
      <c r="H280" s="261">
        <v>13</v>
      </c>
      <c r="I280" s="262"/>
      <c r="J280" s="258"/>
      <c r="K280" s="258"/>
      <c r="L280" s="263"/>
      <c r="M280" s="264"/>
      <c r="N280" s="265"/>
      <c r="O280" s="265"/>
      <c r="P280" s="265"/>
      <c r="Q280" s="265"/>
      <c r="R280" s="265"/>
      <c r="S280" s="265"/>
      <c r="T280" s="26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T280" s="267" t="s">
        <v>140</v>
      </c>
      <c r="AU280" s="267" t="s">
        <v>85</v>
      </c>
      <c r="AV280" s="16" t="s">
        <v>132</v>
      </c>
      <c r="AW280" s="16" t="s">
        <v>37</v>
      </c>
      <c r="AX280" s="16" t="s">
        <v>83</v>
      </c>
      <c r="AY280" s="267" t="s">
        <v>125</v>
      </c>
    </row>
    <row r="281" spans="1:65" s="2" customFormat="1" ht="16.5" customHeight="1">
      <c r="A281" s="40"/>
      <c r="B281" s="41"/>
      <c r="C281" s="268" t="s">
        <v>432</v>
      </c>
      <c r="D281" s="268" t="s">
        <v>210</v>
      </c>
      <c r="E281" s="269" t="s">
        <v>433</v>
      </c>
      <c r="F281" s="270" t="s">
        <v>434</v>
      </c>
      <c r="G281" s="271" t="s">
        <v>157</v>
      </c>
      <c r="H281" s="272">
        <v>2</v>
      </c>
      <c r="I281" s="273"/>
      <c r="J281" s="274">
        <f>ROUND(I281*H281,2)</f>
        <v>0</v>
      </c>
      <c r="K281" s="270" t="s">
        <v>131</v>
      </c>
      <c r="L281" s="275"/>
      <c r="M281" s="276" t="s">
        <v>19</v>
      </c>
      <c r="N281" s="277" t="s">
        <v>46</v>
      </c>
      <c r="O281" s="86"/>
      <c r="P281" s="215">
        <f>O281*H281</f>
        <v>0</v>
      </c>
      <c r="Q281" s="215">
        <v>0.15</v>
      </c>
      <c r="R281" s="215">
        <f>Q281*H281</f>
        <v>0.3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181</v>
      </c>
      <c r="AT281" s="217" t="s">
        <v>210</v>
      </c>
      <c r="AU281" s="217" t="s">
        <v>85</v>
      </c>
      <c r="AY281" s="19" t="s">
        <v>125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83</v>
      </c>
      <c r="BK281" s="218">
        <f>ROUND(I281*H281,2)</f>
        <v>0</v>
      </c>
      <c r="BL281" s="19" t="s">
        <v>132</v>
      </c>
      <c r="BM281" s="217" t="s">
        <v>435</v>
      </c>
    </row>
    <row r="282" spans="1:51" s="14" customFormat="1" ht="12">
      <c r="A282" s="14"/>
      <c r="B282" s="235"/>
      <c r="C282" s="236"/>
      <c r="D282" s="226" t="s">
        <v>140</v>
      </c>
      <c r="E282" s="237" t="s">
        <v>19</v>
      </c>
      <c r="F282" s="238" t="s">
        <v>436</v>
      </c>
      <c r="G282" s="236"/>
      <c r="H282" s="239">
        <v>2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5" t="s">
        <v>140</v>
      </c>
      <c r="AU282" s="245" t="s">
        <v>85</v>
      </c>
      <c r="AV282" s="14" t="s">
        <v>85</v>
      </c>
      <c r="AW282" s="14" t="s">
        <v>37</v>
      </c>
      <c r="AX282" s="14" t="s">
        <v>83</v>
      </c>
      <c r="AY282" s="245" t="s">
        <v>125</v>
      </c>
    </row>
    <row r="283" spans="1:65" s="2" customFormat="1" ht="16.5" customHeight="1">
      <c r="A283" s="40"/>
      <c r="B283" s="41"/>
      <c r="C283" s="268" t="s">
        <v>437</v>
      </c>
      <c r="D283" s="268" t="s">
        <v>210</v>
      </c>
      <c r="E283" s="269" t="s">
        <v>438</v>
      </c>
      <c r="F283" s="270" t="s">
        <v>439</v>
      </c>
      <c r="G283" s="271" t="s">
        <v>157</v>
      </c>
      <c r="H283" s="272">
        <v>11</v>
      </c>
      <c r="I283" s="273"/>
      <c r="J283" s="274">
        <f>ROUND(I283*H283,2)</f>
        <v>0</v>
      </c>
      <c r="K283" s="270" t="s">
        <v>131</v>
      </c>
      <c r="L283" s="275"/>
      <c r="M283" s="276" t="s">
        <v>19</v>
      </c>
      <c r="N283" s="277" t="s">
        <v>46</v>
      </c>
      <c r="O283" s="86"/>
      <c r="P283" s="215">
        <f>O283*H283</f>
        <v>0</v>
      </c>
      <c r="Q283" s="215">
        <v>0.225</v>
      </c>
      <c r="R283" s="215">
        <f>Q283*H283</f>
        <v>2.475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181</v>
      </c>
      <c r="AT283" s="217" t="s">
        <v>210</v>
      </c>
      <c r="AU283" s="217" t="s">
        <v>85</v>
      </c>
      <c r="AY283" s="19" t="s">
        <v>125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83</v>
      </c>
      <c r="BK283" s="218">
        <f>ROUND(I283*H283,2)</f>
        <v>0</v>
      </c>
      <c r="BL283" s="19" t="s">
        <v>132</v>
      </c>
      <c r="BM283" s="217" t="s">
        <v>440</v>
      </c>
    </row>
    <row r="284" spans="1:65" s="2" customFormat="1" ht="16.5" customHeight="1">
      <c r="A284" s="40"/>
      <c r="B284" s="41"/>
      <c r="C284" s="206" t="s">
        <v>441</v>
      </c>
      <c r="D284" s="206" t="s">
        <v>127</v>
      </c>
      <c r="E284" s="207" t="s">
        <v>442</v>
      </c>
      <c r="F284" s="208" t="s">
        <v>443</v>
      </c>
      <c r="G284" s="209" t="s">
        <v>170</v>
      </c>
      <c r="H284" s="210">
        <v>6.519</v>
      </c>
      <c r="I284" s="211"/>
      <c r="J284" s="212">
        <f>ROUND(I284*H284,2)</f>
        <v>0</v>
      </c>
      <c r="K284" s="208" t="s">
        <v>131</v>
      </c>
      <c r="L284" s="46"/>
      <c r="M284" s="213" t="s">
        <v>19</v>
      </c>
      <c r="N284" s="214" t="s">
        <v>46</v>
      </c>
      <c r="O284" s="86"/>
      <c r="P284" s="215">
        <f>O284*H284</f>
        <v>0</v>
      </c>
      <c r="Q284" s="215">
        <v>2.25634</v>
      </c>
      <c r="R284" s="215">
        <f>Q284*H284</f>
        <v>14.70908046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132</v>
      </c>
      <c r="AT284" s="217" t="s">
        <v>127</v>
      </c>
      <c r="AU284" s="217" t="s">
        <v>85</v>
      </c>
      <c r="AY284" s="19" t="s">
        <v>125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83</v>
      </c>
      <c r="BK284" s="218">
        <f>ROUND(I284*H284,2)</f>
        <v>0</v>
      </c>
      <c r="BL284" s="19" t="s">
        <v>132</v>
      </c>
      <c r="BM284" s="217" t="s">
        <v>444</v>
      </c>
    </row>
    <row r="285" spans="1:47" s="2" customFormat="1" ht="12">
      <c r="A285" s="40"/>
      <c r="B285" s="41"/>
      <c r="C285" s="42"/>
      <c r="D285" s="219" t="s">
        <v>134</v>
      </c>
      <c r="E285" s="42"/>
      <c r="F285" s="220" t="s">
        <v>445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134</v>
      </c>
      <c r="AU285" s="19" t="s">
        <v>85</v>
      </c>
    </row>
    <row r="286" spans="1:51" s="13" customFormat="1" ht="12">
      <c r="A286" s="13"/>
      <c r="B286" s="224"/>
      <c r="C286" s="225"/>
      <c r="D286" s="226" t="s">
        <v>140</v>
      </c>
      <c r="E286" s="227" t="s">
        <v>19</v>
      </c>
      <c r="F286" s="228" t="s">
        <v>446</v>
      </c>
      <c r="G286" s="225"/>
      <c r="H286" s="227" t="s">
        <v>19</v>
      </c>
      <c r="I286" s="229"/>
      <c r="J286" s="225"/>
      <c r="K286" s="225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140</v>
      </c>
      <c r="AU286" s="234" t="s">
        <v>85</v>
      </c>
      <c r="AV286" s="13" t="s">
        <v>83</v>
      </c>
      <c r="AW286" s="13" t="s">
        <v>37</v>
      </c>
      <c r="AX286" s="13" t="s">
        <v>75</v>
      </c>
      <c r="AY286" s="234" t="s">
        <v>125</v>
      </c>
    </row>
    <row r="287" spans="1:51" s="14" customFormat="1" ht="12">
      <c r="A287" s="14"/>
      <c r="B287" s="235"/>
      <c r="C287" s="236"/>
      <c r="D287" s="226" t="s">
        <v>140</v>
      </c>
      <c r="E287" s="237" t="s">
        <v>19</v>
      </c>
      <c r="F287" s="238" t="s">
        <v>447</v>
      </c>
      <c r="G287" s="236"/>
      <c r="H287" s="239">
        <v>3.724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5" t="s">
        <v>140</v>
      </c>
      <c r="AU287" s="245" t="s">
        <v>85</v>
      </c>
      <c r="AV287" s="14" t="s">
        <v>85</v>
      </c>
      <c r="AW287" s="14" t="s">
        <v>37</v>
      </c>
      <c r="AX287" s="14" t="s">
        <v>75</v>
      </c>
      <c r="AY287" s="245" t="s">
        <v>125</v>
      </c>
    </row>
    <row r="288" spans="1:51" s="14" customFormat="1" ht="12">
      <c r="A288" s="14"/>
      <c r="B288" s="235"/>
      <c r="C288" s="236"/>
      <c r="D288" s="226" t="s">
        <v>140</v>
      </c>
      <c r="E288" s="237" t="s">
        <v>19</v>
      </c>
      <c r="F288" s="238" t="s">
        <v>448</v>
      </c>
      <c r="G288" s="236"/>
      <c r="H288" s="239">
        <v>1.82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5" t="s">
        <v>140</v>
      </c>
      <c r="AU288" s="245" t="s">
        <v>85</v>
      </c>
      <c r="AV288" s="14" t="s">
        <v>85</v>
      </c>
      <c r="AW288" s="14" t="s">
        <v>37</v>
      </c>
      <c r="AX288" s="14" t="s">
        <v>75</v>
      </c>
      <c r="AY288" s="245" t="s">
        <v>125</v>
      </c>
    </row>
    <row r="289" spans="1:51" s="14" customFormat="1" ht="12">
      <c r="A289" s="14"/>
      <c r="B289" s="235"/>
      <c r="C289" s="236"/>
      <c r="D289" s="226" t="s">
        <v>140</v>
      </c>
      <c r="E289" s="237" t="s">
        <v>19</v>
      </c>
      <c r="F289" s="238" t="s">
        <v>449</v>
      </c>
      <c r="G289" s="236"/>
      <c r="H289" s="239">
        <v>0.975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5" t="s">
        <v>140</v>
      </c>
      <c r="AU289" s="245" t="s">
        <v>85</v>
      </c>
      <c r="AV289" s="14" t="s">
        <v>85</v>
      </c>
      <c r="AW289" s="14" t="s">
        <v>37</v>
      </c>
      <c r="AX289" s="14" t="s">
        <v>75</v>
      </c>
      <c r="AY289" s="245" t="s">
        <v>125</v>
      </c>
    </row>
    <row r="290" spans="1:51" s="16" customFormat="1" ht="12">
      <c r="A290" s="16"/>
      <c r="B290" s="257"/>
      <c r="C290" s="258"/>
      <c r="D290" s="226" t="s">
        <v>140</v>
      </c>
      <c r="E290" s="259" t="s">
        <v>19</v>
      </c>
      <c r="F290" s="260" t="s">
        <v>180</v>
      </c>
      <c r="G290" s="258"/>
      <c r="H290" s="261">
        <v>6.519</v>
      </c>
      <c r="I290" s="262"/>
      <c r="J290" s="258"/>
      <c r="K290" s="258"/>
      <c r="L290" s="263"/>
      <c r="M290" s="264"/>
      <c r="N290" s="265"/>
      <c r="O290" s="265"/>
      <c r="P290" s="265"/>
      <c r="Q290" s="265"/>
      <c r="R290" s="265"/>
      <c r="S290" s="265"/>
      <c r="T290" s="26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T290" s="267" t="s">
        <v>140</v>
      </c>
      <c r="AU290" s="267" t="s">
        <v>85</v>
      </c>
      <c r="AV290" s="16" t="s">
        <v>132</v>
      </c>
      <c r="AW290" s="16" t="s">
        <v>37</v>
      </c>
      <c r="AX290" s="16" t="s">
        <v>83</v>
      </c>
      <c r="AY290" s="267" t="s">
        <v>125</v>
      </c>
    </row>
    <row r="291" spans="1:65" s="2" customFormat="1" ht="24.15" customHeight="1">
      <c r="A291" s="40"/>
      <c r="B291" s="41"/>
      <c r="C291" s="206" t="s">
        <v>450</v>
      </c>
      <c r="D291" s="206" t="s">
        <v>127</v>
      </c>
      <c r="E291" s="207" t="s">
        <v>451</v>
      </c>
      <c r="F291" s="208" t="s">
        <v>452</v>
      </c>
      <c r="G291" s="209" t="s">
        <v>157</v>
      </c>
      <c r="H291" s="210">
        <v>53</v>
      </c>
      <c r="I291" s="211"/>
      <c r="J291" s="212">
        <f>ROUND(I291*H291,2)</f>
        <v>0</v>
      </c>
      <c r="K291" s="208" t="s">
        <v>131</v>
      </c>
      <c r="L291" s="46"/>
      <c r="M291" s="213" t="s">
        <v>19</v>
      </c>
      <c r="N291" s="214" t="s">
        <v>46</v>
      </c>
      <c r="O291" s="86"/>
      <c r="P291" s="215">
        <f>O291*H291</f>
        <v>0</v>
      </c>
      <c r="Q291" s="215">
        <v>3.45E-06</v>
      </c>
      <c r="R291" s="215">
        <f>Q291*H291</f>
        <v>0.00018285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132</v>
      </c>
      <c r="AT291" s="217" t="s">
        <v>127</v>
      </c>
      <c r="AU291" s="217" t="s">
        <v>85</v>
      </c>
      <c r="AY291" s="19" t="s">
        <v>125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83</v>
      </c>
      <c r="BK291" s="218">
        <f>ROUND(I291*H291,2)</f>
        <v>0</v>
      </c>
      <c r="BL291" s="19" t="s">
        <v>132</v>
      </c>
      <c r="BM291" s="217" t="s">
        <v>453</v>
      </c>
    </row>
    <row r="292" spans="1:47" s="2" customFormat="1" ht="12">
      <c r="A292" s="40"/>
      <c r="B292" s="41"/>
      <c r="C292" s="42"/>
      <c r="D292" s="219" t="s">
        <v>134</v>
      </c>
      <c r="E292" s="42"/>
      <c r="F292" s="220" t="s">
        <v>454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134</v>
      </c>
      <c r="AU292" s="19" t="s">
        <v>85</v>
      </c>
    </row>
    <row r="293" spans="1:51" s="13" customFormat="1" ht="12">
      <c r="A293" s="13"/>
      <c r="B293" s="224"/>
      <c r="C293" s="225"/>
      <c r="D293" s="226" t="s">
        <v>140</v>
      </c>
      <c r="E293" s="227" t="s">
        <v>19</v>
      </c>
      <c r="F293" s="228" t="s">
        <v>231</v>
      </c>
      <c r="G293" s="225"/>
      <c r="H293" s="227" t="s">
        <v>19</v>
      </c>
      <c r="I293" s="229"/>
      <c r="J293" s="225"/>
      <c r="K293" s="225"/>
      <c r="L293" s="230"/>
      <c r="M293" s="231"/>
      <c r="N293" s="232"/>
      <c r="O293" s="232"/>
      <c r="P293" s="232"/>
      <c r="Q293" s="232"/>
      <c r="R293" s="232"/>
      <c r="S293" s="232"/>
      <c r="T293" s="23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4" t="s">
        <v>140</v>
      </c>
      <c r="AU293" s="234" t="s">
        <v>85</v>
      </c>
      <c r="AV293" s="13" t="s">
        <v>83</v>
      </c>
      <c r="AW293" s="13" t="s">
        <v>37</v>
      </c>
      <c r="AX293" s="13" t="s">
        <v>75</v>
      </c>
      <c r="AY293" s="234" t="s">
        <v>125</v>
      </c>
    </row>
    <row r="294" spans="1:51" s="14" customFormat="1" ht="12">
      <c r="A294" s="14"/>
      <c r="B294" s="235"/>
      <c r="C294" s="236"/>
      <c r="D294" s="226" t="s">
        <v>140</v>
      </c>
      <c r="E294" s="237" t="s">
        <v>19</v>
      </c>
      <c r="F294" s="238" t="s">
        <v>455</v>
      </c>
      <c r="G294" s="236"/>
      <c r="H294" s="239">
        <v>53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5" t="s">
        <v>140</v>
      </c>
      <c r="AU294" s="245" t="s">
        <v>85</v>
      </c>
      <c r="AV294" s="14" t="s">
        <v>85</v>
      </c>
      <c r="AW294" s="14" t="s">
        <v>37</v>
      </c>
      <c r="AX294" s="14" t="s">
        <v>83</v>
      </c>
      <c r="AY294" s="245" t="s">
        <v>125</v>
      </c>
    </row>
    <row r="295" spans="1:65" s="2" customFormat="1" ht="24.15" customHeight="1">
      <c r="A295" s="40"/>
      <c r="B295" s="41"/>
      <c r="C295" s="206" t="s">
        <v>456</v>
      </c>
      <c r="D295" s="206" t="s">
        <v>127</v>
      </c>
      <c r="E295" s="207" t="s">
        <v>457</v>
      </c>
      <c r="F295" s="208" t="s">
        <v>458</v>
      </c>
      <c r="G295" s="209" t="s">
        <v>157</v>
      </c>
      <c r="H295" s="210">
        <v>53</v>
      </c>
      <c r="I295" s="211"/>
      <c r="J295" s="212">
        <f>ROUND(I295*H295,2)</f>
        <v>0</v>
      </c>
      <c r="K295" s="208" t="s">
        <v>131</v>
      </c>
      <c r="L295" s="46"/>
      <c r="M295" s="213" t="s">
        <v>19</v>
      </c>
      <c r="N295" s="214" t="s">
        <v>46</v>
      </c>
      <c r="O295" s="86"/>
      <c r="P295" s="215">
        <f>O295*H295</f>
        <v>0</v>
      </c>
      <c r="Q295" s="215">
        <v>0.0001103</v>
      </c>
      <c r="R295" s="215">
        <f>Q295*H295</f>
        <v>0.0058459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132</v>
      </c>
      <c r="AT295" s="217" t="s">
        <v>127</v>
      </c>
      <c r="AU295" s="217" t="s">
        <v>85</v>
      </c>
      <c r="AY295" s="19" t="s">
        <v>125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83</v>
      </c>
      <c r="BK295" s="218">
        <f>ROUND(I295*H295,2)</f>
        <v>0</v>
      </c>
      <c r="BL295" s="19" t="s">
        <v>132</v>
      </c>
      <c r="BM295" s="217" t="s">
        <v>459</v>
      </c>
    </row>
    <row r="296" spans="1:47" s="2" customFormat="1" ht="12">
      <c r="A296" s="40"/>
      <c r="B296" s="41"/>
      <c r="C296" s="42"/>
      <c r="D296" s="219" t="s">
        <v>134</v>
      </c>
      <c r="E296" s="42"/>
      <c r="F296" s="220" t="s">
        <v>460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134</v>
      </c>
      <c r="AU296" s="19" t="s">
        <v>85</v>
      </c>
    </row>
    <row r="297" spans="1:51" s="13" customFormat="1" ht="12">
      <c r="A297" s="13"/>
      <c r="B297" s="224"/>
      <c r="C297" s="225"/>
      <c r="D297" s="226" t="s">
        <v>140</v>
      </c>
      <c r="E297" s="227" t="s">
        <v>19</v>
      </c>
      <c r="F297" s="228" t="s">
        <v>231</v>
      </c>
      <c r="G297" s="225"/>
      <c r="H297" s="227" t="s">
        <v>19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140</v>
      </c>
      <c r="AU297" s="234" t="s">
        <v>85</v>
      </c>
      <c r="AV297" s="13" t="s">
        <v>83</v>
      </c>
      <c r="AW297" s="13" t="s">
        <v>37</v>
      </c>
      <c r="AX297" s="13" t="s">
        <v>75</v>
      </c>
      <c r="AY297" s="234" t="s">
        <v>125</v>
      </c>
    </row>
    <row r="298" spans="1:51" s="14" customFormat="1" ht="12">
      <c r="A298" s="14"/>
      <c r="B298" s="235"/>
      <c r="C298" s="236"/>
      <c r="D298" s="226" t="s">
        <v>140</v>
      </c>
      <c r="E298" s="237" t="s">
        <v>19</v>
      </c>
      <c r="F298" s="238" t="s">
        <v>455</v>
      </c>
      <c r="G298" s="236"/>
      <c r="H298" s="239">
        <v>53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5" t="s">
        <v>140</v>
      </c>
      <c r="AU298" s="245" t="s">
        <v>85</v>
      </c>
      <c r="AV298" s="14" t="s">
        <v>85</v>
      </c>
      <c r="AW298" s="14" t="s">
        <v>37</v>
      </c>
      <c r="AX298" s="14" t="s">
        <v>83</v>
      </c>
      <c r="AY298" s="245" t="s">
        <v>125</v>
      </c>
    </row>
    <row r="299" spans="1:65" s="2" customFormat="1" ht="24.15" customHeight="1">
      <c r="A299" s="40"/>
      <c r="B299" s="41"/>
      <c r="C299" s="206" t="s">
        <v>461</v>
      </c>
      <c r="D299" s="206" t="s">
        <v>127</v>
      </c>
      <c r="E299" s="207" t="s">
        <v>462</v>
      </c>
      <c r="F299" s="208" t="s">
        <v>463</v>
      </c>
      <c r="G299" s="209" t="s">
        <v>244</v>
      </c>
      <c r="H299" s="210">
        <v>2</v>
      </c>
      <c r="I299" s="211"/>
      <c r="J299" s="212">
        <f>ROUND(I299*H299,2)</f>
        <v>0</v>
      </c>
      <c r="K299" s="208" t="s">
        <v>131</v>
      </c>
      <c r="L299" s="46"/>
      <c r="M299" s="213" t="s">
        <v>19</v>
      </c>
      <c r="N299" s="214" t="s">
        <v>46</v>
      </c>
      <c r="O299" s="86"/>
      <c r="P299" s="215">
        <f>O299*H299</f>
        <v>0</v>
      </c>
      <c r="Q299" s="215">
        <v>0</v>
      </c>
      <c r="R299" s="215">
        <f>Q299*H299</f>
        <v>0</v>
      </c>
      <c r="S299" s="215">
        <v>0.004</v>
      </c>
      <c r="T299" s="216">
        <f>S299*H299</f>
        <v>0.008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132</v>
      </c>
      <c r="AT299" s="217" t="s">
        <v>127</v>
      </c>
      <c r="AU299" s="217" t="s">
        <v>85</v>
      </c>
      <c r="AY299" s="19" t="s">
        <v>125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83</v>
      </c>
      <c r="BK299" s="218">
        <f>ROUND(I299*H299,2)</f>
        <v>0</v>
      </c>
      <c r="BL299" s="19" t="s">
        <v>132</v>
      </c>
      <c r="BM299" s="217" t="s">
        <v>464</v>
      </c>
    </row>
    <row r="300" spans="1:47" s="2" customFormat="1" ht="12">
      <c r="A300" s="40"/>
      <c r="B300" s="41"/>
      <c r="C300" s="42"/>
      <c r="D300" s="219" t="s">
        <v>134</v>
      </c>
      <c r="E300" s="42"/>
      <c r="F300" s="220" t="s">
        <v>465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134</v>
      </c>
      <c r="AU300" s="19" t="s">
        <v>85</v>
      </c>
    </row>
    <row r="301" spans="1:51" s="14" customFormat="1" ht="12">
      <c r="A301" s="14"/>
      <c r="B301" s="235"/>
      <c r="C301" s="236"/>
      <c r="D301" s="226" t="s">
        <v>140</v>
      </c>
      <c r="E301" s="237" t="s">
        <v>19</v>
      </c>
      <c r="F301" s="238" t="s">
        <v>466</v>
      </c>
      <c r="G301" s="236"/>
      <c r="H301" s="239">
        <v>1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5" t="s">
        <v>140</v>
      </c>
      <c r="AU301" s="245" t="s">
        <v>85</v>
      </c>
      <c r="AV301" s="14" t="s">
        <v>85</v>
      </c>
      <c r="AW301" s="14" t="s">
        <v>37</v>
      </c>
      <c r="AX301" s="14" t="s">
        <v>75</v>
      </c>
      <c r="AY301" s="245" t="s">
        <v>125</v>
      </c>
    </row>
    <row r="302" spans="1:51" s="14" customFormat="1" ht="12">
      <c r="A302" s="14"/>
      <c r="B302" s="235"/>
      <c r="C302" s="236"/>
      <c r="D302" s="226" t="s">
        <v>140</v>
      </c>
      <c r="E302" s="237" t="s">
        <v>19</v>
      </c>
      <c r="F302" s="238" t="s">
        <v>467</v>
      </c>
      <c r="G302" s="236"/>
      <c r="H302" s="239">
        <v>1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5" t="s">
        <v>140</v>
      </c>
      <c r="AU302" s="245" t="s">
        <v>85</v>
      </c>
      <c r="AV302" s="14" t="s">
        <v>85</v>
      </c>
      <c r="AW302" s="14" t="s">
        <v>37</v>
      </c>
      <c r="AX302" s="14" t="s">
        <v>75</v>
      </c>
      <c r="AY302" s="245" t="s">
        <v>125</v>
      </c>
    </row>
    <row r="303" spans="1:51" s="16" customFormat="1" ht="12">
      <c r="A303" s="16"/>
      <c r="B303" s="257"/>
      <c r="C303" s="258"/>
      <c r="D303" s="226" t="s">
        <v>140</v>
      </c>
      <c r="E303" s="259" t="s">
        <v>19</v>
      </c>
      <c r="F303" s="260" t="s">
        <v>180</v>
      </c>
      <c r="G303" s="258"/>
      <c r="H303" s="261">
        <v>2</v>
      </c>
      <c r="I303" s="262"/>
      <c r="J303" s="258"/>
      <c r="K303" s="258"/>
      <c r="L303" s="263"/>
      <c r="M303" s="264"/>
      <c r="N303" s="265"/>
      <c r="O303" s="265"/>
      <c r="P303" s="265"/>
      <c r="Q303" s="265"/>
      <c r="R303" s="265"/>
      <c r="S303" s="265"/>
      <c r="T303" s="26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T303" s="267" t="s">
        <v>140</v>
      </c>
      <c r="AU303" s="267" t="s">
        <v>85</v>
      </c>
      <c r="AV303" s="16" t="s">
        <v>132</v>
      </c>
      <c r="AW303" s="16" t="s">
        <v>37</v>
      </c>
      <c r="AX303" s="16" t="s">
        <v>83</v>
      </c>
      <c r="AY303" s="267" t="s">
        <v>125</v>
      </c>
    </row>
    <row r="304" spans="1:63" s="12" customFormat="1" ht="22.8" customHeight="1">
      <c r="A304" s="12"/>
      <c r="B304" s="190"/>
      <c r="C304" s="191"/>
      <c r="D304" s="192" t="s">
        <v>74</v>
      </c>
      <c r="E304" s="204" t="s">
        <v>468</v>
      </c>
      <c r="F304" s="204" t="s">
        <v>469</v>
      </c>
      <c r="G304" s="191"/>
      <c r="H304" s="191"/>
      <c r="I304" s="194"/>
      <c r="J304" s="205">
        <f>BK304</f>
        <v>0</v>
      </c>
      <c r="K304" s="191"/>
      <c r="L304" s="196"/>
      <c r="M304" s="197"/>
      <c r="N304" s="198"/>
      <c r="O304" s="198"/>
      <c r="P304" s="199">
        <f>SUM(P305:P326)</f>
        <v>0</v>
      </c>
      <c r="Q304" s="198"/>
      <c r="R304" s="199">
        <f>SUM(R305:R326)</f>
        <v>0</v>
      </c>
      <c r="S304" s="198"/>
      <c r="T304" s="200">
        <f>SUM(T305:T326)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01" t="s">
        <v>83</v>
      </c>
      <c r="AT304" s="202" t="s">
        <v>74</v>
      </c>
      <c r="AU304" s="202" t="s">
        <v>83</v>
      </c>
      <c r="AY304" s="201" t="s">
        <v>125</v>
      </c>
      <c r="BK304" s="203">
        <f>SUM(BK305:BK326)</f>
        <v>0</v>
      </c>
    </row>
    <row r="305" spans="1:65" s="2" customFormat="1" ht="24.15" customHeight="1">
      <c r="A305" s="40"/>
      <c r="B305" s="41"/>
      <c r="C305" s="206" t="s">
        <v>470</v>
      </c>
      <c r="D305" s="206" t="s">
        <v>127</v>
      </c>
      <c r="E305" s="207" t="s">
        <v>471</v>
      </c>
      <c r="F305" s="208" t="s">
        <v>472</v>
      </c>
      <c r="G305" s="209" t="s">
        <v>213</v>
      </c>
      <c r="H305" s="210">
        <v>91.83</v>
      </c>
      <c r="I305" s="211"/>
      <c r="J305" s="212">
        <f>ROUND(I305*H305,2)</f>
        <v>0</v>
      </c>
      <c r="K305" s="208" t="s">
        <v>131</v>
      </c>
      <c r="L305" s="46"/>
      <c r="M305" s="213" t="s">
        <v>19</v>
      </c>
      <c r="N305" s="214" t="s">
        <v>46</v>
      </c>
      <c r="O305" s="86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7" t="s">
        <v>132</v>
      </c>
      <c r="AT305" s="217" t="s">
        <v>127</v>
      </c>
      <c r="AU305" s="217" t="s">
        <v>85</v>
      </c>
      <c r="AY305" s="19" t="s">
        <v>125</v>
      </c>
      <c r="BE305" s="218">
        <f>IF(N305="základní",J305,0)</f>
        <v>0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9" t="s">
        <v>83</v>
      </c>
      <c r="BK305" s="218">
        <f>ROUND(I305*H305,2)</f>
        <v>0</v>
      </c>
      <c r="BL305" s="19" t="s">
        <v>132</v>
      </c>
      <c r="BM305" s="217" t="s">
        <v>473</v>
      </c>
    </row>
    <row r="306" spans="1:47" s="2" customFormat="1" ht="12">
      <c r="A306" s="40"/>
      <c r="B306" s="41"/>
      <c r="C306" s="42"/>
      <c r="D306" s="219" t="s">
        <v>134</v>
      </c>
      <c r="E306" s="42"/>
      <c r="F306" s="220" t="s">
        <v>474</v>
      </c>
      <c r="G306" s="42"/>
      <c r="H306" s="42"/>
      <c r="I306" s="221"/>
      <c r="J306" s="42"/>
      <c r="K306" s="42"/>
      <c r="L306" s="46"/>
      <c r="M306" s="222"/>
      <c r="N306" s="223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134</v>
      </c>
      <c r="AU306" s="19" t="s">
        <v>85</v>
      </c>
    </row>
    <row r="307" spans="1:51" s="14" customFormat="1" ht="12">
      <c r="A307" s="14"/>
      <c r="B307" s="235"/>
      <c r="C307" s="236"/>
      <c r="D307" s="226" t="s">
        <v>140</v>
      </c>
      <c r="E307" s="237" t="s">
        <v>19</v>
      </c>
      <c r="F307" s="238" t="s">
        <v>475</v>
      </c>
      <c r="G307" s="236"/>
      <c r="H307" s="239">
        <v>60.37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5" t="s">
        <v>140</v>
      </c>
      <c r="AU307" s="245" t="s">
        <v>85</v>
      </c>
      <c r="AV307" s="14" t="s">
        <v>85</v>
      </c>
      <c r="AW307" s="14" t="s">
        <v>37</v>
      </c>
      <c r="AX307" s="14" t="s">
        <v>75</v>
      </c>
      <c r="AY307" s="245" t="s">
        <v>125</v>
      </c>
    </row>
    <row r="308" spans="1:51" s="14" customFormat="1" ht="12">
      <c r="A308" s="14"/>
      <c r="B308" s="235"/>
      <c r="C308" s="236"/>
      <c r="D308" s="226" t="s">
        <v>140</v>
      </c>
      <c r="E308" s="237" t="s">
        <v>19</v>
      </c>
      <c r="F308" s="238" t="s">
        <v>476</v>
      </c>
      <c r="G308" s="236"/>
      <c r="H308" s="239">
        <v>31.46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5" t="s">
        <v>140</v>
      </c>
      <c r="AU308" s="245" t="s">
        <v>85</v>
      </c>
      <c r="AV308" s="14" t="s">
        <v>85</v>
      </c>
      <c r="AW308" s="14" t="s">
        <v>37</v>
      </c>
      <c r="AX308" s="14" t="s">
        <v>75</v>
      </c>
      <c r="AY308" s="245" t="s">
        <v>125</v>
      </c>
    </row>
    <row r="309" spans="1:51" s="16" customFormat="1" ht="12">
      <c r="A309" s="16"/>
      <c r="B309" s="257"/>
      <c r="C309" s="258"/>
      <c r="D309" s="226" t="s">
        <v>140</v>
      </c>
      <c r="E309" s="259" t="s">
        <v>19</v>
      </c>
      <c r="F309" s="260" t="s">
        <v>180</v>
      </c>
      <c r="G309" s="258"/>
      <c r="H309" s="261">
        <v>91.83</v>
      </c>
      <c r="I309" s="262"/>
      <c r="J309" s="258"/>
      <c r="K309" s="258"/>
      <c r="L309" s="263"/>
      <c r="M309" s="264"/>
      <c r="N309" s="265"/>
      <c r="O309" s="265"/>
      <c r="P309" s="265"/>
      <c r="Q309" s="265"/>
      <c r="R309" s="265"/>
      <c r="S309" s="265"/>
      <c r="T309" s="26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T309" s="267" t="s">
        <v>140</v>
      </c>
      <c r="AU309" s="267" t="s">
        <v>85</v>
      </c>
      <c r="AV309" s="16" t="s">
        <v>132</v>
      </c>
      <c r="AW309" s="16" t="s">
        <v>37</v>
      </c>
      <c r="AX309" s="16" t="s">
        <v>83</v>
      </c>
      <c r="AY309" s="267" t="s">
        <v>125</v>
      </c>
    </row>
    <row r="310" spans="1:65" s="2" customFormat="1" ht="24.15" customHeight="1">
      <c r="A310" s="40"/>
      <c r="B310" s="41"/>
      <c r="C310" s="206" t="s">
        <v>477</v>
      </c>
      <c r="D310" s="206" t="s">
        <v>127</v>
      </c>
      <c r="E310" s="207" t="s">
        <v>478</v>
      </c>
      <c r="F310" s="208" t="s">
        <v>479</v>
      </c>
      <c r="G310" s="209" t="s">
        <v>213</v>
      </c>
      <c r="H310" s="210">
        <v>1101.96</v>
      </c>
      <c r="I310" s="211"/>
      <c r="J310" s="212">
        <f>ROUND(I310*H310,2)</f>
        <v>0</v>
      </c>
      <c r="K310" s="208" t="s">
        <v>131</v>
      </c>
      <c r="L310" s="46"/>
      <c r="M310" s="213" t="s">
        <v>19</v>
      </c>
      <c r="N310" s="214" t="s">
        <v>46</v>
      </c>
      <c r="O310" s="86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132</v>
      </c>
      <c r="AT310" s="217" t="s">
        <v>127</v>
      </c>
      <c r="AU310" s="217" t="s">
        <v>85</v>
      </c>
      <c r="AY310" s="19" t="s">
        <v>125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83</v>
      </c>
      <c r="BK310" s="218">
        <f>ROUND(I310*H310,2)</f>
        <v>0</v>
      </c>
      <c r="BL310" s="19" t="s">
        <v>132</v>
      </c>
      <c r="BM310" s="217" t="s">
        <v>480</v>
      </c>
    </row>
    <row r="311" spans="1:47" s="2" customFormat="1" ht="12">
      <c r="A311" s="40"/>
      <c r="B311" s="41"/>
      <c r="C311" s="42"/>
      <c r="D311" s="219" t="s">
        <v>134</v>
      </c>
      <c r="E311" s="42"/>
      <c r="F311" s="220" t="s">
        <v>481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134</v>
      </c>
      <c r="AU311" s="19" t="s">
        <v>85</v>
      </c>
    </row>
    <row r="312" spans="1:51" s="13" customFormat="1" ht="12">
      <c r="A312" s="13"/>
      <c r="B312" s="224"/>
      <c r="C312" s="225"/>
      <c r="D312" s="226" t="s">
        <v>140</v>
      </c>
      <c r="E312" s="227" t="s">
        <v>19</v>
      </c>
      <c r="F312" s="228" t="s">
        <v>199</v>
      </c>
      <c r="G312" s="225"/>
      <c r="H312" s="227" t="s">
        <v>19</v>
      </c>
      <c r="I312" s="229"/>
      <c r="J312" s="225"/>
      <c r="K312" s="225"/>
      <c r="L312" s="230"/>
      <c r="M312" s="231"/>
      <c r="N312" s="232"/>
      <c r="O312" s="232"/>
      <c r="P312" s="232"/>
      <c r="Q312" s="232"/>
      <c r="R312" s="232"/>
      <c r="S312" s="232"/>
      <c r="T312" s="23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4" t="s">
        <v>140</v>
      </c>
      <c r="AU312" s="234" t="s">
        <v>85</v>
      </c>
      <c r="AV312" s="13" t="s">
        <v>83</v>
      </c>
      <c r="AW312" s="13" t="s">
        <v>37</v>
      </c>
      <c r="AX312" s="13" t="s">
        <v>75</v>
      </c>
      <c r="AY312" s="234" t="s">
        <v>125</v>
      </c>
    </row>
    <row r="313" spans="1:51" s="14" customFormat="1" ht="12">
      <c r="A313" s="14"/>
      <c r="B313" s="235"/>
      <c r="C313" s="236"/>
      <c r="D313" s="226" t="s">
        <v>140</v>
      </c>
      <c r="E313" s="237" t="s">
        <v>19</v>
      </c>
      <c r="F313" s="238" t="s">
        <v>482</v>
      </c>
      <c r="G313" s="236"/>
      <c r="H313" s="239">
        <v>724.44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5" t="s">
        <v>140</v>
      </c>
      <c r="AU313" s="245" t="s">
        <v>85</v>
      </c>
      <c r="AV313" s="14" t="s">
        <v>85</v>
      </c>
      <c r="AW313" s="14" t="s">
        <v>37</v>
      </c>
      <c r="AX313" s="14" t="s">
        <v>75</v>
      </c>
      <c r="AY313" s="245" t="s">
        <v>125</v>
      </c>
    </row>
    <row r="314" spans="1:51" s="14" customFormat="1" ht="12">
      <c r="A314" s="14"/>
      <c r="B314" s="235"/>
      <c r="C314" s="236"/>
      <c r="D314" s="226" t="s">
        <v>140</v>
      </c>
      <c r="E314" s="237" t="s">
        <v>19</v>
      </c>
      <c r="F314" s="238" t="s">
        <v>483</v>
      </c>
      <c r="G314" s="236"/>
      <c r="H314" s="239">
        <v>377.52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5" t="s">
        <v>140</v>
      </c>
      <c r="AU314" s="245" t="s">
        <v>85</v>
      </c>
      <c r="AV314" s="14" t="s">
        <v>85</v>
      </c>
      <c r="AW314" s="14" t="s">
        <v>37</v>
      </c>
      <c r="AX314" s="14" t="s">
        <v>75</v>
      </c>
      <c r="AY314" s="245" t="s">
        <v>125</v>
      </c>
    </row>
    <row r="315" spans="1:51" s="16" customFormat="1" ht="12">
      <c r="A315" s="16"/>
      <c r="B315" s="257"/>
      <c r="C315" s="258"/>
      <c r="D315" s="226" t="s">
        <v>140</v>
      </c>
      <c r="E315" s="259" t="s">
        <v>19</v>
      </c>
      <c r="F315" s="260" t="s">
        <v>180</v>
      </c>
      <c r="G315" s="258"/>
      <c r="H315" s="261">
        <v>1101.96</v>
      </c>
      <c r="I315" s="262"/>
      <c r="J315" s="258"/>
      <c r="K315" s="258"/>
      <c r="L315" s="263"/>
      <c r="M315" s="264"/>
      <c r="N315" s="265"/>
      <c r="O315" s="265"/>
      <c r="P315" s="265"/>
      <c r="Q315" s="265"/>
      <c r="R315" s="265"/>
      <c r="S315" s="265"/>
      <c r="T315" s="26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T315" s="267" t="s">
        <v>140</v>
      </c>
      <c r="AU315" s="267" t="s">
        <v>85</v>
      </c>
      <c r="AV315" s="16" t="s">
        <v>132</v>
      </c>
      <c r="AW315" s="16" t="s">
        <v>37</v>
      </c>
      <c r="AX315" s="16" t="s">
        <v>83</v>
      </c>
      <c r="AY315" s="267" t="s">
        <v>125</v>
      </c>
    </row>
    <row r="316" spans="1:65" s="2" customFormat="1" ht="16.5" customHeight="1">
      <c r="A316" s="40"/>
      <c r="B316" s="41"/>
      <c r="C316" s="206" t="s">
        <v>484</v>
      </c>
      <c r="D316" s="206" t="s">
        <v>127</v>
      </c>
      <c r="E316" s="207" t="s">
        <v>485</v>
      </c>
      <c r="F316" s="208" t="s">
        <v>486</v>
      </c>
      <c r="G316" s="209" t="s">
        <v>213</v>
      </c>
      <c r="H316" s="210">
        <v>91.83</v>
      </c>
      <c r="I316" s="211"/>
      <c r="J316" s="212">
        <f>ROUND(I316*H316,2)</f>
        <v>0</v>
      </c>
      <c r="K316" s="208" t="s">
        <v>131</v>
      </c>
      <c r="L316" s="46"/>
      <c r="M316" s="213" t="s">
        <v>19</v>
      </c>
      <c r="N316" s="214" t="s">
        <v>46</v>
      </c>
      <c r="O316" s="86"/>
      <c r="P316" s="215">
        <f>O316*H316</f>
        <v>0</v>
      </c>
      <c r="Q316" s="215">
        <v>0</v>
      </c>
      <c r="R316" s="215">
        <f>Q316*H316</f>
        <v>0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132</v>
      </c>
      <c r="AT316" s="217" t="s">
        <v>127</v>
      </c>
      <c r="AU316" s="217" t="s">
        <v>85</v>
      </c>
      <c r="AY316" s="19" t="s">
        <v>125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83</v>
      </c>
      <c r="BK316" s="218">
        <f>ROUND(I316*H316,2)</f>
        <v>0</v>
      </c>
      <c r="BL316" s="19" t="s">
        <v>132</v>
      </c>
      <c r="BM316" s="217" t="s">
        <v>487</v>
      </c>
    </row>
    <row r="317" spans="1:47" s="2" customFormat="1" ht="12">
      <c r="A317" s="40"/>
      <c r="B317" s="41"/>
      <c r="C317" s="42"/>
      <c r="D317" s="219" t="s">
        <v>134</v>
      </c>
      <c r="E317" s="42"/>
      <c r="F317" s="220" t="s">
        <v>488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134</v>
      </c>
      <c r="AU317" s="19" t="s">
        <v>85</v>
      </c>
    </row>
    <row r="318" spans="1:51" s="14" customFormat="1" ht="12">
      <c r="A318" s="14"/>
      <c r="B318" s="235"/>
      <c r="C318" s="236"/>
      <c r="D318" s="226" t="s">
        <v>140</v>
      </c>
      <c r="E318" s="237" t="s">
        <v>19</v>
      </c>
      <c r="F318" s="238" t="s">
        <v>475</v>
      </c>
      <c r="G318" s="236"/>
      <c r="H318" s="239">
        <v>60.37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5" t="s">
        <v>140</v>
      </c>
      <c r="AU318" s="245" t="s">
        <v>85</v>
      </c>
      <c r="AV318" s="14" t="s">
        <v>85</v>
      </c>
      <c r="AW318" s="14" t="s">
        <v>37</v>
      </c>
      <c r="AX318" s="14" t="s">
        <v>75</v>
      </c>
      <c r="AY318" s="245" t="s">
        <v>125</v>
      </c>
    </row>
    <row r="319" spans="1:51" s="14" customFormat="1" ht="12">
      <c r="A319" s="14"/>
      <c r="B319" s="235"/>
      <c r="C319" s="236"/>
      <c r="D319" s="226" t="s">
        <v>140</v>
      </c>
      <c r="E319" s="237" t="s">
        <v>19</v>
      </c>
      <c r="F319" s="238" t="s">
        <v>476</v>
      </c>
      <c r="G319" s="236"/>
      <c r="H319" s="239">
        <v>31.46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5" t="s">
        <v>140</v>
      </c>
      <c r="AU319" s="245" t="s">
        <v>85</v>
      </c>
      <c r="AV319" s="14" t="s">
        <v>85</v>
      </c>
      <c r="AW319" s="14" t="s">
        <v>37</v>
      </c>
      <c r="AX319" s="14" t="s">
        <v>75</v>
      </c>
      <c r="AY319" s="245" t="s">
        <v>125</v>
      </c>
    </row>
    <row r="320" spans="1:51" s="16" customFormat="1" ht="12">
      <c r="A320" s="16"/>
      <c r="B320" s="257"/>
      <c r="C320" s="258"/>
      <c r="D320" s="226" t="s">
        <v>140</v>
      </c>
      <c r="E320" s="259" t="s">
        <v>19</v>
      </c>
      <c r="F320" s="260" t="s">
        <v>180</v>
      </c>
      <c r="G320" s="258"/>
      <c r="H320" s="261">
        <v>91.83</v>
      </c>
      <c r="I320" s="262"/>
      <c r="J320" s="258"/>
      <c r="K320" s="258"/>
      <c r="L320" s="263"/>
      <c r="M320" s="264"/>
      <c r="N320" s="265"/>
      <c r="O320" s="265"/>
      <c r="P320" s="265"/>
      <c r="Q320" s="265"/>
      <c r="R320" s="265"/>
      <c r="S320" s="265"/>
      <c r="T320" s="26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T320" s="267" t="s">
        <v>140</v>
      </c>
      <c r="AU320" s="267" t="s">
        <v>85</v>
      </c>
      <c r="AV320" s="16" t="s">
        <v>132</v>
      </c>
      <c r="AW320" s="16" t="s">
        <v>37</v>
      </c>
      <c r="AX320" s="16" t="s">
        <v>83</v>
      </c>
      <c r="AY320" s="267" t="s">
        <v>125</v>
      </c>
    </row>
    <row r="321" spans="1:65" s="2" customFormat="1" ht="24.15" customHeight="1">
      <c r="A321" s="40"/>
      <c r="B321" s="41"/>
      <c r="C321" s="206" t="s">
        <v>489</v>
      </c>
      <c r="D321" s="206" t="s">
        <v>127</v>
      </c>
      <c r="E321" s="207" t="s">
        <v>490</v>
      </c>
      <c r="F321" s="208" t="s">
        <v>491</v>
      </c>
      <c r="G321" s="209" t="s">
        <v>213</v>
      </c>
      <c r="H321" s="210">
        <v>60.37</v>
      </c>
      <c r="I321" s="211"/>
      <c r="J321" s="212">
        <f>ROUND(I321*H321,2)</f>
        <v>0</v>
      </c>
      <c r="K321" s="208" t="s">
        <v>131</v>
      </c>
      <c r="L321" s="46"/>
      <c r="M321" s="213" t="s">
        <v>19</v>
      </c>
      <c r="N321" s="214" t="s">
        <v>46</v>
      </c>
      <c r="O321" s="86"/>
      <c r="P321" s="215">
        <f>O321*H321</f>
        <v>0</v>
      </c>
      <c r="Q321" s="215">
        <v>0</v>
      </c>
      <c r="R321" s="215">
        <f>Q321*H321</f>
        <v>0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132</v>
      </c>
      <c r="AT321" s="217" t="s">
        <v>127</v>
      </c>
      <c r="AU321" s="217" t="s">
        <v>85</v>
      </c>
      <c r="AY321" s="19" t="s">
        <v>125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83</v>
      </c>
      <c r="BK321" s="218">
        <f>ROUND(I321*H321,2)</f>
        <v>0</v>
      </c>
      <c r="BL321" s="19" t="s">
        <v>132</v>
      </c>
      <c r="BM321" s="217" t="s">
        <v>492</v>
      </c>
    </row>
    <row r="322" spans="1:47" s="2" customFormat="1" ht="12">
      <c r="A322" s="40"/>
      <c r="B322" s="41"/>
      <c r="C322" s="42"/>
      <c r="D322" s="219" t="s">
        <v>134</v>
      </c>
      <c r="E322" s="42"/>
      <c r="F322" s="220" t="s">
        <v>493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134</v>
      </c>
      <c r="AU322" s="19" t="s">
        <v>85</v>
      </c>
    </row>
    <row r="323" spans="1:51" s="14" customFormat="1" ht="12">
      <c r="A323" s="14"/>
      <c r="B323" s="235"/>
      <c r="C323" s="236"/>
      <c r="D323" s="226" t="s">
        <v>140</v>
      </c>
      <c r="E323" s="237" t="s">
        <v>19</v>
      </c>
      <c r="F323" s="238" t="s">
        <v>475</v>
      </c>
      <c r="G323" s="236"/>
      <c r="H323" s="239">
        <v>60.37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5" t="s">
        <v>140</v>
      </c>
      <c r="AU323" s="245" t="s">
        <v>85</v>
      </c>
      <c r="AV323" s="14" t="s">
        <v>85</v>
      </c>
      <c r="AW323" s="14" t="s">
        <v>37</v>
      </c>
      <c r="AX323" s="14" t="s">
        <v>83</v>
      </c>
      <c r="AY323" s="245" t="s">
        <v>125</v>
      </c>
    </row>
    <row r="324" spans="1:65" s="2" customFormat="1" ht="24.15" customHeight="1">
      <c r="A324" s="40"/>
      <c r="B324" s="41"/>
      <c r="C324" s="206" t="s">
        <v>494</v>
      </c>
      <c r="D324" s="206" t="s">
        <v>127</v>
      </c>
      <c r="E324" s="207" t="s">
        <v>495</v>
      </c>
      <c r="F324" s="208" t="s">
        <v>496</v>
      </c>
      <c r="G324" s="209" t="s">
        <v>213</v>
      </c>
      <c r="H324" s="210">
        <v>31.46</v>
      </c>
      <c r="I324" s="211"/>
      <c r="J324" s="212">
        <f>ROUND(I324*H324,2)</f>
        <v>0</v>
      </c>
      <c r="K324" s="208" t="s">
        <v>131</v>
      </c>
      <c r="L324" s="46"/>
      <c r="M324" s="213" t="s">
        <v>19</v>
      </c>
      <c r="N324" s="214" t="s">
        <v>46</v>
      </c>
      <c r="O324" s="86"/>
      <c r="P324" s="215">
        <f>O324*H324</f>
        <v>0</v>
      </c>
      <c r="Q324" s="215">
        <v>0</v>
      </c>
      <c r="R324" s="215">
        <f>Q324*H324</f>
        <v>0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132</v>
      </c>
      <c r="AT324" s="217" t="s">
        <v>127</v>
      </c>
      <c r="AU324" s="217" t="s">
        <v>85</v>
      </c>
      <c r="AY324" s="19" t="s">
        <v>125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83</v>
      </c>
      <c r="BK324" s="218">
        <f>ROUND(I324*H324,2)</f>
        <v>0</v>
      </c>
      <c r="BL324" s="19" t="s">
        <v>132</v>
      </c>
      <c r="BM324" s="217" t="s">
        <v>497</v>
      </c>
    </row>
    <row r="325" spans="1:47" s="2" customFormat="1" ht="12">
      <c r="A325" s="40"/>
      <c r="B325" s="41"/>
      <c r="C325" s="42"/>
      <c r="D325" s="219" t="s">
        <v>134</v>
      </c>
      <c r="E325" s="42"/>
      <c r="F325" s="220" t="s">
        <v>498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134</v>
      </c>
      <c r="AU325" s="19" t="s">
        <v>85</v>
      </c>
    </row>
    <row r="326" spans="1:51" s="14" customFormat="1" ht="12">
      <c r="A326" s="14"/>
      <c r="B326" s="235"/>
      <c r="C326" s="236"/>
      <c r="D326" s="226" t="s">
        <v>140</v>
      </c>
      <c r="E326" s="237" t="s">
        <v>19</v>
      </c>
      <c r="F326" s="238" t="s">
        <v>476</v>
      </c>
      <c r="G326" s="236"/>
      <c r="H326" s="239">
        <v>31.46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5" t="s">
        <v>140</v>
      </c>
      <c r="AU326" s="245" t="s">
        <v>85</v>
      </c>
      <c r="AV326" s="14" t="s">
        <v>85</v>
      </c>
      <c r="AW326" s="14" t="s">
        <v>37</v>
      </c>
      <c r="AX326" s="14" t="s">
        <v>83</v>
      </c>
      <c r="AY326" s="245" t="s">
        <v>125</v>
      </c>
    </row>
    <row r="327" spans="1:63" s="12" customFormat="1" ht="22.8" customHeight="1">
      <c r="A327" s="12"/>
      <c r="B327" s="190"/>
      <c r="C327" s="191"/>
      <c r="D327" s="192" t="s">
        <v>74</v>
      </c>
      <c r="E327" s="204" t="s">
        <v>499</v>
      </c>
      <c r="F327" s="204" t="s">
        <v>500</v>
      </c>
      <c r="G327" s="191"/>
      <c r="H327" s="191"/>
      <c r="I327" s="194"/>
      <c r="J327" s="205">
        <f>BK327</f>
        <v>0</v>
      </c>
      <c r="K327" s="191"/>
      <c r="L327" s="196"/>
      <c r="M327" s="197"/>
      <c r="N327" s="198"/>
      <c r="O327" s="198"/>
      <c r="P327" s="199">
        <f>SUM(P328:P329)</f>
        <v>0</v>
      </c>
      <c r="Q327" s="198"/>
      <c r="R327" s="199">
        <f>SUM(R328:R329)</f>
        <v>0</v>
      </c>
      <c r="S327" s="198"/>
      <c r="T327" s="200">
        <f>SUM(T328:T329)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01" t="s">
        <v>83</v>
      </c>
      <c r="AT327" s="202" t="s">
        <v>74</v>
      </c>
      <c r="AU327" s="202" t="s">
        <v>83</v>
      </c>
      <c r="AY327" s="201" t="s">
        <v>125</v>
      </c>
      <c r="BK327" s="203">
        <f>SUM(BK328:BK329)</f>
        <v>0</v>
      </c>
    </row>
    <row r="328" spans="1:65" s="2" customFormat="1" ht="24.15" customHeight="1">
      <c r="A328" s="40"/>
      <c r="B328" s="41"/>
      <c r="C328" s="206" t="s">
        <v>501</v>
      </c>
      <c r="D328" s="206" t="s">
        <v>127</v>
      </c>
      <c r="E328" s="207" t="s">
        <v>502</v>
      </c>
      <c r="F328" s="208" t="s">
        <v>503</v>
      </c>
      <c r="G328" s="209" t="s">
        <v>213</v>
      </c>
      <c r="H328" s="210">
        <v>303.353</v>
      </c>
      <c r="I328" s="211"/>
      <c r="J328" s="212">
        <f>ROUND(I328*H328,2)</f>
        <v>0</v>
      </c>
      <c r="K328" s="208" t="s">
        <v>131</v>
      </c>
      <c r="L328" s="46"/>
      <c r="M328" s="213" t="s">
        <v>19</v>
      </c>
      <c r="N328" s="214" t="s">
        <v>46</v>
      </c>
      <c r="O328" s="86"/>
      <c r="P328" s="215">
        <f>O328*H328</f>
        <v>0</v>
      </c>
      <c r="Q328" s="215">
        <v>0</v>
      </c>
      <c r="R328" s="215">
        <f>Q328*H328</f>
        <v>0</v>
      </c>
      <c r="S328" s="215">
        <v>0</v>
      </c>
      <c r="T328" s="21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132</v>
      </c>
      <c r="AT328" s="217" t="s">
        <v>127</v>
      </c>
      <c r="AU328" s="217" t="s">
        <v>85</v>
      </c>
      <c r="AY328" s="19" t="s">
        <v>125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9" t="s">
        <v>83</v>
      </c>
      <c r="BK328" s="218">
        <f>ROUND(I328*H328,2)</f>
        <v>0</v>
      </c>
      <c r="BL328" s="19" t="s">
        <v>132</v>
      </c>
      <c r="BM328" s="217" t="s">
        <v>504</v>
      </c>
    </row>
    <row r="329" spans="1:47" s="2" customFormat="1" ht="12">
      <c r="A329" s="40"/>
      <c r="B329" s="41"/>
      <c r="C329" s="42"/>
      <c r="D329" s="219" t="s">
        <v>134</v>
      </c>
      <c r="E329" s="42"/>
      <c r="F329" s="220" t="s">
        <v>505</v>
      </c>
      <c r="G329" s="42"/>
      <c r="H329" s="42"/>
      <c r="I329" s="221"/>
      <c r="J329" s="42"/>
      <c r="K329" s="42"/>
      <c r="L329" s="46"/>
      <c r="M329" s="278"/>
      <c r="N329" s="279"/>
      <c r="O329" s="280"/>
      <c r="P329" s="280"/>
      <c r="Q329" s="280"/>
      <c r="R329" s="280"/>
      <c r="S329" s="280"/>
      <c r="T329" s="281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134</v>
      </c>
      <c r="AU329" s="19" t="s">
        <v>85</v>
      </c>
    </row>
    <row r="330" spans="1:31" s="2" customFormat="1" ht="6.95" customHeight="1">
      <c r="A330" s="40"/>
      <c r="B330" s="61"/>
      <c r="C330" s="62"/>
      <c r="D330" s="62"/>
      <c r="E330" s="62"/>
      <c r="F330" s="62"/>
      <c r="G330" s="62"/>
      <c r="H330" s="62"/>
      <c r="I330" s="62"/>
      <c r="J330" s="62"/>
      <c r="K330" s="62"/>
      <c r="L330" s="46"/>
      <c r="M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</row>
  </sheetData>
  <sheetProtection password="CC35" sheet="1" objects="1" scenarios="1" formatColumns="0" formatRows="0" autoFilter="0"/>
  <autoFilter ref="C85:K32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1/111301111"/>
    <hyperlink ref="F92" r:id="rId2" display="https://podminky.urs.cz/item/CS_URS_2023_01/113106123"/>
    <hyperlink ref="F96" r:id="rId3" display="https://podminky.urs.cz/item/CS_URS_2023_01/113107171"/>
    <hyperlink ref="F99" r:id="rId4" display="https://podminky.urs.cz/item/CS_URS_2023_01/113107182"/>
    <hyperlink ref="F102" r:id="rId5" display="https://podminky.urs.cz/item/CS_URS_2023_01/113202111"/>
    <hyperlink ref="F105" r:id="rId6" display="https://podminky.urs.cz/item/CS_URS_2023_01/113204111"/>
    <hyperlink ref="F108" r:id="rId7" display="https://podminky.urs.cz/item/CS_URS_2023_01/122251103"/>
    <hyperlink ref="F120" r:id="rId8" display="https://podminky.urs.cz/item/CS_URS_2023_01/129951123"/>
    <hyperlink ref="F124" r:id="rId9" display="https://podminky.urs.cz/item/CS_URS_2023_01/162751117"/>
    <hyperlink ref="F129" r:id="rId10" display="https://podminky.urs.cz/item/CS_URS_2023_01/162751119"/>
    <hyperlink ref="F135" r:id="rId11" display="https://podminky.urs.cz/item/CS_URS_2023_01/171151103"/>
    <hyperlink ref="F141" r:id="rId12" display="https://podminky.urs.cz/item/CS_URS_2023_01/171201231"/>
    <hyperlink ref="F146" r:id="rId13" display="https://podminky.urs.cz/item/CS_URS_2023_01/171251201"/>
    <hyperlink ref="F151" r:id="rId14" display="https://podminky.urs.cz/item/CS_URS_2023_01/181951114"/>
    <hyperlink ref="F158" r:id="rId15" display="https://podminky.urs.cz/item/CS_URS_2023_01/339921131"/>
    <hyperlink ref="F163" r:id="rId16" display="https://podminky.urs.cz/item/CS_URS_2023_01/339921132"/>
    <hyperlink ref="F173" r:id="rId17" display="https://podminky.urs.cz/item/CS_URS_2023_01/564851011"/>
    <hyperlink ref="F176" r:id="rId18" display="https://podminky.urs.cz/item/CS_URS_2023_01/564871111"/>
    <hyperlink ref="F180" r:id="rId19" display="https://podminky.urs.cz/item/CS_URS_2023_01/565145101"/>
    <hyperlink ref="F184" r:id="rId20" display="https://podminky.urs.cz/item/CS_URS_2023_01/567122114"/>
    <hyperlink ref="F187" r:id="rId21" display="https://podminky.urs.cz/item/CS_URS_2023_01/567132111"/>
    <hyperlink ref="F190" r:id="rId22" display="https://podminky.urs.cz/item/CS_URS_2023_01/567132115"/>
    <hyperlink ref="F195" r:id="rId23" display="https://podminky.urs.cz/item/CS_URS_2023_01/573191111"/>
    <hyperlink ref="F197" r:id="rId24" display="https://podminky.urs.cz/item/CS_URS_2023_01/573211107"/>
    <hyperlink ref="F201" r:id="rId25" display="https://podminky.urs.cz/item/CS_URS_2023_01/573211111"/>
    <hyperlink ref="F205" r:id="rId26" display="https://podminky.urs.cz/item/CS_URS_2023_01/576133211"/>
    <hyperlink ref="F208" r:id="rId27" display="https://podminky.urs.cz/item/CS_URS_2023_01/577155032"/>
    <hyperlink ref="F212" r:id="rId28" display="https://podminky.urs.cz/item/CS_URS_2023_01/596211113"/>
    <hyperlink ref="F245" r:id="rId29" display="https://podminky.urs.cz/item/CS_URS_2023_01/914511111"/>
    <hyperlink ref="F255" r:id="rId30" display="https://podminky.urs.cz/item/CS_URS_2023_01/916131213"/>
    <hyperlink ref="F271" r:id="rId31" display="https://podminky.urs.cz/item/CS_URS_2023_01/916231213"/>
    <hyperlink ref="F277" r:id="rId32" display="https://podminky.urs.cz/item/CS_URS_2023_01/916431112"/>
    <hyperlink ref="F285" r:id="rId33" display="https://podminky.urs.cz/item/CS_URS_2023_01/916991121"/>
    <hyperlink ref="F292" r:id="rId34" display="https://podminky.urs.cz/item/CS_URS_2023_01/919111213"/>
    <hyperlink ref="F296" r:id="rId35" display="https://podminky.urs.cz/item/CS_URS_2023_01/919121112"/>
    <hyperlink ref="F300" r:id="rId36" display="https://podminky.urs.cz/item/CS_URS_2023_01/966006211"/>
    <hyperlink ref="F306" r:id="rId37" display="https://podminky.urs.cz/item/CS_URS_2023_01/997221561"/>
    <hyperlink ref="F311" r:id="rId38" display="https://podminky.urs.cz/item/CS_URS_2023_01/997221569"/>
    <hyperlink ref="F317" r:id="rId39" display="https://podminky.urs.cz/item/CS_URS_2023_01/997221611"/>
    <hyperlink ref="F322" r:id="rId40" display="https://podminky.urs.cz/item/CS_URS_2023_01/997221861"/>
    <hyperlink ref="F325" r:id="rId41" display="https://podminky.urs.cz/item/CS_URS_2023_01/997221875"/>
    <hyperlink ref="F329" r:id="rId42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85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Autobusový záliv u dětského domova, Chrudim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506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98</v>
      </c>
      <c r="G12" s="40"/>
      <c r="H12" s="40"/>
      <c r="I12" s="134" t="s">
        <v>23</v>
      </c>
      <c r="J12" s="139" t="str">
        <f>'Rekapitulace stavby'!AN8</f>
        <v>10. 5. 2023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34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29</v>
      </c>
      <c r="J24" s="138" t="s">
        <v>36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39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41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43</v>
      </c>
      <c r="G32" s="40"/>
      <c r="H32" s="40"/>
      <c r="I32" s="147" t="s">
        <v>42</v>
      </c>
      <c r="J32" s="147" t="s">
        <v>44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45</v>
      </c>
      <c r="E33" s="134" t="s">
        <v>46</v>
      </c>
      <c r="F33" s="149">
        <f>ROUND((SUM(BE85:BE170)),2)</f>
        <v>0</v>
      </c>
      <c r="G33" s="40"/>
      <c r="H33" s="40"/>
      <c r="I33" s="150">
        <v>0.21</v>
      </c>
      <c r="J33" s="149">
        <f>ROUND(((SUM(BE85:BE170))*I33),2)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47</v>
      </c>
      <c r="F34" s="149">
        <f>ROUND((SUM(BF85:BF170)),2)</f>
        <v>0</v>
      </c>
      <c r="G34" s="40"/>
      <c r="H34" s="40"/>
      <c r="I34" s="150">
        <v>0.15</v>
      </c>
      <c r="J34" s="149">
        <f>ROUND(((SUM(BF85:BF170))*I34),2)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48</v>
      </c>
      <c r="F35" s="149">
        <f>ROUND((SUM(BG85:BG170)),2)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49</v>
      </c>
      <c r="F36" s="149">
        <f>ROUND((SUM(BH85:BH170)),2)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50</v>
      </c>
      <c r="F37" s="149">
        <f>ROUND((SUM(BI85:BI170)),2)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51</v>
      </c>
      <c r="E39" s="153"/>
      <c r="F39" s="153"/>
      <c r="G39" s="154" t="s">
        <v>52</v>
      </c>
      <c r="H39" s="155" t="s">
        <v>53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Autobusový záliv u dětského domova, Chrudim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008/2023_2 - Vyvolané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Markovice</v>
      </c>
      <c r="G52" s="42"/>
      <c r="H52" s="42"/>
      <c r="I52" s="34" t="s">
        <v>23</v>
      </c>
      <c r="J52" s="74" t="str">
        <f>IF(J12="","",J12)</f>
        <v>10. 5. 2023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Chrudim</v>
      </c>
      <c r="G54" s="42"/>
      <c r="H54" s="42"/>
      <c r="I54" s="34" t="s">
        <v>33</v>
      </c>
      <c r="J54" s="38" t="str">
        <f>E21</f>
        <v>DI PROJEKT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DI PROJEKT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73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103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104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507</v>
      </c>
      <c r="E62" s="176"/>
      <c r="F62" s="176"/>
      <c r="G62" s="176"/>
      <c r="H62" s="176"/>
      <c r="I62" s="176"/>
      <c r="J62" s="177">
        <f>J132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508</v>
      </c>
      <c r="E63" s="176"/>
      <c r="F63" s="176"/>
      <c r="G63" s="176"/>
      <c r="H63" s="176"/>
      <c r="I63" s="176"/>
      <c r="J63" s="177">
        <f>J146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107</v>
      </c>
      <c r="E64" s="176"/>
      <c r="F64" s="176"/>
      <c r="G64" s="176"/>
      <c r="H64" s="176"/>
      <c r="I64" s="176"/>
      <c r="J64" s="177">
        <f>J158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109</v>
      </c>
      <c r="E65" s="176"/>
      <c r="F65" s="176"/>
      <c r="G65" s="176"/>
      <c r="H65" s="176"/>
      <c r="I65" s="176"/>
      <c r="J65" s="177">
        <f>J168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110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Autobusový záliv u dětského domova, Chrudim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96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008/2023_2 - Vyvolané náklady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Markovice</v>
      </c>
      <c r="G79" s="42"/>
      <c r="H79" s="42"/>
      <c r="I79" s="34" t="s">
        <v>23</v>
      </c>
      <c r="J79" s="74" t="str">
        <f>IF(J12="","",J12)</f>
        <v>10. 5. 2023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Město Chrudim</v>
      </c>
      <c r="G81" s="42"/>
      <c r="H81" s="42"/>
      <c r="I81" s="34" t="s">
        <v>33</v>
      </c>
      <c r="J81" s="38" t="str">
        <f>E21</f>
        <v>DI PROJEKT s.r.o.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31</v>
      </c>
      <c r="D82" s="42"/>
      <c r="E82" s="42"/>
      <c r="F82" s="29" t="str">
        <f>IF(E18="","",E18)</f>
        <v>Vyplň údaj</v>
      </c>
      <c r="G82" s="42"/>
      <c r="H82" s="42"/>
      <c r="I82" s="34" t="s">
        <v>38</v>
      </c>
      <c r="J82" s="38" t="str">
        <f>E24</f>
        <v>DI PROJEKT s.r.o.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111</v>
      </c>
      <c r="D84" s="182" t="s">
        <v>60</v>
      </c>
      <c r="E84" s="182" t="s">
        <v>56</v>
      </c>
      <c r="F84" s="182" t="s">
        <v>57</v>
      </c>
      <c r="G84" s="182" t="s">
        <v>112</v>
      </c>
      <c r="H84" s="182" t="s">
        <v>113</v>
      </c>
      <c r="I84" s="182" t="s">
        <v>114</v>
      </c>
      <c r="J84" s="182" t="s">
        <v>101</v>
      </c>
      <c r="K84" s="183" t="s">
        <v>115</v>
      </c>
      <c r="L84" s="184"/>
      <c r="M84" s="94" t="s">
        <v>19</v>
      </c>
      <c r="N84" s="95" t="s">
        <v>45</v>
      </c>
      <c r="O84" s="95" t="s">
        <v>116</v>
      </c>
      <c r="P84" s="95" t="s">
        <v>117</v>
      </c>
      <c r="Q84" s="95" t="s">
        <v>118</v>
      </c>
      <c r="R84" s="95" t="s">
        <v>119</v>
      </c>
      <c r="S84" s="95" t="s">
        <v>120</v>
      </c>
      <c r="T84" s="96" t="s">
        <v>121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122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</f>
        <v>0</v>
      </c>
      <c r="Q85" s="98"/>
      <c r="R85" s="187">
        <f>R86</f>
        <v>61.56632944</v>
      </c>
      <c r="S85" s="98"/>
      <c r="T85" s="188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74</v>
      </c>
      <c r="AU85" s="19" t="s">
        <v>102</v>
      </c>
      <c r="BK85" s="189">
        <f>BK86</f>
        <v>0</v>
      </c>
    </row>
    <row r="86" spans="1:63" s="12" customFormat="1" ht="25.9" customHeight="1">
      <c r="A86" s="12"/>
      <c r="B86" s="190"/>
      <c r="C86" s="191"/>
      <c r="D86" s="192" t="s">
        <v>74</v>
      </c>
      <c r="E86" s="193" t="s">
        <v>123</v>
      </c>
      <c r="F86" s="193" t="s">
        <v>124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P87+P132+P146+P158+P168</f>
        <v>0</v>
      </c>
      <c r="Q86" s="198"/>
      <c r="R86" s="199">
        <f>R87+R132+R146+R158+R168</f>
        <v>61.56632944</v>
      </c>
      <c r="S86" s="198"/>
      <c r="T86" s="200">
        <f>T87+T132+T146+T158+T168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83</v>
      </c>
      <c r="AT86" s="202" t="s">
        <v>74</v>
      </c>
      <c r="AU86" s="202" t="s">
        <v>75</v>
      </c>
      <c r="AY86" s="201" t="s">
        <v>125</v>
      </c>
      <c r="BK86" s="203">
        <f>BK87+BK132+BK146+BK158+BK168</f>
        <v>0</v>
      </c>
    </row>
    <row r="87" spans="1:63" s="12" customFormat="1" ht="22.8" customHeight="1">
      <c r="A87" s="12"/>
      <c r="B87" s="190"/>
      <c r="C87" s="191"/>
      <c r="D87" s="192" t="s">
        <v>74</v>
      </c>
      <c r="E87" s="204" t="s">
        <v>83</v>
      </c>
      <c r="F87" s="204" t="s">
        <v>126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SUM(P88:P131)</f>
        <v>0</v>
      </c>
      <c r="Q87" s="198"/>
      <c r="R87" s="199">
        <f>SUM(R88:R131)</f>
        <v>11.61</v>
      </c>
      <c r="S87" s="198"/>
      <c r="T87" s="200">
        <f>SUM(T88:T131)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83</v>
      </c>
      <c r="AT87" s="202" t="s">
        <v>74</v>
      </c>
      <c r="AU87" s="202" t="s">
        <v>83</v>
      </c>
      <c r="AY87" s="201" t="s">
        <v>125</v>
      </c>
      <c r="BK87" s="203">
        <f>SUM(BK88:BK131)</f>
        <v>0</v>
      </c>
    </row>
    <row r="88" spans="1:65" s="2" customFormat="1" ht="24.15" customHeight="1">
      <c r="A88" s="40"/>
      <c r="B88" s="41"/>
      <c r="C88" s="206" t="s">
        <v>83</v>
      </c>
      <c r="D88" s="206" t="s">
        <v>127</v>
      </c>
      <c r="E88" s="207" t="s">
        <v>509</v>
      </c>
      <c r="F88" s="208" t="s">
        <v>510</v>
      </c>
      <c r="G88" s="209" t="s">
        <v>170</v>
      </c>
      <c r="H88" s="210">
        <v>12</v>
      </c>
      <c r="I88" s="211"/>
      <c r="J88" s="212">
        <f>ROUND(I88*H88,2)</f>
        <v>0</v>
      </c>
      <c r="K88" s="208" t="s">
        <v>131</v>
      </c>
      <c r="L88" s="46"/>
      <c r="M88" s="213" t="s">
        <v>19</v>
      </c>
      <c r="N88" s="214" t="s">
        <v>46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132</v>
      </c>
      <c r="AT88" s="217" t="s">
        <v>127</v>
      </c>
      <c r="AU88" s="217" t="s">
        <v>85</v>
      </c>
      <c r="AY88" s="19" t="s">
        <v>125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83</v>
      </c>
      <c r="BK88" s="218">
        <f>ROUND(I88*H88,2)</f>
        <v>0</v>
      </c>
      <c r="BL88" s="19" t="s">
        <v>132</v>
      </c>
      <c r="BM88" s="217" t="s">
        <v>511</v>
      </c>
    </row>
    <row r="89" spans="1:47" s="2" customFormat="1" ht="12">
      <c r="A89" s="40"/>
      <c r="B89" s="41"/>
      <c r="C89" s="42"/>
      <c r="D89" s="219" t="s">
        <v>134</v>
      </c>
      <c r="E89" s="42"/>
      <c r="F89" s="220" t="s">
        <v>512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134</v>
      </c>
      <c r="AU89" s="19" t="s">
        <v>85</v>
      </c>
    </row>
    <row r="90" spans="1:51" s="13" customFormat="1" ht="12">
      <c r="A90" s="13"/>
      <c r="B90" s="224"/>
      <c r="C90" s="225"/>
      <c r="D90" s="226" t="s">
        <v>140</v>
      </c>
      <c r="E90" s="227" t="s">
        <v>19</v>
      </c>
      <c r="F90" s="228" t="s">
        <v>141</v>
      </c>
      <c r="G90" s="225"/>
      <c r="H90" s="227" t="s">
        <v>19</v>
      </c>
      <c r="I90" s="229"/>
      <c r="J90" s="225"/>
      <c r="K90" s="225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140</v>
      </c>
      <c r="AU90" s="234" t="s">
        <v>85</v>
      </c>
      <c r="AV90" s="13" t="s">
        <v>83</v>
      </c>
      <c r="AW90" s="13" t="s">
        <v>37</v>
      </c>
      <c r="AX90" s="13" t="s">
        <v>75</v>
      </c>
      <c r="AY90" s="234" t="s">
        <v>125</v>
      </c>
    </row>
    <row r="91" spans="1:51" s="14" customFormat="1" ht="12">
      <c r="A91" s="14"/>
      <c r="B91" s="235"/>
      <c r="C91" s="236"/>
      <c r="D91" s="226" t="s">
        <v>140</v>
      </c>
      <c r="E91" s="237" t="s">
        <v>19</v>
      </c>
      <c r="F91" s="238" t="s">
        <v>513</v>
      </c>
      <c r="G91" s="236"/>
      <c r="H91" s="239">
        <v>12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5" t="s">
        <v>140</v>
      </c>
      <c r="AU91" s="245" t="s">
        <v>85</v>
      </c>
      <c r="AV91" s="14" t="s">
        <v>85</v>
      </c>
      <c r="AW91" s="14" t="s">
        <v>37</v>
      </c>
      <c r="AX91" s="14" t="s">
        <v>83</v>
      </c>
      <c r="AY91" s="245" t="s">
        <v>125</v>
      </c>
    </row>
    <row r="92" spans="1:65" s="2" customFormat="1" ht="16.5" customHeight="1">
      <c r="A92" s="40"/>
      <c r="B92" s="41"/>
      <c r="C92" s="206" t="s">
        <v>85</v>
      </c>
      <c r="D92" s="206" t="s">
        <v>127</v>
      </c>
      <c r="E92" s="207" t="s">
        <v>514</v>
      </c>
      <c r="F92" s="208" t="s">
        <v>515</v>
      </c>
      <c r="G92" s="209" t="s">
        <v>170</v>
      </c>
      <c r="H92" s="210">
        <v>3.38</v>
      </c>
      <c r="I92" s="211"/>
      <c r="J92" s="212">
        <f>ROUND(I92*H92,2)</f>
        <v>0</v>
      </c>
      <c r="K92" s="208" t="s">
        <v>131</v>
      </c>
      <c r="L92" s="46"/>
      <c r="M92" s="213" t="s">
        <v>19</v>
      </c>
      <c r="N92" s="214" t="s">
        <v>46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132</v>
      </c>
      <c r="AT92" s="217" t="s">
        <v>127</v>
      </c>
      <c r="AU92" s="217" t="s">
        <v>85</v>
      </c>
      <c r="AY92" s="19" t="s">
        <v>125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83</v>
      </c>
      <c r="BK92" s="218">
        <f>ROUND(I92*H92,2)</f>
        <v>0</v>
      </c>
      <c r="BL92" s="19" t="s">
        <v>132</v>
      </c>
      <c r="BM92" s="217" t="s">
        <v>516</v>
      </c>
    </row>
    <row r="93" spans="1:47" s="2" customFormat="1" ht="12">
      <c r="A93" s="40"/>
      <c r="B93" s="41"/>
      <c r="C93" s="42"/>
      <c r="D93" s="219" t="s">
        <v>134</v>
      </c>
      <c r="E93" s="42"/>
      <c r="F93" s="220" t="s">
        <v>517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134</v>
      </c>
      <c r="AU93" s="19" t="s">
        <v>85</v>
      </c>
    </row>
    <row r="94" spans="1:51" s="13" customFormat="1" ht="12">
      <c r="A94" s="13"/>
      <c r="B94" s="224"/>
      <c r="C94" s="225"/>
      <c r="D94" s="226" t="s">
        <v>140</v>
      </c>
      <c r="E94" s="227" t="s">
        <v>19</v>
      </c>
      <c r="F94" s="228" t="s">
        <v>141</v>
      </c>
      <c r="G94" s="225"/>
      <c r="H94" s="227" t="s">
        <v>19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140</v>
      </c>
      <c r="AU94" s="234" t="s">
        <v>85</v>
      </c>
      <c r="AV94" s="13" t="s">
        <v>83</v>
      </c>
      <c r="AW94" s="13" t="s">
        <v>37</v>
      </c>
      <c r="AX94" s="13" t="s">
        <v>75</v>
      </c>
      <c r="AY94" s="234" t="s">
        <v>125</v>
      </c>
    </row>
    <row r="95" spans="1:51" s="14" customFormat="1" ht="12">
      <c r="A95" s="14"/>
      <c r="B95" s="235"/>
      <c r="C95" s="236"/>
      <c r="D95" s="226" t="s">
        <v>140</v>
      </c>
      <c r="E95" s="237" t="s">
        <v>19</v>
      </c>
      <c r="F95" s="238" t="s">
        <v>518</v>
      </c>
      <c r="G95" s="236"/>
      <c r="H95" s="239">
        <v>3.38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5" t="s">
        <v>140</v>
      </c>
      <c r="AU95" s="245" t="s">
        <v>85</v>
      </c>
      <c r="AV95" s="14" t="s">
        <v>85</v>
      </c>
      <c r="AW95" s="14" t="s">
        <v>37</v>
      </c>
      <c r="AX95" s="14" t="s">
        <v>83</v>
      </c>
      <c r="AY95" s="245" t="s">
        <v>125</v>
      </c>
    </row>
    <row r="96" spans="1:65" s="2" customFormat="1" ht="37.8" customHeight="1">
      <c r="A96" s="40"/>
      <c r="B96" s="41"/>
      <c r="C96" s="206" t="s">
        <v>143</v>
      </c>
      <c r="D96" s="206" t="s">
        <v>127</v>
      </c>
      <c r="E96" s="207" t="s">
        <v>188</v>
      </c>
      <c r="F96" s="208" t="s">
        <v>189</v>
      </c>
      <c r="G96" s="209" t="s">
        <v>170</v>
      </c>
      <c r="H96" s="210">
        <v>15.38</v>
      </c>
      <c r="I96" s="211"/>
      <c r="J96" s="212">
        <f>ROUND(I96*H96,2)</f>
        <v>0</v>
      </c>
      <c r="K96" s="208" t="s">
        <v>131</v>
      </c>
      <c r="L96" s="46"/>
      <c r="M96" s="213" t="s">
        <v>19</v>
      </c>
      <c r="N96" s="214" t="s">
        <v>46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132</v>
      </c>
      <c r="AT96" s="217" t="s">
        <v>127</v>
      </c>
      <c r="AU96" s="217" t="s">
        <v>85</v>
      </c>
      <c r="AY96" s="19" t="s">
        <v>125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83</v>
      </c>
      <c r="BK96" s="218">
        <f>ROUND(I96*H96,2)</f>
        <v>0</v>
      </c>
      <c r="BL96" s="19" t="s">
        <v>132</v>
      </c>
      <c r="BM96" s="217" t="s">
        <v>519</v>
      </c>
    </row>
    <row r="97" spans="1:47" s="2" customFormat="1" ht="12">
      <c r="A97" s="40"/>
      <c r="B97" s="41"/>
      <c r="C97" s="42"/>
      <c r="D97" s="219" t="s">
        <v>134</v>
      </c>
      <c r="E97" s="42"/>
      <c r="F97" s="220" t="s">
        <v>191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134</v>
      </c>
      <c r="AU97" s="19" t="s">
        <v>85</v>
      </c>
    </row>
    <row r="98" spans="1:51" s="14" customFormat="1" ht="12">
      <c r="A98" s="14"/>
      <c r="B98" s="235"/>
      <c r="C98" s="236"/>
      <c r="D98" s="226" t="s">
        <v>140</v>
      </c>
      <c r="E98" s="237" t="s">
        <v>19</v>
      </c>
      <c r="F98" s="238" t="s">
        <v>520</v>
      </c>
      <c r="G98" s="236"/>
      <c r="H98" s="239">
        <v>12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140</v>
      </c>
      <c r="AU98" s="245" t="s">
        <v>85</v>
      </c>
      <c r="AV98" s="14" t="s">
        <v>85</v>
      </c>
      <c r="AW98" s="14" t="s">
        <v>37</v>
      </c>
      <c r="AX98" s="14" t="s">
        <v>75</v>
      </c>
      <c r="AY98" s="245" t="s">
        <v>125</v>
      </c>
    </row>
    <row r="99" spans="1:51" s="14" customFormat="1" ht="12">
      <c r="A99" s="14"/>
      <c r="B99" s="235"/>
      <c r="C99" s="236"/>
      <c r="D99" s="226" t="s">
        <v>140</v>
      </c>
      <c r="E99" s="237" t="s">
        <v>19</v>
      </c>
      <c r="F99" s="238" t="s">
        <v>521</v>
      </c>
      <c r="G99" s="236"/>
      <c r="H99" s="239">
        <v>3.38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140</v>
      </c>
      <c r="AU99" s="245" t="s">
        <v>85</v>
      </c>
      <c r="AV99" s="14" t="s">
        <v>85</v>
      </c>
      <c r="AW99" s="14" t="s">
        <v>37</v>
      </c>
      <c r="AX99" s="14" t="s">
        <v>75</v>
      </c>
      <c r="AY99" s="245" t="s">
        <v>125</v>
      </c>
    </row>
    <row r="100" spans="1:51" s="16" customFormat="1" ht="12">
      <c r="A100" s="16"/>
      <c r="B100" s="257"/>
      <c r="C100" s="258"/>
      <c r="D100" s="226" t="s">
        <v>140</v>
      </c>
      <c r="E100" s="259" t="s">
        <v>19</v>
      </c>
      <c r="F100" s="260" t="s">
        <v>180</v>
      </c>
      <c r="G100" s="258"/>
      <c r="H100" s="261">
        <v>15.379999999999999</v>
      </c>
      <c r="I100" s="262"/>
      <c r="J100" s="258"/>
      <c r="K100" s="258"/>
      <c r="L100" s="263"/>
      <c r="M100" s="264"/>
      <c r="N100" s="265"/>
      <c r="O100" s="265"/>
      <c r="P100" s="265"/>
      <c r="Q100" s="265"/>
      <c r="R100" s="265"/>
      <c r="S100" s="265"/>
      <c r="T100" s="26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T100" s="267" t="s">
        <v>140</v>
      </c>
      <c r="AU100" s="267" t="s">
        <v>85</v>
      </c>
      <c r="AV100" s="16" t="s">
        <v>132</v>
      </c>
      <c r="AW100" s="16" t="s">
        <v>37</v>
      </c>
      <c r="AX100" s="16" t="s">
        <v>83</v>
      </c>
      <c r="AY100" s="267" t="s">
        <v>125</v>
      </c>
    </row>
    <row r="101" spans="1:65" s="2" customFormat="1" ht="37.8" customHeight="1">
      <c r="A101" s="40"/>
      <c r="B101" s="41"/>
      <c r="C101" s="206" t="s">
        <v>132</v>
      </c>
      <c r="D101" s="206" t="s">
        <v>127</v>
      </c>
      <c r="E101" s="207" t="s">
        <v>195</v>
      </c>
      <c r="F101" s="208" t="s">
        <v>196</v>
      </c>
      <c r="G101" s="209" t="s">
        <v>170</v>
      </c>
      <c r="H101" s="210">
        <v>46.14</v>
      </c>
      <c r="I101" s="211"/>
      <c r="J101" s="212">
        <f>ROUND(I101*H101,2)</f>
        <v>0</v>
      </c>
      <c r="K101" s="208" t="s">
        <v>131</v>
      </c>
      <c r="L101" s="46"/>
      <c r="M101" s="213" t="s">
        <v>19</v>
      </c>
      <c r="N101" s="214" t="s">
        <v>46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132</v>
      </c>
      <c r="AT101" s="217" t="s">
        <v>127</v>
      </c>
      <c r="AU101" s="217" t="s">
        <v>85</v>
      </c>
      <c r="AY101" s="19" t="s">
        <v>125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83</v>
      </c>
      <c r="BK101" s="218">
        <f>ROUND(I101*H101,2)</f>
        <v>0</v>
      </c>
      <c r="BL101" s="19" t="s">
        <v>132</v>
      </c>
      <c r="BM101" s="217" t="s">
        <v>522</v>
      </c>
    </row>
    <row r="102" spans="1:47" s="2" customFormat="1" ht="12">
      <c r="A102" s="40"/>
      <c r="B102" s="41"/>
      <c r="C102" s="42"/>
      <c r="D102" s="219" t="s">
        <v>134</v>
      </c>
      <c r="E102" s="42"/>
      <c r="F102" s="220" t="s">
        <v>198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134</v>
      </c>
      <c r="AU102" s="19" t="s">
        <v>85</v>
      </c>
    </row>
    <row r="103" spans="1:51" s="13" customFormat="1" ht="12">
      <c r="A103" s="13"/>
      <c r="B103" s="224"/>
      <c r="C103" s="225"/>
      <c r="D103" s="226" t="s">
        <v>140</v>
      </c>
      <c r="E103" s="227" t="s">
        <v>19</v>
      </c>
      <c r="F103" s="228" t="s">
        <v>199</v>
      </c>
      <c r="G103" s="225"/>
      <c r="H103" s="227" t="s">
        <v>19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140</v>
      </c>
      <c r="AU103" s="234" t="s">
        <v>85</v>
      </c>
      <c r="AV103" s="13" t="s">
        <v>83</v>
      </c>
      <c r="AW103" s="13" t="s">
        <v>37</v>
      </c>
      <c r="AX103" s="13" t="s">
        <v>75</v>
      </c>
      <c r="AY103" s="234" t="s">
        <v>125</v>
      </c>
    </row>
    <row r="104" spans="1:51" s="14" customFormat="1" ht="12">
      <c r="A104" s="14"/>
      <c r="B104" s="235"/>
      <c r="C104" s="236"/>
      <c r="D104" s="226" t="s">
        <v>140</v>
      </c>
      <c r="E104" s="237" t="s">
        <v>19</v>
      </c>
      <c r="F104" s="238" t="s">
        <v>523</v>
      </c>
      <c r="G104" s="236"/>
      <c r="H104" s="239">
        <v>36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140</v>
      </c>
      <c r="AU104" s="245" t="s">
        <v>85</v>
      </c>
      <c r="AV104" s="14" t="s">
        <v>85</v>
      </c>
      <c r="AW104" s="14" t="s">
        <v>37</v>
      </c>
      <c r="AX104" s="14" t="s">
        <v>75</v>
      </c>
      <c r="AY104" s="245" t="s">
        <v>125</v>
      </c>
    </row>
    <row r="105" spans="1:51" s="14" customFormat="1" ht="12">
      <c r="A105" s="14"/>
      <c r="B105" s="235"/>
      <c r="C105" s="236"/>
      <c r="D105" s="226" t="s">
        <v>140</v>
      </c>
      <c r="E105" s="237" t="s">
        <v>19</v>
      </c>
      <c r="F105" s="238" t="s">
        <v>524</v>
      </c>
      <c r="G105" s="236"/>
      <c r="H105" s="239">
        <v>10.14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140</v>
      </c>
      <c r="AU105" s="245" t="s">
        <v>85</v>
      </c>
      <c r="AV105" s="14" t="s">
        <v>85</v>
      </c>
      <c r="AW105" s="14" t="s">
        <v>37</v>
      </c>
      <c r="AX105" s="14" t="s">
        <v>75</v>
      </c>
      <c r="AY105" s="245" t="s">
        <v>125</v>
      </c>
    </row>
    <row r="106" spans="1:51" s="16" customFormat="1" ht="12">
      <c r="A106" s="16"/>
      <c r="B106" s="257"/>
      <c r="C106" s="258"/>
      <c r="D106" s="226" t="s">
        <v>140</v>
      </c>
      <c r="E106" s="259" t="s">
        <v>19</v>
      </c>
      <c r="F106" s="260" t="s">
        <v>180</v>
      </c>
      <c r="G106" s="258"/>
      <c r="H106" s="261">
        <v>46.14</v>
      </c>
      <c r="I106" s="262"/>
      <c r="J106" s="258"/>
      <c r="K106" s="258"/>
      <c r="L106" s="263"/>
      <c r="M106" s="264"/>
      <c r="N106" s="265"/>
      <c r="O106" s="265"/>
      <c r="P106" s="265"/>
      <c r="Q106" s="265"/>
      <c r="R106" s="265"/>
      <c r="S106" s="265"/>
      <c r="T106" s="26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T106" s="267" t="s">
        <v>140</v>
      </c>
      <c r="AU106" s="267" t="s">
        <v>85</v>
      </c>
      <c r="AV106" s="16" t="s">
        <v>132</v>
      </c>
      <c r="AW106" s="16" t="s">
        <v>37</v>
      </c>
      <c r="AX106" s="16" t="s">
        <v>83</v>
      </c>
      <c r="AY106" s="267" t="s">
        <v>125</v>
      </c>
    </row>
    <row r="107" spans="1:65" s="2" customFormat="1" ht="24.15" customHeight="1">
      <c r="A107" s="40"/>
      <c r="B107" s="41"/>
      <c r="C107" s="206" t="s">
        <v>154</v>
      </c>
      <c r="D107" s="206" t="s">
        <v>127</v>
      </c>
      <c r="E107" s="207" t="s">
        <v>216</v>
      </c>
      <c r="F107" s="208" t="s">
        <v>217</v>
      </c>
      <c r="G107" s="209" t="s">
        <v>213</v>
      </c>
      <c r="H107" s="210">
        <v>30.76</v>
      </c>
      <c r="I107" s="211"/>
      <c r="J107" s="212">
        <f>ROUND(I107*H107,2)</f>
        <v>0</v>
      </c>
      <c r="K107" s="208" t="s">
        <v>131</v>
      </c>
      <c r="L107" s="46"/>
      <c r="M107" s="213" t="s">
        <v>19</v>
      </c>
      <c r="N107" s="214" t="s">
        <v>46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132</v>
      </c>
      <c r="AT107" s="217" t="s">
        <v>127</v>
      </c>
      <c r="AU107" s="217" t="s">
        <v>85</v>
      </c>
      <c r="AY107" s="19" t="s">
        <v>125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83</v>
      </c>
      <c r="BK107" s="218">
        <f>ROUND(I107*H107,2)</f>
        <v>0</v>
      </c>
      <c r="BL107" s="19" t="s">
        <v>132</v>
      </c>
      <c r="BM107" s="217" t="s">
        <v>525</v>
      </c>
    </row>
    <row r="108" spans="1:47" s="2" customFormat="1" ht="12">
      <c r="A108" s="40"/>
      <c r="B108" s="41"/>
      <c r="C108" s="42"/>
      <c r="D108" s="219" t="s">
        <v>134</v>
      </c>
      <c r="E108" s="42"/>
      <c r="F108" s="220" t="s">
        <v>219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134</v>
      </c>
      <c r="AU108" s="19" t="s">
        <v>85</v>
      </c>
    </row>
    <row r="109" spans="1:51" s="14" customFormat="1" ht="12">
      <c r="A109" s="14"/>
      <c r="B109" s="235"/>
      <c r="C109" s="236"/>
      <c r="D109" s="226" t="s">
        <v>140</v>
      </c>
      <c r="E109" s="237" t="s">
        <v>19</v>
      </c>
      <c r="F109" s="238" t="s">
        <v>526</v>
      </c>
      <c r="G109" s="236"/>
      <c r="H109" s="239">
        <v>24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140</v>
      </c>
      <c r="AU109" s="245" t="s">
        <v>85</v>
      </c>
      <c r="AV109" s="14" t="s">
        <v>85</v>
      </c>
      <c r="AW109" s="14" t="s">
        <v>37</v>
      </c>
      <c r="AX109" s="14" t="s">
        <v>75</v>
      </c>
      <c r="AY109" s="245" t="s">
        <v>125</v>
      </c>
    </row>
    <row r="110" spans="1:51" s="14" customFormat="1" ht="12">
      <c r="A110" s="14"/>
      <c r="B110" s="235"/>
      <c r="C110" s="236"/>
      <c r="D110" s="226" t="s">
        <v>140</v>
      </c>
      <c r="E110" s="237" t="s">
        <v>19</v>
      </c>
      <c r="F110" s="238" t="s">
        <v>527</v>
      </c>
      <c r="G110" s="236"/>
      <c r="H110" s="239">
        <v>6.76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140</v>
      </c>
      <c r="AU110" s="245" t="s">
        <v>85</v>
      </c>
      <c r="AV110" s="14" t="s">
        <v>85</v>
      </c>
      <c r="AW110" s="14" t="s">
        <v>37</v>
      </c>
      <c r="AX110" s="14" t="s">
        <v>75</v>
      </c>
      <c r="AY110" s="245" t="s">
        <v>125</v>
      </c>
    </row>
    <row r="111" spans="1:51" s="16" customFormat="1" ht="12">
      <c r="A111" s="16"/>
      <c r="B111" s="257"/>
      <c r="C111" s="258"/>
      <c r="D111" s="226" t="s">
        <v>140</v>
      </c>
      <c r="E111" s="259" t="s">
        <v>19</v>
      </c>
      <c r="F111" s="260" t="s">
        <v>180</v>
      </c>
      <c r="G111" s="258"/>
      <c r="H111" s="261">
        <v>30.759999999999998</v>
      </c>
      <c r="I111" s="262"/>
      <c r="J111" s="258"/>
      <c r="K111" s="258"/>
      <c r="L111" s="263"/>
      <c r="M111" s="264"/>
      <c r="N111" s="265"/>
      <c r="O111" s="265"/>
      <c r="P111" s="265"/>
      <c r="Q111" s="265"/>
      <c r="R111" s="265"/>
      <c r="S111" s="265"/>
      <c r="T111" s="26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T111" s="267" t="s">
        <v>140</v>
      </c>
      <c r="AU111" s="267" t="s">
        <v>85</v>
      </c>
      <c r="AV111" s="16" t="s">
        <v>132</v>
      </c>
      <c r="AW111" s="16" t="s">
        <v>37</v>
      </c>
      <c r="AX111" s="16" t="s">
        <v>83</v>
      </c>
      <c r="AY111" s="267" t="s">
        <v>125</v>
      </c>
    </row>
    <row r="112" spans="1:65" s="2" customFormat="1" ht="24.15" customHeight="1">
      <c r="A112" s="40"/>
      <c r="B112" s="41"/>
      <c r="C112" s="206" t="s">
        <v>161</v>
      </c>
      <c r="D112" s="206" t="s">
        <v>127</v>
      </c>
      <c r="E112" s="207" t="s">
        <v>223</v>
      </c>
      <c r="F112" s="208" t="s">
        <v>224</v>
      </c>
      <c r="G112" s="209" t="s">
        <v>170</v>
      </c>
      <c r="H112" s="210">
        <v>15.38</v>
      </c>
      <c r="I112" s="211"/>
      <c r="J112" s="212">
        <f>ROUND(I112*H112,2)</f>
        <v>0</v>
      </c>
      <c r="K112" s="208" t="s">
        <v>131</v>
      </c>
      <c r="L112" s="46"/>
      <c r="M112" s="213" t="s">
        <v>19</v>
      </c>
      <c r="N112" s="214" t="s">
        <v>46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132</v>
      </c>
      <c r="AT112" s="217" t="s">
        <v>127</v>
      </c>
      <c r="AU112" s="217" t="s">
        <v>85</v>
      </c>
      <c r="AY112" s="19" t="s">
        <v>125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83</v>
      </c>
      <c r="BK112" s="218">
        <f>ROUND(I112*H112,2)</f>
        <v>0</v>
      </c>
      <c r="BL112" s="19" t="s">
        <v>132</v>
      </c>
      <c r="BM112" s="217" t="s">
        <v>528</v>
      </c>
    </row>
    <row r="113" spans="1:47" s="2" customFormat="1" ht="12">
      <c r="A113" s="40"/>
      <c r="B113" s="41"/>
      <c r="C113" s="42"/>
      <c r="D113" s="219" t="s">
        <v>134</v>
      </c>
      <c r="E113" s="42"/>
      <c r="F113" s="220" t="s">
        <v>226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134</v>
      </c>
      <c r="AU113" s="19" t="s">
        <v>85</v>
      </c>
    </row>
    <row r="114" spans="1:51" s="14" customFormat="1" ht="12">
      <c r="A114" s="14"/>
      <c r="B114" s="235"/>
      <c r="C114" s="236"/>
      <c r="D114" s="226" t="s">
        <v>140</v>
      </c>
      <c r="E114" s="237" t="s">
        <v>19</v>
      </c>
      <c r="F114" s="238" t="s">
        <v>520</v>
      </c>
      <c r="G114" s="236"/>
      <c r="H114" s="239">
        <v>12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140</v>
      </c>
      <c r="AU114" s="245" t="s">
        <v>85</v>
      </c>
      <c r="AV114" s="14" t="s">
        <v>85</v>
      </c>
      <c r="AW114" s="14" t="s">
        <v>37</v>
      </c>
      <c r="AX114" s="14" t="s">
        <v>75</v>
      </c>
      <c r="AY114" s="245" t="s">
        <v>125</v>
      </c>
    </row>
    <row r="115" spans="1:51" s="14" customFormat="1" ht="12">
      <c r="A115" s="14"/>
      <c r="B115" s="235"/>
      <c r="C115" s="236"/>
      <c r="D115" s="226" t="s">
        <v>140</v>
      </c>
      <c r="E115" s="237" t="s">
        <v>19</v>
      </c>
      <c r="F115" s="238" t="s">
        <v>521</v>
      </c>
      <c r="G115" s="236"/>
      <c r="H115" s="239">
        <v>3.38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140</v>
      </c>
      <c r="AU115" s="245" t="s">
        <v>85</v>
      </c>
      <c r="AV115" s="14" t="s">
        <v>85</v>
      </c>
      <c r="AW115" s="14" t="s">
        <v>37</v>
      </c>
      <c r="AX115" s="14" t="s">
        <v>75</v>
      </c>
      <c r="AY115" s="245" t="s">
        <v>125</v>
      </c>
    </row>
    <row r="116" spans="1:51" s="16" customFormat="1" ht="12">
      <c r="A116" s="16"/>
      <c r="B116" s="257"/>
      <c r="C116" s="258"/>
      <c r="D116" s="226" t="s">
        <v>140</v>
      </c>
      <c r="E116" s="259" t="s">
        <v>19</v>
      </c>
      <c r="F116" s="260" t="s">
        <v>180</v>
      </c>
      <c r="G116" s="258"/>
      <c r="H116" s="261">
        <v>15.379999999999999</v>
      </c>
      <c r="I116" s="262"/>
      <c r="J116" s="258"/>
      <c r="K116" s="258"/>
      <c r="L116" s="263"/>
      <c r="M116" s="264"/>
      <c r="N116" s="265"/>
      <c r="O116" s="265"/>
      <c r="P116" s="265"/>
      <c r="Q116" s="265"/>
      <c r="R116" s="265"/>
      <c r="S116" s="265"/>
      <c r="T116" s="26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T116" s="267" t="s">
        <v>140</v>
      </c>
      <c r="AU116" s="267" t="s">
        <v>85</v>
      </c>
      <c r="AV116" s="16" t="s">
        <v>132</v>
      </c>
      <c r="AW116" s="16" t="s">
        <v>37</v>
      </c>
      <c r="AX116" s="16" t="s">
        <v>83</v>
      </c>
      <c r="AY116" s="267" t="s">
        <v>125</v>
      </c>
    </row>
    <row r="117" spans="1:65" s="2" customFormat="1" ht="37.8" customHeight="1">
      <c r="A117" s="40"/>
      <c r="B117" s="41"/>
      <c r="C117" s="206" t="s">
        <v>167</v>
      </c>
      <c r="D117" s="206" t="s">
        <v>127</v>
      </c>
      <c r="E117" s="207" t="s">
        <v>529</v>
      </c>
      <c r="F117" s="208" t="s">
        <v>530</v>
      </c>
      <c r="G117" s="209" t="s">
        <v>170</v>
      </c>
      <c r="H117" s="210">
        <v>4.2</v>
      </c>
      <c r="I117" s="211"/>
      <c r="J117" s="212">
        <f>ROUND(I117*H117,2)</f>
        <v>0</v>
      </c>
      <c r="K117" s="208" t="s">
        <v>131</v>
      </c>
      <c r="L117" s="46"/>
      <c r="M117" s="213" t="s">
        <v>19</v>
      </c>
      <c r="N117" s="214" t="s">
        <v>46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132</v>
      </c>
      <c r="AT117" s="217" t="s">
        <v>127</v>
      </c>
      <c r="AU117" s="217" t="s">
        <v>85</v>
      </c>
      <c r="AY117" s="19" t="s">
        <v>125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83</v>
      </c>
      <c r="BK117" s="218">
        <f>ROUND(I117*H117,2)</f>
        <v>0</v>
      </c>
      <c r="BL117" s="19" t="s">
        <v>132</v>
      </c>
      <c r="BM117" s="217" t="s">
        <v>531</v>
      </c>
    </row>
    <row r="118" spans="1:47" s="2" customFormat="1" ht="12">
      <c r="A118" s="40"/>
      <c r="B118" s="41"/>
      <c r="C118" s="42"/>
      <c r="D118" s="219" t="s">
        <v>134</v>
      </c>
      <c r="E118" s="42"/>
      <c r="F118" s="220" t="s">
        <v>532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134</v>
      </c>
      <c r="AU118" s="19" t="s">
        <v>85</v>
      </c>
    </row>
    <row r="119" spans="1:51" s="13" customFormat="1" ht="12">
      <c r="A119" s="13"/>
      <c r="B119" s="224"/>
      <c r="C119" s="225"/>
      <c r="D119" s="226" t="s">
        <v>140</v>
      </c>
      <c r="E119" s="227" t="s">
        <v>19</v>
      </c>
      <c r="F119" s="228" t="s">
        <v>141</v>
      </c>
      <c r="G119" s="225"/>
      <c r="H119" s="227" t="s">
        <v>19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140</v>
      </c>
      <c r="AU119" s="234" t="s">
        <v>85</v>
      </c>
      <c r="AV119" s="13" t="s">
        <v>83</v>
      </c>
      <c r="AW119" s="13" t="s">
        <v>37</v>
      </c>
      <c r="AX119" s="13" t="s">
        <v>75</v>
      </c>
      <c r="AY119" s="234" t="s">
        <v>125</v>
      </c>
    </row>
    <row r="120" spans="1:51" s="14" customFormat="1" ht="12">
      <c r="A120" s="14"/>
      <c r="B120" s="235"/>
      <c r="C120" s="236"/>
      <c r="D120" s="226" t="s">
        <v>140</v>
      </c>
      <c r="E120" s="237" t="s">
        <v>19</v>
      </c>
      <c r="F120" s="238" t="s">
        <v>533</v>
      </c>
      <c r="G120" s="236"/>
      <c r="H120" s="239">
        <v>4.2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140</v>
      </c>
      <c r="AU120" s="245" t="s">
        <v>85</v>
      </c>
      <c r="AV120" s="14" t="s">
        <v>85</v>
      </c>
      <c r="AW120" s="14" t="s">
        <v>37</v>
      </c>
      <c r="AX120" s="14" t="s">
        <v>83</v>
      </c>
      <c r="AY120" s="245" t="s">
        <v>125</v>
      </c>
    </row>
    <row r="121" spans="1:65" s="2" customFormat="1" ht="16.5" customHeight="1">
      <c r="A121" s="40"/>
      <c r="B121" s="41"/>
      <c r="C121" s="268" t="s">
        <v>181</v>
      </c>
      <c r="D121" s="268" t="s">
        <v>210</v>
      </c>
      <c r="E121" s="269" t="s">
        <v>534</v>
      </c>
      <c r="F121" s="270" t="s">
        <v>535</v>
      </c>
      <c r="G121" s="271" t="s">
        <v>213</v>
      </c>
      <c r="H121" s="272">
        <v>11.61</v>
      </c>
      <c r="I121" s="273"/>
      <c r="J121" s="274">
        <f>ROUND(I121*H121,2)</f>
        <v>0</v>
      </c>
      <c r="K121" s="270" t="s">
        <v>131</v>
      </c>
      <c r="L121" s="275"/>
      <c r="M121" s="276" t="s">
        <v>19</v>
      </c>
      <c r="N121" s="277" t="s">
        <v>46</v>
      </c>
      <c r="O121" s="86"/>
      <c r="P121" s="215">
        <f>O121*H121</f>
        <v>0</v>
      </c>
      <c r="Q121" s="215">
        <v>1</v>
      </c>
      <c r="R121" s="215">
        <f>Q121*H121</f>
        <v>11.61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181</v>
      </c>
      <c r="AT121" s="217" t="s">
        <v>210</v>
      </c>
      <c r="AU121" s="217" t="s">
        <v>85</v>
      </c>
      <c r="AY121" s="19" t="s">
        <v>125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83</v>
      </c>
      <c r="BK121" s="218">
        <f>ROUND(I121*H121,2)</f>
        <v>0</v>
      </c>
      <c r="BL121" s="19" t="s">
        <v>132</v>
      </c>
      <c r="BM121" s="217" t="s">
        <v>536</v>
      </c>
    </row>
    <row r="122" spans="1:51" s="13" customFormat="1" ht="12">
      <c r="A122" s="13"/>
      <c r="B122" s="224"/>
      <c r="C122" s="225"/>
      <c r="D122" s="226" t="s">
        <v>140</v>
      </c>
      <c r="E122" s="227" t="s">
        <v>19</v>
      </c>
      <c r="F122" s="228" t="s">
        <v>141</v>
      </c>
      <c r="G122" s="225"/>
      <c r="H122" s="227" t="s">
        <v>19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140</v>
      </c>
      <c r="AU122" s="234" t="s">
        <v>85</v>
      </c>
      <c r="AV122" s="13" t="s">
        <v>83</v>
      </c>
      <c r="AW122" s="13" t="s">
        <v>37</v>
      </c>
      <c r="AX122" s="13" t="s">
        <v>75</v>
      </c>
      <c r="AY122" s="234" t="s">
        <v>125</v>
      </c>
    </row>
    <row r="123" spans="1:51" s="14" customFormat="1" ht="12">
      <c r="A123" s="14"/>
      <c r="B123" s="235"/>
      <c r="C123" s="236"/>
      <c r="D123" s="226" t="s">
        <v>140</v>
      </c>
      <c r="E123" s="237" t="s">
        <v>19</v>
      </c>
      <c r="F123" s="238" t="s">
        <v>537</v>
      </c>
      <c r="G123" s="236"/>
      <c r="H123" s="239">
        <v>7.56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140</v>
      </c>
      <c r="AU123" s="245" t="s">
        <v>85</v>
      </c>
      <c r="AV123" s="14" t="s">
        <v>85</v>
      </c>
      <c r="AW123" s="14" t="s">
        <v>37</v>
      </c>
      <c r="AX123" s="14" t="s">
        <v>75</v>
      </c>
      <c r="AY123" s="245" t="s">
        <v>125</v>
      </c>
    </row>
    <row r="124" spans="1:51" s="15" customFormat="1" ht="12">
      <c r="A124" s="15"/>
      <c r="B124" s="246"/>
      <c r="C124" s="247"/>
      <c r="D124" s="226" t="s">
        <v>140</v>
      </c>
      <c r="E124" s="248" t="s">
        <v>19</v>
      </c>
      <c r="F124" s="249" t="s">
        <v>176</v>
      </c>
      <c r="G124" s="247"/>
      <c r="H124" s="250">
        <v>7.56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6" t="s">
        <v>140</v>
      </c>
      <c r="AU124" s="256" t="s">
        <v>85</v>
      </c>
      <c r="AV124" s="15" t="s">
        <v>143</v>
      </c>
      <c r="AW124" s="15" t="s">
        <v>37</v>
      </c>
      <c r="AX124" s="15" t="s">
        <v>75</v>
      </c>
      <c r="AY124" s="256" t="s">
        <v>125</v>
      </c>
    </row>
    <row r="125" spans="1:51" s="14" customFormat="1" ht="12">
      <c r="A125" s="14"/>
      <c r="B125" s="235"/>
      <c r="C125" s="236"/>
      <c r="D125" s="226" t="s">
        <v>140</v>
      </c>
      <c r="E125" s="237" t="s">
        <v>19</v>
      </c>
      <c r="F125" s="238" t="s">
        <v>538</v>
      </c>
      <c r="G125" s="236"/>
      <c r="H125" s="239">
        <v>4.05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140</v>
      </c>
      <c r="AU125" s="245" t="s">
        <v>85</v>
      </c>
      <c r="AV125" s="14" t="s">
        <v>85</v>
      </c>
      <c r="AW125" s="14" t="s">
        <v>37</v>
      </c>
      <c r="AX125" s="14" t="s">
        <v>75</v>
      </c>
      <c r="AY125" s="245" t="s">
        <v>125</v>
      </c>
    </row>
    <row r="126" spans="1:51" s="15" customFormat="1" ht="12">
      <c r="A126" s="15"/>
      <c r="B126" s="246"/>
      <c r="C126" s="247"/>
      <c r="D126" s="226" t="s">
        <v>140</v>
      </c>
      <c r="E126" s="248" t="s">
        <v>19</v>
      </c>
      <c r="F126" s="249" t="s">
        <v>176</v>
      </c>
      <c r="G126" s="247"/>
      <c r="H126" s="250">
        <v>4.05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6" t="s">
        <v>140</v>
      </c>
      <c r="AU126" s="256" t="s">
        <v>85</v>
      </c>
      <c r="AV126" s="15" t="s">
        <v>143</v>
      </c>
      <c r="AW126" s="15" t="s">
        <v>37</v>
      </c>
      <c r="AX126" s="15" t="s">
        <v>75</v>
      </c>
      <c r="AY126" s="256" t="s">
        <v>125</v>
      </c>
    </row>
    <row r="127" spans="1:51" s="16" customFormat="1" ht="12">
      <c r="A127" s="16"/>
      <c r="B127" s="257"/>
      <c r="C127" s="258"/>
      <c r="D127" s="226" t="s">
        <v>140</v>
      </c>
      <c r="E127" s="259" t="s">
        <v>19</v>
      </c>
      <c r="F127" s="260" t="s">
        <v>180</v>
      </c>
      <c r="G127" s="258"/>
      <c r="H127" s="261">
        <v>11.61</v>
      </c>
      <c r="I127" s="262"/>
      <c r="J127" s="258"/>
      <c r="K127" s="258"/>
      <c r="L127" s="263"/>
      <c r="M127" s="264"/>
      <c r="N127" s="265"/>
      <c r="O127" s="265"/>
      <c r="P127" s="265"/>
      <c r="Q127" s="265"/>
      <c r="R127" s="265"/>
      <c r="S127" s="265"/>
      <c r="T127" s="26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67" t="s">
        <v>140</v>
      </c>
      <c r="AU127" s="267" t="s">
        <v>85</v>
      </c>
      <c r="AV127" s="16" t="s">
        <v>132</v>
      </c>
      <c r="AW127" s="16" t="s">
        <v>37</v>
      </c>
      <c r="AX127" s="16" t="s">
        <v>83</v>
      </c>
      <c r="AY127" s="267" t="s">
        <v>125</v>
      </c>
    </row>
    <row r="128" spans="1:65" s="2" customFormat="1" ht="37.8" customHeight="1">
      <c r="A128" s="40"/>
      <c r="B128" s="41"/>
      <c r="C128" s="206" t="s">
        <v>187</v>
      </c>
      <c r="D128" s="206" t="s">
        <v>127</v>
      </c>
      <c r="E128" s="207" t="s">
        <v>539</v>
      </c>
      <c r="F128" s="208" t="s">
        <v>540</v>
      </c>
      <c r="G128" s="209" t="s">
        <v>170</v>
      </c>
      <c r="H128" s="210">
        <v>2.25</v>
      </c>
      <c r="I128" s="211"/>
      <c r="J128" s="212">
        <f>ROUND(I128*H128,2)</f>
        <v>0</v>
      </c>
      <c r="K128" s="208" t="s">
        <v>131</v>
      </c>
      <c r="L128" s="46"/>
      <c r="M128" s="213" t="s">
        <v>19</v>
      </c>
      <c r="N128" s="214" t="s">
        <v>46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132</v>
      </c>
      <c r="AT128" s="217" t="s">
        <v>127</v>
      </c>
      <c r="AU128" s="217" t="s">
        <v>85</v>
      </c>
      <c r="AY128" s="19" t="s">
        <v>125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83</v>
      </c>
      <c r="BK128" s="218">
        <f>ROUND(I128*H128,2)</f>
        <v>0</v>
      </c>
      <c r="BL128" s="19" t="s">
        <v>132</v>
      </c>
      <c r="BM128" s="217" t="s">
        <v>541</v>
      </c>
    </row>
    <row r="129" spans="1:47" s="2" customFormat="1" ht="12">
      <c r="A129" s="40"/>
      <c r="B129" s="41"/>
      <c r="C129" s="42"/>
      <c r="D129" s="219" t="s">
        <v>134</v>
      </c>
      <c r="E129" s="42"/>
      <c r="F129" s="220" t="s">
        <v>542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134</v>
      </c>
      <c r="AU129" s="19" t="s">
        <v>85</v>
      </c>
    </row>
    <row r="130" spans="1:51" s="13" customFormat="1" ht="12">
      <c r="A130" s="13"/>
      <c r="B130" s="224"/>
      <c r="C130" s="225"/>
      <c r="D130" s="226" t="s">
        <v>140</v>
      </c>
      <c r="E130" s="227" t="s">
        <v>19</v>
      </c>
      <c r="F130" s="228" t="s">
        <v>141</v>
      </c>
      <c r="G130" s="225"/>
      <c r="H130" s="227" t="s">
        <v>19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140</v>
      </c>
      <c r="AU130" s="234" t="s">
        <v>85</v>
      </c>
      <c r="AV130" s="13" t="s">
        <v>83</v>
      </c>
      <c r="AW130" s="13" t="s">
        <v>37</v>
      </c>
      <c r="AX130" s="13" t="s">
        <v>75</v>
      </c>
      <c r="AY130" s="234" t="s">
        <v>125</v>
      </c>
    </row>
    <row r="131" spans="1:51" s="14" customFormat="1" ht="12">
      <c r="A131" s="14"/>
      <c r="B131" s="235"/>
      <c r="C131" s="236"/>
      <c r="D131" s="226" t="s">
        <v>140</v>
      </c>
      <c r="E131" s="237" t="s">
        <v>19</v>
      </c>
      <c r="F131" s="238" t="s">
        <v>543</v>
      </c>
      <c r="G131" s="236"/>
      <c r="H131" s="239">
        <v>2.25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140</v>
      </c>
      <c r="AU131" s="245" t="s">
        <v>85</v>
      </c>
      <c r="AV131" s="14" t="s">
        <v>85</v>
      </c>
      <c r="AW131" s="14" t="s">
        <v>37</v>
      </c>
      <c r="AX131" s="14" t="s">
        <v>83</v>
      </c>
      <c r="AY131" s="245" t="s">
        <v>125</v>
      </c>
    </row>
    <row r="132" spans="1:63" s="12" customFormat="1" ht="22.8" customHeight="1">
      <c r="A132" s="12"/>
      <c r="B132" s="190"/>
      <c r="C132" s="191"/>
      <c r="D132" s="192" t="s">
        <v>74</v>
      </c>
      <c r="E132" s="204" t="s">
        <v>132</v>
      </c>
      <c r="F132" s="204" t="s">
        <v>544</v>
      </c>
      <c r="G132" s="191"/>
      <c r="H132" s="191"/>
      <c r="I132" s="194"/>
      <c r="J132" s="205">
        <f>BK132</f>
        <v>0</v>
      </c>
      <c r="K132" s="191"/>
      <c r="L132" s="196"/>
      <c r="M132" s="197"/>
      <c r="N132" s="198"/>
      <c r="O132" s="198"/>
      <c r="P132" s="199">
        <f>SUM(P133:P145)</f>
        <v>0</v>
      </c>
      <c r="Q132" s="198"/>
      <c r="R132" s="199">
        <f>SUM(R133:R145)</f>
        <v>0.0165</v>
      </c>
      <c r="S132" s="198"/>
      <c r="T132" s="200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1" t="s">
        <v>83</v>
      </c>
      <c r="AT132" s="202" t="s">
        <v>74</v>
      </c>
      <c r="AU132" s="202" t="s">
        <v>83</v>
      </c>
      <c r="AY132" s="201" t="s">
        <v>125</v>
      </c>
      <c r="BK132" s="203">
        <f>SUM(BK133:BK145)</f>
        <v>0</v>
      </c>
    </row>
    <row r="133" spans="1:65" s="2" customFormat="1" ht="16.5" customHeight="1">
      <c r="A133" s="40"/>
      <c r="B133" s="41"/>
      <c r="C133" s="206" t="s">
        <v>194</v>
      </c>
      <c r="D133" s="206" t="s">
        <v>127</v>
      </c>
      <c r="E133" s="207" t="s">
        <v>545</v>
      </c>
      <c r="F133" s="208" t="s">
        <v>546</v>
      </c>
      <c r="G133" s="209" t="s">
        <v>170</v>
      </c>
      <c r="H133" s="210">
        <v>1.2</v>
      </c>
      <c r="I133" s="211"/>
      <c r="J133" s="212">
        <f>ROUND(I133*H133,2)</f>
        <v>0</v>
      </c>
      <c r="K133" s="208" t="s">
        <v>131</v>
      </c>
      <c r="L133" s="46"/>
      <c r="M133" s="213" t="s">
        <v>19</v>
      </c>
      <c r="N133" s="214" t="s">
        <v>46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132</v>
      </c>
      <c r="AT133" s="217" t="s">
        <v>127</v>
      </c>
      <c r="AU133" s="217" t="s">
        <v>85</v>
      </c>
      <c r="AY133" s="19" t="s">
        <v>125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83</v>
      </c>
      <c r="BK133" s="218">
        <f>ROUND(I133*H133,2)</f>
        <v>0</v>
      </c>
      <c r="BL133" s="19" t="s">
        <v>132</v>
      </c>
      <c r="BM133" s="217" t="s">
        <v>547</v>
      </c>
    </row>
    <row r="134" spans="1:47" s="2" customFormat="1" ht="12">
      <c r="A134" s="40"/>
      <c r="B134" s="41"/>
      <c r="C134" s="42"/>
      <c r="D134" s="219" t="s">
        <v>134</v>
      </c>
      <c r="E134" s="42"/>
      <c r="F134" s="220" t="s">
        <v>548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134</v>
      </c>
      <c r="AU134" s="19" t="s">
        <v>85</v>
      </c>
    </row>
    <row r="135" spans="1:51" s="13" customFormat="1" ht="12">
      <c r="A135" s="13"/>
      <c r="B135" s="224"/>
      <c r="C135" s="225"/>
      <c r="D135" s="226" t="s">
        <v>140</v>
      </c>
      <c r="E135" s="227" t="s">
        <v>19</v>
      </c>
      <c r="F135" s="228" t="s">
        <v>141</v>
      </c>
      <c r="G135" s="225"/>
      <c r="H135" s="227" t="s">
        <v>19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140</v>
      </c>
      <c r="AU135" s="234" t="s">
        <v>85</v>
      </c>
      <c r="AV135" s="13" t="s">
        <v>83</v>
      </c>
      <c r="AW135" s="13" t="s">
        <v>37</v>
      </c>
      <c r="AX135" s="13" t="s">
        <v>75</v>
      </c>
      <c r="AY135" s="234" t="s">
        <v>125</v>
      </c>
    </row>
    <row r="136" spans="1:51" s="14" customFormat="1" ht="12">
      <c r="A136" s="14"/>
      <c r="B136" s="235"/>
      <c r="C136" s="236"/>
      <c r="D136" s="226" t="s">
        <v>140</v>
      </c>
      <c r="E136" s="237" t="s">
        <v>19</v>
      </c>
      <c r="F136" s="238" t="s">
        <v>549</v>
      </c>
      <c r="G136" s="236"/>
      <c r="H136" s="239">
        <v>1.2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140</v>
      </c>
      <c r="AU136" s="245" t="s">
        <v>85</v>
      </c>
      <c r="AV136" s="14" t="s">
        <v>85</v>
      </c>
      <c r="AW136" s="14" t="s">
        <v>37</v>
      </c>
      <c r="AX136" s="14" t="s">
        <v>75</v>
      </c>
      <c r="AY136" s="245" t="s">
        <v>125</v>
      </c>
    </row>
    <row r="137" spans="1:51" s="16" customFormat="1" ht="12">
      <c r="A137" s="16"/>
      <c r="B137" s="257"/>
      <c r="C137" s="258"/>
      <c r="D137" s="226" t="s">
        <v>140</v>
      </c>
      <c r="E137" s="259" t="s">
        <v>19</v>
      </c>
      <c r="F137" s="260" t="s">
        <v>180</v>
      </c>
      <c r="G137" s="258"/>
      <c r="H137" s="261">
        <v>1.2</v>
      </c>
      <c r="I137" s="262"/>
      <c r="J137" s="258"/>
      <c r="K137" s="258"/>
      <c r="L137" s="263"/>
      <c r="M137" s="264"/>
      <c r="N137" s="265"/>
      <c r="O137" s="265"/>
      <c r="P137" s="265"/>
      <c r="Q137" s="265"/>
      <c r="R137" s="265"/>
      <c r="S137" s="265"/>
      <c r="T137" s="26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67" t="s">
        <v>140</v>
      </c>
      <c r="AU137" s="267" t="s">
        <v>85</v>
      </c>
      <c r="AV137" s="16" t="s">
        <v>132</v>
      </c>
      <c r="AW137" s="16" t="s">
        <v>37</v>
      </c>
      <c r="AX137" s="16" t="s">
        <v>83</v>
      </c>
      <c r="AY137" s="267" t="s">
        <v>125</v>
      </c>
    </row>
    <row r="138" spans="1:65" s="2" customFormat="1" ht="21.75" customHeight="1">
      <c r="A138" s="40"/>
      <c r="B138" s="41"/>
      <c r="C138" s="206" t="s">
        <v>202</v>
      </c>
      <c r="D138" s="206" t="s">
        <v>127</v>
      </c>
      <c r="E138" s="207" t="s">
        <v>550</v>
      </c>
      <c r="F138" s="208" t="s">
        <v>551</v>
      </c>
      <c r="G138" s="209" t="s">
        <v>244</v>
      </c>
      <c r="H138" s="210">
        <v>10</v>
      </c>
      <c r="I138" s="211"/>
      <c r="J138" s="212">
        <f>ROUND(I138*H138,2)</f>
        <v>0</v>
      </c>
      <c r="K138" s="208" t="s">
        <v>131</v>
      </c>
      <c r="L138" s="46"/>
      <c r="M138" s="213" t="s">
        <v>19</v>
      </c>
      <c r="N138" s="214" t="s">
        <v>46</v>
      </c>
      <c r="O138" s="86"/>
      <c r="P138" s="215">
        <f>O138*H138</f>
        <v>0</v>
      </c>
      <c r="Q138" s="215">
        <v>0.00165</v>
      </c>
      <c r="R138" s="215">
        <f>Q138*H138</f>
        <v>0.0165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132</v>
      </c>
      <c r="AT138" s="217" t="s">
        <v>127</v>
      </c>
      <c r="AU138" s="217" t="s">
        <v>85</v>
      </c>
      <c r="AY138" s="19" t="s">
        <v>125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83</v>
      </c>
      <c r="BK138" s="218">
        <f>ROUND(I138*H138,2)</f>
        <v>0</v>
      </c>
      <c r="BL138" s="19" t="s">
        <v>132</v>
      </c>
      <c r="BM138" s="217" t="s">
        <v>552</v>
      </c>
    </row>
    <row r="139" spans="1:47" s="2" customFormat="1" ht="12">
      <c r="A139" s="40"/>
      <c r="B139" s="41"/>
      <c r="C139" s="42"/>
      <c r="D139" s="219" t="s">
        <v>134</v>
      </c>
      <c r="E139" s="42"/>
      <c r="F139" s="220" t="s">
        <v>553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134</v>
      </c>
      <c r="AU139" s="19" t="s">
        <v>85</v>
      </c>
    </row>
    <row r="140" spans="1:51" s="13" customFormat="1" ht="12">
      <c r="A140" s="13"/>
      <c r="B140" s="224"/>
      <c r="C140" s="225"/>
      <c r="D140" s="226" t="s">
        <v>140</v>
      </c>
      <c r="E140" s="227" t="s">
        <v>19</v>
      </c>
      <c r="F140" s="228" t="s">
        <v>141</v>
      </c>
      <c r="G140" s="225"/>
      <c r="H140" s="227" t="s">
        <v>19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140</v>
      </c>
      <c r="AU140" s="234" t="s">
        <v>85</v>
      </c>
      <c r="AV140" s="13" t="s">
        <v>83</v>
      </c>
      <c r="AW140" s="13" t="s">
        <v>37</v>
      </c>
      <c r="AX140" s="13" t="s">
        <v>75</v>
      </c>
      <c r="AY140" s="234" t="s">
        <v>125</v>
      </c>
    </row>
    <row r="141" spans="1:51" s="14" customFormat="1" ht="12">
      <c r="A141" s="14"/>
      <c r="B141" s="235"/>
      <c r="C141" s="236"/>
      <c r="D141" s="226" t="s">
        <v>140</v>
      </c>
      <c r="E141" s="237" t="s">
        <v>19</v>
      </c>
      <c r="F141" s="238" t="s">
        <v>554</v>
      </c>
      <c r="G141" s="236"/>
      <c r="H141" s="239">
        <v>10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140</v>
      </c>
      <c r="AU141" s="245" t="s">
        <v>85</v>
      </c>
      <c r="AV141" s="14" t="s">
        <v>85</v>
      </c>
      <c r="AW141" s="14" t="s">
        <v>37</v>
      </c>
      <c r="AX141" s="14" t="s">
        <v>83</v>
      </c>
      <c r="AY141" s="245" t="s">
        <v>125</v>
      </c>
    </row>
    <row r="142" spans="1:65" s="2" customFormat="1" ht="16.5" customHeight="1">
      <c r="A142" s="40"/>
      <c r="B142" s="41"/>
      <c r="C142" s="268" t="s">
        <v>209</v>
      </c>
      <c r="D142" s="268" t="s">
        <v>210</v>
      </c>
      <c r="E142" s="269" t="s">
        <v>555</v>
      </c>
      <c r="F142" s="270" t="s">
        <v>556</v>
      </c>
      <c r="G142" s="271" t="s">
        <v>244</v>
      </c>
      <c r="H142" s="272">
        <v>10</v>
      </c>
      <c r="I142" s="273"/>
      <c r="J142" s="274">
        <f>ROUND(I142*H142,2)</f>
        <v>0</v>
      </c>
      <c r="K142" s="270" t="s">
        <v>19</v>
      </c>
      <c r="L142" s="275"/>
      <c r="M142" s="276" t="s">
        <v>19</v>
      </c>
      <c r="N142" s="277" t="s">
        <v>46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181</v>
      </c>
      <c r="AT142" s="217" t="s">
        <v>210</v>
      </c>
      <c r="AU142" s="217" t="s">
        <v>85</v>
      </c>
      <c r="AY142" s="19" t="s">
        <v>125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83</v>
      </c>
      <c r="BK142" s="218">
        <f>ROUND(I142*H142,2)</f>
        <v>0</v>
      </c>
      <c r="BL142" s="19" t="s">
        <v>132</v>
      </c>
      <c r="BM142" s="217" t="s">
        <v>557</v>
      </c>
    </row>
    <row r="143" spans="1:65" s="2" customFormat="1" ht="24.15" customHeight="1">
      <c r="A143" s="40"/>
      <c r="B143" s="41"/>
      <c r="C143" s="206" t="s">
        <v>215</v>
      </c>
      <c r="D143" s="206" t="s">
        <v>127</v>
      </c>
      <c r="E143" s="207" t="s">
        <v>558</v>
      </c>
      <c r="F143" s="208" t="s">
        <v>559</v>
      </c>
      <c r="G143" s="209" t="s">
        <v>170</v>
      </c>
      <c r="H143" s="210">
        <v>0.338</v>
      </c>
      <c r="I143" s="211"/>
      <c r="J143" s="212">
        <f>ROUND(I143*H143,2)</f>
        <v>0</v>
      </c>
      <c r="K143" s="208" t="s">
        <v>131</v>
      </c>
      <c r="L143" s="46"/>
      <c r="M143" s="213" t="s">
        <v>19</v>
      </c>
      <c r="N143" s="214" t="s">
        <v>46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132</v>
      </c>
      <c r="AT143" s="217" t="s">
        <v>127</v>
      </c>
      <c r="AU143" s="217" t="s">
        <v>85</v>
      </c>
      <c r="AY143" s="19" t="s">
        <v>125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83</v>
      </c>
      <c r="BK143" s="218">
        <f>ROUND(I143*H143,2)</f>
        <v>0</v>
      </c>
      <c r="BL143" s="19" t="s">
        <v>132</v>
      </c>
      <c r="BM143" s="217" t="s">
        <v>560</v>
      </c>
    </row>
    <row r="144" spans="1:47" s="2" customFormat="1" ht="12">
      <c r="A144" s="40"/>
      <c r="B144" s="41"/>
      <c r="C144" s="42"/>
      <c r="D144" s="219" t="s">
        <v>134</v>
      </c>
      <c r="E144" s="42"/>
      <c r="F144" s="220" t="s">
        <v>561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134</v>
      </c>
      <c r="AU144" s="19" t="s">
        <v>85</v>
      </c>
    </row>
    <row r="145" spans="1:51" s="14" customFormat="1" ht="12">
      <c r="A145" s="14"/>
      <c r="B145" s="235"/>
      <c r="C145" s="236"/>
      <c r="D145" s="226" t="s">
        <v>140</v>
      </c>
      <c r="E145" s="237" t="s">
        <v>19</v>
      </c>
      <c r="F145" s="238" t="s">
        <v>562</v>
      </c>
      <c r="G145" s="236"/>
      <c r="H145" s="239">
        <v>0.338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140</v>
      </c>
      <c r="AU145" s="245" t="s">
        <v>85</v>
      </c>
      <c r="AV145" s="14" t="s">
        <v>85</v>
      </c>
      <c r="AW145" s="14" t="s">
        <v>37</v>
      </c>
      <c r="AX145" s="14" t="s">
        <v>83</v>
      </c>
      <c r="AY145" s="245" t="s">
        <v>125</v>
      </c>
    </row>
    <row r="146" spans="1:63" s="12" customFormat="1" ht="22.8" customHeight="1">
      <c r="A146" s="12"/>
      <c r="B146" s="190"/>
      <c r="C146" s="191"/>
      <c r="D146" s="192" t="s">
        <v>74</v>
      </c>
      <c r="E146" s="204" t="s">
        <v>181</v>
      </c>
      <c r="F146" s="204" t="s">
        <v>563</v>
      </c>
      <c r="G146" s="191"/>
      <c r="H146" s="191"/>
      <c r="I146" s="194"/>
      <c r="J146" s="205">
        <f>BK146</f>
        <v>0</v>
      </c>
      <c r="K146" s="191"/>
      <c r="L146" s="196"/>
      <c r="M146" s="197"/>
      <c r="N146" s="198"/>
      <c r="O146" s="198"/>
      <c r="P146" s="199">
        <f>SUM(P147:P157)</f>
        <v>0</v>
      </c>
      <c r="Q146" s="198"/>
      <c r="R146" s="199">
        <f>SUM(R147:R157)</f>
        <v>11.83829984</v>
      </c>
      <c r="S146" s="198"/>
      <c r="T146" s="200">
        <f>SUM(T147:T157)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1" t="s">
        <v>83</v>
      </c>
      <c r="AT146" s="202" t="s">
        <v>74</v>
      </c>
      <c r="AU146" s="202" t="s">
        <v>83</v>
      </c>
      <c r="AY146" s="201" t="s">
        <v>125</v>
      </c>
      <c r="BK146" s="203">
        <f>SUM(BK147:BK157)</f>
        <v>0</v>
      </c>
    </row>
    <row r="147" spans="1:65" s="2" customFormat="1" ht="16.5" customHeight="1">
      <c r="A147" s="40"/>
      <c r="B147" s="41"/>
      <c r="C147" s="206" t="s">
        <v>222</v>
      </c>
      <c r="D147" s="206" t="s">
        <v>127</v>
      </c>
      <c r="E147" s="207" t="s">
        <v>564</v>
      </c>
      <c r="F147" s="208" t="s">
        <v>565</v>
      </c>
      <c r="G147" s="209" t="s">
        <v>244</v>
      </c>
      <c r="H147" s="210">
        <v>2</v>
      </c>
      <c r="I147" s="211"/>
      <c r="J147" s="212">
        <f>ROUND(I147*H147,2)</f>
        <v>0</v>
      </c>
      <c r="K147" s="208" t="s">
        <v>131</v>
      </c>
      <c r="L147" s="46"/>
      <c r="M147" s="213" t="s">
        <v>19</v>
      </c>
      <c r="N147" s="214" t="s">
        <v>46</v>
      </c>
      <c r="O147" s="86"/>
      <c r="P147" s="215">
        <f>O147*H147</f>
        <v>0</v>
      </c>
      <c r="Q147" s="215">
        <v>0.028538</v>
      </c>
      <c r="R147" s="215">
        <f>Q147*H147</f>
        <v>0.057076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132</v>
      </c>
      <c r="AT147" s="217" t="s">
        <v>127</v>
      </c>
      <c r="AU147" s="217" t="s">
        <v>85</v>
      </c>
      <c r="AY147" s="19" t="s">
        <v>125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83</v>
      </c>
      <c r="BK147" s="218">
        <f>ROUND(I147*H147,2)</f>
        <v>0</v>
      </c>
      <c r="BL147" s="19" t="s">
        <v>132</v>
      </c>
      <c r="BM147" s="217" t="s">
        <v>566</v>
      </c>
    </row>
    <row r="148" spans="1:47" s="2" customFormat="1" ht="12">
      <c r="A148" s="40"/>
      <c r="B148" s="41"/>
      <c r="C148" s="42"/>
      <c r="D148" s="219" t="s">
        <v>134</v>
      </c>
      <c r="E148" s="42"/>
      <c r="F148" s="220" t="s">
        <v>567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134</v>
      </c>
      <c r="AU148" s="19" t="s">
        <v>85</v>
      </c>
    </row>
    <row r="149" spans="1:51" s="13" customFormat="1" ht="12">
      <c r="A149" s="13"/>
      <c r="B149" s="224"/>
      <c r="C149" s="225"/>
      <c r="D149" s="226" t="s">
        <v>140</v>
      </c>
      <c r="E149" s="227" t="s">
        <v>19</v>
      </c>
      <c r="F149" s="228" t="s">
        <v>141</v>
      </c>
      <c r="G149" s="225"/>
      <c r="H149" s="227" t="s">
        <v>19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140</v>
      </c>
      <c r="AU149" s="234" t="s">
        <v>85</v>
      </c>
      <c r="AV149" s="13" t="s">
        <v>83</v>
      </c>
      <c r="AW149" s="13" t="s">
        <v>37</v>
      </c>
      <c r="AX149" s="13" t="s">
        <v>75</v>
      </c>
      <c r="AY149" s="234" t="s">
        <v>125</v>
      </c>
    </row>
    <row r="150" spans="1:51" s="14" customFormat="1" ht="12">
      <c r="A150" s="14"/>
      <c r="B150" s="235"/>
      <c r="C150" s="236"/>
      <c r="D150" s="226" t="s">
        <v>140</v>
      </c>
      <c r="E150" s="237" t="s">
        <v>19</v>
      </c>
      <c r="F150" s="238" t="s">
        <v>568</v>
      </c>
      <c r="G150" s="236"/>
      <c r="H150" s="239">
        <v>2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5" t="s">
        <v>140</v>
      </c>
      <c r="AU150" s="245" t="s">
        <v>85</v>
      </c>
      <c r="AV150" s="14" t="s">
        <v>85</v>
      </c>
      <c r="AW150" s="14" t="s">
        <v>37</v>
      </c>
      <c r="AX150" s="14" t="s">
        <v>83</v>
      </c>
      <c r="AY150" s="245" t="s">
        <v>125</v>
      </c>
    </row>
    <row r="151" spans="1:65" s="2" customFormat="1" ht="16.5" customHeight="1">
      <c r="A151" s="40"/>
      <c r="B151" s="41"/>
      <c r="C151" s="268" t="s">
        <v>8</v>
      </c>
      <c r="D151" s="268" t="s">
        <v>210</v>
      </c>
      <c r="E151" s="269" t="s">
        <v>569</v>
      </c>
      <c r="F151" s="270" t="s">
        <v>570</v>
      </c>
      <c r="G151" s="271" t="s">
        <v>244</v>
      </c>
      <c r="H151" s="272">
        <v>2</v>
      </c>
      <c r="I151" s="273"/>
      <c r="J151" s="274">
        <f>ROUND(I151*H151,2)</f>
        <v>0</v>
      </c>
      <c r="K151" s="270" t="s">
        <v>131</v>
      </c>
      <c r="L151" s="275"/>
      <c r="M151" s="276" t="s">
        <v>19</v>
      </c>
      <c r="N151" s="277" t="s">
        <v>46</v>
      </c>
      <c r="O151" s="86"/>
      <c r="P151" s="215">
        <f>O151*H151</f>
        <v>0</v>
      </c>
      <c r="Q151" s="215">
        <v>4.778</v>
      </c>
      <c r="R151" s="215">
        <f>Q151*H151</f>
        <v>9.556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181</v>
      </c>
      <c r="AT151" s="217" t="s">
        <v>210</v>
      </c>
      <c r="AU151" s="217" t="s">
        <v>85</v>
      </c>
      <c r="AY151" s="19" t="s">
        <v>125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83</v>
      </c>
      <c r="BK151" s="218">
        <f>ROUND(I151*H151,2)</f>
        <v>0</v>
      </c>
      <c r="BL151" s="19" t="s">
        <v>132</v>
      </c>
      <c r="BM151" s="217" t="s">
        <v>571</v>
      </c>
    </row>
    <row r="152" spans="1:65" s="2" customFormat="1" ht="16.5" customHeight="1">
      <c r="A152" s="40"/>
      <c r="B152" s="41"/>
      <c r="C152" s="206" t="s">
        <v>235</v>
      </c>
      <c r="D152" s="206" t="s">
        <v>127</v>
      </c>
      <c r="E152" s="207" t="s">
        <v>572</v>
      </c>
      <c r="F152" s="208" t="s">
        <v>573</v>
      </c>
      <c r="G152" s="209" t="s">
        <v>244</v>
      </c>
      <c r="H152" s="210">
        <v>2</v>
      </c>
      <c r="I152" s="211"/>
      <c r="J152" s="212">
        <f>ROUND(I152*H152,2)</f>
        <v>0</v>
      </c>
      <c r="K152" s="208" t="s">
        <v>131</v>
      </c>
      <c r="L152" s="46"/>
      <c r="M152" s="213" t="s">
        <v>19</v>
      </c>
      <c r="N152" s="214" t="s">
        <v>46</v>
      </c>
      <c r="O152" s="86"/>
      <c r="P152" s="215">
        <f>O152*H152</f>
        <v>0</v>
      </c>
      <c r="Q152" s="215">
        <v>0.03927392</v>
      </c>
      <c r="R152" s="215">
        <f>Q152*H152</f>
        <v>0.07854784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132</v>
      </c>
      <c r="AT152" s="217" t="s">
        <v>127</v>
      </c>
      <c r="AU152" s="217" t="s">
        <v>85</v>
      </c>
      <c r="AY152" s="19" t="s">
        <v>125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83</v>
      </c>
      <c r="BK152" s="218">
        <f>ROUND(I152*H152,2)</f>
        <v>0</v>
      </c>
      <c r="BL152" s="19" t="s">
        <v>132</v>
      </c>
      <c r="BM152" s="217" t="s">
        <v>574</v>
      </c>
    </row>
    <row r="153" spans="1:47" s="2" customFormat="1" ht="12">
      <c r="A153" s="40"/>
      <c r="B153" s="41"/>
      <c r="C153" s="42"/>
      <c r="D153" s="219" t="s">
        <v>134</v>
      </c>
      <c r="E153" s="42"/>
      <c r="F153" s="220" t="s">
        <v>575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134</v>
      </c>
      <c r="AU153" s="19" t="s">
        <v>85</v>
      </c>
    </row>
    <row r="154" spans="1:65" s="2" customFormat="1" ht="16.5" customHeight="1">
      <c r="A154" s="40"/>
      <c r="B154" s="41"/>
      <c r="C154" s="268" t="s">
        <v>241</v>
      </c>
      <c r="D154" s="268" t="s">
        <v>210</v>
      </c>
      <c r="E154" s="269" t="s">
        <v>576</v>
      </c>
      <c r="F154" s="270" t="s">
        <v>577</v>
      </c>
      <c r="G154" s="271" t="s">
        <v>244</v>
      </c>
      <c r="H154" s="272">
        <v>2</v>
      </c>
      <c r="I154" s="273"/>
      <c r="J154" s="274">
        <f>ROUND(I154*H154,2)</f>
        <v>0</v>
      </c>
      <c r="K154" s="270" t="s">
        <v>131</v>
      </c>
      <c r="L154" s="275"/>
      <c r="M154" s="276" t="s">
        <v>19</v>
      </c>
      <c r="N154" s="277" t="s">
        <v>46</v>
      </c>
      <c r="O154" s="86"/>
      <c r="P154" s="215">
        <f>O154*H154</f>
        <v>0</v>
      </c>
      <c r="Q154" s="215">
        <v>0.7</v>
      </c>
      <c r="R154" s="215">
        <f>Q154*H154</f>
        <v>1.4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181</v>
      </c>
      <c r="AT154" s="217" t="s">
        <v>210</v>
      </c>
      <c r="AU154" s="217" t="s">
        <v>85</v>
      </c>
      <c r="AY154" s="19" t="s">
        <v>125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83</v>
      </c>
      <c r="BK154" s="218">
        <f>ROUND(I154*H154,2)</f>
        <v>0</v>
      </c>
      <c r="BL154" s="19" t="s">
        <v>132</v>
      </c>
      <c r="BM154" s="217" t="s">
        <v>578</v>
      </c>
    </row>
    <row r="155" spans="1:65" s="2" customFormat="1" ht="16.5" customHeight="1">
      <c r="A155" s="40"/>
      <c r="B155" s="41"/>
      <c r="C155" s="206" t="s">
        <v>247</v>
      </c>
      <c r="D155" s="206" t="s">
        <v>127</v>
      </c>
      <c r="E155" s="207" t="s">
        <v>579</v>
      </c>
      <c r="F155" s="208" t="s">
        <v>580</v>
      </c>
      <c r="G155" s="209" t="s">
        <v>244</v>
      </c>
      <c r="H155" s="210">
        <v>2</v>
      </c>
      <c r="I155" s="211"/>
      <c r="J155" s="212">
        <f>ROUND(I155*H155,2)</f>
        <v>0</v>
      </c>
      <c r="K155" s="208" t="s">
        <v>131</v>
      </c>
      <c r="L155" s="46"/>
      <c r="M155" s="213" t="s">
        <v>19</v>
      </c>
      <c r="N155" s="214" t="s">
        <v>46</v>
      </c>
      <c r="O155" s="86"/>
      <c r="P155" s="215">
        <f>O155*H155</f>
        <v>0</v>
      </c>
      <c r="Q155" s="215">
        <v>0.217338</v>
      </c>
      <c r="R155" s="215">
        <f>Q155*H155</f>
        <v>0.434676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132</v>
      </c>
      <c r="AT155" s="217" t="s">
        <v>127</v>
      </c>
      <c r="AU155" s="217" t="s">
        <v>85</v>
      </c>
      <c r="AY155" s="19" t="s">
        <v>125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83</v>
      </c>
      <c r="BK155" s="218">
        <f>ROUND(I155*H155,2)</f>
        <v>0</v>
      </c>
      <c r="BL155" s="19" t="s">
        <v>132</v>
      </c>
      <c r="BM155" s="217" t="s">
        <v>581</v>
      </c>
    </row>
    <row r="156" spans="1:47" s="2" customFormat="1" ht="12">
      <c r="A156" s="40"/>
      <c r="B156" s="41"/>
      <c r="C156" s="42"/>
      <c r="D156" s="219" t="s">
        <v>134</v>
      </c>
      <c r="E156" s="42"/>
      <c r="F156" s="220" t="s">
        <v>582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134</v>
      </c>
      <c r="AU156" s="19" t="s">
        <v>85</v>
      </c>
    </row>
    <row r="157" spans="1:65" s="2" customFormat="1" ht="16.5" customHeight="1">
      <c r="A157" s="40"/>
      <c r="B157" s="41"/>
      <c r="C157" s="268" t="s">
        <v>254</v>
      </c>
      <c r="D157" s="268" t="s">
        <v>210</v>
      </c>
      <c r="E157" s="269" t="s">
        <v>583</v>
      </c>
      <c r="F157" s="270" t="s">
        <v>584</v>
      </c>
      <c r="G157" s="271" t="s">
        <v>244</v>
      </c>
      <c r="H157" s="272">
        <v>2</v>
      </c>
      <c r="I157" s="273"/>
      <c r="J157" s="274">
        <f>ROUND(I157*H157,2)</f>
        <v>0</v>
      </c>
      <c r="K157" s="270" t="s">
        <v>131</v>
      </c>
      <c r="L157" s="275"/>
      <c r="M157" s="276" t="s">
        <v>19</v>
      </c>
      <c r="N157" s="277" t="s">
        <v>46</v>
      </c>
      <c r="O157" s="86"/>
      <c r="P157" s="215">
        <f>O157*H157</f>
        <v>0</v>
      </c>
      <c r="Q157" s="215">
        <v>0.156</v>
      </c>
      <c r="R157" s="215">
        <f>Q157*H157</f>
        <v>0.312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181</v>
      </c>
      <c r="AT157" s="217" t="s">
        <v>210</v>
      </c>
      <c r="AU157" s="217" t="s">
        <v>85</v>
      </c>
      <c r="AY157" s="19" t="s">
        <v>125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83</v>
      </c>
      <c r="BK157" s="218">
        <f>ROUND(I157*H157,2)</f>
        <v>0</v>
      </c>
      <c r="BL157" s="19" t="s">
        <v>132</v>
      </c>
      <c r="BM157" s="217" t="s">
        <v>585</v>
      </c>
    </row>
    <row r="158" spans="1:63" s="12" customFormat="1" ht="22.8" customHeight="1">
      <c r="A158" s="12"/>
      <c r="B158" s="190"/>
      <c r="C158" s="191"/>
      <c r="D158" s="192" t="s">
        <v>74</v>
      </c>
      <c r="E158" s="204" t="s">
        <v>187</v>
      </c>
      <c r="F158" s="204" t="s">
        <v>358</v>
      </c>
      <c r="G158" s="191"/>
      <c r="H158" s="191"/>
      <c r="I158" s="194"/>
      <c r="J158" s="205">
        <f>BK158</f>
        <v>0</v>
      </c>
      <c r="K158" s="191"/>
      <c r="L158" s="196"/>
      <c r="M158" s="197"/>
      <c r="N158" s="198"/>
      <c r="O158" s="198"/>
      <c r="P158" s="199">
        <f>SUM(P159:P167)</f>
        <v>0</v>
      </c>
      <c r="Q158" s="198"/>
      <c r="R158" s="199">
        <f>SUM(R159:R167)</f>
        <v>38.1015296</v>
      </c>
      <c r="S158" s="198"/>
      <c r="T158" s="200">
        <f>SUM(T159:T167)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1" t="s">
        <v>83</v>
      </c>
      <c r="AT158" s="202" t="s">
        <v>74</v>
      </c>
      <c r="AU158" s="202" t="s">
        <v>83</v>
      </c>
      <c r="AY158" s="201" t="s">
        <v>125</v>
      </c>
      <c r="BK158" s="203">
        <f>SUM(BK159:BK167)</f>
        <v>0</v>
      </c>
    </row>
    <row r="159" spans="1:65" s="2" customFormat="1" ht="16.5" customHeight="1">
      <c r="A159" s="40"/>
      <c r="B159" s="41"/>
      <c r="C159" s="206" t="s">
        <v>259</v>
      </c>
      <c r="D159" s="206" t="s">
        <v>127</v>
      </c>
      <c r="E159" s="207" t="s">
        <v>586</v>
      </c>
      <c r="F159" s="208" t="s">
        <v>587</v>
      </c>
      <c r="G159" s="209" t="s">
        <v>157</v>
      </c>
      <c r="H159" s="210">
        <v>12</v>
      </c>
      <c r="I159" s="211"/>
      <c r="J159" s="212">
        <f>ROUND(I159*H159,2)</f>
        <v>0</v>
      </c>
      <c r="K159" s="208" t="s">
        <v>131</v>
      </c>
      <c r="L159" s="46"/>
      <c r="M159" s="213" t="s">
        <v>19</v>
      </c>
      <c r="N159" s="214" t="s">
        <v>46</v>
      </c>
      <c r="O159" s="86"/>
      <c r="P159" s="215">
        <f>O159*H159</f>
        <v>0</v>
      </c>
      <c r="Q159" s="215">
        <v>0.7493193</v>
      </c>
      <c r="R159" s="215">
        <f>Q159*H159</f>
        <v>8.991831600000001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132</v>
      </c>
      <c r="AT159" s="217" t="s">
        <v>127</v>
      </c>
      <c r="AU159" s="217" t="s">
        <v>85</v>
      </c>
      <c r="AY159" s="19" t="s">
        <v>125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83</v>
      </c>
      <c r="BK159" s="218">
        <f>ROUND(I159*H159,2)</f>
        <v>0</v>
      </c>
      <c r="BL159" s="19" t="s">
        <v>132</v>
      </c>
      <c r="BM159" s="217" t="s">
        <v>588</v>
      </c>
    </row>
    <row r="160" spans="1:47" s="2" customFormat="1" ht="12">
      <c r="A160" s="40"/>
      <c r="B160" s="41"/>
      <c r="C160" s="42"/>
      <c r="D160" s="219" t="s">
        <v>134</v>
      </c>
      <c r="E160" s="42"/>
      <c r="F160" s="220" t="s">
        <v>589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134</v>
      </c>
      <c r="AU160" s="19" t="s">
        <v>85</v>
      </c>
    </row>
    <row r="161" spans="1:51" s="14" customFormat="1" ht="12">
      <c r="A161" s="14"/>
      <c r="B161" s="235"/>
      <c r="C161" s="236"/>
      <c r="D161" s="226" t="s">
        <v>140</v>
      </c>
      <c r="E161" s="237" t="s">
        <v>19</v>
      </c>
      <c r="F161" s="238" t="s">
        <v>590</v>
      </c>
      <c r="G161" s="236"/>
      <c r="H161" s="239">
        <v>12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140</v>
      </c>
      <c r="AU161" s="245" t="s">
        <v>85</v>
      </c>
      <c r="AV161" s="14" t="s">
        <v>85</v>
      </c>
      <c r="AW161" s="14" t="s">
        <v>37</v>
      </c>
      <c r="AX161" s="14" t="s">
        <v>83</v>
      </c>
      <c r="AY161" s="245" t="s">
        <v>125</v>
      </c>
    </row>
    <row r="162" spans="1:65" s="2" customFormat="1" ht="16.5" customHeight="1">
      <c r="A162" s="40"/>
      <c r="B162" s="41"/>
      <c r="C162" s="268" t="s">
        <v>7</v>
      </c>
      <c r="D162" s="268" t="s">
        <v>210</v>
      </c>
      <c r="E162" s="269" t="s">
        <v>591</v>
      </c>
      <c r="F162" s="270" t="s">
        <v>592</v>
      </c>
      <c r="G162" s="271" t="s">
        <v>157</v>
      </c>
      <c r="H162" s="272">
        <v>12</v>
      </c>
      <c r="I162" s="273"/>
      <c r="J162" s="274">
        <f>ROUND(I162*H162,2)</f>
        <v>0</v>
      </c>
      <c r="K162" s="270" t="s">
        <v>131</v>
      </c>
      <c r="L162" s="275"/>
      <c r="M162" s="276" t="s">
        <v>19</v>
      </c>
      <c r="N162" s="277" t="s">
        <v>46</v>
      </c>
      <c r="O162" s="86"/>
      <c r="P162" s="215">
        <f>O162*H162</f>
        <v>0</v>
      </c>
      <c r="Q162" s="215">
        <v>0.416</v>
      </c>
      <c r="R162" s="215">
        <f>Q162*H162</f>
        <v>4.992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181</v>
      </c>
      <c r="AT162" s="217" t="s">
        <v>210</v>
      </c>
      <c r="AU162" s="217" t="s">
        <v>85</v>
      </c>
      <c r="AY162" s="19" t="s">
        <v>125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83</v>
      </c>
      <c r="BK162" s="218">
        <f>ROUND(I162*H162,2)</f>
        <v>0</v>
      </c>
      <c r="BL162" s="19" t="s">
        <v>132</v>
      </c>
      <c r="BM162" s="217" t="s">
        <v>593</v>
      </c>
    </row>
    <row r="163" spans="1:65" s="2" customFormat="1" ht="16.5" customHeight="1">
      <c r="A163" s="40"/>
      <c r="B163" s="41"/>
      <c r="C163" s="206" t="s">
        <v>269</v>
      </c>
      <c r="D163" s="206" t="s">
        <v>127</v>
      </c>
      <c r="E163" s="207" t="s">
        <v>594</v>
      </c>
      <c r="F163" s="208" t="s">
        <v>595</v>
      </c>
      <c r="G163" s="209" t="s">
        <v>170</v>
      </c>
      <c r="H163" s="210">
        <v>9.6</v>
      </c>
      <c r="I163" s="211"/>
      <c r="J163" s="212">
        <f>ROUND(I163*H163,2)</f>
        <v>0</v>
      </c>
      <c r="K163" s="208" t="s">
        <v>131</v>
      </c>
      <c r="L163" s="46"/>
      <c r="M163" s="213" t="s">
        <v>19</v>
      </c>
      <c r="N163" s="214" t="s">
        <v>46</v>
      </c>
      <c r="O163" s="86"/>
      <c r="P163" s="215">
        <f>O163*H163</f>
        <v>0</v>
      </c>
      <c r="Q163" s="215">
        <v>2.5122535</v>
      </c>
      <c r="R163" s="215">
        <f>Q163*H163</f>
        <v>24.117633599999998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132</v>
      </c>
      <c r="AT163" s="217" t="s">
        <v>127</v>
      </c>
      <c r="AU163" s="217" t="s">
        <v>85</v>
      </c>
      <c r="AY163" s="19" t="s">
        <v>125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83</v>
      </c>
      <c r="BK163" s="218">
        <f>ROUND(I163*H163,2)</f>
        <v>0</v>
      </c>
      <c r="BL163" s="19" t="s">
        <v>132</v>
      </c>
      <c r="BM163" s="217" t="s">
        <v>596</v>
      </c>
    </row>
    <row r="164" spans="1:47" s="2" customFormat="1" ht="12">
      <c r="A164" s="40"/>
      <c r="B164" s="41"/>
      <c r="C164" s="42"/>
      <c r="D164" s="219" t="s">
        <v>134</v>
      </c>
      <c r="E164" s="42"/>
      <c r="F164" s="220" t="s">
        <v>597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134</v>
      </c>
      <c r="AU164" s="19" t="s">
        <v>85</v>
      </c>
    </row>
    <row r="165" spans="1:51" s="14" customFormat="1" ht="12">
      <c r="A165" s="14"/>
      <c r="B165" s="235"/>
      <c r="C165" s="236"/>
      <c r="D165" s="226" t="s">
        <v>140</v>
      </c>
      <c r="E165" s="237" t="s">
        <v>19</v>
      </c>
      <c r="F165" s="238" t="s">
        <v>598</v>
      </c>
      <c r="G165" s="236"/>
      <c r="H165" s="239">
        <v>9.6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5" t="s">
        <v>140</v>
      </c>
      <c r="AU165" s="245" t="s">
        <v>85</v>
      </c>
      <c r="AV165" s="14" t="s">
        <v>85</v>
      </c>
      <c r="AW165" s="14" t="s">
        <v>37</v>
      </c>
      <c r="AX165" s="14" t="s">
        <v>83</v>
      </c>
      <c r="AY165" s="245" t="s">
        <v>125</v>
      </c>
    </row>
    <row r="166" spans="1:65" s="2" customFormat="1" ht="16.5" customHeight="1">
      <c r="A166" s="40"/>
      <c r="B166" s="41"/>
      <c r="C166" s="206" t="s">
        <v>275</v>
      </c>
      <c r="D166" s="206" t="s">
        <v>127</v>
      </c>
      <c r="E166" s="207" t="s">
        <v>599</v>
      </c>
      <c r="F166" s="208" t="s">
        <v>600</v>
      </c>
      <c r="G166" s="209" t="s">
        <v>244</v>
      </c>
      <c r="H166" s="210">
        <v>1</v>
      </c>
      <c r="I166" s="211"/>
      <c r="J166" s="212">
        <f>ROUND(I166*H166,2)</f>
        <v>0</v>
      </c>
      <c r="K166" s="208" t="s">
        <v>131</v>
      </c>
      <c r="L166" s="46"/>
      <c r="M166" s="213" t="s">
        <v>19</v>
      </c>
      <c r="N166" s="214" t="s">
        <v>46</v>
      </c>
      <c r="O166" s="86"/>
      <c r="P166" s="215">
        <f>O166*H166</f>
        <v>0</v>
      </c>
      <c r="Q166" s="215">
        <v>6.44E-05</v>
      </c>
      <c r="R166" s="215">
        <f>Q166*H166</f>
        <v>6.44E-05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132</v>
      </c>
      <c r="AT166" s="217" t="s">
        <v>127</v>
      </c>
      <c r="AU166" s="217" t="s">
        <v>85</v>
      </c>
      <c r="AY166" s="19" t="s">
        <v>125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83</v>
      </c>
      <c r="BK166" s="218">
        <f>ROUND(I166*H166,2)</f>
        <v>0</v>
      </c>
      <c r="BL166" s="19" t="s">
        <v>132</v>
      </c>
      <c r="BM166" s="217" t="s">
        <v>601</v>
      </c>
    </row>
    <row r="167" spans="1:47" s="2" customFormat="1" ht="12">
      <c r="A167" s="40"/>
      <c r="B167" s="41"/>
      <c r="C167" s="42"/>
      <c r="D167" s="219" t="s">
        <v>134</v>
      </c>
      <c r="E167" s="42"/>
      <c r="F167" s="220" t="s">
        <v>602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134</v>
      </c>
      <c r="AU167" s="19" t="s">
        <v>85</v>
      </c>
    </row>
    <row r="168" spans="1:63" s="12" customFormat="1" ht="22.8" customHeight="1">
      <c r="A168" s="12"/>
      <c r="B168" s="190"/>
      <c r="C168" s="191"/>
      <c r="D168" s="192" t="s">
        <v>74</v>
      </c>
      <c r="E168" s="204" t="s">
        <v>499</v>
      </c>
      <c r="F168" s="204" t="s">
        <v>500</v>
      </c>
      <c r="G168" s="191"/>
      <c r="H168" s="191"/>
      <c r="I168" s="194"/>
      <c r="J168" s="205">
        <f>BK168</f>
        <v>0</v>
      </c>
      <c r="K168" s="191"/>
      <c r="L168" s="196"/>
      <c r="M168" s="197"/>
      <c r="N168" s="198"/>
      <c r="O168" s="198"/>
      <c r="P168" s="199">
        <f>SUM(P169:P170)</f>
        <v>0</v>
      </c>
      <c r="Q168" s="198"/>
      <c r="R168" s="199">
        <f>SUM(R169:R170)</f>
        <v>0</v>
      </c>
      <c r="S168" s="198"/>
      <c r="T168" s="200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1" t="s">
        <v>83</v>
      </c>
      <c r="AT168" s="202" t="s">
        <v>74</v>
      </c>
      <c r="AU168" s="202" t="s">
        <v>83</v>
      </c>
      <c r="AY168" s="201" t="s">
        <v>125</v>
      </c>
      <c r="BK168" s="203">
        <f>SUM(BK169:BK170)</f>
        <v>0</v>
      </c>
    </row>
    <row r="169" spans="1:65" s="2" customFormat="1" ht="21.75" customHeight="1">
      <c r="A169" s="40"/>
      <c r="B169" s="41"/>
      <c r="C169" s="206" t="s">
        <v>281</v>
      </c>
      <c r="D169" s="206" t="s">
        <v>127</v>
      </c>
      <c r="E169" s="207" t="s">
        <v>603</v>
      </c>
      <c r="F169" s="208" t="s">
        <v>604</v>
      </c>
      <c r="G169" s="209" t="s">
        <v>213</v>
      </c>
      <c r="H169" s="210">
        <v>61.566</v>
      </c>
      <c r="I169" s="211"/>
      <c r="J169" s="212">
        <f>ROUND(I169*H169,2)</f>
        <v>0</v>
      </c>
      <c r="K169" s="208" t="s">
        <v>131</v>
      </c>
      <c r="L169" s="46"/>
      <c r="M169" s="213" t="s">
        <v>19</v>
      </c>
      <c r="N169" s="214" t="s">
        <v>46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132</v>
      </c>
      <c r="AT169" s="217" t="s">
        <v>127</v>
      </c>
      <c r="AU169" s="217" t="s">
        <v>85</v>
      </c>
      <c r="AY169" s="19" t="s">
        <v>125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83</v>
      </c>
      <c r="BK169" s="218">
        <f>ROUND(I169*H169,2)</f>
        <v>0</v>
      </c>
      <c r="BL169" s="19" t="s">
        <v>132</v>
      </c>
      <c r="BM169" s="217" t="s">
        <v>605</v>
      </c>
    </row>
    <row r="170" spans="1:47" s="2" customFormat="1" ht="12">
      <c r="A170" s="40"/>
      <c r="B170" s="41"/>
      <c r="C170" s="42"/>
      <c r="D170" s="219" t="s">
        <v>134</v>
      </c>
      <c r="E170" s="42"/>
      <c r="F170" s="220" t="s">
        <v>606</v>
      </c>
      <c r="G170" s="42"/>
      <c r="H170" s="42"/>
      <c r="I170" s="221"/>
      <c r="J170" s="42"/>
      <c r="K170" s="42"/>
      <c r="L170" s="46"/>
      <c r="M170" s="278"/>
      <c r="N170" s="279"/>
      <c r="O170" s="280"/>
      <c r="P170" s="280"/>
      <c r="Q170" s="280"/>
      <c r="R170" s="280"/>
      <c r="S170" s="280"/>
      <c r="T170" s="281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134</v>
      </c>
      <c r="AU170" s="19" t="s">
        <v>85</v>
      </c>
    </row>
    <row r="171" spans="1:31" s="2" customFormat="1" ht="6.95" customHeight="1">
      <c r="A171" s="40"/>
      <c r="B171" s="61"/>
      <c r="C171" s="62"/>
      <c r="D171" s="62"/>
      <c r="E171" s="62"/>
      <c r="F171" s="62"/>
      <c r="G171" s="62"/>
      <c r="H171" s="62"/>
      <c r="I171" s="62"/>
      <c r="J171" s="62"/>
      <c r="K171" s="62"/>
      <c r="L171" s="46"/>
      <c r="M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</row>
  </sheetData>
  <sheetProtection password="CC35" sheet="1" objects="1" scenarios="1" formatColumns="0" formatRows="0" autoFilter="0"/>
  <autoFilter ref="C84:K17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132251101"/>
    <hyperlink ref="F93" r:id="rId2" display="https://podminky.urs.cz/item/CS_URS_2023_01/133251101"/>
    <hyperlink ref="F97" r:id="rId3" display="https://podminky.urs.cz/item/CS_URS_2023_01/162751117"/>
    <hyperlink ref="F102" r:id="rId4" display="https://podminky.urs.cz/item/CS_URS_2023_01/162751119"/>
    <hyperlink ref="F108" r:id="rId5" display="https://podminky.urs.cz/item/CS_URS_2023_01/171201231"/>
    <hyperlink ref="F113" r:id="rId6" display="https://podminky.urs.cz/item/CS_URS_2023_01/171251201"/>
    <hyperlink ref="F118" r:id="rId7" display="https://podminky.urs.cz/item/CS_URS_2023_01/175151101"/>
    <hyperlink ref="F129" r:id="rId8" display="https://podminky.urs.cz/item/CS_URS_2023_01/175151201"/>
    <hyperlink ref="F134" r:id="rId9" display="https://podminky.urs.cz/item/CS_URS_2023_01/451573111"/>
    <hyperlink ref="F139" r:id="rId10" display="https://podminky.urs.cz/item/CS_URS_2023_01/452111111"/>
    <hyperlink ref="F144" r:id="rId11" display="https://podminky.urs.cz/item/CS_URS_2023_01/452311151"/>
    <hyperlink ref="F148" r:id="rId12" display="https://podminky.urs.cz/item/CS_URS_2023_01/894414111"/>
    <hyperlink ref="F153" r:id="rId13" display="https://podminky.urs.cz/item/CS_URS_2023_01/894414211"/>
    <hyperlink ref="F156" r:id="rId14" display="https://podminky.urs.cz/item/CS_URS_2023_01/899104112"/>
    <hyperlink ref="F160" r:id="rId15" display="https://podminky.urs.cz/item/CS_URS_2023_01/919521130"/>
    <hyperlink ref="F164" r:id="rId16" display="https://podminky.urs.cz/item/CS_URS_2023_01/919535558"/>
    <hyperlink ref="F167" r:id="rId17" display="https://podminky.urs.cz/item/CS_URS_2023_01/977213114"/>
    <hyperlink ref="F170" r:id="rId18" display="https://podminky.urs.cz/item/CS_URS_2023_01/998271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85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Autobusový záliv u dětského domova, Chrudim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607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98</v>
      </c>
      <c r="G12" s="40"/>
      <c r="H12" s="40"/>
      <c r="I12" s="134" t="s">
        <v>23</v>
      </c>
      <c r="J12" s="139" t="str">
        <f>'Rekapitulace stavby'!AN8</f>
        <v>10. 5. 2023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34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29</v>
      </c>
      <c r="J24" s="138" t="s">
        <v>36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39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41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43</v>
      </c>
      <c r="G32" s="40"/>
      <c r="H32" s="40"/>
      <c r="I32" s="147" t="s">
        <v>42</v>
      </c>
      <c r="J32" s="147" t="s">
        <v>44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45</v>
      </c>
      <c r="E33" s="134" t="s">
        <v>46</v>
      </c>
      <c r="F33" s="149">
        <f>ROUND((SUM(BE86:BE318)),2)</f>
        <v>0</v>
      </c>
      <c r="G33" s="40"/>
      <c r="H33" s="40"/>
      <c r="I33" s="150">
        <v>0.21</v>
      </c>
      <c r="J33" s="149">
        <f>ROUND(((SUM(BE86:BE318))*I33),2)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47</v>
      </c>
      <c r="F34" s="149">
        <f>ROUND((SUM(BF86:BF318)),2)</f>
        <v>0</v>
      </c>
      <c r="G34" s="40"/>
      <c r="H34" s="40"/>
      <c r="I34" s="150">
        <v>0.15</v>
      </c>
      <c r="J34" s="149">
        <f>ROUND(((SUM(BF86:BF318))*I34),2)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48</v>
      </c>
      <c r="F35" s="149">
        <f>ROUND((SUM(BG86:BG318)),2)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49</v>
      </c>
      <c r="F36" s="149">
        <f>ROUND((SUM(BH86:BH318)),2)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50</v>
      </c>
      <c r="F37" s="149">
        <f>ROUND((SUM(BI86:BI318)),2)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51</v>
      </c>
      <c r="E39" s="153"/>
      <c r="F39" s="153"/>
      <c r="G39" s="154" t="s">
        <v>52</v>
      </c>
      <c r="H39" s="155" t="s">
        <v>53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Autobusový záliv u dětského domova, Chrudim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008/2023_3 - Neuznatelné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Markovice</v>
      </c>
      <c r="G52" s="42"/>
      <c r="H52" s="42"/>
      <c r="I52" s="34" t="s">
        <v>23</v>
      </c>
      <c r="J52" s="74" t="str">
        <f>IF(J12="","",J12)</f>
        <v>10. 5. 2023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Chrudim</v>
      </c>
      <c r="G54" s="42"/>
      <c r="H54" s="42"/>
      <c r="I54" s="34" t="s">
        <v>33</v>
      </c>
      <c r="J54" s="38" t="str">
        <f>E21</f>
        <v>DI PROJEKT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DI PROJEKT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73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103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104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507</v>
      </c>
      <c r="E62" s="176"/>
      <c r="F62" s="176"/>
      <c r="G62" s="176"/>
      <c r="H62" s="176"/>
      <c r="I62" s="176"/>
      <c r="J62" s="177">
        <f>J184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508</v>
      </c>
      <c r="E63" s="176"/>
      <c r="F63" s="176"/>
      <c r="G63" s="176"/>
      <c r="H63" s="176"/>
      <c r="I63" s="176"/>
      <c r="J63" s="177">
        <f>J201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107</v>
      </c>
      <c r="E64" s="176"/>
      <c r="F64" s="176"/>
      <c r="G64" s="176"/>
      <c r="H64" s="176"/>
      <c r="I64" s="176"/>
      <c r="J64" s="177">
        <f>J232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108</v>
      </c>
      <c r="E65" s="176"/>
      <c r="F65" s="176"/>
      <c r="G65" s="176"/>
      <c r="H65" s="176"/>
      <c r="I65" s="176"/>
      <c r="J65" s="177">
        <f>J302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109</v>
      </c>
      <c r="E66" s="176"/>
      <c r="F66" s="176"/>
      <c r="G66" s="176"/>
      <c r="H66" s="176"/>
      <c r="I66" s="176"/>
      <c r="J66" s="177">
        <f>J316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110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Autobusový záliv u dětského domova, Chrudim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96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008/2023_3 - Neuznatelné náklady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Markovice</v>
      </c>
      <c r="G80" s="42"/>
      <c r="H80" s="42"/>
      <c r="I80" s="34" t="s">
        <v>23</v>
      </c>
      <c r="J80" s="74" t="str">
        <f>IF(J12="","",J12)</f>
        <v>10. 5. 2023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Město Chrudim</v>
      </c>
      <c r="G82" s="42"/>
      <c r="H82" s="42"/>
      <c r="I82" s="34" t="s">
        <v>33</v>
      </c>
      <c r="J82" s="38" t="str">
        <f>E21</f>
        <v>DI PROJEKT s.r.o.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31</v>
      </c>
      <c r="D83" s="42"/>
      <c r="E83" s="42"/>
      <c r="F83" s="29" t="str">
        <f>IF(E18="","",E18)</f>
        <v>Vyplň údaj</v>
      </c>
      <c r="G83" s="42"/>
      <c r="H83" s="42"/>
      <c r="I83" s="34" t="s">
        <v>38</v>
      </c>
      <c r="J83" s="38" t="str">
        <f>E24</f>
        <v>DI PROJEKT s.r.o.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111</v>
      </c>
      <c r="D85" s="182" t="s">
        <v>60</v>
      </c>
      <c r="E85" s="182" t="s">
        <v>56</v>
      </c>
      <c r="F85" s="182" t="s">
        <v>57</v>
      </c>
      <c r="G85" s="182" t="s">
        <v>112</v>
      </c>
      <c r="H85" s="182" t="s">
        <v>113</v>
      </c>
      <c r="I85" s="182" t="s">
        <v>114</v>
      </c>
      <c r="J85" s="182" t="s">
        <v>101</v>
      </c>
      <c r="K85" s="183" t="s">
        <v>115</v>
      </c>
      <c r="L85" s="184"/>
      <c r="M85" s="94" t="s">
        <v>19</v>
      </c>
      <c r="N85" s="95" t="s">
        <v>45</v>
      </c>
      <c r="O85" s="95" t="s">
        <v>116</v>
      </c>
      <c r="P85" s="95" t="s">
        <v>117</v>
      </c>
      <c r="Q85" s="95" t="s">
        <v>118</v>
      </c>
      <c r="R85" s="95" t="s">
        <v>119</v>
      </c>
      <c r="S85" s="95" t="s">
        <v>120</v>
      </c>
      <c r="T85" s="96" t="s">
        <v>121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122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</f>
        <v>0</v>
      </c>
      <c r="Q86" s="98"/>
      <c r="R86" s="187">
        <f>R87</f>
        <v>247.77569483999997</v>
      </c>
      <c r="S86" s="98"/>
      <c r="T86" s="188">
        <f>T87</f>
        <v>12.125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74</v>
      </c>
      <c r="AU86" s="19" t="s">
        <v>102</v>
      </c>
      <c r="BK86" s="189">
        <f>BK87</f>
        <v>0</v>
      </c>
    </row>
    <row r="87" spans="1:63" s="12" customFormat="1" ht="25.9" customHeight="1">
      <c r="A87" s="12"/>
      <c r="B87" s="190"/>
      <c r="C87" s="191"/>
      <c r="D87" s="192" t="s">
        <v>74</v>
      </c>
      <c r="E87" s="193" t="s">
        <v>123</v>
      </c>
      <c r="F87" s="193" t="s">
        <v>124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P88+P184+P201+P232+P302+P316</f>
        <v>0</v>
      </c>
      <c r="Q87" s="198"/>
      <c r="R87" s="199">
        <f>R88+R184+R201+R232+R302+R316</f>
        <v>247.77569483999997</v>
      </c>
      <c r="S87" s="198"/>
      <c r="T87" s="200">
        <f>T88+T184+T201+T232+T302+T316</f>
        <v>12.125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83</v>
      </c>
      <c r="AT87" s="202" t="s">
        <v>74</v>
      </c>
      <c r="AU87" s="202" t="s">
        <v>75</v>
      </c>
      <c r="AY87" s="201" t="s">
        <v>125</v>
      </c>
      <c r="BK87" s="203">
        <f>BK88+BK184+BK201+BK232+BK302+BK316</f>
        <v>0</v>
      </c>
    </row>
    <row r="88" spans="1:63" s="12" customFormat="1" ht="22.8" customHeight="1">
      <c r="A88" s="12"/>
      <c r="B88" s="190"/>
      <c r="C88" s="191"/>
      <c r="D88" s="192" t="s">
        <v>74</v>
      </c>
      <c r="E88" s="204" t="s">
        <v>83</v>
      </c>
      <c r="F88" s="204" t="s">
        <v>126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SUM(P89:P183)</f>
        <v>0</v>
      </c>
      <c r="Q88" s="198"/>
      <c r="R88" s="199">
        <f>SUM(R89:R183)</f>
        <v>143.759218</v>
      </c>
      <c r="S88" s="198"/>
      <c r="T88" s="200">
        <f>SUM(T89:T183)</f>
        <v>2.255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83</v>
      </c>
      <c r="AT88" s="202" t="s">
        <v>74</v>
      </c>
      <c r="AU88" s="202" t="s">
        <v>83</v>
      </c>
      <c r="AY88" s="201" t="s">
        <v>125</v>
      </c>
      <c r="BK88" s="203">
        <f>SUM(BK89:BK183)</f>
        <v>0</v>
      </c>
    </row>
    <row r="89" spans="1:65" s="2" customFormat="1" ht="16.5" customHeight="1">
      <c r="A89" s="40"/>
      <c r="B89" s="41"/>
      <c r="C89" s="206" t="s">
        <v>83</v>
      </c>
      <c r="D89" s="206" t="s">
        <v>127</v>
      </c>
      <c r="E89" s="207" t="s">
        <v>128</v>
      </c>
      <c r="F89" s="208" t="s">
        <v>129</v>
      </c>
      <c r="G89" s="209" t="s">
        <v>130</v>
      </c>
      <c r="H89" s="210">
        <v>261</v>
      </c>
      <c r="I89" s="211"/>
      <c r="J89" s="212">
        <f>ROUND(I89*H89,2)</f>
        <v>0</v>
      </c>
      <c r="K89" s="208" t="s">
        <v>131</v>
      </c>
      <c r="L89" s="46"/>
      <c r="M89" s="213" t="s">
        <v>19</v>
      </c>
      <c r="N89" s="214" t="s">
        <v>46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132</v>
      </c>
      <c r="AT89" s="217" t="s">
        <v>127</v>
      </c>
      <c r="AU89" s="217" t="s">
        <v>85</v>
      </c>
      <c r="AY89" s="19" t="s">
        <v>125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83</v>
      </c>
      <c r="BK89" s="218">
        <f>ROUND(I89*H89,2)</f>
        <v>0</v>
      </c>
      <c r="BL89" s="19" t="s">
        <v>132</v>
      </c>
      <c r="BM89" s="217" t="s">
        <v>608</v>
      </c>
    </row>
    <row r="90" spans="1:47" s="2" customFormat="1" ht="12">
      <c r="A90" s="40"/>
      <c r="B90" s="41"/>
      <c r="C90" s="42"/>
      <c r="D90" s="219" t="s">
        <v>134</v>
      </c>
      <c r="E90" s="42"/>
      <c r="F90" s="220" t="s">
        <v>135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134</v>
      </c>
      <c r="AU90" s="19" t="s">
        <v>85</v>
      </c>
    </row>
    <row r="91" spans="1:51" s="13" customFormat="1" ht="12">
      <c r="A91" s="13"/>
      <c r="B91" s="224"/>
      <c r="C91" s="225"/>
      <c r="D91" s="226" t="s">
        <v>140</v>
      </c>
      <c r="E91" s="227" t="s">
        <v>19</v>
      </c>
      <c r="F91" s="228" t="s">
        <v>141</v>
      </c>
      <c r="G91" s="225"/>
      <c r="H91" s="227" t="s">
        <v>19</v>
      </c>
      <c r="I91" s="229"/>
      <c r="J91" s="225"/>
      <c r="K91" s="225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140</v>
      </c>
      <c r="AU91" s="234" t="s">
        <v>85</v>
      </c>
      <c r="AV91" s="13" t="s">
        <v>83</v>
      </c>
      <c r="AW91" s="13" t="s">
        <v>37</v>
      </c>
      <c r="AX91" s="13" t="s">
        <v>75</v>
      </c>
      <c r="AY91" s="234" t="s">
        <v>125</v>
      </c>
    </row>
    <row r="92" spans="1:51" s="14" customFormat="1" ht="12">
      <c r="A92" s="14"/>
      <c r="B92" s="235"/>
      <c r="C92" s="236"/>
      <c r="D92" s="226" t="s">
        <v>140</v>
      </c>
      <c r="E92" s="237" t="s">
        <v>19</v>
      </c>
      <c r="F92" s="238" t="s">
        <v>609</v>
      </c>
      <c r="G92" s="236"/>
      <c r="H92" s="239">
        <v>261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5" t="s">
        <v>140</v>
      </c>
      <c r="AU92" s="245" t="s">
        <v>85</v>
      </c>
      <c r="AV92" s="14" t="s">
        <v>85</v>
      </c>
      <c r="AW92" s="14" t="s">
        <v>37</v>
      </c>
      <c r="AX92" s="14" t="s">
        <v>83</v>
      </c>
      <c r="AY92" s="245" t="s">
        <v>125</v>
      </c>
    </row>
    <row r="93" spans="1:65" s="2" customFormat="1" ht="21.75" customHeight="1">
      <c r="A93" s="40"/>
      <c r="B93" s="41"/>
      <c r="C93" s="206" t="s">
        <v>85</v>
      </c>
      <c r="D93" s="206" t="s">
        <v>127</v>
      </c>
      <c r="E93" s="207" t="s">
        <v>610</v>
      </c>
      <c r="F93" s="208" t="s">
        <v>611</v>
      </c>
      <c r="G93" s="209" t="s">
        <v>244</v>
      </c>
      <c r="H93" s="210">
        <v>2</v>
      </c>
      <c r="I93" s="211"/>
      <c r="J93" s="212">
        <f>ROUND(I93*H93,2)</f>
        <v>0</v>
      </c>
      <c r="K93" s="208" t="s">
        <v>131</v>
      </c>
      <c r="L93" s="46"/>
      <c r="M93" s="213" t="s">
        <v>19</v>
      </c>
      <c r="N93" s="214" t="s">
        <v>46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132</v>
      </c>
      <c r="AT93" s="217" t="s">
        <v>127</v>
      </c>
      <c r="AU93" s="217" t="s">
        <v>85</v>
      </c>
      <c r="AY93" s="19" t="s">
        <v>125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83</v>
      </c>
      <c r="BK93" s="218">
        <f>ROUND(I93*H93,2)</f>
        <v>0</v>
      </c>
      <c r="BL93" s="19" t="s">
        <v>132</v>
      </c>
      <c r="BM93" s="217" t="s">
        <v>612</v>
      </c>
    </row>
    <row r="94" spans="1:47" s="2" customFormat="1" ht="12">
      <c r="A94" s="40"/>
      <c r="B94" s="41"/>
      <c r="C94" s="42"/>
      <c r="D94" s="219" t="s">
        <v>134</v>
      </c>
      <c r="E94" s="42"/>
      <c r="F94" s="220" t="s">
        <v>613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134</v>
      </c>
      <c r="AU94" s="19" t="s">
        <v>85</v>
      </c>
    </row>
    <row r="95" spans="1:51" s="13" customFormat="1" ht="12">
      <c r="A95" s="13"/>
      <c r="B95" s="224"/>
      <c r="C95" s="225"/>
      <c r="D95" s="226" t="s">
        <v>140</v>
      </c>
      <c r="E95" s="227" t="s">
        <v>19</v>
      </c>
      <c r="F95" s="228" t="s">
        <v>141</v>
      </c>
      <c r="G95" s="225"/>
      <c r="H95" s="227" t="s">
        <v>19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140</v>
      </c>
      <c r="AU95" s="234" t="s">
        <v>85</v>
      </c>
      <c r="AV95" s="13" t="s">
        <v>83</v>
      </c>
      <c r="AW95" s="13" t="s">
        <v>37</v>
      </c>
      <c r="AX95" s="13" t="s">
        <v>75</v>
      </c>
      <c r="AY95" s="234" t="s">
        <v>125</v>
      </c>
    </row>
    <row r="96" spans="1:51" s="14" customFormat="1" ht="12">
      <c r="A96" s="14"/>
      <c r="B96" s="235"/>
      <c r="C96" s="236"/>
      <c r="D96" s="226" t="s">
        <v>140</v>
      </c>
      <c r="E96" s="237" t="s">
        <v>19</v>
      </c>
      <c r="F96" s="238" t="s">
        <v>614</v>
      </c>
      <c r="G96" s="236"/>
      <c r="H96" s="239">
        <v>2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140</v>
      </c>
      <c r="AU96" s="245" t="s">
        <v>85</v>
      </c>
      <c r="AV96" s="14" t="s">
        <v>85</v>
      </c>
      <c r="AW96" s="14" t="s">
        <v>37</v>
      </c>
      <c r="AX96" s="14" t="s">
        <v>83</v>
      </c>
      <c r="AY96" s="245" t="s">
        <v>125</v>
      </c>
    </row>
    <row r="97" spans="1:65" s="2" customFormat="1" ht="24.15" customHeight="1">
      <c r="A97" s="40"/>
      <c r="B97" s="41"/>
      <c r="C97" s="206" t="s">
        <v>143</v>
      </c>
      <c r="D97" s="206" t="s">
        <v>127</v>
      </c>
      <c r="E97" s="207" t="s">
        <v>155</v>
      </c>
      <c r="F97" s="208" t="s">
        <v>156</v>
      </c>
      <c r="G97" s="209" t="s">
        <v>157</v>
      </c>
      <c r="H97" s="210">
        <v>11</v>
      </c>
      <c r="I97" s="211"/>
      <c r="J97" s="212">
        <f>ROUND(I97*H97,2)</f>
        <v>0</v>
      </c>
      <c r="K97" s="208" t="s">
        <v>131</v>
      </c>
      <c r="L97" s="46"/>
      <c r="M97" s="213" t="s">
        <v>19</v>
      </c>
      <c r="N97" s="214" t="s">
        <v>46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0.205</v>
      </c>
      <c r="T97" s="216">
        <f>S97*H97</f>
        <v>2.255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132</v>
      </c>
      <c r="AT97" s="217" t="s">
        <v>127</v>
      </c>
      <c r="AU97" s="217" t="s">
        <v>85</v>
      </c>
      <c r="AY97" s="19" t="s">
        <v>125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83</v>
      </c>
      <c r="BK97" s="218">
        <f>ROUND(I97*H97,2)</f>
        <v>0</v>
      </c>
      <c r="BL97" s="19" t="s">
        <v>132</v>
      </c>
      <c r="BM97" s="217" t="s">
        <v>615</v>
      </c>
    </row>
    <row r="98" spans="1:47" s="2" customFormat="1" ht="12">
      <c r="A98" s="40"/>
      <c r="B98" s="41"/>
      <c r="C98" s="42"/>
      <c r="D98" s="219" t="s">
        <v>134</v>
      </c>
      <c r="E98" s="42"/>
      <c r="F98" s="220" t="s">
        <v>159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134</v>
      </c>
      <c r="AU98" s="19" t="s">
        <v>85</v>
      </c>
    </row>
    <row r="99" spans="1:51" s="13" customFormat="1" ht="12">
      <c r="A99" s="13"/>
      <c r="B99" s="224"/>
      <c r="C99" s="225"/>
      <c r="D99" s="226" t="s">
        <v>140</v>
      </c>
      <c r="E99" s="227" t="s">
        <v>19</v>
      </c>
      <c r="F99" s="228" t="s">
        <v>141</v>
      </c>
      <c r="G99" s="225"/>
      <c r="H99" s="227" t="s">
        <v>19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140</v>
      </c>
      <c r="AU99" s="234" t="s">
        <v>85</v>
      </c>
      <c r="AV99" s="13" t="s">
        <v>83</v>
      </c>
      <c r="AW99" s="13" t="s">
        <v>37</v>
      </c>
      <c r="AX99" s="13" t="s">
        <v>75</v>
      </c>
      <c r="AY99" s="234" t="s">
        <v>125</v>
      </c>
    </row>
    <row r="100" spans="1:51" s="14" customFormat="1" ht="12">
      <c r="A100" s="14"/>
      <c r="B100" s="235"/>
      <c r="C100" s="236"/>
      <c r="D100" s="226" t="s">
        <v>140</v>
      </c>
      <c r="E100" s="237" t="s">
        <v>19</v>
      </c>
      <c r="F100" s="238" t="s">
        <v>616</v>
      </c>
      <c r="G100" s="236"/>
      <c r="H100" s="239">
        <v>11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140</v>
      </c>
      <c r="AU100" s="245" t="s">
        <v>85</v>
      </c>
      <c r="AV100" s="14" t="s">
        <v>85</v>
      </c>
      <c r="AW100" s="14" t="s">
        <v>37</v>
      </c>
      <c r="AX100" s="14" t="s">
        <v>83</v>
      </c>
      <c r="AY100" s="245" t="s">
        <v>125</v>
      </c>
    </row>
    <row r="101" spans="1:65" s="2" customFormat="1" ht="24.15" customHeight="1">
      <c r="A101" s="40"/>
      <c r="B101" s="41"/>
      <c r="C101" s="206" t="s">
        <v>132</v>
      </c>
      <c r="D101" s="206" t="s">
        <v>127</v>
      </c>
      <c r="E101" s="207" t="s">
        <v>509</v>
      </c>
      <c r="F101" s="208" t="s">
        <v>510</v>
      </c>
      <c r="G101" s="209" t="s">
        <v>170</v>
      </c>
      <c r="H101" s="210">
        <v>60.61</v>
      </c>
      <c r="I101" s="211"/>
      <c r="J101" s="212">
        <f>ROUND(I101*H101,2)</f>
        <v>0</v>
      </c>
      <c r="K101" s="208" t="s">
        <v>131</v>
      </c>
      <c r="L101" s="46"/>
      <c r="M101" s="213" t="s">
        <v>19</v>
      </c>
      <c r="N101" s="214" t="s">
        <v>46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132</v>
      </c>
      <c r="AT101" s="217" t="s">
        <v>127</v>
      </c>
      <c r="AU101" s="217" t="s">
        <v>85</v>
      </c>
      <c r="AY101" s="19" t="s">
        <v>125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83</v>
      </c>
      <c r="BK101" s="218">
        <f>ROUND(I101*H101,2)</f>
        <v>0</v>
      </c>
      <c r="BL101" s="19" t="s">
        <v>132</v>
      </c>
      <c r="BM101" s="217" t="s">
        <v>617</v>
      </c>
    </row>
    <row r="102" spans="1:47" s="2" customFormat="1" ht="12">
      <c r="A102" s="40"/>
      <c r="B102" s="41"/>
      <c r="C102" s="42"/>
      <c r="D102" s="219" t="s">
        <v>134</v>
      </c>
      <c r="E102" s="42"/>
      <c r="F102" s="220" t="s">
        <v>512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134</v>
      </c>
      <c r="AU102" s="19" t="s">
        <v>85</v>
      </c>
    </row>
    <row r="103" spans="1:51" s="13" customFormat="1" ht="12">
      <c r="A103" s="13"/>
      <c r="B103" s="224"/>
      <c r="C103" s="225"/>
      <c r="D103" s="226" t="s">
        <v>140</v>
      </c>
      <c r="E103" s="227" t="s">
        <v>19</v>
      </c>
      <c r="F103" s="228" t="s">
        <v>141</v>
      </c>
      <c r="G103" s="225"/>
      <c r="H103" s="227" t="s">
        <v>19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140</v>
      </c>
      <c r="AU103" s="234" t="s">
        <v>85</v>
      </c>
      <c r="AV103" s="13" t="s">
        <v>83</v>
      </c>
      <c r="AW103" s="13" t="s">
        <v>37</v>
      </c>
      <c r="AX103" s="13" t="s">
        <v>75</v>
      </c>
      <c r="AY103" s="234" t="s">
        <v>125</v>
      </c>
    </row>
    <row r="104" spans="1:51" s="14" customFormat="1" ht="12">
      <c r="A104" s="14"/>
      <c r="B104" s="235"/>
      <c r="C104" s="236"/>
      <c r="D104" s="226" t="s">
        <v>140</v>
      </c>
      <c r="E104" s="237" t="s">
        <v>19</v>
      </c>
      <c r="F104" s="238" t="s">
        <v>618</v>
      </c>
      <c r="G104" s="236"/>
      <c r="H104" s="239">
        <v>1.61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140</v>
      </c>
      <c r="AU104" s="245" t="s">
        <v>85</v>
      </c>
      <c r="AV104" s="14" t="s">
        <v>85</v>
      </c>
      <c r="AW104" s="14" t="s">
        <v>37</v>
      </c>
      <c r="AX104" s="14" t="s">
        <v>75</v>
      </c>
      <c r="AY104" s="245" t="s">
        <v>125</v>
      </c>
    </row>
    <row r="105" spans="1:51" s="14" customFormat="1" ht="12">
      <c r="A105" s="14"/>
      <c r="B105" s="235"/>
      <c r="C105" s="236"/>
      <c r="D105" s="226" t="s">
        <v>140</v>
      </c>
      <c r="E105" s="237" t="s">
        <v>19</v>
      </c>
      <c r="F105" s="238" t="s">
        <v>619</v>
      </c>
      <c r="G105" s="236"/>
      <c r="H105" s="239">
        <v>59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140</v>
      </c>
      <c r="AU105" s="245" t="s">
        <v>85</v>
      </c>
      <c r="AV105" s="14" t="s">
        <v>85</v>
      </c>
      <c r="AW105" s="14" t="s">
        <v>37</v>
      </c>
      <c r="AX105" s="14" t="s">
        <v>75</v>
      </c>
      <c r="AY105" s="245" t="s">
        <v>125</v>
      </c>
    </row>
    <row r="106" spans="1:51" s="16" customFormat="1" ht="12">
      <c r="A106" s="16"/>
      <c r="B106" s="257"/>
      <c r="C106" s="258"/>
      <c r="D106" s="226" t="s">
        <v>140</v>
      </c>
      <c r="E106" s="259" t="s">
        <v>19</v>
      </c>
      <c r="F106" s="260" t="s">
        <v>180</v>
      </c>
      <c r="G106" s="258"/>
      <c r="H106" s="261">
        <v>60.61</v>
      </c>
      <c r="I106" s="262"/>
      <c r="J106" s="258"/>
      <c r="K106" s="258"/>
      <c r="L106" s="263"/>
      <c r="M106" s="264"/>
      <c r="N106" s="265"/>
      <c r="O106" s="265"/>
      <c r="P106" s="265"/>
      <c r="Q106" s="265"/>
      <c r="R106" s="265"/>
      <c r="S106" s="265"/>
      <c r="T106" s="26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T106" s="267" t="s">
        <v>140</v>
      </c>
      <c r="AU106" s="267" t="s">
        <v>85</v>
      </c>
      <c r="AV106" s="16" t="s">
        <v>132</v>
      </c>
      <c r="AW106" s="16" t="s">
        <v>37</v>
      </c>
      <c r="AX106" s="16" t="s">
        <v>83</v>
      </c>
      <c r="AY106" s="267" t="s">
        <v>125</v>
      </c>
    </row>
    <row r="107" spans="1:65" s="2" customFormat="1" ht="16.5" customHeight="1">
      <c r="A107" s="40"/>
      <c r="B107" s="41"/>
      <c r="C107" s="206" t="s">
        <v>154</v>
      </c>
      <c r="D107" s="206" t="s">
        <v>127</v>
      </c>
      <c r="E107" s="207" t="s">
        <v>514</v>
      </c>
      <c r="F107" s="208" t="s">
        <v>515</v>
      </c>
      <c r="G107" s="209" t="s">
        <v>170</v>
      </c>
      <c r="H107" s="210">
        <v>8.462</v>
      </c>
      <c r="I107" s="211"/>
      <c r="J107" s="212">
        <f>ROUND(I107*H107,2)</f>
        <v>0</v>
      </c>
      <c r="K107" s="208" t="s">
        <v>131</v>
      </c>
      <c r="L107" s="46"/>
      <c r="M107" s="213" t="s">
        <v>19</v>
      </c>
      <c r="N107" s="214" t="s">
        <v>46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132</v>
      </c>
      <c r="AT107" s="217" t="s">
        <v>127</v>
      </c>
      <c r="AU107" s="217" t="s">
        <v>85</v>
      </c>
      <c r="AY107" s="19" t="s">
        <v>125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83</v>
      </c>
      <c r="BK107" s="218">
        <f>ROUND(I107*H107,2)</f>
        <v>0</v>
      </c>
      <c r="BL107" s="19" t="s">
        <v>132</v>
      </c>
      <c r="BM107" s="217" t="s">
        <v>620</v>
      </c>
    </row>
    <row r="108" spans="1:47" s="2" customFormat="1" ht="12">
      <c r="A108" s="40"/>
      <c r="B108" s="41"/>
      <c r="C108" s="42"/>
      <c r="D108" s="219" t="s">
        <v>134</v>
      </c>
      <c r="E108" s="42"/>
      <c r="F108" s="220" t="s">
        <v>517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134</v>
      </c>
      <c r="AU108" s="19" t="s">
        <v>85</v>
      </c>
    </row>
    <row r="109" spans="1:51" s="13" customFormat="1" ht="12">
      <c r="A109" s="13"/>
      <c r="B109" s="224"/>
      <c r="C109" s="225"/>
      <c r="D109" s="226" t="s">
        <v>140</v>
      </c>
      <c r="E109" s="227" t="s">
        <v>19</v>
      </c>
      <c r="F109" s="228" t="s">
        <v>141</v>
      </c>
      <c r="G109" s="225"/>
      <c r="H109" s="227" t="s">
        <v>19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140</v>
      </c>
      <c r="AU109" s="234" t="s">
        <v>85</v>
      </c>
      <c r="AV109" s="13" t="s">
        <v>83</v>
      </c>
      <c r="AW109" s="13" t="s">
        <v>37</v>
      </c>
      <c r="AX109" s="13" t="s">
        <v>75</v>
      </c>
      <c r="AY109" s="234" t="s">
        <v>125</v>
      </c>
    </row>
    <row r="110" spans="1:51" s="14" customFormat="1" ht="12">
      <c r="A110" s="14"/>
      <c r="B110" s="235"/>
      <c r="C110" s="236"/>
      <c r="D110" s="226" t="s">
        <v>140</v>
      </c>
      <c r="E110" s="237" t="s">
        <v>19</v>
      </c>
      <c r="F110" s="238" t="s">
        <v>621</v>
      </c>
      <c r="G110" s="236"/>
      <c r="H110" s="239">
        <v>5.082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140</v>
      </c>
      <c r="AU110" s="245" t="s">
        <v>85</v>
      </c>
      <c r="AV110" s="14" t="s">
        <v>85</v>
      </c>
      <c r="AW110" s="14" t="s">
        <v>37</v>
      </c>
      <c r="AX110" s="14" t="s">
        <v>75</v>
      </c>
      <c r="AY110" s="245" t="s">
        <v>125</v>
      </c>
    </row>
    <row r="111" spans="1:51" s="14" customFormat="1" ht="12">
      <c r="A111" s="14"/>
      <c r="B111" s="235"/>
      <c r="C111" s="236"/>
      <c r="D111" s="226" t="s">
        <v>140</v>
      </c>
      <c r="E111" s="237" t="s">
        <v>19</v>
      </c>
      <c r="F111" s="238" t="s">
        <v>518</v>
      </c>
      <c r="G111" s="236"/>
      <c r="H111" s="239">
        <v>3.38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140</v>
      </c>
      <c r="AU111" s="245" t="s">
        <v>85</v>
      </c>
      <c r="AV111" s="14" t="s">
        <v>85</v>
      </c>
      <c r="AW111" s="14" t="s">
        <v>37</v>
      </c>
      <c r="AX111" s="14" t="s">
        <v>75</v>
      </c>
      <c r="AY111" s="245" t="s">
        <v>125</v>
      </c>
    </row>
    <row r="112" spans="1:51" s="16" customFormat="1" ht="12">
      <c r="A112" s="16"/>
      <c r="B112" s="257"/>
      <c r="C112" s="258"/>
      <c r="D112" s="226" t="s">
        <v>140</v>
      </c>
      <c r="E112" s="259" t="s">
        <v>19</v>
      </c>
      <c r="F112" s="260" t="s">
        <v>180</v>
      </c>
      <c r="G112" s="258"/>
      <c r="H112" s="261">
        <v>8.462</v>
      </c>
      <c r="I112" s="262"/>
      <c r="J112" s="258"/>
      <c r="K112" s="258"/>
      <c r="L112" s="263"/>
      <c r="M112" s="264"/>
      <c r="N112" s="265"/>
      <c r="O112" s="265"/>
      <c r="P112" s="265"/>
      <c r="Q112" s="265"/>
      <c r="R112" s="265"/>
      <c r="S112" s="265"/>
      <c r="T112" s="26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T112" s="267" t="s">
        <v>140</v>
      </c>
      <c r="AU112" s="267" t="s">
        <v>85</v>
      </c>
      <c r="AV112" s="16" t="s">
        <v>132</v>
      </c>
      <c r="AW112" s="16" t="s">
        <v>37</v>
      </c>
      <c r="AX112" s="16" t="s">
        <v>83</v>
      </c>
      <c r="AY112" s="267" t="s">
        <v>125</v>
      </c>
    </row>
    <row r="113" spans="1:65" s="2" customFormat="1" ht="37.8" customHeight="1">
      <c r="A113" s="40"/>
      <c r="B113" s="41"/>
      <c r="C113" s="206" t="s">
        <v>161</v>
      </c>
      <c r="D113" s="206" t="s">
        <v>127</v>
      </c>
      <c r="E113" s="207" t="s">
        <v>188</v>
      </c>
      <c r="F113" s="208" t="s">
        <v>189</v>
      </c>
      <c r="G113" s="209" t="s">
        <v>170</v>
      </c>
      <c r="H113" s="210">
        <v>31.272</v>
      </c>
      <c r="I113" s="211"/>
      <c r="J113" s="212">
        <f>ROUND(I113*H113,2)</f>
        <v>0</v>
      </c>
      <c r="K113" s="208" t="s">
        <v>131</v>
      </c>
      <c r="L113" s="46"/>
      <c r="M113" s="213" t="s">
        <v>19</v>
      </c>
      <c r="N113" s="214" t="s">
        <v>46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132</v>
      </c>
      <c r="AT113" s="217" t="s">
        <v>127</v>
      </c>
      <c r="AU113" s="217" t="s">
        <v>85</v>
      </c>
      <c r="AY113" s="19" t="s">
        <v>125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83</v>
      </c>
      <c r="BK113" s="218">
        <f>ROUND(I113*H113,2)</f>
        <v>0</v>
      </c>
      <c r="BL113" s="19" t="s">
        <v>132</v>
      </c>
      <c r="BM113" s="217" t="s">
        <v>622</v>
      </c>
    </row>
    <row r="114" spans="1:47" s="2" customFormat="1" ht="12">
      <c r="A114" s="40"/>
      <c r="B114" s="41"/>
      <c r="C114" s="42"/>
      <c r="D114" s="219" t="s">
        <v>134</v>
      </c>
      <c r="E114" s="42"/>
      <c r="F114" s="220" t="s">
        <v>191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134</v>
      </c>
      <c r="AU114" s="19" t="s">
        <v>85</v>
      </c>
    </row>
    <row r="115" spans="1:51" s="14" customFormat="1" ht="12">
      <c r="A115" s="14"/>
      <c r="B115" s="235"/>
      <c r="C115" s="236"/>
      <c r="D115" s="226" t="s">
        <v>140</v>
      </c>
      <c r="E115" s="237" t="s">
        <v>19</v>
      </c>
      <c r="F115" s="238" t="s">
        <v>623</v>
      </c>
      <c r="G115" s="236"/>
      <c r="H115" s="239">
        <v>60.61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140</v>
      </c>
      <c r="AU115" s="245" t="s">
        <v>85</v>
      </c>
      <c r="AV115" s="14" t="s">
        <v>85</v>
      </c>
      <c r="AW115" s="14" t="s">
        <v>37</v>
      </c>
      <c r="AX115" s="14" t="s">
        <v>75</v>
      </c>
      <c r="AY115" s="245" t="s">
        <v>125</v>
      </c>
    </row>
    <row r="116" spans="1:51" s="14" customFormat="1" ht="12">
      <c r="A116" s="14"/>
      <c r="B116" s="235"/>
      <c r="C116" s="236"/>
      <c r="D116" s="226" t="s">
        <v>140</v>
      </c>
      <c r="E116" s="237" t="s">
        <v>19</v>
      </c>
      <c r="F116" s="238" t="s">
        <v>624</v>
      </c>
      <c r="G116" s="236"/>
      <c r="H116" s="239">
        <v>8.462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140</v>
      </c>
      <c r="AU116" s="245" t="s">
        <v>85</v>
      </c>
      <c r="AV116" s="14" t="s">
        <v>85</v>
      </c>
      <c r="AW116" s="14" t="s">
        <v>37</v>
      </c>
      <c r="AX116" s="14" t="s">
        <v>75</v>
      </c>
      <c r="AY116" s="245" t="s">
        <v>125</v>
      </c>
    </row>
    <row r="117" spans="1:51" s="15" customFormat="1" ht="12">
      <c r="A117" s="15"/>
      <c r="B117" s="246"/>
      <c r="C117" s="247"/>
      <c r="D117" s="226" t="s">
        <v>140</v>
      </c>
      <c r="E117" s="248" t="s">
        <v>19</v>
      </c>
      <c r="F117" s="249" t="s">
        <v>176</v>
      </c>
      <c r="G117" s="247"/>
      <c r="H117" s="250">
        <v>69.072</v>
      </c>
      <c r="I117" s="251"/>
      <c r="J117" s="247"/>
      <c r="K117" s="247"/>
      <c r="L117" s="252"/>
      <c r="M117" s="253"/>
      <c r="N117" s="254"/>
      <c r="O117" s="254"/>
      <c r="P117" s="254"/>
      <c r="Q117" s="254"/>
      <c r="R117" s="254"/>
      <c r="S117" s="254"/>
      <c r="T117" s="25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6" t="s">
        <v>140</v>
      </c>
      <c r="AU117" s="256" t="s">
        <v>85</v>
      </c>
      <c r="AV117" s="15" t="s">
        <v>143</v>
      </c>
      <c r="AW117" s="15" t="s">
        <v>37</v>
      </c>
      <c r="AX117" s="15" t="s">
        <v>75</v>
      </c>
      <c r="AY117" s="256" t="s">
        <v>125</v>
      </c>
    </row>
    <row r="118" spans="1:51" s="14" customFormat="1" ht="12">
      <c r="A118" s="14"/>
      <c r="B118" s="235"/>
      <c r="C118" s="236"/>
      <c r="D118" s="226" t="s">
        <v>140</v>
      </c>
      <c r="E118" s="237" t="s">
        <v>19</v>
      </c>
      <c r="F118" s="238" t="s">
        <v>625</v>
      </c>
      <c r="G118" s="236"/>
      <c r="H118" s="239">
        <v>-37.8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140</v>
      </c>
      <c r="AU118" s="245" t="s">
        <v>85</v>
      </c>
      <c r="AV118" s="14" t="s">
        <v>85</v>
      </c>
      <c r="AW118" s="14" t="s">
        <v>37</v>
      </c>
      <c r="AX118" s="14" t="s">
        <v>75</v>
      </c>
      <c r="AY118" s="245" t="s">
        <v>125</v>
      </c>
    </row>
    <row r="119" spans="1:51" s="15" customFormat="1" ht="12">
      <c r="A119" s="15"/>
      <c r="B119" s="246"/>
      <c r="C119" s="247"/>
      <c r="D119" s="226" t="s">
        <v>140</v>
      </c>
      <c r="E119" s="248" t="s">
        <v>19</v>
      </c>
      <c r="F119" s="249" t="s">
        <v>176</v>
      </c>
      <c r="G119" s="247"/>
      <c r="H119" s="250">
        <v>-37.8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6" t="s">
        <v>140</v>
      </c>
      <c r="AU119" s="256" t="s">
        <v>85</v>
      </c>
      <c r="AV119" s="15" t="s">
        <v>143</v>
      </c>
      <c r="AW119" s="15" t="s">
        <v>37</v>
      </c>
      <c r="AX119" s="15" t="s">
        <v>75</v>
      </c>
      <c r="AY119" s="256" t="s">
        <v>125</v>
      </c>
    </row>
    <row r="120" spans="1:51" s="16" customFormat="1" ht="12">
      <c r="A120" s="16"/>
      <c r="B120" s="257"/>
      <c r="C120" s="258"/>
      <c r="D120" s="226" t="s">
        <v>140</v>
      </c>
      <c r="E120" s="259" t="s">
        <v>19</v>
      </c>
      <c r="F120" s="260" t="s">
        <v>180</v>
      </c>
      <c r="G120" s="258"/>
      <c r="H120" s="261">
        <v>31.272000000000006</v>
      </c>
      <c r="I120" s="262"/>
      <c r="J120" s="258"/>
      <c r="K120" s="258"/>
      <c r="L120" s="263"/>
      <c r="M120" s="264"/>
      <c r="N120" s="265"/>
      <c r="O120" s="265"/>
      <c r="P120" s="265"/>
      <c r="Q120" s="265"/>
      <c r="R120" s="265"/>
      <c r="S120" s="265"/>
      <c r="T120" s="26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T120" s="267" t="s">
        <v>140</v>
      </c>
      <c r="AU120" s="267" t="s">
        <v>85</v>
      </c>
      <c r="AV120" s="16" t="s">
        <v>132</v>
      </c>
      <c r="AW120" s="16" t="s">
        <v>37</v>
      </c>
      <c r="AX120" s="16" t="s">
        <v>83</v>
      </c>
      <c r="AY120" s="267" t="s">
        <v>125</v>
      </c>
    </row>
    <row r="121" spans="1:65" s="2" customFormat="1" ht="37.8" customHeight="1">
      <c r="A121" s="40"/>
      <c r="B121" s="41"/>
      <c r="C121" s="206" t="s">
        <v>167</v>
      </c>
      <c r="D121" s="206" t="s">
        <v>127</v>
      </c>
      <c r="E121" s="207" t="s">
        <v>195</v>
      </c>
      <c r="F121" s="208" t="s">
        <v>196</v>
      </c>
      <c r="G121" s="209" t="s">
        <v>170</v>
      </c>
      <c r="H121" s="210">
        <v>93.816</v>
      </c>
      <c r="I121" s="211"/>
      <c r="J121" s="212">
        <f>ROUND(I121*H121,2)</f>
        <v>0</v>
      </c>
      <c r="K121" s="208" t="s">
        <v>131</v>
      </c>
      <c r="L121" s="46"/>
      <c r="M121" s="213" t="s">
        <v>19</v>
      </c>
      <c r="N121" s="214" t="s">
        <v>46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132</v>
      </c>
      <c r="AT121" s="217" t="s">
        <v>127</v>
      </c>
      <c r="AU121" s="217" t="s">
        <v>85</v>
      </c>
      <c r="AY121" s="19" t="s">
        <v>125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83</v>
      </c>
      <c r="BK121" s="218">
        <f>ROUND(I121*H121,2)</f>
        <v>0</v>
      </c>
      <c r="BL121" s="19" t="s">
        <v>132</v>
      </c>
      <c r="BM121" s="217" t="s">
        <v>626</v>
      </c>
    </row>
    <row r="122" spans="1:47" s="2" customFormat="1" ht="12">
      <c r="A122" s="40"/>
      <c r="B122" s="41"/>
      <c r="C122" s="42"/>
      <c r="D122" s="219" t="s">
        <v>134</v>
      </c>
      <c r="E122" s="42"/>
      <c r="F122" s="220" t="s">
        <v>198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134</v>
      </c>
      <c r="AU122" s="19" t="s">
        <v>85</v>
      </c>
    </row>
    <row r="123" spans="1:51" s="13" customFormat="1" ht="12">
      <c r="A123" s="13"/>
      <c r="B123" s="224"/>
      <c r="C123" s="225"/>
      <c r="D123" s="226" t="s">
        <v>140</v>
      </c>
      <c r="E123" s="227" t="s">
        <v>19</v>
      </c>
      <c r="F123" s="228" t="s">
        <v>199</v>
      </c>
      <c r="G123" s="225"/>
      <c r="H123" s="227" t="s">
        <v>19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140</v>
      </c>
      <c r="AU123" s="234" t="s">
        <v>85</v>
      </c>
      <c r="AV123" s="13" t="s">
        <v>83</v>
      </c>
      <c r="AW123" s="13" t="s">
        <v>37</v>
      </c>
      <c r="AX123" s="13" t="s">
        <v>75</v>
      </c>
      <c r="AY123" s="234" t="s">
        <v>125</v>
      </c>
    </row>
    <row r="124" spans="1:51" s="14" customFormat="1" ht="12">
      <c r="A124" s="14"/>
      <c r="B124" s="235"/>
      <c r="C124" s="236"/>
      <c r="D124" s="226" t="s">
        <v>140</v>
      </c>
      <c r="E124" s="237" t="s">
        <v>19</v>
      </c>
      <c r="F124" s="238" t="s">
        <v>627</v>
      </c>
      <c r="G124" s="236"/>
      <c r="H124" s="239">
        <v>181.83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5" t="s">
        <v>140</v>
      </c>
      <c r="AU124" s="245" t="s">
        <v>85</v>
      </c>
      <c r="AV124" s="14" t="s">
        <v>85</v>
      </c>
      <c r="AW124" s="14" t="s">
        <v>37</v>
      </c>
      <c r="AX124" s="14" t="s">
        <v>75</v>
      </c>
      <c r="AY124" s="245" t="s">
        <v>125</v>
      </c>
    </row>
    <row r="125" spans="1:51" s="14" customFormat="1" ht="12">
      <c r="A125" s="14"/>
      <c r="B125" s="235"/>
      <c r="C125" s="236"/>
      <c r="D125" s="226" t="s">
        <v>140</v>
      </c>
      <c r="E125" s="237" t="s">
        <v>19</v>
      </c>
      <c r="F125" s="238" t="s">
        <v>628</v>
      </c>
      <c r="G125" s="236"/>
      <c r="H125" s="239">
        <v>25.386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140</v>
      </c>
      <c r="AU125" s="245" t="s">
        <v>85</v>
      </c>
      <c r="AV125" s="14" t="s">
        <v>85</v>
      </c>
      <c r="AW125" s="14" t="s">
        <v>37</v>
      </c>
      <c r="AX125" s="14" t="s">
        <v>75</v>
      </c>
      <c r="AY125" s="245" t="s">
        <v>125</v>
      </c>
    </row>
    <row r="126" spans="1:51" s="15" customFormat="1" ht="12">
      <c r="A126" s="15"/>
      <c r="B126" s="246"/>
      <c r="C126" s="247"/>
      <c r="D126" s="226" t="s">
        <v>140</v>
      </c>
      <c r="E126" s="248" t="s">
        <v>19</v>
      </c>
      <c r="F126" s="249" t="s">
        <v>176</v>
      </c>
      <c r="G126" s="247"/>
      <c r="H126" s="250">
        <v>207.216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6" t="s">
        <v>140</v>
      </c>
      <c r="AU126" s="256" t="s">
        <v>85</v>
      </c>
      <c r="AV126" s="15" t="s">
        <v>143</v>
      </c>
      <c r="AW126" s="15" t="s">
        <v>37</v>
      </c>
      <c r="AX126" s="15" t="s">
        <v>75</v>
      </c>
      <c r="AY126" s="256" t="s">
        <v>125</v>
      </c>
    </row>
    <row r="127" spans="1:51" s="14" customFormat="1" ht="12">
      <c r="A127" s="14"/>
      <c r="B127" s="235"/>
      <c r="C127" s="236"/>
      <c r="D127" s="226" t="s">
        <v>140</v>
      </c>
      <c r="E127" s="237" t="s">
        <v>19</v>
      </c>
      <c r="F127" s="238" t="s">
        <v>629</v>
      </c>
      <c r="G127" s="236"/>
      <c r="H127" s="239">
        <v>-113.4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140</v>
      </c>
      <c r="AU127" s="245" t="s">
        <v>85</v>
      </c>
      <c r="AV127" s="14" t="s">
        <v>85</v>
      </c>
      <c r="AW127" s="14" t="s">
        <v>37</v>
      </c>
      <c r="AX127" s="14" t="s">
        <v>75</v>
      </c>
      <c r="AY127" s="245" t="s">
        <v>125</v>
      </c>
    </row>
    <row r="128" spans="1:51" s="15" customFormat="1" ht="12">
      <c r="A128" s="15"/>
      <c r="B128" s="246"/>
      <c r="C128" s="247"/>
      <c r="D128" s="226" t="s">
        <v>140</v>
      </c>
      <c r="E128" s="248" t="s">
        <v>19</v>
      </c>
      <c r="F128" s="249" t="s">
        <v>176</v>
      </c>
      <c r="G128" s="247"/>
      <c r="H128" s="250">
        <v>-113.4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6" t="s">
        <v>140</v>
      </c>
      <c r="AU128" s="256" t="s">
        <v>85</v>
      </c>
      <c r="AV128" s="15" t="s">
        <v>143</v>
      </c>
      <c r="AW128" s="15" t="s">
        <v>37</v>
      </c>
      <c r="AX128" s="15" t="s">
        <v>75</v>
      </c>
      <c r="AY128" s="256" t="s">
        <v>125</v>
      </c>
    </row>
    <row r="129" spans="1:51" s="16" customFormat="1" ht="12">
      <c r="A129" s="16"/>
      <c r="B129" s="257"/>
      <c r="C129" s="258"/>
      <c r="D129" s="226" t="s">
        <v>140</v>
      </c>
      <c r="E129" s="259" t="s">
        <v>19</v>
      </c>
      <c r="F129" s="260" t="s">
        <v>180</v>
      </c>
      <c r="G129" s="258"/>
      <c r="H129" s="261">
        <v>93.816</v>
      </c>
      <c r="I129" s="262"/>
      <c r="J129" s="258"/>
      <c r="K129" s="258"/>
      <c r="L129" s="263"/>
      <c r="M129" s="264"/>
      <c r="N129" s="265"/>
      <c r="O129" s="265"/>
      <c r="P129" s="265"/>
      <c r="Q129" s="265"/>
      <c r="R129" s="265"/>
      <c r="S129" s="265"/>
      <c r="T129" s="26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T129" s="267" t="s">
        <v>140</v>
      </c>
      <c r="AU129" s="267" t="s">
        <v>85</v>
      </c>
      <c r="AV129" s="16" t="s">
        <v>132</v>
      </c>
      <c r="AW129" s="16" t="s">
        <v>37</v>
      </c>
      <c r="AX129" s="16" t="s">
        <v>83</v>
      </c>
      <c r="AY129" s="267" t="s">
        <v>125</v>
      </c>
    </row>
    <row r="130" spans="1:65" s="2" customFormat="1" ht="24.15" customHeight="1">
      <c r="A130" s="40"/>
      <c r="B130" s="41"/>
      <c r="C130" s="206" t="s">
        <v>181</v>
      </c>
      <c r="D130" s="206" t="s">
        <v>127</v>
      </c>
      <c r="E130" s="207" t="s">
        <v>216</v>
      </c>
      <c r="F130" s="208" t="s">
        <v>217</v>
      </c>
      <c r="G130" s="209" t="s">
        <v>213</v>
      </c>
      <c r="H130" s="210">
        <v>62.544</v>
      </c>
      <c r="I130" s="211"/>
      <c r="J130" s="212">
        <f>ROUND(I130*H130,2)</f>
        <v>0</v>
      </c>
      <c r="K130" s="208" t="s">
        <v>131</v>
      </c>
      <c r="L130" s="46"/>
      <c r="M130" s="213" t="s">
        <v>19</v>
      </c>
      <c r="N130" s="214" t="s">
        <v>46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132</v>
      </c>
      <c r="AT130" s="217" t="s">
        <v>127</v>
      </c>
      <c r="AU130" s="217" t="s">
        <v>85</v>
      </c>
      <c r="AY130" s="19" t="s">
        <v>125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83</v>
      </c>
      <c r="BK130" s="218">
        <f>ROUND(I130*H130,2)</f>
        <v>0</v>
      </c>
      <c r="BL130" s="19" t="s">
        <v>132</v>
      </c>
      <c r="BM130" s="217" t="s">
        <v>630</v>
      </c>
    </row>
    <row r="131" spans="1:47" s="2" customFormat="1" ht="12">
      <c r="A131" s="40"/>
      <c r="B131" s="41"/>
      <c r="C131" s="42"/>
      <c r="D131" s="219" t="s">
        <v>134</v>
      </c>
      <c r="E131" s="42"/>
      <c r="F131" s="220" t="s">
        <v>219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134</v>
      </c>
      <c r="AU131" s="19" t="s">
        <v>85</v>
      </c>
    </row>
    <row r="132" spans="1:51" s="14" customFormat="1" ht="12">
      <c r="A132" s="14"/>
      <c r="B132" s="235"/>
      <c r="C132" s="236"/>
      <c r="D132" s="226" t="s">
        <v>140</v>
      </c>
      <c r="E132" s="237" t="s">
        <v>19</v>
      </c>
      <c r="F132" s="238" t="s">
        <v>631</v>
      </c>
      <c r="G132" s="236"/>
      <c r="H132" s="239">
        <v>121.22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140</v>
      </c>
      <c r="AU132" s="245" t="s">
        <v>85</v>
      </c>
      <c r="AV132" s="14" t="s">
        <v>85</v>
      </c>
      <c r="AW132" s="14" t="s">
        <v>37</v>
      </c>
      <c r="AX132" s="14" t="s">
        <v>75</v>
      </c>
      <c r="AY132" s="245" t="s">
        <v>125</v>
      </c>
    </row>
    <row r="133" spans="1:51" s="14" customFormat="1" ht="12">
      <c r="A133" s="14"/>
      <c r="B133" s="235"/>
      <c r="C133" s="236"/>
      <c r="D133" s="226" t="s">
        <v>140</v>
      </c>
      <c r="E133" s="237" t="s">
        <v>19</v>
      </c>
      <c r="F133" s="238" t="s">
        <v>632</v>
      </c>
      <c r="G133" s="236"/>
      <c r="H133" s="239">
        <v>16.924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5" t="s">
        <v>140</v>
      </c>
      <c r="AU133" s="245" t="s">
        <v>85</v>
      </c>
      <c r="AV133" s="14" t="s">
        <v>85</v>
      </c>
      <c r="AW133" s="14" t="s">
        <v>37</v>
      </c>
      <c r="AX133" s="14" t="s">
        <v>75</v>
      </c>
      <c r="AY133" s="245" t="s">
        <v>125</v>
      </c>
    </row>
    <row r="134" spans="1:51" s="15" customFormat="1" ht="12">
      <c r="A134" s="15"/>
      <c r="B134" s="246"/>
      <c r="C134" s="247"/>
      <c r="D134" s="226" t="s">
        <v>140</v>
      </c>
      <c r="E134" s="248" t="s">
        <v>19</v>
      </c>
      <c r="F134" s="249" t="s">
        <v>176</v>
      </c>
      <c r="G134" s="247"/>
      <c r="H134" s="250">
        <v>138.144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6" t="s">
        <v>140</v>
      </c>
      <c r="AU134" s="256" t="s">
        <v>85</v>
      </c>
      <c r="AV134" s="15" t="s">
        <v>143</v>
      </c>
      <c r="AW134" s="15" t="s">
        <v>37</v>
      </c>
      <c r="AX134" s="15" t="s">
        <v>75</v>
      </c>
      <c r="AY134" s="256" t="s">
        <v>125</v>
      </c>
    </row>
    <row r="135" spans="1:51" s="14" customFormat="1" ht="12">
      <c r="A135" s="14"/>
      <c r="B135" s="235"/>
      <c r="C135" s="236"/>
      <c r="D135" s="226" t="s">
        <v>140</v>
      </c>
      <c r="E135" s="237" t="s">
        <v>19</v>
      </c>
      <c r="F135" s="238" t="s">
        <v>633</v>
      </c>
      <c r="G135" s="236"/>
      <c r="H135" s="239">
        <v>-75.6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140</v>
      </c>
      <c r="AU135" s="245" t="s">
        <v>85</v>
      </c>
      <c r="AV135" s="14" t="s">
        <v>85</v>
      </c>
      <c r="AW135" s="14" t="s">
        <v>37</v>
      </c>
      <c r="AX135" s="14" t="s">
        <v>75</v>
      </c>
      <c r="AY135" s="245" t="s">
        <v>125</v>
      </c>
    </row>
    <row r="136" spans="1:51" s="15" customFormat="1" ht="12">
      <c r="A136" s="15"/>
      <c r="B136" s="246"/>
      <c r="C136" s="247"/>
      <c r="D136" s="226" t="s">
        <v>140</v>
      </c>
      <c r="E136" s="248" t="s">
        <v>19</v>
      </c>
      <c r="F136" s="249" t="s">
        <v>176</v>
      </c>
      <c r="G136" s="247"/>
      <c r="H136" s="250">
        <v>-75.6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6" t="s">
        <v>140</v>
      </c>
      <c r="AU136" s="256" t="s">
        <v>85</v>
      </c>
      <c r="AV136" s="15" t="s">
        <v>143</v>
      </c>
      <c r="AW136" s="15" t="s">
        <v>37</v>
      </c>
      <c r="AX136" s="15" t="s">
        <v>75</v>
      </c>
      <c r="AY136" s="256" t="s">
        <v>125</v>
      </c>
    </row>
    <row r="137" spans="1:51" s="16" customFormat="1" ht="12">
      <c r="A137" s="16"/>
      <c r="B137" s="257"/>
      <c r="C137" s="258"/>
      <c r="D137" s="226" t="s">
        <v>140</v>
      </c>
      <c r="E137" s="259" t="s">
        <v>19</v>
      </c>
      <c r="F137" s="260" t="s">
        <v>180</v>
      </c>
      <c r="G137" s="258"/>
      <c r="H137" s="261">
        <v>62.54400000000001</v>
      </c>
      <c r="I137" s="262"/>
      <c r="J137" s="258"/>
      <c r="K137" s="258"/>
      <c r="L137" s="263"/>
      <c r="M137" s="264"/>
      <c r="N137" s="265"/>
      <c r="O137" s="265"/>
      <c r="P137" s="265"/>
      <c r="Q137" s="265"/>
      <c r="R137" s="265"/>
      <c r="S137" s="265"/>
      <c r="T137" s="26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67" t="s">
        <v>140</v>
      </c>
      <c r="AU137" s="267" t="s">
        <v>85</v>
      </c>
      <c r="AV137" s="16" t="s">
        <v>132</v>
      </c>
      <c r="AW137" s="16" t="s">
        <v>37</v>
      </c>
      <c r="AX137" s="16" t="s">
        <v>83</v>
      </c>
      <c r="AY137" s="267" t="s">
        <v>125</v>
      </c>
    </row>
    <row r="138" spans="1:65" s="2" customFormat="1" ht="24.15" customHeight="1">
      <c r="A138" s="40"/>
      <c r="B138" s="41"/>
      <c r="C138" s="206" t="s">
        <v>187</v>
      </c>
      <c r="D138" s="206" t="s">
        <v>127</v>
      </c>
      <c r="E138" s="207" t="s">
        <v>223</v>
      </c>
      <c r="F138" s="208" t="s">
        <v>224</v>
      </c>
      <c r="G138" s="209" t="s">
        <v>170</v>
      </c>
      <c r="H138" s="210">
        <v>31.272</v>
      </c>
      <c r="I138" s="211"/>
      <c r="J138" s="212">
        <f>ROUND(I138*H138,2)</f>
        <v>0</v>
      </c>
      <c r="K138" s="208" t="s">
        <v>131</v>
      </c>
      <c r="L138" s="46"/>
      <c r="M138" s="213" t="s">
        <v>19</v>
      </c>
      <c r="N138" s="214" t="s">
        <v>46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132</v>
      </c>
      <c r="AT138" s="217" t="s">
        <v>127</v>
      </c>
      <c r="AU138" s="217" t="s">
        <v>85</v>
      </c>
      <c r="AY138" s="19" t="s">
        <v>125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83</v>
      </c>
      <c r="BK138" s="218">
        <f>ROUND(I138*H138,2)</f>
        <v>0</v>
      </c>
      <c r="BL138" s="19" t="s">
        <v>132</v>
      </c>
      <c r="BM138" s="217" t="s">
        <v>634</v>
      </c>
    </row>
    <row r="139" spans="1:47" s="2" customFormat="1" ht="12">
      <c r="A139" s="40"/>
      <c r="B139" s="41"/>
      <c r="C139" s="42"/>
      <c r="D139" s="219" t="s">
        <v>134</v>
      </c>
      <c r="E139" s="42"/>
      <c r="F139" s="220" t="s">
        <v>226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134</v>
      </c>
      <c r="AU139" s="19" t="s">
        <v>85</v>
      </c>
    </row>
    <row r="140" spans="1:51" s="14" customFormat="1" ht="12">
      <c r="A140" s="14"/>
      <c r="B140" s="235"/>
      <c r="C140" s="236"/>
      <c r="D140" s="226" t="s">
        <v>140</v>
      </c>
      <c r="E140" s="237" t="s">
        <v>19</v>
      </c>
      <c r="F140" s="238" t="s">
        <v>623</v>
      </c>
      <c r="G140" s="236"/>
      <c r="H140" s="239">
        <v>60.61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140</v>
      </c>
      <c r="AU140" s="245" t="s">
        <v>85</v>
      </c>
      <c r="AV140" s="14" t="s">
        <v>85</v>
      </c>
      <c r="AW140" s="14" t="s">
        <v>37</v>
      </c>
      <c r="AX140" s="14" t="s">
        <v>75</v>
      </c>
      <c r="AY140" s="245" t="s">
        <v>125</v>
      </c>
    </row>
    <row r="141" spans="1:51" s="14" customFormat="1" ht="12">
      <c r="A141" s="14"/>
      <c r="B141" s="235"/>
      <c r="C141" s="236"/>
      <c r="D141" s="226" t="s">
        <v>140</v>
      </c>
      <c r="E141" s="237" t="s">
        <v>19</v>
      </c>
      <c r="F141" s="238" t="s">
        <v>624</v>
      </c>
      <c r="G141" s="236"/>
      <c r="H141" s="239">
        <v>8.462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140</v>
      </c>
      <c r="AU141" s="245" t="s">
        <v>85</v>
      </c>
      <c r="AV141" s="14" t="s">
        <v>85</v>
      </c>
      <c r="AW141" s="14" t="s">
        <v>37</v>
      </c>
      <c r="AX141" s="14" t="s">
        <v>75</v>
      </c>
      <c r="AY141" s="245" t="s">
        <v>125</v>
      </c>
    </row>
    <row r="142" spans="1:51" s="15" customFormat="1" ht="12">
      <c r="A142" s="15"/>
      <c r="B142" s="246"/>
      <c r="C142" s="247"/>
      <c r="D142" s="226" t="s">
        <v>140</v>
      </c>
      <c r="E142" s="248" t="s">
        <v>19</v>
      </c>
      <c r="F142" s="249" t="s">
        <v>176</v>
      </c>
      <c r="G142" s="247"/>
      <c r="H142" s="250">
        <v>69.072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6" t="s">
        <v>140</v>
      </c>
      <c r="AU142" s="256" t="s">
        <v>85</v>
      </c>
      <c r="AV142" s="15" t="s">
        <v>143</v>
      </c>
      <c r="AW142" s="15" t="s">
        <v>37</v>
      </c>
      <c r="AX142" s="15" t="s">
        <v>75</v>
      </c>
      <c r="AY142" s="256" t="s">
        <v>125</v>
      </c>
    </row>
    <row r="143" spans="1:51" s="14" customFormat="1" ht="12">
      <c r="A143" s="14"/>
      <c r="B143" s="235"/>
      <c r="C143" s="236"/>
      <c r="D143" s="226" t="s">
        <v>140</v>
      </c>
      <c r="E143" s="237" t="s">
        <v>19</v>
      </c>
      <c r="F143" s="238" t="s">
        <v>625</v>
      </c>
      <c r="G143" s="236"/>
      <c r="H143" s="239">
        <v>-37.8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140</v>
      </c>
      <c r="AU143" s="245" t="s">
        <v>85</v>
      </c>
      <c r="AV143" s="14" t="s">
        <v>85</v>
      </c>
      <c r="AW143" s="14" t="s">
        <v>37</v>
      </c>
      <c r="AX143" s="14" t="s">
        <v>75</v>
      </c>
      <c r="AY143" s="245" t="s">
        <v>125</v>
      </c>
    </row>
    <row r="144" spans="1:51" s="15" customFormat="1" ht="12">
      <c r="A144" s="15"/>
      <c r="B144" s="246"/>
      <c r="C144" s="247"/>
      <c r="D144" s="226" t="s">
        <v>140</v>
      </c>
      <c r="E144" s="248" t="s">
        <v>19</v>
      </c>
      <c r="F144" s="249" t="s">
        <v>176</v>
      </c>
      <c r="G144" s="247"/>
      <c r="H144" s="250">
        <v>-37.8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6" t="s">
        <v>140</v>
      </c>
      <c r="AU144" s="256" t="s">
        <v>85</v>
      </c>
      <c r="AV144" s="15" t="s">
        <v>143</v>
      </c>
      <c r="AW144" s="15" t="s">
        <v>37</v>
      </c>
      <c r="AX144" s="15" t="s">
        <v>75</v>
      </c>
      <c r="AY144" s="256" t="s">
        <v>125</v>
      </c>
    </row>
    <row r="145" spans="1:51" s="16" customFormat="1" ht="12">
      <c r="A145" s="16"/>
      <c r="B145" s="257"/>
      <c r="C145" s="258"/>
      <c r="D145" s="226" t="s">
        <v>140</v>
      </c>
      <c r="E145" s="259" t="s">
        <v>19</v>
      </c>
      <c r="F145" s="260" t="s">
        <v>180</v>
      </c>
      <c r="G145" s="258"/>
      <c r="H145" s="261">
        <v>31.272000000000006</v>
      </c>
      <c r="I145" s="262"/>
      <c r="J145" s="258"/>
      <c r="K145" s="258"/>
      <c r="L145" s="263"/>
      <c r="M145" s="264"/>
      <c r="N145" s="265"/>
      <c r="O145" s="265"/>
      <c r="P145" s="265"/>
      <c r="Q145" s="265"/>
      <c r="R145" s="265"/>
      <c r="S145" s="265"/>
      <c r="T145" s="26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T145" s="267" t="s">
        <v>140</v>
      </c>
      <c r="AU145" s="267" t="s">
        <v>85</v>
      </c>
      <c r="AV145" s="16" t="s">
        <v>132</v>
      </c>
      <c r="AW145" s="16" t="s">
        <v>37</v>
      </c>
      <c r="AX145" s="16" t="s">
        <v>83</v>
      </c>
      <c r="AY145" s="267" t="s">
        <v>125</v>
      </c>
    </row>
    <row r="146" spans="1:65" s="2" customFormat="1" ht="24.15" customHeight="1">
      <c r="A146" s="40"/>
      <c r="B146" s="41"/>
      <c r="C146" s="206" t="s">
        <v>194</v>
      </c>
      <c r="D146" s="206" t="s">
        <v>127</v>
      </c>
      <c r="E146" s="207" t="s">
        <v>635</v>
      </c>
      <c r="F146" s="208" t="s">
        <v>636</v>
      </c>
      <c r="G146" s="209" t="s">
        <v>170</v>
      </c>
      <c r="H146" s="210">
        <v>37.8</v>
      </c>
      <c r="I146" s="211"/>
      <c r="J146" s="212">
        <f>ROUND(I146*H146,2)</f>
        <v>0</v>
      </c>
      <c r="K146" s="208" t="s">
        <v>131</v>
      </c>
      <c r="L146" s="46"/>
      <c r="M146" s="213" t="s">
        <v>19</v>
      </c>
      <c r="N146" s="214" t="s">
        <v>46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132</v>
      </c>
      <c r="AT146" s="217" t="s">
        <v>127</v>
      </c>
      <c r="AU146" s="217" t="s">
        <v>85</v>
      </c>
      <c r="AY146" s="19" t="s">
        <v>125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83</v>
      </c>
      <c r="BK146" s="218">
        <f>ROUND(I146*H146,2)</f>
        <v>0</v>
      </c>
      <c r="BL146" s="19" t="s">
        <v>132</v>
      </c>
      <c r="BM146" s="217" t="s">
        <v>637</v>
      </c>
    </row>
    <row r="147" spans="1:47" s="2" customFormat="1" ht="12">
      <c r="A147" s="40"/>
      <c r="B147" s="41"/>
      <c r="C147" s="42"/>
      <c r="D147" s="219" t="s">
        <v>134</v>
      </c>
      <c r="E147" s="42"/>
      <c r="F147" s="220" t="s">
        <v>638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134</v>
      </c>
      <c r="AU147" s="19" t="s">
        <v>85</v>
      </c>
    </row>
    <row r="148" spans="1:51" s="13" customFormat="1" ht="12">
      <c r="A148" s="13"/>
      <c r="B148" s="224"/>
      <c r="C148" s="225"/>
      <c r="D148" s="226" t="s">
        <v>140</v>
      </c>
      <c r="E148" s="227" t="s">
        <v>19</v>
      </c>
      <c r="F148" s="228" t="s">
        <v>141</v>
      </c>
      <c r="G148" s="225"/>
      <c r="H148" s="227" t="s">
        <v>19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140</v>
      </c>
      <c r="AU148" s="234" t="s">
        <v>85</v>
      </c>
      <c r="AV148" s="13" t="s">
        <v>83</v>
      </c>
      <c r="AW148" s="13" t="s">
        <v>37</v>
      </c>
      <c r="AX148" s="13" t="s">
        <v>75</v>
      </c>
      <c r="AY148" s="234" t="s">
        <v>125</v>
      </c>
    </row>
    <row r="149" spans="1:51" s="14" customFormat="1" ht="12">
      <c r="A149" s="14"/>
      <c r="B149" s="235"/>
      <c r="C149" s="236"/>
      <c r="D149" s="226" t="s">
        <v>140</v>
      </c>
      <c r="E149" s="237" t="s">
        <v>19</v>
      </c>
      <c r="F149" s="238" t="s">
        <v>639</v>
      </c>
      <c r="G149" s="236"/>
      <c r="H149" s="239">
        <v>37.8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5" t="s">
        <v>140</v>
      </c>
      <c r="AU149" s="245" t="s">
        <v>85</v>
      </c>
      <c r="AV149" s="14" t="s">
        <v>85</v>
      </c>
      <c r="AW149" s="14" t="s">
        <v>37</v>
      </c>
      <c r="AX149" s="14" t="s">
        <v>83</v>
      </c>
      <c r="AY149" s="245" t="s">
        <v>125</v>
      </c>
    </row>
    <row r="150" spans="1:65" s="2" customFormat="1" ht="37.8" customHeight="1">
      <c r="A150" s="40"/>
      <c r="B150" s="41"/>
      <c r="C150" s="206" t="s">
        <v>202</v>
      </c>
      <c r="D150" s="206" t="s">
        <v>127</v>
      </c>
      <c r="E150" s="207" t="s">
        <v>529</v>
      </c>
      <c r="F150" s="208" t="s">
        <v>530</v>
      </c>
      <c r="G150" s="209" t="s">
        <v>170</v>
      </c>
      <c r="H150" s="210">
        <v>26.025</v>
      </c>
      <c r="I150" s="211"/>
      <c r="J150" s="212">
        <f>ROUND(I150*H150,2)</f>
        <v>0</v>
      </c>
      <c r="K150" s="208" t="s">
        <v>131</v>
      </c>
      <c r="L150" s="46"/>
      <c r="M150" s="213" t="s">
        <v>19</v>
      </c>
      <c r="N150" s="214" t="s">
        <v>46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132</v>
      </c>
      <c r="AT150" s="217" t="s">
        <v>127</v>
      </c>
      <c r="AU150" s="217" t="s">
        <v>85</v>
      </c>
      <c r="AY150" s="19" t="s">
        <v>125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83</v>
      </c>
      <c r="BK150" s="218">
        <f>ROUND(I150*H150,2)</f>
        <v>0</v>
      </c>
      <c r="BL150" s="19" t="s">
        <v>132</v>
      </c>
      <c r="BM150" s="217" t="s">
        <v>640</v>
      </c>
    </row>
    <row r="151" spans="1:47" s="2" customFormat="1" ht="12">
      <c r="A151" s="40"/>
      <c r="B151" s="41"/>
      <c r="C151" s="42"/>
      <c r="D151" s="219" t="s">
        <v>134</v>
      </c>
      <c r="E151" s="42"/>
      <c r="F151" s="220" t="s">
        <v>532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134</v>
      </c>
      <c r="AU151" s="19" t="s">
        <v>85</v>
      </c>
    </row>
    <row r="152" spans="1:51" s="13" customFormat="1" ht="12">
      <c r="A152" s="13"/>
      <c r="B152" s="224"/>
      <c r="C152" s="225"/>
      <c r="D152" s="226" t="s">
        <v>140</v>
      </c>
      <c r="E152" s="227" t="s">
        <v>19</v>
      </c>
      <c r="F152" s="228" t="s">
        <v>141</v>
      </c>
      <c r="G152" s="225"/>
      <c r="H152" s="227" t="s">
        <v>19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140</v>
      </c>
      <c r="AU152" s="234" t="s">
        <v>85</v>
      </c>
      <c r="AV152" s="13" t="s">
        <v>83</v>
      </c>
      <c r="AW152" s="13" t="s">
        <v>37</v>
      </c>
      <c r="AX152" s="13" t="s">
        <v>75</v>
      </c>
      <c r="AY152" s="234" t="s">
        <v>125</v>
      </c>
    </row>
    <row r="153" spans="1:51" s="14" customFormat="1" ht="12">
      <c r="A153" s="14"/>
      <c r="B153" s="235"/>
      <c r="C153" s="236"/>
      <c r="D153" s="226" t="s">
        <v>140</v>
      </c>
      <c r="E153" s="237" t="s">
        <v>19</v>
      </c>
      <c r="F153" s="238" t="s">
        <v>641</v>
      </c>
      <c r="G153" s="236"/>
      <c r="H153" s="239">
        <v>24.15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140</v>
      </c>
      <c r="AU153" s="245" t="s">
        <v>85</v>
      </c>
      <c r="AV153" s="14" t="s">
        <v>85</v>
      </c>
      <c r="AW153" s="14" t="s">
        <v>37</v>
      </c>
      <c r="AX153" s="14" t="s">
        <v>75</v>
      </c>
      <c r="AY153" s="245" t="s">
        <v>125</v>
      </c>
    </row>
    <row r="154" spans="1:51" s="14" customFormat="1" ht="12">
      <c r="A154" s="14"/>
      <c r="B154" s="235"/>
      <c r="C154" s="236"/>
      <c r="D154" s="226" t="s">
        <v>140</v>
      </c>
      <c r="E154" s="237" t="s">
        <v>19</v>
      </c>
      <c r="F154" s="238" t="s">
        <v>642</v>
      </c>
      <c r="G154" s="236"/>
      <c r="H154" s="239">
        <v>1.875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140</v>
      </c>
      <c r="AU154" s="245" t="s">
        <v>85</v>
      </c>
      <c r="AV154" s="14" t="s">
        <v>85</v>
      </c>
      <c r="AW154" s="14" t="s">
        <v>37</v>
      </c>
      <c r="AX154" s="14" t="s">
        <v>75</v>
      </c>
      <c r="AY154" s="245" t="s">
        <v>125</v>
      </c>
    </row>
    <row r="155" spans="1:51" s="16" customFormat="1" ht="12">
      <c r="A155" s="16"/>
      <c r="B155" s="257"/>
      <c r="C155" s="258"/>
      <c r="D155" s="226" t="s">
        <v>140</v>
      </c>
      <c r="E155" s="259" t="s">
        <v>19</v>
      </c>
      <c r="F155" s="260" t="s">
        <v>180</v>
      </c>
      <c r="G155" s="258"/>
      <c r="H155" s="261">
        <v>26.025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T155" s="267" t="s">
        <v>140</v>
      </c>
      <c r="AU155" s="267" t="s">
        <v>85</v>
      </c>
      <c r="AV155" s="16" t="s">
        <v>132</v>
      </c>
      <c r="AW155" s="16" t="s">
        <v>37</v>
      </c>
      <c r="AX155" s="16" t="s">
        <v>83</v>
      </c>
      <c r="AY155" s="267" t="s">
        <v>125</v>
      </c>
    </row>
    <row r="156" spans="1:65" s="2" customFormat="1" ht="16.5" customHeight="1">
      <c r="A156" s="40"/>
      <c r="B156" s="41"/>
      <c r="C156" s="268" t="s">
        <v>209</v>
      </c>
      <c r="D156" s="268" t="s">
        <v>210</v>
      </c>
      <c r="E156" s="269" t="s">
        <v>534</v>
      </c>
      <c r="F156" s="270" t="s">
        <v>535</v>
      </c>
      <c r="G156" s="271" t="s">
        <v>213</v>
      </c>
      <c r="H156" s="272">
        <v>57.883</v>
      </c>
      <c r="I156" s="273"/>
      <c r="J156" s="274">
        <f>ROUND(I156*H156,2)</f>
        <v>0</v>
      </c>
      <c r="K156" s="270" t="s">
        <v>131</v>
      </c>
      <c r="L156" s="275"/>
      <c r="M156" s="276" t="s">
        <v>19</v>
      </c>
      <c r="N156" s="277" t="s">
        <v>46</v>
      </c>
      <c r="O156" s="86"/>
      <c r="P156" s="215">
        <f>O156*H156</f>
        <v>0</v>
      </c>
      <c r="Q156" s="215">
        <v>1</v>
      </c>
      <c r="R156" s="215">
        <f>Q156*H156</f>
        <v>57.883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181</v>
      </c>
      <c r="AT156" s="217" t="s">
        <v>210</v>
      </c>
      <c r="AU156" s="217" t="s">
        <v>85</v>
      </c>
      <c r="AY156" s="19" t="s">
        <v>125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83</v>
      </c>
      <c r="BK156" s="218">
        <f>ROUND(I156*H156,2)</f>
        <v>0</v>
      </c>
      <c r="BL156" s="19" t="s">
        <v>132</v>
      </c>
      <c r="BM156" s="217" t="s">
        <v>643</v>
      </c>
    </row>
    <row r="157" spans="1:51" s="13" customFormat="1" ht="12">
      <c r="A157" s="13"/>
      <c r="B157" s="224"/>
      <c r="C157" s="225"/>
      <c r="D157" s="226" t="s">
        <v>140</v>
      </c>
      <c r="E157" s="227" t="s">
        <v>19</v>
      </c>
      <c r="F157" s="228" t="s">
        <v>141</v>
      </c>
      <c r="G157" s="225"/>
      <c r="H157" s="227" t="s">
        <v>19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140</v>
      </c>
      <c r="AU157" s="234" t="s">
        <v>85</v>
      </c>
      <c r="AV157" s="13" t="s">
        <v>83</v>
      </c>
      <c r="AW157" s="13" t="s">
        <v>37</v>
      </c>
      <c r="AX157" s="13" t="s">
        <v>75</v>
      </c>
      <c r="AY157" s="234" t="s">
        <v>125</v>
      </c>
    </row>
    <row r="158" spans="1:51" s="14" customFormat="1" ht="12">
      <c r="A158" s="14"/>
      <c r="B158" s="235"/>
      <c r="C158" s="236"/>
      <c r="D158" s="226" t="s">
        <v>140</v>
      </c>
      <c r="E158" s="237" t="s">
        <v>19</v>
      </c>
      <c r="F158" s="238" t="s">
        <v>644</v>
      </c>
      <c r="G158" s="236"/>
      <c r="H158" s="239">
        <v>43.47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140</v>
      </c>
      <c r="AU158" s="245" t="s">
        <v>85</v>
      </c>
      <c r="AV158" s="14" t="s">
        <v>85</v>
      </c>
      <c r="AW158" s="14" t="s">
        <v>37</v>
      </c>
      <c r="AX158" s="14" t="s">
        <v>75</v>
      </c>
      <c r="AY158" s="245" t="s">
        <v>125</v>
      </c>
    </row>
    <row r="159" spans="1:51" s="14" customFormat="1" ht="12">
      <c r="A159" s="14"/>
      <c r="B159" s="235"/>
      <c r="C159" s="236"/>
      <c r="D159" s="226" t="s">
        <v>140</v>
      </c>
      <c r="E159" s="237" t="s">
        <v>19</v>
      </c>
      <c r="F159" s="238" t="s">
        <v>645</v>
      </c>
      <c r="G159" s="236"/>
      <c r="H159" s="239">
        <v>3.375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140</v>
      </c>
      <c r="AU159" s="245" t="s">
        <v>85</v>
      </c>
      <c r="AV159" s="14" t="s">
        <v>85</v>
      </c>
      <c r="AW159" s="14" t="s">
        <v>37</v>
      </c>
      <c r="AX159" s="14" t="s">
        <v>75</v>
      </c>
      <c r="AY159" s="245" t="s">
        <v>125</v>
      </c>
    </row>
    <row r="160" spans="1:51" s="15" customFormat="1" ht="12">
      <c r="A160" s="15"/>
      <c r="B160" s="246"/>
      <c r="C160" s="247"/>
      <c r="D160" s="226" t="s">
        <v>140</v>
      </c>
      <c r="E160" s="248" t="s">
        <v>19</v>
      </c>
      <c r="F160" s="249" t="s">
        <v>176</v>
      </c>
      <c r="G160" s="247"/>
      <c r="H160" s="250">
        <v>46.845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6" t="s">
        <v>140</v>
      </c>
      <c r="AU160" s="256" t="s">
        <v>85</v>
      </c>
      <c r="AV160" s="15" t="s">
        <v>143</v>
      </c>
      <c r="AW160" s="15" t="s">
        <v>37</v>
      </c>
      <c r="AX160" s="15" t="s">
        <v>75</v>
      </c>
      <c r="AY160" s="256" t="s">
        <v>125</v>
      </c>
    </row>
    <row r="161" spans="1:51" s="14" customFormat="1" ht="12">
      <c r="A161" s="14"/>
      <c r="B161" s="235"/>
      <c r="C161" s="236"/>
      <c r="D161" s="226" t="s">
        <v>140</v>
      </c>
      <c r="E161" s="237" t="s">
        <v>19</v>
      </c>
      <c r="F161" s="238" t="s">
        <v>646</v>
      </c>
      <c r="G161" s="236"/>
      <c r="H161" s="239">
        <v>6.988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140</v>
      </c>
      <c r="AU161" s="245" t="s">
        <v>85</v>
      </c>
      <c r="AV161" s="14" t="s">
        <v>85</v>
      </c>
      <c r="AW161" s="14" t="s">
        <v>37</v>
      </c>
      <c r="AX161" s="14" t="s">
        <v>75</v>
      </c>
      <c r="AY161" s="245" t="s">
        <v>125</v>
      </c>
    </row>
    <row r="162" spans="1:51" s="14" customFormat="1" ht="12">
      <c r="A162" s="14"/>
      <c r="B162" s="235"/>
      <c r="C162" s="236"/>
      <c r="D162" s="226" t="s">
        <v>140</v>
      </c>
      <c r="E162" s="237" t="s">
        <v>19</v>
      </c>
      <c r="F162" s="238" t="s">
        <v>538</v>
      </c>
      <c r="G162" s="236"/>
      <c r="H162" s="239">
        <v>4.05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140</v>
      </c>
      <c r="AU162" s="245" t="s">
        <v>85</v>
      </c>
      <c r="AV162" s="14" t="s">
        <v>85</v>
      </c>
      <c r="AW162" s="14" t="s">
        <v>37</v>
      </c>
      <c r="AX162" s="14" t="s">
        <v>75</v>
      </c>
      <c r="AY162" s="245" t="s">
        <v>125</v>
      </c>
    </row>
    <row r="163" spans="1:51" s="15" customFormat="1" ht="12">
      <c r="A163" s="15"/>
      <c r="B163" s="246"/>
      <c r="C163" s="247"/>
      <c r="D163" s="226" t="s">
        <v>140</v>
      </c>
      <c r="E163" s="248" t="s">
        <v>19</v>
      </c>
      <c r="F163" s="249" t="s">
        <v>176</v>
      </c>
      <c r="G163" s="247"/>
      <c r="H163" s="250">
        <v>11.038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6" t="s">
        <v>140</v>
      </c>
      <c r="AU163" s="256" t="s">
        <v>85</v>
      </c>
      <c r="AV163" s="15" t="s">
        <v>143</v>
      </c>
      <c r="AW163" s="15" t="s">
        <v>37</v>
      </c>
      <c r="AX163" s="15" t="s">
        <v>75</v>
      </c>
      <c r="AY163" s="256" t="s">
        <v>125</v>
      </c>
    </row>
    <row r="164" spans="1:51" s="16" customFormat="1" ht="12">
      <c r="A164" s="16"/>
      <c r="B164" s="257"/>
      <c r="C164" s="258"/>
      <c r="D164" s="226" t="s">
        <v>140</v>
      </c>
      <c r="E164" s="259" t="s">
        <v>19</v>
      </c>
      <c r="F164" s="260" t="s">
        <v>180</v>
      </c>
      <c r="G164" s="258"/>
      <c r="H164" s="261">
        <v>57.882999999999996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67" t="s">
        <v>140</v>
      </c>
      <c r="AU164" s="267" t="s">
        <v>85</v>
      </c>
      <c r="AV164" s="16" t="s">
        <v>132</v>
      </c>
      <c r="AW164" s="16" t="s">
        <v>37</v>
      </c>
      <c r="AX164" s="16" t="s">
        <v>83</v>
      </c>
      <c r="AY164" s="267" t="s">
        <v>125</v>
      </c>
    </row>
    <row r="165" spans="1:65" s="2" customFormat="1" ht="37.8" customHeight="1">
      <c r="A165" s="40"/>
      <c r="B165" s="41"/>
      <c r="C165" s="206" t="s">
        <v>215</v>
      </c>
      <c r="D165" s="206" t="s">
        <v>127</v>
      </c>
      <c r="E165" s="207" t="s">
        <v>539</v>
      </c>
      <c r="F165" s="208" t="s">
        <v>540</v>
      </c>
      <c r="G165" s="209" t="s">
        <v>170</v>
      </c>
      <c r="H165" s="210">
        <v>6.132</v>
      </c>
      <c r="I165" s="211"/>
      <c r="J165" s="212">
        <f>ROUND(I165*H165,2)</f>
        <v>0</v>
      </c>
      <c r="K165" s="208" t="s">
        <v>131</v>
      </c>
      <c r="L165" s="46"/>
      <c r="M165" s="213" t="s">
        <v>19</v>
      </c>
      <c r="N165" s="214" t="s">
        <v>46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132</v>
      </c>
      <c r="AT165" s="217" t="s">
        <v>127</v>
      </c>
      <c r="AU165" s="217" t="s">
        <v>85</v>
      </c>
      <c r="AY165" s="19" t="s">
        <v>125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83</v>
      </c>
      <c r="BK165" s="218">
        <f>ROUND(I165*H165,2)</f>
        <v>0</v>
      </c>
      <c r="BL165" s="19" t="s">
        <v>132</v>
      </c>
      <c r="BM165" s="217" t="s">
        <v>647</v>
      </c>
    </row>
    <row r="166" spans="1:47" s="2" customFormat="1" ht="12">
      <c r="A166" s="40"/>
      <c r="B166" s="41"/>
      <c r="C166" s="42"/>
      <c r="D166" s="219" t="s">
        <v>134</v>
      </c>
      <c r="E166" s="42"/>
      <c r="F166" s="220" t="s">
        <v>542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134</v>
      </c>
      <c r="AU166" s="19" t="s">
        <v>85</v>
      </c>
    </row>
    <row r="167" spans="1:51" s="13" customFormat="1" ht="12">
      <c r="A167" s="13"/>
      <c r="B167" s="224"/>
      <c r="C167" s="225"/>
      <c r="D167" s="226" t="s">
        <v>140</v>
      </c>
      <c r="E167" s="227" t="s">
        <v>19</v>
      </c>
      <c r="F167" s="228" t="s">
        <v>141</v>
      </c>
      <c r="G167" s="225"/>
      <c r="H167" s="227" t="s">
        <v>19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140</v>
      </c>
      <c r="AU167" s="234" t="s">
        <v>85</v>
      </c>
      <c r="AV167" s="13" t="s">
        <v>83</v>
      </c>
      <c r="AW167" s="13" t="s">
        <v>37</v>
      </c>
      <c r="AX167" s="13" t="s">
        <v>75</v>
      </c>
      <c r="AY167" s="234" t="s">
        <v>125</v>
      </c>
    </row>
    <row r="168" spans="1:51" s="14" customFormat="1" ht="12">
      <c r="A168" s="14"/>
      <c r="B168" s="235"/>
      <c r="C168" s="236"/>
      <c r="D168" s="226" t="s">
        <v>140</v>
      </c>
      <c r="E168" s="237" t="s">
        <v>19</v>
      </c>
      <c r="F168" s="238" t="s">
        <v>648</v>
      </c>
      <c r="G168" s="236"/>
      <c r="H168" s="239">
        <v>3.882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140</v>
      </c>
      <c r="AU168" s="245" t="s">
        <v>85</v>
      </c>
      <c r="AV168" s="14" t="s">
        <v>85</v>
      </c>
      <c r="AW168" s="14" t="s">
        <v>37</v>
      </c>
      <c r="AX168" s="14" t="s">
        <v>75</v>
      </c>
      <c r="AY168" s="245" t="s">
        <v>125</v>
      </c>
    </row>
    <row r="169" spans="1:51" s="14" customFormat="1" ht="12">
      <c r="A169" s="14"/>
      <c r="B169" s="235"/>
      <c r="C169" s="236"/>
      <c r="D169" s="226" t="s">
        <v>140</v>
      </c>
      <c r="E169" s="237" t="s">
        <v>19</v>
      </c>
      <c r="F169" s="238" t="s">
        <v>543</v>
      </c>
      <c r="G169" s="236"/>
      <c r="H169" s="239">
        <v>2.25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140</v>
      </c>
      <c r="AU169" s="245" t="s">
        <v>85</v>
      </c>
      <c r="AV169" s="14" t="s">
        <v>85</v>
      </c>
      <c r="AW169" s="14" t="s">
        <v>37</v>
      </c>
      <c r="AX169" s="14" t="s">
        <v>75</v>
      </c>
      <c r="AY169" s="245" t="s">
        <v>125</v>
      </c>
    </row>
    <row r="170" spans="1:51" s="16" customFormat="1" ht="12">
      <c r="A170" s="16"/>
      <c r="B170" s="257"/>
      <c r="C170" s="258"/>
      <c r="D170" s="226" t="s">
        <v>140</v>
      </c>
      <c r="E170" s="259" t="s">
        <v>19</v>
      </c>
      <c r="F170" s="260" t="s">
        <v>180</v>
      </c>
      <c r="G170" s="258"/>
      <c r="H170" s="261">
        <v>6.132</v>
      </c>
      <c r="I170" s="262"/>
      <c r="J170" s="258"/>
      <c r="K170" s="258"/>
      <c r="L170" s="263"/>
      <c r="M170" s="264"/>
      <c r="N170" s="265"/>
      <c r="O170" s="265"/>
      <c r="P170" s="265"/>
      <c r="Q170" s="265"/>
      <c r="R170" s="265"/>
      <c r="S170" s="265"/>
      <c r="T170" s="26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T170" s="267" t="s">
        <v>140</v>
      </c>
      <c r="AU170" s="267" t="s">
        <v>85</v>
      </c>
      <c r="AV170" s="16" t="s">
        <v>132</v>
      </c>
      <c r="AW170" s="16" t="s">
        <v>37</v>
      </c>
      <c r="AX170" s="16" t="s">
        <v>83</v>
      </c>
      <c r="AY170" s="267" t="s">
        <v>125</v>
      </c>
    </row>
    <row r="171" spans="1:65" s="2" customFormat="1" ht="24.15" customHeight="1">
      <c r="A171" s="40"/>
      <c r="B171" s="41"/>
      <c r="C171" s="206" t="s">
        <v>222</v>
      </c>
      <c r="D171" s="206" t="s">
        <v>127</v>
      </c>
      <c r="E171" s="207" t="s">
        <v>649</v>
      </c>
      <c r="F171" s="208" t="s">
        <v>650</v>
      </c>
      <c r="G171" s="209" t="s">
        <v>130</v>
      </c>
      <c r="H171" s="210">
        <v>318</v>
      </c>
      <c r="I171" s="211"/>
      <c r="J171" s="212">
        <f>ROUND(I171*H171,2)</f>
        <v>0</v>
      </c>
      <c r="K171" s="208" t="s">
        <v>131</v>
      </c>
      <c r="L171" s="46"/>
      <c r="M171" s="213" t="s">
        <v>19</v>
      </c>
      <c r="N171" s="214" t="s">
        <v>46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132</v>
      </c>
      <c r="AT171" s="217" t="s">
        <v>127</v>
      </c>
      <c r="AU171" s="217" t="s">
        <v>85</v>
      </c>
      <c r="AY171" s="19" t="s">
        <v>125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83</v>
      </c>
      <c r="BK171" s="218">
        <f>ROUND(I171*H171,2)</f>
        <v>0</v>
      </c>
      <c r="BL171" s="19" t="s">
        <v>132</v>
      </c>
      <c r="BM171" s="217" t="s">
        <v>651</v>
      </c>
    </row>
    <row r="172" spans="1:47" s="2" customFormat="1" ht="12">
      <c r="A172" s="40"/>
      <c r="B172" s="41"/>
      <c r="C172" s="42"/>
      <c r="D172" s="219" t="s">
        <v>134</v>
      </c>
      <c r="E172" s="42"/>
      <c r="F172" s="220" t="s">
        <v>652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134</v>
      </c>
      <c r="AU172" s="19" t="s">
        <v>85</v>
      </c>
    </row>
    <row r="173" spans="1:51" s="13" customFormat="1" ht="12">
      <c r="A173" s="13"/>
      <c r="B173" s="224"/>
      <c r="C173" s="225"/>
      <c r="D173" s="226" t="s">
        <v>140</v>
      </c>
      <c r="E173" s="227" t="s">
        <v>19</v>
      </c>
      <c r="F173" s="228" t="s">
        <v>141</v>
      </c>
      <c r="G173" s="225"/>
      <c r="H173" s="227" t="s">
        <v>19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140</v>
      </c>
      <c r="AU173" s="234" t="s">
        <v>85</v>
      </c>
      <c r="AV173" s="13" t="s">
        <v>83</v>
      </c>
      <c r="AW173" s="13" t="s">
        <v>37</v>
      </c>
      <c r="AX173" s="13" t="s">
        <v>75</v>
      </c>
      <c r="AY173" s="234" t="s">
        <v>125</v>
      </c>
    </row>
    <row r="174" spans="1:51" s="14" customFormat="1" ht="12">
      <c r="A174" s="14"/>
      <c r="B174" s="235"/>
      <c r="C174" s="236"/>
      <c r="D174" s="226" t="s">
        <v>140</v>
      </c>
      <c r="E174" s="237" t="s">
        <v>19</v>
      </c>
      <c r="F174" s="238" t="s">
        <v>653</v>
      </c>
      <c r="G174" s="236"/>
      <c r="H174" s="239">
        <v>318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140</v>
      </c>
      <c r="AU174" s="245" t="s">
        <v>85</v>
      </c>
      <c r="AV174" s="14" t="s">
        <v>85</v>
      </c>
      <c r="AW174" s="14" t="s">
        <v>37</v>
      </c>
      <c r="AX174" s="14" t="s">
        <v>83</v>
      </c>
      <c r="AY174" s="245" t="s">
        <v>125</v>
      </c>
    </row>
    <row r="175" spans="1:65" s="2" customFormat="1" ht="16.5" customHeight="1">
      <c r="A175" s="40"/>
      <c r="B175" s="41"/>
      <c r="C175" s="268" t="s">
        <v>8</v>
      </c>
      <c r="D175" s="268" t="s">
        <v>210</v>
      </c>
      <c r="E175" s="269" t="s">
        <v>654</v>
      </c>
      <c r="F175" s="270" t="s">
        <v>655</v>
      </c>
      <c r="G175" s="271" t="s">
        <v>213</v>
      </c>
      <c r="H175" s="272">
        <v>85.86</v>
      </c>
      <c r="I175" s="273"/>
      <c r="J175" s="274">
        <f>ROUND(I175*H175,2)</f>
        <v>0</v>
      </c>
      <c r="K175" s="270" t="s">
        <v>131</v>
      </c>
      <c r="L175" s="275"/>
      <c r="M175" s="276" t="s">
        <v>19</v>
      </c>
      <c r="N175" s="277" t="s">
        <v>46</v>
      </c>
      <c r="O175" s="86"/>
      <c r="P175" s="215">
        <f>O175*H175</f>
        <v>0</v>
      </c>
      <c r="Q175" s="215">
        <v>1</v>
      </c>
      <c r="R175" s="215">
        <f>Q175*H175</f>
        <v>85.86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181</v>
      </c>
      <c r="AT175" s="217" t="s">
        <v>210</v>
      </c>
      <c r="AU175" s="217" t="s">
        <v>85</v>
      </c>
      <c r="AY175" s="19" t="s">
        <v>125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83</v>
      </c>
      <c r="BK175" s="218">
        <f>ROUND(I175*H175,2)</f>
        <v>0</v>
      </c>
      <c r="BL175" s="19" t="s">
        <v>132</v>
      </c>
      <c r="BM175" s="217" t="s">
        <v>656</v>
      </c>
    </row>
    <row r="176" spans="1:51" s="13" customFormat="1" ht="12">
      <c r="A176" s="13"/>
      <c r="B176" s="224"/>
      <c r="C176" s="225"/>
      <c r="D176" s="226" t="s">
        <v>140</v>
      </c>
      <c r="E176" s="227" t="s">
        <v>19</v>
      </c>
      <c r="F176" s="228" t="s">
        <v>141</v>
      </c>
      <c r="G176" s="225"/>
      <c r="H176" s="227" t="s">
        <v>19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140</v>
      </c>
      <c r="AU176" s="234" t="s">
        <v>85</v>
      </c>
      <c r="AV176" s="13" t="s">
        <v>83</v>
      </c>
      <c r="AW176" s="13" t="s">
        <v>37</v>
      </c>
      <c r="AX176" s="13" t="s">
        <v>75</v>
      </c>
      <c r="AY176" s="234" t="s">
        <v>125</v>
      </c>
    </row>
    <row r="177" spans="1:51" s="14" customFormat="1" ht="12">
      <c r="A177" s="14"/>
      <c r="B177" s="235"/>
      <c r="C177" s="236"/>
      <c r="D177" s="226" t="s">
        <v>140</v>
      </c>
      <c r="E177" s="237" t="s">
        <v>19</v>
      </c>
      <c r="F177" s="238" t="s">
        <v>657</v>
      </c>
      <c r="G177" s="236"/>
      <c r="H177" s="239">
        <v>85.86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140</v>
      </c>
      <c r="AU177" s="245" t="s">
        <v>85</v>
      </c>
      <c r="AV177" s="14" t="s">
        <v>85</v>
      </c>
      <c r="AW177" s="14" t="s">
        <v>37</v>
      </c>
      <c r="AX177" s="14" t="s">
        <v>83</v>
      </c>
      <c r="AY177" s="245" t="s">
        <v>125</v>
      </c>
    </row>
    <row r="178" spans="1:65" s="2" customFormat="1" ht="24.15" customHeight="1">
      <c r="A178" s="40"/>
      <c r="B178" s="41"/>
      <c r="C178" s="206" t="s">
        <v>235</v>
      </c>
      <c r="D178" s="206" t="s">
        <v>127</v>
      </c>
      <c r="E178" s="207" t="s">
        <v>658</v>
      </c>
      <c r="F178" s="208" t="s">
        <v>659</v>
      </c>
      <c r="G178" s="209" t="s">
        <v>130</v>
      </c>
      <c r="H178" s="210">
        <v>318</v>
      </c>
      <c r="I178" s="211"/>
      <c r="J178" s="212">
        <f>ROUND(I178*H178,2)</f>
        <v>0</v>
      </c>
      <c r="K178" s="208" t="s">
        <v>131</v>
      </c>
      <c r="L178" s="46"/>
      <c r="M178" s="213" t="s">
        <v>19</v>
      </c>
      <c r="N178" s="214" t="s">
        <v>46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132</v>
      </c>
      <c r="AT178" s="217" t="s">
        <v>127</v>
      </c>
      <c r="AU178" s="217" t="s">
        <v>85</v>
      </c>
      <c r="AY178" s="19" t="s">
        <v>125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83</v>
      </c>
      <c r="BK178" s="218">
        <f>ROUND(I178*H178,2)</f>
        <v>0</v>
      </c>
      <c r="BL178" s="19" t="s">
        <v>132</v>
      </c>
      <c r="BM178" s="217" t="s">
        <v>660</v>
      </c>
    </row>
    <row r="179" spans="1:47" s="2" customFormat="1" ht="12">
      <c r="A179" s="40"/>
      <c r="B179" s="41"/>
      <c r="C179" s="42"/>
      <c r="D179" s="219" t="s">
        <v>134</v>
      </c>
      <c r="E179" s="42"/>
      <c r="F179" s="220" t="s">
        <v>661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134</v>
      </c>
      <c r="AU179" s="19" t="s">
        <v>85</v>
      </c>
    </row>
    <row r="180" spans="1:51" s="13" customFormat="1" ht="12">
      <c r="A180" s="13"/>
      <c r="B180" s="224"/>
      <c r="C180" s="225"/>
      <c r="D180" s="226" t="s">
        <v>140</v>
      </c>
      <c r="E180" s="227" t="s">
        <v>19</v>
      </c>
      <c r="F180" s="228" t="s">
        <v>662</v>
      </c>
      <c r="G180" s="225"/>
      <c r="H180" s="227" t="s">
        <v>19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140</v>
      </c>
      <c r="AU180" s="234" t="s">
        <v>85</v>
      </c>
      <c r="AV180" s="13" t="s">
        <v>83</v>
      </c>
      <c r="AW180" s="13" t="s">
        <v>37</v>
      </c>
      <c r="AX180" s="13" t="s">
        <v>75</v>
      </c>
      <c r="AY180" s="234" t="s">
        <v>125</v>
      </c>
    </row>
    <row r="181" spans="1:51" s="14" customFormat="1" ht="12">
      <c r="A181" s="14"/>
      <c r="B181" s="235"/>
      <c r="C181" s="236"/>
      <c r="D181" s="226" t="s">
        <v>140</v>
      </c>
      <c r="E181" s="237" t="s">
        <v>19</v>
      </c>
      <c r="F181" s="238" t="s">
        <v>663</v>
      </c>
      <c r="G181" s="236"/>
      <c r="H181" s="239">
        <v>318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140</v>
      </c>
      <c r="AU181" s="245" t="s">
        <v>85</v>
      </c>
      <c r="AV181" s="14" t="s">
        <v>85</v>
      </c>
      <c r="AW181" s="14" t="s">
        <v>37</v>
      </c>
      <c r="AX181" s="14" t="s">
        <v>83</v>
      </c>
      <c r="AY181" s="245" t="s">
        <v>125</v>
      </c>
    </row>
    <row r="182" spans="1:65" s="2" customFormat="1" ht="16.5" customHeight="1">
      <c r="A182" s="40"/>
      <c r="B182" s="41"/>
      <c r="C182" s="268" t="s">
        <v>241</v>
      </c>
      <c r="D182" s="268" t="s">
        <v>210</v>
      </c>
      <c r="E182" s="269" t="s">
        <v>664</v>
      </c>
      <c r="F182" s="270" t="s">
        <v>665</v>
      </c>
      <c r="G182" s="271" t="s">
        <v>666</v>
      </c>
      <c r="H182" s="272">
        <v>16.218</v>
      </c>
      <c r="I182" s="273"/>
      <c r="J182" s="274">
        <f>ROUND(I182*H182,2)</f>
        <v>0</v>
      </c>
      <c r="K182" s="270" t="s">
        <v>131</v>
      </c>
      <c r="L182" s="275"/>
      <c r="M182" s="276" t="s">
        <v>19</v>
      </c>
      <c r="N182" s="277" t="s">
        <v>46</v>
      </c>
      <c r="O182" s="86"/>
      <c r="P182" s="215">
        <f>O182*H182</f>
        <v>0</v>
      </c>
      <c r="Q182" s="215">
        <v>0.001</v>
      </c>
      <c r="R182" s="215">
        <f>Q182*H182</f>
        <v>0.016218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181</v>
      </c>
      <c r="AT182" s="217" t="s">
        <v>210</v>
      </c>
      <c r="AU182" s="217" t="s">
        <v>85</v>
      </c>
      <c r="AY182" s="19" t="s">
        <v>125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83</v>
      </c>
      <c r="BK182" s="218">
        <f>ROUND(I182*H182,2)</f>
        <v>0</v>
      </c>
      <c r="BL182" s="19" t="s">
        <v>132</v>
      </c>
      <c r="BM182" s="217" t="s">
        <v>667</v>
      </c>
    </row>
    <row r="183" spans="1:51" s="14" customFormat="1" ht="12">
      <c r="A183" s="14"/>
      <c r="B183" s="235"/>
      <c r="C183" s="236"/>
      <c r="D183" s="226" t="s">
        <v>140</v>
      </c>
      <c r="E183" s="237" t="s">
        <v>19</v>
      </c>
      <c r="F183" s="238" t="s">
        <v>668</v>
      </c>
      <c r="G183" s="236"/>
      <c r="H183" s="239">
        <v>16.218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140</v>
      </c>
      <c r="AU183" s="245" t="s">
        <v>85</v>
      </c>
      <c r="AV183" s="14" t="s">
        <v>85</v>
      </c>
      <c r="AW183" s="14" t="s">
        <v>37</v>
      </c>
      <c r="AX183" s="14" t="s">
        <v>83</v>
      </c>
      <c r="AY183" s="245" t="s">
        <v>125</v>
      </c>
    </row>
    <row r="184" spans="1:63" s="12" customFormat="1" ht="22.8" customHeight="1">
      <c r="A184" s="12"/>
      <c r="B184" s="190"/>
      <c r="C184" s="191"/>
      <c r="D184" s="192" t="s">
        <v>74</v>
      </c>
      <c r="E184" s="204" t="s">
        <v>132</v>
      </c>
      <c r="F184" s="204" t="s">
        <v>544</v>
      </c>
      <c r="G184" s="191"/>
      <c r="H184" s="191"/>
      <c r="I184" s="194"/>
      <c r="J184" s="205">
        <f>BK184</f>
        <v>0</v>
      </c>
      <c r="K184" s="191"/>
      <c r="L184" s="196"/>
      <c r="M184" s="197"/>
      <c r="N184" s="198"/>
      <c r="O184" s="198"/>
      <c r="P184" s="199">
        <f>SUM(P185:P200)</f>
        <v>0</v>
      </c>
      <c r="Q184" s="198"/>
      <c r="R184" s="199">
        <f>SUM(R185:R200)</f>
        <v>0.07919999999999999</v>
      </c>
      <c r="S184" s="198"/>
      <c r="T184" s="200">
        <f>SUM(T185:T200)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1" t="s">
        <v>83</v>
      </c>
      <c r="AT184" s="202" t="s">
        <v>74</v>
      </c>
      <c r="AU184" s="202" t="s">
        <v>83</v>
      </c>
      <c r="AY184" s="201" t="s">
        <v>125</v>
      </c>
      <c r="BK184" s="203">
        <f>SUM(BK185:BK200)</f>
        <v>0</v>
      </c>
    </row>
    <row r="185" spans="1:65" s="2" customFormat="1" ht="16.5" customHeight="1">
      <c r="A185" s="40"/>
      <c r="B185" s="41"/>
      <c r="C185" s="206" t="s">
        <v>247</v>
      </c>
      <c r="D185" s="206" t="s">
        <v>127</v>
      </c>
      <c r="E185" s="207" t="s">
        <v>545</v>
      </c>
      <c r="F185" s="208" t="s">
        <v>546</v>
      </c>
      <c r="G185" s="209" t="s">
        <v>170</v>
      </c>
      <c r="H185" s="210">
        <v>7.35</v>
      </c>
      <c r="I185" s="211"/>
      <c r="J185" s="212">
        <f>ROUND(I185*H185,2)</f>
        <v>0</v>
      </c>
      <c r="K185" s="208" t="s">
        <v>131</v>
      </c>
      <c r="L185" s="46"/>
      <c r="M185" s="213" t="s">
        <v>19</v>
      </c>
      <c r="N185" s="214" t="s">
        <v>46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132</v>
      </c>
      <c r="AT185" s="217" t="s">
        <v>127</v>
      </c>
      <c r="AU185" s="217" t="s">
        <v>85</v>
      </c>
      <c r="AY185" s="19" t="s">
        <v>125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83</v>
      </c>
      <c r="BK185" s="218">
        <f>ROUND(I185*H185,2)</f>
        <v>0</v>
      </c>
      <c r="BL185" s="19" t="s">
        <v>132</v>
      </c>
      <c r="BM185" s="217" t="s">
        <v>669</v>
      </c>
    </row>
    <row r="186" spans="1:47" s="2" customFormat="1" ht="12">
      <c r="A186" s="40"/>
      <c r="B186" s="41"/>
      <c r="C186" s="42"/>
      <c r="D186" s="219" t="s">
        <v>134</v>
      </c>
      <c r="E186" s="42"/>
      <c r="F186" s="220" t="s">
        <v>548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134</v>
      </c>
      <c r="AU186" s="19" t="s">
        <v>85</v>
      </c>
    </row>
    <row r="187" spans="1:51" s="13" customFormat="1" ht="12">
      <c r="A187" s="13"/>
      <c r="B187" s="224"/>
      <c r="C187" s="225"/>
      <c r="D187" s="226" t="s">
        <v>140</v>
      </c>
      <c r="E187" s="227" t="s">
        <v>19</v>
      </c>
      <c r="F187" s="228" t="s">
        <v>141</v>
      </c>
      <c r="G187" s="225"/>
      <c r="H187" s="227" t="s">
        <v>19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140</v>
      </c>
      <c r="AU187" s="234" t="s">
        <v>85</v>
      </c>
      <c r="AV187" s="13" t="s">
        <v>83</v>
      </c>
      <c r="AW187" s="13" t="s">
        <v>37</v>
      </c>
      <c r="AX187" s="13" t="s">
        <v>75</v>
      </c>
      <c r="AY187" s="234" t="s">
        <v>125</v>
      </c>
    </row>
    <row r="188" spans="1:51" s="14" customFormat="1" ht="12">
      <c r="A188" s="14"/>
      <c r="B188" s="235"/>
      <c r="C188" s="236"/>
      <c r="D188" s="226" t="s">
        <v>140</v>
      </c>
      <c r="E188" s="237" t="s">
        <v>19</v>
      </c>
      <c r="F188" s="238" t="s">
        <v>670</v>
      </c>
      <c r="G188" s="236"/>
      <c r="H188" s="239">
        <v>6.9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140</v>
      </c>
      <c r="AU188" s="245" t="s">
        <v>85</v>
      </c>
      <c r="AV188" s="14" t="s">
        <v>85</v>
      </c>
      <c r="AW188" s="14" t="s">
        <v>37</v>
      </c>
      <c r="AX188" s="14" t="s">
        <v>75</v>
      </c>
      <c r="AY188" s="245" t="s">
        <v>125</v>
      </c>
    </row>
    <row r="189" spans="1:51" s="14" customFormat="1" ht="12">
      <c r="A189" s="14"/>
      <c r="B189" s="235"/>
      <c r="C189" s="236"/>
      <c r="D189" s="226" t="s">
        <v>140</v>
      </c>
      <c r="E189" s="237" t="s">
        <v>19</v>
      </c>
      <c r="F189" s="238" t="s">
        <v>671</v>
      </c>
      <c r="G189" s="236"/>
      <c r="H189" s="239">
        <v>0.45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140</v>
      </c>
      <c r="AU189" s="245" t="s">
        <v>85</v>
      </c>
      <c r="AV189" s="14" t="s">
        <v>85</v>
      </c>
      <c r="AW189" s="14" t="s">
        <v>37</v>
      </c>
      <c r="AX189" s="14" t="s">
        <v>75</v>
      </c>
      <c r="AY189" s="245" t="s">
        <v>125</v>
      </c>
    </row>
    <row r="190" spans="1:51" s="16" customFormat="1" ht="12">
      <c r="A190" s="16"/>
      <c r="B190" s="257"/>
      <c r="C190" s="258"/>
      <c r="D190" s="226" t="s">
        <v>140</v>
      </c>
      <c r="E190" s="259" t="s">
        <v>19</v>
      </c>
      <c r="F190" s="260" t="s">
        <v>180</v>
      </c>
      <c r="G190" s="258"/>
      <c r="H190" s="261">
        <v>7.3500000000000005</v>
      </c>
      <c r="I190" s="262"/>
      <c r="J190" s="258"/>
      <c r="K190" s="258"/>
      <c r="L190" s="263"/>
      <c r="M190" s="264"/>
      <c r="N190" s="265"/>
      <c r="O190" s="265"/>
      <c r="P190" s="265"/>
      <c r="Q190" s="265"/>
      <c r="R190" s="265"/>
      <c r="S190" s="265"/>
      <c r="T190" s="26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67" t="s">
        <v>140</v>
      </c>
      <c r="AU190" s="267" t="s">
        <v>85</v>
      </c>
      <c r="AV190" s="16" t="s">
        <v>132</v>
      </c>
      <c r="AW190" s="16" t="s">
        <v>37</v>
      </c>
      <c r="AX190" s="16" t="s">
        <v>83</v>
      </c>
      <c r="AY190" s="267" t="s">
        <v>125</v>
      </c>
    </row>
    <row r="191" spans="1:65" s="2" customFormat="1" ht="21.75" customHeight="1">
      <c r="A191" s="40"/>
      <c r="B191" s="41"/>
      <c r="C191" s="206" t="s">
        <v>254</v>
      </c>
      <c r="D191" s="206" t="s">
        <v>127</v>
      </c>
      <c r="E191" s="207" t="s">
        <v>550</v>
      </c>
      <c r="F191" s="208" t="s">
        <v>551</v>
      </c>
      <c r="G191" s="209" t="s">
        <v>244</v>
      </c>
      <c r="H191" s="210">
        <v>48</v>
      </c>
      <c r="I191" s="211"/>
      <c r="J191" s="212">
        <f>ROUND(I191*H191,2)</f>
        <v>0</v>
      </c>
      <c r="K191" s="208" t="s">
        <v>131</v>
      </c>
      <c r="L191" s="46"/>
      <c r="M191" s="213" t="s">
        <v>19</v>
      </c>
      <c r="N191" s="214" t="s">
        <v>46</v>
      </c>
      <c r="O191" s="86"/>
      <c r="P191" s="215">
        <f>O191*H191</f>
        <v>0</v>
      </c>
      <c r="Q191" s="215">
        <v>0.00165</v>
      </c>
      <c r="R191" s="215">
        <f>Q191*H191</f>
        <v>0.07919999999999999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132</v>
      </c>
      <c r="AT191" s="217" t="s">
        <v>127</v>
      </c>
      <c r="AU191" s="217" t="s">
        <v>85</v>
      </c>
      <c r="AY191" s="19" t="s">
        <v>125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83</v>
      </c>
      <c r="BK191" s="218">
        <f>ROUND(I191*H191,2)</f>
        <v>0</v>
      </c>
      <c r="BL191" s="19" t="s">
        <v>132</v>
      </c>
      <c r="BM191" s="217" t="s">
        <v>672</v>
      </c>
    </row>
    <row r="192" spans="1:47" s="2" customFormat="1" ht="12">
      <c r="A192" s="40"/>
      <c r="B192" s="41"/>
      <c r="C192" s="42"/>
      <c r="D192" s="219" t="s">
        <v>134</v>
      </c>
      <c r="E192" s="42"/>
      <c r="F192" s="220" t="s">
        <v>553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134</v>
      </c>
      <c r="AU192" s="19" t="s">
        <v>85</v>
      </c>
    </row>
    <row r="193" spans="1:51" s="13" customFormat="1" ht="12">
      <c r="A193" s="13"/>
      <c r="B193" s="224"/>
      <c r="C193" s="225"/>
      <c r="D193" s="226" t="s">
        <v>140</v>
      </c>
      <c r="E193" s="227" t="s">
        <v>19</v>
      </c>
      <c r="F193" s="228" t="s">
        <v>141</v>
      </c>
      <c r="G193" s="225"/>
      <c r="H193" s="227" t="s">
        <v>19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140</v>
      </c>
      <c r="AU193" s="234" t="s">
        <v>85</v>
      </c>
      <c r="AV193" s="13" t="s">
        <v>83</v>
      </c>
      <c r="AW193" s="13" t="s">
        <v>37</v>
      </c>
      <c r="AX193" s="13" t="s">
        <v>75</v>
      </c>
      <c r="AY193" s="234" t="s">
        <v>125</v>
      </c>
    </row>
    <row r="194" spans="1:51" s="14" customFormat="1" ht="12">
      <c r="A194" s="14"/>
      <c r="B194" s="235"/>
      <c r="C194" s="236"/>
      <c r="D194" s="226" t="s">
        <v>140</v>
      </c>
      <c r="E194" s="237" t="s">
        <v>19</v>
      </c>
      <c r="F194" s="238" t="s">
        <v>673</v>
      </c>
      <c r="G194" s="236"/>
      <c r="H194" s="239">
        <v>48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5" t="s">
        <v>140</v>
      </c>
      <c r="AU194" s="245" t="s">
        <v>85</v>
      </c>
      <c r="AV194" s="14" t="s">
        <v>85</v>
      </c>
      <c r="AW194" s="14" t="s">
        <v>37</v>
      </c>
      <c r="AX194" s="14" t="s">
        <v>83</v>
      </c>
      <c r="AY194" s="245" t="s">
        <v>125</v>
      </c>
    </row>
    <row r="195" spans="1:65" s="2" customFormat="1" ht="16.5" customHeight="1">
      <c r="A195" s="40"/>
      <c r="B195" s="41"/>
      <c r="C195" s="268" t="s">
        <v>259</v>
      </c>
      <c r="D195" s="268" t="s">
        <v>210</v>
      </c>
      <c r="E195" s="269" t="s">
        <v>555</v>
      </c>
      <c r="F195" s="270" t="s">
        <v>556</v>
      </c>
      <c r="G195" s="271" t="s">
        <v>244</v>
      </c>
      <c r="H195" s="272">
        <v>48</v>
      </c>
      <c r="I195" s="273"/>
      <c r="J195" s="274">
        <f>ROUND(I195*H195,2)</f>
        <v>0</v>
      </c>
      <c r="K195" s="270" t="s">
        <v>19</v>
      </c>
      <c r="L195" s="275"/>
      <c r="M195" s="276" t="s">
        <v>19</v>
      </c>
      <c r="N195" s="277" t="s">
        <v>46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181</v>
      </c>
      <c r="AT195" s="217" t="s">
        <v>210</v>
      </c>
      <c r="AU195" s="217" t="s">
        <v>85</v>
      </c>
      <c r="AY195" s="19" t="s">
        <v>125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83</v>
      </c>
      <c r="BK195" s="218">
        <f>ROUND(I195*H195,2)</f>
        <v>0</v>
      </c>
      <c r="BL195" s="19" t="s">
        <v>132</v>
      </c>
      <c r="BM195" s="217" t="s">
        <v>674</v>
      </c>
    </row>
    <row r="196" spans="1:65" s="2" customFormat="1" ht="24.15" customHeight="1">
      <c r="A196" s="40"/>
      <c r="B196" s="41"/>
      <c r="C196" s="206" t="s">
        <v>7</v>
      </c>
      <c r="D196" s="206" t="s">
        <v>127</v>
      </c>
      <c r="E196" s="207" t="s">
        <v>558</v>
      </c>
      <c r="F196" s="208" t="s">
        <v>559</v>
      </c>
      <c r="G196" s="209" t="s">
        <v>170</v>
      </c>
      <c r="H196" s="210">
        <v>0.87</v>
      </c>
      <c r="I196" s="211"/>
      <c r="J196" s="212">
        <f>ROUND(I196*H196,2)</f>
        <v>0</v>
      </c>
      <c r="K196" s="208" t="s">
        <v>131</v>
      </c>
      <c r="L196" s="46"/>
      <c r="M196" s="213" t="s">
        <v>19</v>
      </c>
      <c r="N196" s="214" t="s">
        <v>46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132</v>
      </c>
      <c r="AT196" s="217" t="s">
        <v>127</v>
      </c>
      <c r="AU196" s="217" t="s">
        <v>85</v>
      </c>
      <c r="AY196" s="19" t="s">
        <v>125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83</v>
      </c>
      <c r="BK196" s="218">
        <f>ROUND(I196*H196,2)</f>
        <v>0</v>
      </c>
      <c r="BL196" s="19" t="s">
        <v>132</v>
      </c>
      <c r="BM196" s="217" t="s">
        <v>675</v>
      </c>
    </row>
    <row r="197" spans="1:47" s="2" customFormat="1" ht="12">
      <c r="A197" s="40"/>
      <c r="B197" s="41"/>
      <c r="C197" s="42"/>
      <c r="D197" s="219" t="s">
        <v>134</v>
      </c>
      <c r="E197" s="42"/>
      <c r="F197" s="220" t="s">
        <v>561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134</v>
      </c>
      <c r="AU197" s="19" t="s">
        <v>85</v>
      </c>
    </row>
    <row r="198" spans="1:51" s="14" customFormat="1" ht="12">
      <c r="A198" s="14"/>
      <c r="B198" s="235"/>
      <c r="C198" s="236"/>
      <c r="D198" s="226" t="s">
        <v>140</v>
      </c>
      <c r="E198" s="237" t="s">
        <v>19</v>
      </c>
      <c r="F198" s="238" t="s">
        <v>676</v>
      </c>
      <c r="G198" s="236"/>
      <c r="H198" s="239">
        <v>0.363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5" t="s">
        <v>140</v>
      </c>
      <c r="AU198" s="245" t="s">
        <v>85</v>
      </c>
      <c r="AV198" s="14" t="s">
        <v>85</v>
      </c>
      <c r="AW198" s="14" t="s">
        <v>37</v>
      </c>
      <c r="AX198" s="14" t="s">
        <v>75</v>
      </c>
      <c r="AY198" s="245" t="s">
        <v>125</v>
      </c>
    </row>
    <row r="199" spans="1:51" s="14" customFormat="1" ht="12">
      <c r="A199" s="14"/>
      <c r="B199" s="235"/>
      <c r="C199" s="236"/>
      <c r="D199" s="226" t="s">
        <v>140</v>
      </c>
      <c r="E199" s="237" t="s">
        <v>19</v>
      </c>
      <c r="F199" s="238" t="s">
        <v>677</v>
      </c>
      <c r="G199" s="236"/>
      <c r="H199" s="239">
        <v>0.507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5" t="s">
        <v>140</v>
      </c>
      <c r="AU199" s="245" t="s">
        <v>85</v>
      </c>
      <c r="AV199" s="14" t="s">
        <v>85</v>
      </c>
      <c r="AW199" s="14" t="s">
        <v>37</v>
      </c>
      <c r="AX199" s="14" t="s">
        <v>75</v>
      </c>
      <c r="AY199" s="245" t="s">
        <v>125</v>
      </c>
    </row>
    <row r="200" spans="1:51" s="16" customFormat="1" ht="12">
      <c r="A200" s="16"/>
      <c r="B200" s="257"/>
      <c r="C200" s="258"/>
      <c r="D200" s="226" t="s">
        <v>140</v>
      </c>
      <c r="E200" s="259" t="s">
        <v>19</v>
      </c>
      <c r="F200" s="260" t="s">
        <v>180</v>
      </c>
      <c r="G200" s="258"/>
      <c r="H200" s="261">
        <v>0.87</v>
      </c>
      <c r="I200" s="262"/>
      <c r="J200" s="258"/>
      <c r="K200" s="258"/>
      <c r="L200" s="263"/>
      <c r="M200" s="264"/>
      <c r="N200" s="265"/>
      <c r="O200" s="265"/>
      <c r="P200" s="265"/>
      <c r="Q200" s="265"/>
      <c r="R200" s="265"/>
      <c r="S200" s="265"/>
      <c r="T200" s="26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67" t="s">
        <v>140</v>
      </c>
      <c r="AU200" s="267" t="s">
        <v>85</v>
      </c>
      <c r="AV200" s="16" t="s">
        <v>132</v>
      </c>
      <c r="AW200" s="16" t="s">
        <v>37</v>
      </c>
      <c r="AX200" s="16" t="s">
        <v>83</v>
      </c>
      <c r="AY200" s="267" t="s">
        <v>125</v>
      </c>
    </row>
    <row r="201" spans="1:63" s="12" customFormat="1" ht="22.8" customHeight="1">
      <c r="A201" s="12"/>
      <c r="B201" s="190"/>
      <c r="C201" s="191"/>
      <c r="D201" s="192" t="s">
        <v>74</v>
      </c>
      <c r="E201" s="204" t="s">
        <v>181</v>
      </c>
      <c r="F201" s="204" t="s">
        <v>563</v>
      </c>
      <c r="G201" s="191"/>
      <c r="H201" s="191"/>
      <c r="I201" s="194"/>
      <c r="J201" s="205">
        <f>BK201</f>
        <v>0</v>
      </c>
      <c r="K201" s="191"/>
      <c r="L201" s="196"/>
      <c r="M201" s="197"/>
      <c r="N201" s="198"/>
      <c r="O201" s="198"/>
      <c r="P201" s="199">
        <f>SUM(P202:P231)</f>
        <v>0</v>
      </c>
      <c r="Q201" s="198"/>
      <c r="R201" s="199">
        <f>SUM(R202:R231)</f>
        <v>12.88724684</v>
      </c>
      <c r="S201" s="198"/>
      <c r="T201" s="200">
        <f>SUM(T202:T231)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1" t="s">
        <v>83</v>
      </c>
      <c r="AT201" s="202" t="s">
        <v>74</v>
      </c>
      <c r="AU201" s="202" t="s">
        <v>83</v>
      </c>
      <c r="AY201" s="201" t="s">
        <v>125</v>
      </c>
      <c r="BK201" s="203">
        <f>SUM(BK202:BK231)</f>
        <v>0</v>
      </c>
    </row>
    <row r="202" spans="1:65" s="2" customFormat="1" ht="16.5" customHeight="1">
      <c r="A202" s="40"/>
      <c r="B202" s="41"/>
      <c r="C202" s="206" t="s">
        <v>269</v>
      </c>
      <c r="D202" s="206" t="s">
        <v>127</v>
      </c>
      <c r="E202" s="207" t="s">
        <v>678</v>
      </c>
      <c r="F202" s="208" t="s">
        <v>679</v>
      </c>
      <c r="G202" s="209" t="s">
        <v>157</v>
      </c>
      <c r="H202" s="210">
        <v>7.5</v>
      </c>
      <c r="I202" s="211"/>
      <c r="J202" s="212">
        <f>ROUND(I202*H202,2)</f>
        <v>0</v>
      </c>
      <c r="K202" s="208" t="s">
        <v>131</v>
      </c>
      <c r="L202" s="46"/>
      <c r="M202" s="213" t="s">
        <v>19</v>
      </c>
      <c r="N202" s="214" t="s">
        <v>46</v>
      </c>
      <c r="O202" s="86"/>
      <c r="P202" s="215">
        <f>O202*H202</f>
        <v>0</v>
      </c>
      <c r="Q202" s="215">
        <v>1.1E-05</v>
      </c>
      <c r="R202" s="215">
        <f>Q202*H202</f>
        <v>8.25E-05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132</v>
      </c>
      <c r="AT202" s="217" t="s">
        <v>127</v>
      </c>
      <c r="AU202" s="217" t="s">
        <v>85</v>
      </c>
      <c r="AY202" s="19" t="s">
        <v>125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83</v>
      </c>
      <c r="BK202" s="218">
        <f>ROUND(I202*H202,2)</f>
        <v>0</v>
      </c>
      <c r="BL202" s="19" t="s">
        <v>132</v>
      </c>
      <c r="BM202" s="217" t="s">
        <v>680</v>
      </c>
    </row>
    <row r="203" spans="1:47" s="2" customFormat="1" ht="12">
      <c r="A203" s="40"/>
      <c r="B203" s="41"/>
      <c r="C203" s="42"/>
      <c r="D203" s="219" t="s">
        <v>134</v>
      </c>
      <c r="E203" s="42"/>
      <c r="F203" s="220" t="s">
        <v>681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134</v>
      </c>
      <c r="AU203" s="19" t="s">
        <v>85</v>
      </c>
    </row>
    <row r="204" spans="1:51" s="13" customFormat="1" ht="12">
      <c r="A204" s="13"/>
      <c r="B204" s="224"/>
      <c r="C204" s="225"/>
      <c r="D204" s="226" t="s">
        <v>140</v>
      </c>
      <c r="E204" s="227" t="s">
        <v>19</v>
      </c>
      <c r="F204" s="228" t="s">
        <v>363</v>
      </c>
      <c r="G204" s="225"/>
      <c r="H204" s="227" t="s">
        <v>19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140</v>
      </c>
      <c r="AU204" s="234" t="s">
        <v>85</v>
      </c>
      <c r="AV204" s="13" t="s">
        <v>83</v>
      </c>
      <c r="AW204" s="13" t="s">
        <v>37</v>
      </c>
      <c r="AX204" s="13" t="s">
        <v>75</v>
      </c>
      <c r="AY204" s="234" t="s">
        <v>125</v>
      </c>
    </row>
    <row r="205" spans="1:51" s="14" customFormat="1" ht="12">
      <c r="A205" s="14"/>
      <c r="B205" s="235"/>
      <c r="C205" s="236"/>
      <c r="D205" s="226" t="s">
        <v>140</v>
      </c>
      <c r="E205" s="237" t="s">
        <v>19</v>
      </c>
      <c r="F205" s="238" t="s">
        <v>682</v>
      </c>
      <c r="G205" s="236"/>
      <c r="H205" s="239">
        <v>7.5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140</v>
      </c>
      <c r="AU205" s="245" t="s">
        <v>85</v>
      </c>
      <c r="AV205" s="14" t="s">
        <v>85</v>
      </c>
      <c r="AW205" s="14" t="s">
        <v>37</v>
      </c>
      <c r="AX205" s="14" t="s">
        <v>83</v>
      </c>
      <c r="AY205" s="245" t="s">
        <v>125</v>
      </c>
    </row>
    <row r="206" spans="1:65" s="2" customFormat="1" ht="16.5" customHeight="1">
      <c r="A206" s="40"/>
      <c r="B206" s="41"/>
      <c r="C206" s="268" t="s">
        <v>275</v>
      </c>
      <c r="D206" s="268" t="s">
        <v>210</v>
      </c>
      <c r="E206" s="269" t="s">
        <v>683</v>
      </c>
      <c r="F206" s="270" t="s">
        <v>684</v>
      </c>
      <c r="G206" s="271" t="s">
        <v>244</v>
      </c>
      <c r="H206" s="272">
        <v>3</v>
      </c>
      <c r="I206" s="273"/>
      <c r="J206" s="274">
        <f>ROUND(I206*H206,2)</f>
        <v>0</v>
      </c>
      <c r="K206" s="270" t="s">
        <v>19</v>
      </c>
      <c r="L206" s="275"/>
      <c r="M206" s="276" t="s">
        <v>19</v>
      </c>
      <c r="N206" s="277" t="s">
        <v>46</v>
      </c>
      <c r="O206" s="86"/>
      <c r="P206" s="215">
        <f>O206*H206</f>
        <v>0</v>
      </c>
      <c r="Q206" s="215">
        <v>0.00871</v>
      </c>
      <c r="R206" s="215">
        <f>Q206*H206</f>
        <v>0.02613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181</v>
      </c>
      <c r="AT206" s="217" t="s">
        <v>210</v>
      </c>
      <c r="AU206" s="217" t="s">
        <v>85</v>
      </c>
      <c r="AY206" s="19" t="s">
        <v>125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83</v>
      </c>
      <c r="BK206" s="218">
        <f>ROUND(I206*H206,2)</f>
        <v>0</v>
      </c>
      <c r="BL206" s="19" t="s">
        <v>132</v>
      </c>
      <c r="BM206" s="217" t="s">
        <v>685</v>
      </c>
    </row>
    <row r="207" spans="1:51" s="14" customFormat="1" ht="12">
      <c r="A207" s="14"/>
      <c r="B207" s="235"/>
      <c r="C207" s="236"/>
      <c r="D207" s="226" t="s">
        <v>140</v>
      </c>
      <c r="E207" s="237" t="s">
        <v>19</v>
      </c>
      <c r="F207" s="238" t="s">
        <v>143</v>
      </c>
      <c r="G207" s="236"/>
      <c r="H207" s="239">
        <v>3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5" t="s">
        <v>140</v>
      </c>
      <c r="AU207" s="245" t="s">
        <v>85</v>
      </c>
      <c r="AV207" s="14" t="s">
        <v>85</v>
      </c>
      <c r="AW207" s="14" t="s">
        <v>37</v>
      </c>
      <c r="AX207" s="14" t="s">
        <v>83</v>
      </c>
      <c r="AY207" s="245" t="s">
        <v>125</v>
      </c>
    </row>
    <row r="208" spans="1:65" s="2" customFormat="1" ht="24.15" customHeight="1">
      <c r="A208" s="40"/>
      <c r="B208" s="41"/>
      <c r="C208" s="206" t="s">
        <v>281</v>
      </c>
      <c r="D208" s="206" t="s">
        <v>127</v>
      </c>
      <c r="E208" s="207" t="s">
        <v>686</v>
      </c>
      <c r="F208" s="208" t="s">
        <v>687</v>
      </c>
      <c r="G208" s="209" t="s">
        <v>244</v>
      </c>
      <c r="H208" s="210">
        <v>6</v>
      </c>
      <c r="I208" s="211"/>
      <c r="J208" s="212">
        <f>ROUND(I208*H208,2)</f>
        <v>0</v>
      </c>
      <c r="K208" s="208" t="s">
        <v>131</v>
      </c>
      <c r="L208" s="46"/>
      <c r="M208" s="213" t="s">
        <v>19</v>
      </c>
      <c r="N208" s="214" t="s">
        <v>46</v>
      </c>
      <c r="O208" s="86"/>
      <c r="P208" s="215">
        <f>O208*H208</f>
        <v>0</v>
      </c>
      <c r="Q208" s="215">
        <v>5.75E-06</v>
      </c>
      <c r="R208" s="215">
        <f>Q208*H208</f>
        <v>3.45E-05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132</v>
      </c>
      <c r="AT208" s="217" t="s">
        <v>127</v>
      </c>
      <c r="AU208" s="217" t="s">
        <v>85</v>
      </c>
      <c r="AY208" s="19" t="s">
        <v>125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83</v>
      </c>
      <c r="BK208" s="218">
        <f>ROUND(I208*H208,2)</f>
        <v>0</v>
      </c>
      <c r="BL208" s="19" t="s">
        <v>132</v>
      </c>
      <c r="BM208" s="217" t="s">
        <v>688</v>
      </c>
    </row>
    <row r="209" spans="1:47" s="2" customFormat="1" ht="12">
      <c r="A209" s="40"/>
      <c r="B209" s="41"/>
      <c r="C209" s="42"/>
      <c r="D209" s="219" t="s">
        <v>134</v>
      </c>
      <c r="E209" s="42"/>
      <c r="F209" s="220" t="s">
        <v>689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134</v>
      </c>
      <c r="AU209" s="19" t="s">
        <v>85</v>
      </c>
    </row>
    <row r="210" spans="1:51" s="14" customFormat="1" ht="12">
      <c r="A210" s="14"/>
      <c r="B210" s="235"/>
      <c r="C210" s="236"/>
      <c r="D210" s="226" t="s">
        <v>140</v>
      </c>
      <c r="E210" s="237" t="s">
        <v>19</v>
      </c>
      <c r="F210" s="238" t="s">
        <v>690</v>
      </c>
      <c r="G210" s="236"/>
      <c r="H210" s="239">
        <v>6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5" t="s">
        <v>140</v>
      </c>
      <c r="AU210" s="245" t="s">
        <v>85</v>
      </c>
      <c r="AV210" s="14" t="s">
        <v>85</v>
      </c>
      <c r="AW210" s="14" t="s">
        <v>37</v>
      </c>
      <c r="AX210" s="14" t="s">
        <v>83</v>
      </c>
      <c r="AY210" s="245" t="s">
        <v>125</v>
      </c>
    </row>
    <row r="211" spans="1:65" s="2" customFormat="1" ht="16.5" customHeight="1">
      <c r="A211" s="40"/>
      <c r="B211" s="41"/>
      <c r="C211" s="268" t="s">
        <v>287</v>
      </c>
      <c r="D211" s="268" t="s">
        <v>210</v>
      </c>
      <c r="E211" s="269" t="s">
        <v>691</v>
      </c>
      <c r="F211" s="270" t="s">
        <v>692</v>
      </c>
      <c r="G211" s="271" t="s">
        <v>244</v>
      </c>
      <c r="H211" s="272">
        <v>6</v>
      </c>
      <c r="I211" s="273"/>
      <c r="J211" s="274">
        <f>ROUND(I211*H211,2)</f>
        <v>0</v>
      </c>
      <c r="K211" s="270" t="s">
        <v>19</v>
      </c>
      <c r="L211" s="275"/>
      <c r="M211" s="276" t="s">
        <v>19</v>
      </c>
      <c r="N211" s="277" t="s">
        <v>46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181</v>
      </c>
      <c r="AT211" s="217" t="s">
        <v>210</v>
      </c>
      <c r="AU211" s="217" t="s">
        <v>85</v>
      </c>
      <c r="AY211" s="19" t="s">
        <v>125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83</v>
      </c>
      <c r="BK211" s="218">
        <f>ROUND(I211*H211,2)</f>
        <v>0</v>
      </c>
      <c r="BL211" s="19" t="s">
        <v>132</v>
      </c>
      <c r="BM211" s="217" t="s">
        <v>693</v>
      </c>
    </row>
    <row r="212" spans="1:51" s="14" customFormat="1" ht="12">
      <c r="A212" s="14"/>
      <c r="B212" s="235"/>
      <c r="C212" s="236"/>
      <c r="D212" s="226" t="s">
        <v>140</v>
      </c>
      <c r="E212" s="237" t="s">
        <v>19</v>
      </c>
      <c r="F212" s="238" t="s">
        <v>694</v>
      </c>
      <c r="G212" s="236"/>
      <c r="H212" s="239">
        <v>6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140</v>
      </c>
      <c r="AU212" s="245" t="s">
        <v>85</v>
      </c>
      <c r="AV212" s="14" t="s">
        <v>85</v>
      </c>
      <c r="AW212" s="14" t="s">
        <v>37</v>
      </c>
      <c r="AX212" s="14" t="s">
        <v>83</v>
      </c>
      <c r="AY212" s="245" t="s">
        <v>125</v>
      </c>
    </row>
    <row r="213" spans="1:65" s="2" customFormat="1" ht="16.5" customHeight="1">
      <c r="A213" s="40"/>
      <c r="B213" s="41"/>
      <c r="C213" s="206" t="s">
        <v>292</v>
      </c>
      <c r="D213" s="206" t="s">
        <v>127</v>
      </c>
      <c r="E213" s="207" t="s">
        <v>564</v>
      </c>
      <c r="F213" s="208" t="s">
        <v>565</v>
      </c>
      <c r="G213" s="209" t="s">
        <v>244</v>
      </c>
      <c r="H213" s="210">
        <v>2</v>
      </c>
      <c r="I213" s="211"/>
      <c r="J213" s="212">
        <f>ROUND(I213*H213,2)</f>
        <v>0</v>
      </c>
      <c r="K213" s="208" t="s">
        <v>131</v>
      </c>
      <c r="L213" s="46"/>
      <c r="M213" s="213" t="s">
        <v>19</v>
      </c>
      <c r="N213" s="214" t="s">
        <v>46</v>
      </c>
      <c r="O213" s="86"/>
      <c r="P213" s="215">
        <f>O213*H213</f>
        <v>0</v>
      </c>
      <c r="Q213" s="215">
        <v>0.028538</v>
      </c>
      <c r="R213" s="215">
        <f>Q213*H213</f>
        <v>0.057076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132</v>
      </c>
      <c r="AT213" s="217" t="s">
        <v>127</v>
      </c>
      <c r="AU213" s="217" t="s">
        <v>85</v>
      </c>
      <c r="AY213" s="19" t="s">
        <v>125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83</v>
      </c>
      <c r="BK213" s="218">
        <f>ROUND(I213*H213,2)</f>
        <v>0</v>
      </c>
      <c r="BL213" s="19" t="s">
        <v>132</v>
      </c>
      <c r="BM213" s="217" t="s">
        <v>695</v>
      </c>
    </row>
    <row r="214" spans="1:47" s="2" customFormat="1" ht="12">
      <c r="A214" s="40"/>
      <c r="B214" s="41"/>
      <c r="C214" s="42"/>
      <c r="D214" s="219" t="s">
        <v>134</v>
      </c>
      <c r="E214" s="42"/>
      <c r="F214" s="220" t="s">
        <v>567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134</v>
      </c>
      <c r="AU214" s="19" t="s">
        <v>85</v>
      </c>
    </row>
    <row r="215" spans="1:51" s="13" customFormat="1" ht="12">
      <c r="A215" s="13"/>
      <c r="B215" s="224"/>
      <c r="C215" s="225"/>
      <c r="D215" s="226" t="s">
        <v>140</v>
      </c>
      <c r="E215" s="227" t="s">
        <v>19</v>
      </c>
      <c r="F215" s="228" t="s">
        <v>141</v>
      </c>
      <c r="G215" s="225"/>
      <c r="H215" s="227" t="s">
        <v>19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140</v>
      </c>
      <c r="AU215" s="234" t="s">
        <v>85</v>
      </c>
      <c r="AV215" s="13" t="s">
        <v>83</v>
      </c>
      <c r="AW215" s="13" t="s">
        <v>37</v>
      </c>
      <c r="AX215" s="13" t="s">
        <v>75</v>
      </c>
      <c r="AY215" s="234" t="s">
        <v>125</v>
      </c>
    </row>
    <row r="216" spans="1:51" s="14" customFormat="1" ht="12">
      <c r="A216" s="14"/>
      <c r="B216" s="235"/>
      <c r="C216" s="236"/>
      <c r="D216" s="226" t="s">
        <v>140</v>
      </c>
      <c r="E216" s="237" t="s">
        <v>19</v>
      </c>
      <c r="F216" s="238" t="s">
        <v>568</v>
      </c>
      <c r="G216" s="236"/>
      <c r="H216" s="239">
        <v>2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140</v>
      </c>
      <c r="AU216" s="245" t="s">
        <v>85</v>
      </c>
      <c r="AV216" s="14" t="s">
        <v>85</v>
      </c>
      <c r="AW216" s="14" t="s">
        <v>37</v>
      </c>
      <c r="AX216" s="14" t="s">
        <v>83</v>
      </c>
      <c r="AY216" s="245" t="s">
        <v>125</v>
      </c>
    </row>
    <row r="217" spans="1:65" s="2" customFormat="1" ht="16.5" customHeight="1">
      <c r="A217" s="40"/>
      <c r="B217" s="41"/>
      <c r="C217" s="268" t="s">
        <v>299</v>
      </c>
      <c r="D217" s="268" t="s">
        <v>210</v>
      </c>
      <c r="E217" s="269" t="s">
        <v>569</v>
      </c>
      <c r="F217" s="270" t="s">
        <v>570</v>
      </c>
      <c r="G217" s="271" t="s">
        <v>244</v>
      </c>
      <c r="H217" s="272">
        <v>2</v>
      </c>
      <c r="I217" s="273"/>
      <c r="J217" s="274">
        <f>ROUND(I217*H217,2)</f>
        <v>0</v>
      </c>
      <c r="K217" s="270" t="s">
        <v>131</v>
      </c>
      <c r="L217" s="275"/>
      <c r="M217" s="276" t="s">
        <v>19</v>
      </c>
      <c r="N217" s="277" t="s">
        <v>46</v>
      </c>
      <c r="O217" s="86"/>
      <c r="P217" s="215">
        <f>O217*H217</f>
        <v>0</v>
      </c>
      <c r="Q217" s="215">
        <v>4.778</v>
      </c>
      <c r="R217" s="215">
        <f>Q217*H217</f>
        <v>9.556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181</v>
      </c>
      <c r="AT217" s="217" t="s">
        <v>210</v>
      </c>
      <c r="AU217" s="217" t="s">
        <v>85</v>
      </c>
      <c r="AY217" s="19" t="s">
        <v>125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83</v>
      </c>
      <c r="BK217" s="218">
        <f>ROUND(I217*H217,2)</f>
        <v>0</v>
      </c>
      <c r="BL217" s="19" t="s">
        <v>132</v>
      </c>
      <c r="BM217" s="217" t="s">
        <v>696</v>
      </c>
    </row>
    <row r="218" spans="1:65" s="2" customFormat="1" ht="16.5" customHeight="1">
      <c r="A218" s="40"/>
      <c r="B218" s="41"/>
      <c r="C218" s="206" t="s">
        <v>304</v>
      </c>
      <c r="D218" s="206" t="s">
        <v>127</v>
      </c>
      <c r="E218" s="207" t="s">
        <v>572</v>
      </c>
      <c r="F218" s="208" t="s">
        <v>573</v>
      </c>
      <c r="G218" s="209" t="s">
        <v>244</v>
      </c>
      <c r="H218" s="210">
        <v>2</v>
      </c>
      <c r="I218" s="211"/>
      <c r="J218" s="212">
        <f>ROUND(I218*H218,2)</f>
        <v>0</v>
      </c>
      <c r="K218" s="208" t="s">
        <v>131</v>
      </c>
      <c r="L218" s="46"/>
      <c r="M218" s="213" t="s">
        <v>19</v>
      </c>
      <c r="N218" s="214" t="s">
        <v>46</v>
      </c>
      <c r="O218" s="86"/>
      <c r="P218" s="215">
        <f>O218*H218</f>
        <v>0</v>
      </c>
      <c r="Q218" s="215">
        <v>0.03927392</v>
      </c>
      <c r="R218" s="215">
        <f>Q218*H218</f>
        <v>0.07854784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132</v>
      </c>
      <c r="AT218" s="217" t="s">
        <v>127</v>
      </c>
      <c r="AU218" s="217" t="s">
        <v>85</v>
      </c>
      <c r="AY218" s="19" t="s">
        <v>125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83</v>
      </c>
      <c r="BK218" s="218">
        <f>ROUND(I218*H218,2)</f>
        <v>0</v>
      </c>
      <c r="BL218" s="19" t="s">
        <v>132</v>
      </c>
      <c r="BM218" s="217" t="s">
        <v>697</v>
      </c>
    </row>
    <row r="219" spans="1:47" s="2" customFormat="1" ht="12">
      <c r="A219" s="40"/>
      <c r="B219" s="41"/>
      <c r="C219" s="42"/>
      <c r="D219" s="219" t="s">
        <v>134</v>
      </c>
      <c r="E219" s="42"/>
      <c r="F219" s="220" t="s">
        <v>575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134</v>
      </c>
      <c r="AU219" s="19" t="s">
        <v>85</v>
      </c>
    </row>
    <row r="220" spans="1:65" s="2" customFormat="1" ht="16.5" customHeight="1">
      <c r="A220" s="40"/>
      <c r="B220" s="41"/>
      <c r="C220" s="268" t="s">
        <v>310</v>
      </c>
      <c r="D220" s="268" t="s">
        <v>210</v>
      </c>
      <c r="E220" s="269" t="s">
        <v>576</v>
      </c>
      <c r="F220" s="270" t="s">
        <v>577</v>
      </c>
      <c r="G220" s="271" t="s">
        <v>244</v>
      </c>
      <c r="H220" s="272">
        <v>2</v>
      </c>
      <c r="I220" s="273"/>
      <c r="J220" s="274">
        <f>ROUND(I220*H220,2)</f>
        <v>0</v>
      </c>
      <c r="K220" s="270" t="s">
        <v>131</v>
      </c>
      <c r="L220" s="275"/>
      <c r="M220" s="276" t="s">
        <v>19</v>
      </c>
      <c r="N220" s="277" t="s">
        <v>46</v>
      </c>
      <c r="O220" s="86"/>
      <c r="P220" s="215">
        <f>O220*H220</f>
        <v>0</v>
      </c>
      <c r="Q220" s="215">
        <v>0.7</v>
      </c>
      <c r="R220" s="215">
        <f>Q220*H220</f>
        <v>1.4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181</v>
      </c>
      <c r="AT220" s="217" t="s">
        <v>210</v>
      </c>
      <c r="AU220" s="217" t="s">
        <v>85</v>
      </c>
      <c r="AY220" s="19" t="s">
        <v>125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83</v>
      </c>
      <c r="BK220" s="218">
        <f>ROUND(I220*H220,2)</f>
        <v>0</v>
      </c>
      <c r="BL220" s="19" t="s">
        <v>132</v>
      </c>
      <c r="BM220" s="217" t="s">
        <v>698</v>
      </c>
    </row>
    <row r="221" spans="1:65" s="2" customFormat="1" ht="16.5" customHeight="1">
      <c r="A221" s="40"/>
      <c r="B221" s="41"/>
      <c r="C221" s="206" t="s">
        <v>316</v>
      </c>
      <c r="D221" s="206" t="s">
        <v>127</v>
      </c>
      <c r="E221" s="207" t="s">
        <v>699</v>
      </c>
      <c r="F221" s="208" t="s">
        <v>700</v>
      </c>
      <c r="G221" s="209" t="s">
        <v>244</v>
      </c>
      <c r="H221" s="210">
        <v>3</v>
      </c>
      <c r="I221" s="211"/>
      <c r="J221" s="212">
        <f>ROUND(I221*H221,2)</f>
        <v>0</v>
      </c>
      <c r="K221" s="208" t="s">
        <v>19</v>
      </c>
      <c r="L221" s="46"/>
      <c r="M221" s="213" t="s">
        <v>19</v>
      </c>
      <c r="N221" s="214" t="s">
        <v>46</v>
      </c>
      <c r="O221" s="86"/>
      <c r="P221" s="215">
        <f>O221*H221</f>
        <v>0</v>
      </c>
      <c r="Q221" s="215">
        <v>0.3409</v>
      </c>
      <c r="R221" s="215">
        <f>Q221*H221</f>
        <v>1.0227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132</v>
      </c>
      <c r="AT221" s="217" t="s">
        <v>127</v>
      </c>
      <c r="AU221" s="217" t="s">
        <v>85</v>
      </c>
      <c r="AY221" s="19" t="s">
        <v>125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83</v>
      </c>
      <c r="BK221" s="218">
        <f>ROUND(I221*H221,2)</f>
        <v>0</v>
      </c>
      <c r="BL221" s="19" t="s">
        <v>132</v>
      </c>
      <c r="BM221" s="217" t="s">
        <v>701</v>
      </c>
    </row>
    <row r="222" spans="1:51" s="14" customFormat="1" ht="12">
      <c r="A222" s="14"/>
      <c r="B222" s="235"/>
      <c r="C222" s="236"/>
      <c r="D222" s="226" t="s">
        <v>140</v>
      </c>
      <c r="E222" s="237" t="s">
        <v>19</v>
      </c>
      <c r="F222" s="238" t="s">
        <v>702</v>
      </c>
      <c r="G222" s="236"/>
      <c r="H222" s="239">
        <v>1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5" t="s">
        <v>140</v>
      </c>
      <c r="AU222" s="245" t="s">
        <v>85</v>
      </c>
      <c r="AV222" s="14" t="s">
        <v>85</v>
      </c>
      <c r="AW222" s="14" t="s">
        <v>37</v>
      </c>
      <c r="AX222" s="14" t="s">
        <v>75</v>
      </c>
      <c r="AY222" s="245" t="s">
        <v>125</v>
      </c>
    </row>
    <row r="223" spans="1:51" s="14" customFormat="1" ht="12">
      <c r="A223" s="14"/>
      <c r="B223" s="235"/>
      <c r="C223" s="236"/>
      <c r="D223" s="226" t="s">
        <v>140</v>
      </c>
      <c r="E223" s="237" t="s">
        <v>19</v>
      </c>
      <c r="F223" s="238" t="s">
        <v>703</v>
      </c>
      <c r="G223" s="236"/>
      <c r="H223" s="239">
        <v>2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140</v>
      </c>
      <c r="AU223" s="245" t="s">
        <v>85</v>
      </c>
      <c r="AV223" s="14" t="s">
        <v>85</v>
      </c>
      <c r="AW223" s="14" t="s">
        <v>37</v>
      </c>
      <c r="AX223" s="14" t="s">
        <v>75</v>
      </c>
      <c r="AY223" s="245" t="s">
        <v>125</v>
      </c>
    </row>
    <row r="224" spans="1:51" s="16" customFormat="1" ht="12">
      <c r="A224" s="16"/>
      <c r="B224" s="257"/>
      <c r="C224" s="258"/>
      <c r="D224" s="226" t="s">
        <v>140</v>
      </c>
      <c r="E224" s="259" t="s">
        <v>19</v>
      </c>
      <c r="F224" s="260" t="s">
        <v>180</v>
      </c>
      <c r="G224" s="258"/>
      <c r="H224" s="261">
        <v>3</v>
      </c>
      <c r="I224" s="262"/>
      <c r="J224" s="258"/>
      <c r="K224" s="258"/>
      <c r="L224" s="263"/>
      <c r="M224" s="264"/>
      <c r="N224" s="265"/>
      <c r="O224" s="265"/>
      <c r="P224" s="265"/>
      <c r="Q224" s="265"/>
      <c r="R224" s="265"/>
      <c r="S224" s="265"/>
      <c r="T224" s="26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T224" s="267" t="s">
        <v>140</v>
      </c>
      <c r="AU224" s="267" t="s">
        <v>85</v>
      </c>
      <c r="AV224" s="16" t="s">
        <v>132</v>
      </c>
      <c r="AW224" s="16" t="s">
        <v>37</v>
      </c>
      <c r="AX224" s="16" t="s">
        <v>83</v>
      </c>
      <c r="AY224" s="267" t="s">
        <v>125</v>
      </c>
    </row>
    <row r="225" spans="1:65" s="2" customFormat="1" ht="16.5" customHeight="1">
      <c r="A225" s="40"/>
      <c r="B225" s="41"/>
      <c r="C225" s="268" t="s">
        <v>322</v>
      </c>
      <c r="D225" s="268" t="s">
        <v>210</v>
      </c>
      <c r="E225" s="269" t="s">
        <v>704</v>
      </c>
      <c r="F225" s="270" t="s">
        <v>705</v>
      </c>
      <c r="G225" s="271" t="s">
        <v>706</v>
      </c>
      <c r="H225" s="272">
        <v>1</v>
      </c>
      <c r="I225" s="273"/>
      <c r="J225" s="274">
        <f>ROUND(I225*H225,2)</f>
        <v>0</v>
      </c>
      <c r="K225" s="270" t="s">
        <v>19</v>
      </c>
      <c r="L225" s="275"/>
      <c r="M225" s="276" t="s">
        <v>19</v>
      </c>
      <c r="N225" s="277" t="s">
        <v>46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181</v>
      </c>
      <c r="AT225" s="217" t="s">
        <v>210</v>
      </c>
      <c r="AU225" s="217" t="s">
        <v>85</v>
      </c>
      <c r="AY225" s="19" t="s">
        <v>125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83</v>
      </c>
      <c r="BK225" s="218">
        <f>ROUND(I225*H225,2)</f>
        <v>0</v>
      </c>
      <c r="BL225" s="19" t="s">
        <v>132</v>
      </c>
      <c r="BM225" s="217" t="s">
        <v>707</v>
      </c>
    </row>
    <row r="226" spans="1:65" s="2" customFormat="1" ht="16.5" customHeight="1">
      <c r="A226" s="40"/>
      <c r="B226" s="41"/>
      <c r="C226" s="268" t="s">
        <v>328</v>
      </c>
      <c r="D226" s="268" t="s">
        <v>210</v>
      </c>
      <c r="E226" s="269" t="s">
        <v>708</v>
      </c>
      <c r="F226" s="270" t="s">
        <v>709</v>
      </c>
      <c r="G226" s="271" t="s">
        <v>706</v>
      </c>
      <c r="H226" s="272">
        <v>2</v>
      </c>
      <c r="I226" s="273"/>
      <c r="J226" s="274">
        <f>ROUND(I226*H226,2)</f>
        <v>0</v>
      </c>
      <c r="K226" s="270" t="s">
        <v>19</v>
      </c>
      <c r="L226" s="275"/>
      <c r="M226" s="276" t="s">
        <v>19</v>
      </c>
      <c r="N226" s="277" t="s">
        <v>46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181</v>
      </c>
      <c r="AT226" s="217" t="s">
        <v>210</v>
      </c>
      <c r="AU226" s="217" t="s">
        <v>85</v>
      </c>
      <c r="AY226" s="19" t="s">
        <v>125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83</v>
      </c>
      <c r="BK226" s="218">
        <f>ROUND(I226*H226,2)</f>
        <v>0</v>
      </c>
      <c r="BL226" s="19" t="s">
        <v>132</v>
      </c>
      <c r="BM226" s="217" t="s">
        <v>710</v>
      </c>
    </row>
    <row r="227" spans="1:65" s="2" customFormat="1" ht="16.5" customHeight="1">
      <c r="A227" s="40"/>
      <c r="B227" s="41"/>
      <c r="C227" s="268" t="s">
        <v>337</v>
      </c>
      <c r="D227" s="268" t="s">
        <v>210</v>
      </c>
      <c r="E227" s="269" t="s">
        <v>711</v>
      </c>
      <c r="F227" s="270" t="s">
        <v>712</v>
      </c>
      <c r="G227" s="271" t="s">
        <v>706</v>
      </c>
      <c r="H227" s="272">
        <v>3</v>
      </c>
      <c r="I227" s="273"/>
      <c r="J227" s="274">
        <f>ROUND(I227*H227,2)</f>
        <v>0</v>
      </c>
      <c r="K227" s="270" t="s">
        <v>19</v>
      </c>
      <c r="L227" s="275"/>
      <c r="M227" s="276" t="s">
        <v>19</v>
      </c>
      <c r="N227" s="277" t="s">
        <v>46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181</v>
      </c>
      <c r="AT227" s="217" t="s">
        <v>210</v>
      </c>
      <c r="AU227" s="217" t="s">
        <v>85</v>
      </c>
      <c r="AY227" s="19" t="s">
        <v>125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83</v>
      </c>
      <c r="BK227" s="218">
        <f>ROUND(I227*H227,2)</f>
        <v>0</v>
      </c>
      <c r="BL227" s="19" t="s">
        <v>132</v>
      </c>
      <c r="BM227" s="217" t="s">
        <v>713</v>
      </c>
    </row>
    <row r="228" spans="1:51" s="14" customFormat="1" ht="12">
      <c r="A228" s="14"/>
      <c r="B228" s="235"/>
      <c r="C228" s="236"/>
      <c r="D228" s="226" t="s">
        <v>140</v>
      </c>
      <c r="E228" s="237" t="s">
        <v>19</v>
      </c>
      <c r="F228" s="238" t="s">
        <v>714</v>
      </c>
      <c r="G228" s="236"/>
      <c r="H228" s="239">
        <v>3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5" t="s">
        <v>140</v>
      </c>
      <c r="AU228" s="245" t="s">
        <v>85</v>
      </c>
      <c r="AV228" s="14" t="s">
        <v>85</v>
      </c>
      <c r="AW228" s="14" t="s">
        <v>37</v>
      </c>
      <c r="AX228" s="14" t="s">
        <v>83</v>
      </c>
      <c r="AY228" s="245" t="s">
        <v>125</v>
      </c>
    </row>
    <row r="229" spans="1:65" s="2" customFormat="1" ht="16.5" customHeight="1">
      <c r="A229" s="40"/>
      <c r="B229" s="41"/>
      <c r="C229" s="206" t="s">
        <v>343</v>
      </c>
      <c r="D229" s="206" t="s">
        <v>127</v>
      </c>
      <c r="E229" s="207" t="s">
        <v>579</v>
      </c>
      <c r="F229" s="208" t="s">
        <v>580</v>
      </c>
      <c r="G229" s="209" t="s">
        <v>244</v>
      </c>
      <c r="H229" s="210">
        <v>2</v>
      </c>
      <c r="I229" s="211"/>
      <c r="J229" s="212">
        <f>ROUND(I229*H229,2)</f>
        <v>0</v>
      </c>
      <c r="K229" s="208" t="s">
        <v>131</v>
      </c>
      <c r="L229" s="46"/>
      <c r="M229" s="213" t="s">
        <v>19</v>
      </c>
      <c r="N229" s="214" t="s">
        <v>46</v>
      </c>
      <c r="O229" s="86"/>
      <c r="P229" s="215">
        <f>O229*H229</f>
        <v>0</v>
      </c>
      <c r="Q229" s="215">
        <v>0.217338</v>
      </c>
      <c r="R229" s="215">
        <f>Q229*H229</f>
        <v>0.434676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132</v>
      </c>
      <c r="AT229" s="217" t="s">
        <v>127</v>
      </c>
      <c r="AU229" s="217" t="s">
        <v>85</v>
      </c>
      <c r="AY229" s="19" t="s">
        <v>125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83</v>
      </c>
      <c r="BK229" s="218">
        <f>ROUND(I229*H229,2)</f>
        <v>0</v>
      </c>
      <c r="BL229" s="19" t="s">
        <v>132</v>
      </c>
      <c r="BM229" s="217" t="s">
        <v>715</v>
      </c>
    </row>
    <row r="230" spans="1:47" s="2" customFormat="1" ht="12">
      <c r="A230" s="40"/>
      <c r="B230" s="41"/>
      <c r="C230" s="42"/>
      <c r="D230" s="219" t="s">
        <v>134</v>
      </c>
      <c r="E230" s="42"/>
      <c r="F230" s="220" t="s">
        <v>582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134</v>
      </c>
      <c r="AU230" s="19" t="s">
        <v>85</v>
      </c>
    </row>
    <row r="231" spans="1:65" s="2" customFormat="1" ht="16.5" customHeight="1">
      <c r="A231" s="40"/>
      <c r="B231" s="41"/>
      <c r="C231" s="268" t="s">
        <v>348</v>
      </c>
      <c r="D231" s="268" t="s">
        <v>210</v>
      </c>
      <c r="E231" s="269" t="s">
        <v>583</v>
      </c>
      <c r="F231" s="270" t="s">
        <v>584</v>
      </c>
      <c r="G231" s="271" t="s">
        <v>244</v>
      </c>
      <c r="H231" s="272">
        <v>2</v>
      </c>
      <c r="I231" s="273"/>
      <c r="J231" s="274">
        <f>ROUND(I231*H231,2)</f>
        <v>0</v>
      </c>
      <c r="K231" s="270" t="s">
        <v>131</v>
      </c>
      <c r="L231" s="275"/>
      <c r="M231" s="276" t="s">
        <v>19</v>
      </c>
      <c r="N231" s="277" t="s">
        <v>46</v>
      </c>
      <c r="O231" s="86"/>
      <c r="P231" s="215">
        <f>O231*H231</f>
        <v>0</v>
      </c>
      <c r="Q231" s="215">
        <v>0.156</v>
      </c>
      <c r="R231" s="215">
        <f>Q231*H231</f>
        <v>0.312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181</v>
      </c>
      <c r="AT231" s="217" t="s">
        <v>210</v>
      </c>
      <c r="AU231" s="217" t="s">
        <v>85</v>
      </c>
      <c r="AY231" s="19" t="s">
        <v>125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83</v>
      </c>
      <c r="BK231" s="218">
        <f>ROUND(I231*H231,2)</f>
        <v>0</v>
      </c>
      <c r="BL231" s="19" t="s">
        <v>132</v>
      </c>
      <c r="BM231" s="217" t="s">
        <v>716</v>
      </c>
    </row>
    <row r="232" spans="1:63" s="12" customFormat="1" ht="22.8" customHeight="1">
      <c r="A232" s="12"/>
      <c r="B232" s="190"/>
      <c r="C232" s="191"/>
      <c r="D232" s="192" t="s">
        <v>74</v>
      </c>
      <c r="E232" s="204" t="s">
        <v>187</v>
      </c>
      <c r="F232" s="204" t="s">
        <v>358</v>
      </c>
      <c r="G232" s="191"/>
      <c r="H232" s="191"/>
      <c r="I232" s="194"/>
      <c r="J232" s="205">
        <f>BK232</f>
        <v>0</v>
      </c>
      <c r="K232" s="191"/>
      <c r="L232" s="196"/>
      <c r="M232" s="197"/>
      <c r="N232" s="198"/>
      <c r="O232" s="198"/>
      <c r="P232" s="199">
        <f>SUM(P233:P301)</f>
        <v>0</v>
      </c>
      <c r="Q232" s="198"/>
      <c r="R232" s="199">
        <f>SUM(R233:R301)</f>
        <v>91.05003</v>
      </c>
      <c r="S232" s="198"/>
      <c r="T232" s="200">
        <f>SUM(T233:T301)</f>
        <v>9.870000000000001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1" t="s">
        <v>83</v>
      </c>
      <c r="AT232" s="202" t="s">
        <v>74</v>
      </c>
      <c r="AU232" s="202" t="s">
        <v>83</v>
      </c>
      <c r="AY232" s="201" t="s">
        <v>125</v>
      </c>
      <c r="BK232" s="203">
        <f>SUM(BK233:BK301)</f>
        <v>0</v>
      </c>
    </row>
    <row r="233" spans="1:65" s="2" customFormat="1" ht="16.5" customHeight="1">
      <c r="A233" s="40"/>
      <c r="B233" s="41"/>
      <c r="C233" s="206" t="s">
        <v>353</v>
      </c>
      <c r="D233" s="206" t="s">
        <v>127</v>
      </c>
      <c r="E233" s="207" t="s">
        <v>717</v>
      </c>
      <c r="F233" s="208" t="s">
        <v>718</v>
      </c>
      <c r="G233" s="209" t="s">
        <v>244</v>
      </c>
      <c r="H233" s="210">
        <v>1</v>
      </c>
      <c r="I233" s="211"/>
      <c r="J233" s="212">
        <f>ROUND(I233*H233,2)</f>
        <v>0</v>
      </c>
      <c r="K233" s="208" t="s">
        <v>19</v>
      </c>
      <c r="L233" s="46"/>
      <c r="M233" s="213" t="s">
        <v>19</v>
      </c>
      <c r="N233" s="214" t="s">
        <v>46</v>
      </c>
      <c r="O233" s="86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132</v>
      </c>
      <c r="AT233" s="217" t="s">
        <v>127</v>
      </c>
      <c r="AU233" s="217" t="s">
        <v>85</v>
      </c>
      <c r="AY233" s="19" t="s">
        <v>125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83</v>
      </c>
      <c r="BK233" s="218">
        <f>ROUND(I233*H233,2)</f>
        <v>0</v>
      </c>
      <c r="BL233" s="19" t="s">
        <v>132</v>
      </c>
      <c r="BM233" s="217" t="s">
        <v>719</v>
      </c>
    </row>
    <row r="234" spans="1:65" s="2" customFormat="1" ht="16.5" customHeight="1">
      <c r="A234" s="40"/>
      <c r="B234" s="41"/>
      <c r="C234" s="206" t="s">
        <v>359</v>
      </c>
      <c r="D234" s="206" t="s">
        <v>127</v>
      </c>
      <c r="E234" s="207" t="s">
        <v>360</v>
      </c>
      <c r="F234" s="208" t="s">
        <v>361</v>
      </c>
      <c r="G234" s="209" t="s">
        <v>244</v>
      </c>
      <c r="H234" s="210">
        <v>1</v>
      </c>
      <c r="I234" s="211"/>
      <c r="J234" s="212">
        <f>ROUND(I234*H234,2)</f>
        <v>0</v>
      </c>
      <c r="K234" s="208" t="s">
        <v>131</v>
      </c>
      <c r="L234" s="46"/>
      <c r="M234" s="213" t="s">
        <v>19</v>
      </c>
      <c r="N234" s="214" t="s">
        <v>46</v>
      </c>
      <c r="O234" s="86"/>
      <c r="P234" s="215">
        <f>O234*H234</f>
        <v>0</v>
      </c>
      <c r="Q234" s="215">
        <v>0.0007</v>
      </c>
      <c r="R234" s="215">
        <f>Q234*H234</f>
        <v>0.0007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132</v>
      </c>
      <c r="AT234" s="217" t="s">
        <v>127</v>
      </c>
      <c r="AU234" s="217" t="s">
        <v>85</v>
      </c>
      <c r="AY234" s="19" t="s">
        <v>125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83</v>
      </c>
      <c r="BK234" s="218">
        <f>ROUND(I234*H234,2)</f>
        <v>0</v>
      </c>
      <c r="BL234" s="19" t="s">
        <v>132</v>
      </c>
      <c r="BM234" s="217" t="s">
        <v>720</v>
      </c>
    </row>
    <row r="235" spans="1:47" s="2" customFormat="1" ht="12">
      <c r="A235" s="40"/>
      <c r="B235" s="41"/>
      <c r="C235" s="42"/>
      <c r="D235" s="219" t="s">
        <v>134</v>
      </c>
      <c r="E235" s="42"/>
      <c r="F235" s="220" t="s">
        <v>721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134</v>
      </c>
      <c r="AU235" s="19" t="s">
        <v>85</v>
      </c>
    </row>
    <row r="236" spans="1:51" s="13" customFormat="1" ht="12">
      <c r="A236" s="13"/>
      <c r="B236" s="224"/>
      <c r="C236" s="225"/>
      <c r="D236" s="226" t="s">
        <v>140</v>
      </c>
      <c r="E236" s="227" t="s">
        <v>19</v>
      </c>
      <c r="F236" s="228" t="s">
        <v>363</v>
      </c>
      <c r="G236" s="225"/>
      <c r="H236" s="227" t="s">
        <v>19</v>
      </c>
      <c r="I236" s="229"/>
      <c r="J236" s="225"/>
      <c r="K236" s="225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140</v>
      </c>
      <c r="AU236" s="234" t="s">
        <v>85</v>
      </c>
      <c r="AV236" s="13" t="s">
        <v>83</v>
      </c>
      <c r="AW236" s="13" t="s">
        <v>37</v>
      </c>
      <c r="AX236" s="13" t="s">
        <v>75</v>
      </c>
      <c r="AY236" s="234" t="s">
        <v>125</v>
      </c>
    </row>
    <row r="237" spans="1:51" s="14" customFormat="1" ht="12">
      <c r="A237" s="14"/>
      <c r="B237" s="235"/>
      <c r="C237" s="236"/>
      <c r="D237" s="226" t="s">
        <v>140</v>
      </c>
      <c r="E237" s="237" t="s">
        <v>19</v>
      </c>
      <c r="F237" s="238" t="s">
        <v>722</v>
      </c>
      <c r="G237" s="236"/>
      <c r="H237" s="239">
        <v>1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5" t="s">
        <v>140</v>
      </c>
      <c r="AU237" s="245" t="s">
        <v>85</v>
      </c>
      <c r="AV237" s="14" t="s">
        <v>85</v>
      </c>
      <c r="AW237" s="14" t="s">
        <v>37</v>
      </c>
      <c r="AX237" s="14" t="s">
        <v>83</v>
      </c>
      <c r="AY237" s="245" t="s">
        <v>125</v>
      </c>
    </row>
    <row r="238" spans="1:65" s="2" customFormat="1" ht="16.5" customHeight="1">
      <c r="A238" s="40"/>
      <c r="B238" s="41"/>
      <c r="C238" s="268" t="s">
        <v>366</v>
      </c>
      <c r="D238" s="268" t="s">
        <v>210</v>
      </c>
      <c r="E238" s="269" t="s">
        <v>723</v>
      </c>
      <c r="F238" s="270" t="s">
        <v>724</v>
      </c>
      <c r="G238" s="271" t="s">
        <v>244</v>
      </c>
      <c r="H238" s="272">
        <v>1</v>
      </c>
      <c r="I238" s="273"/>
      <c r="J238" s="274">
        <f>ROUND(I238*H238,2)</f>
        <v>0</v>
      </c>
      <c r="K238" s="270" t="s">
        <v>131</v>
      </c>
      <c r="L238" s="275"/>
      <c r="M238" s="276" t="s">
        <v>19</v>
      </c>
      <c r="N238" s="277" t="s">
        <v>46</v>
      </c>
      <c r="O238" s="86"/>
      <c r="P238" s="215">
        <f>O238*H238</f>
        <v>0</v>
      </c>
      <c r="Q238" s="215">
        <v>0.0025</v>
      </c>
      <c r="R238" s="215">
        <f>Q238*H238</f>
        <v>0.0025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181</v>
      </c>
      <c r="AT238" s="217" t="s">
        <v>210</v>
      </c>
      <c r="AU238" s="217" t="s">
        <v>85</v>
      </c>
      <c r="AY238" s="19" t="s">
        <v>125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83</v>
      </c>
      <c r="BK238" s="218">
        <f>ROUND(I238*H238,2)</f>
        <v>0</v>
      </c>
      <c r="BL238" s="19" t="s">
        <v>132</v>
      </c>
      <c r="BM238" s="217" t="s">
        <v>725</v>
      </c>
    </row>
    <row r="239" spans="1:65" s="2" customFormat="1" ht="16.5" customHeight="1">
      <c r="A239" s="40"/>
      <c r="B239" s="41"/>
      <c r="C239" s="206" t="s">
        <v>371</v>
      </c>
      <c r="D239" s="206" t="s">
        <v>127</v>
      </c>
      <c r="E239" s="207" t="s">
        <v>372</v>
      </c>
      <c r="F239" s="208" t="s">
        <v>373</v>
      </c>
      <c r="G239" s="209" t="s">
        <v>244</v>
      </c>
      <c r="H239" s="210">
        <v>1</v>
      </c>
      <c r="I239" s="211"/>
      <c r="J239" s="212">
        <f>ROUND(I239*H239,2)</f>
        <v>0</v>
      </c>
      <c r="K239" s="208" t="s">
        <v>131</v>
      </c>
      <c r="L239" s="46"/>
      <c r="M239" s="213" t="s">
        <v>19</v>
      </c>
      <c r="N239" s="214" t="s">
        <v>46</v>
      </c>
      <c r="O239" s="86"/>
      <c r="P239" s="215">
        <f>O239*H239</f>
        <v>0</v>
      </c>
      <c r="Q239" s="215">
        <v>0.109405</v>
      </c>
      <c r="R239" s="215">
        <f>Q239*H239</f>
        <v>0.109405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132</v>
      </c>
      <c r="AT239" s="217" t="s">
        <v>127</v>
      </c>
      <c r="AU239" s="217" t="s">
        <v>85</v>
      </c>
      <c r="AY239" s="19" t="s">
        <v>125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83</v>
      </c>
      <c r="BK239" s="218">
        <f>ROUND(I239*H239,2)</f>
        <v>0</v>
      </c>
      <c r="BL239" s="19" t="s">
        <v>132</v>
      </c>
      <c r="BM239" s="217" t="s">
        <v>726</v>
      </c>
    </row>
    <row r="240" spans="1:47" s="2" customFormat="1" ht="12">
      <c r="A240" s="40"/>
      <c r="B240" s="41"/>
      <c r="C240" s="42"/>
      <c r="D240" s="219" t="s">
        <v>134</v>
      </c>
      <c r="E240" s="42"/>
      <c r="F240" s="220" t="s">
        <v>375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134</v>
      </c>
      <c r="AU240" s="19" t="s">
        <v>85</v>
      </c>
    </row>
    <row r="241" spans="1:65" s="2" customFormat="1" ht="16.5" customHeight="1">
      <c r="A241" s="40"/>
      <c r="B241" s="41"/>
      <c r="C241" s="268" t="s">
        <v>377</v>
      </c>
      <c r="D241" s="268" t="s">
        <v>210</v>
      </c>
      <c r="E241" s="269" t="s">
        <v>378</v>
      </c>
      <c r="F241" s="270" t="s">
        <v>379</v>
      </c>
      <c r="G241" s="271" t="s">
        <v>244</v>
      </c>
      <c r="H241" s="272">
        <v>1</v>
      </c>
      <c r="I241" s="273"/>
      <c r="J241" s="274">
        <f>ROUND(I241*H241,2)</f>
        <v>0</v>
      </c>
      <c r="K241" s="270" t="s">
        <v>131</v>
      </c>
      <c r="L241" s="275"/>
      <c r="M241" s="276" t="s">
        <v>19</v>
      </c>
      <c r="N241" s="277" t="s">
        <v>46</v>
      </c>
      <c r="O241" s="86"/>
      <c r="P241" s="215">
        <f>O241*H241</f>
        <v>0</v>
      </c>
      <c r="Q241" s="215">
        <v>0.0061</v>
      </c>
      <c r="R241" s="215">
        <f>Q241*H241</f>
        <v>0.0061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181</v>
      </c>
      <c r="AT241" s="217" t="s">
        <v>210</v>
      </c>
      <c r="AU241" s="217" t="s">
        <v>85</v>
      </c>
      <c r="AY241" s="19" t="s">
        <v>125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83</v>
      </c>
      <c r="BK241" s="218">
        <f>ROUND(I241*H241,2)</f>
        <v>0</v>
      </c>
      <c r="BL241" s="19" t="s">
        <v>132</v>
      </c>
      <c r="BM241" s="217" t="s">
        <v>727</v>
      </c>
    </row>
    <row r="242" spans="1:65" s="2" customFormat="1" ht="16.5" customHeight="1">
      <c r="A242" s="40"/>
      <c r="B242" s="41"/>
      <c r="C242" s="206" t="s">
        <v>381</v>
      </c>
      <c r="D242" s="206" t="s">
        <v>127</v>
      </c>
      <c r="E242" s="207" t="s">
        <v>728</v>
      </c>
      <c r="F242" s="208" t="s">
        <v>729</v>
      </c>
      <c r="G242" s="209" t="s">
        <v>157</v>
      </c>
      <c r="H242" s="210">
        <v>13</v>
      </c>
      <c r="I242" s="211"/>
      <c r="J242" s="212">
        <f>ROUND(I242*H242,2)</f>
        <v>0</v>
      </c>
      <c r="K242" s="208" t="s">
        <v>131</v>
      </c>
      <c r="L242" s="46"/>
      <c r="M242" s="213" t="s">
        <v>19</v>
      </c>
      <c r="N242" s="214" t="s">
        <v>46</v>
      </c>
      <c r="O242" s="86"/>
      <c r="P242" s="215">
        <f>O242*H242</f>
        <v>0</v>
      </c>
      <c r="Q242" s="215">
        <v>0.000264</v>
      </c>
      <c r="R242" s="215">
        <f>Q242*H242</f>
        <v>0.003432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132</v>
      </c>
      <c r="AT242" s="217" t="s">
        <v>127</v>
      </c>
      <c r="AU242" s="217" t="s">
        <v>85</v>
      </c>
      <c r="AY242" s="19" t="s">
        <v>125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83</v>
      </c>
      <c r="BK242" s="218">
        <f>ROUND(I242*H242,2)</f>
        <v>0</v>
      </c>
      <c r="BL242" s="19" t="s">
        <v>132</v>
      </c>
      <c r="BM242" s="217" t="s">
        <v>730</v>
      </c>
    </row>
    <row r="243" spans="1:47" s="2" customFormat="1" ht="12">
      <c r="A243" s="40"/>
      <c r="B243" s="41"/>
      <c r="C243" s="42"/>
      <c r="D243" s="219" t="s">
        <v>134</v>
      </c>
      <c r="E243" s="42"/>
      <c r="F243" s="220" t="s">
        <v>731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134</v>
      </c>
      <c r="AU243" s="19" t="s">
        <v>85</v>
      </c>
    </row>
    <row r="244" spans="1:51" s="14" customFormat="1" ht="12">
      <c r="A244" s="14"/>
      <c r="B244" s="235"/>
      <c r="C244" s="236"/>
      <c r="D244" s="226" t="s">
        <v>140</v>
      </c>
      <c r="E244" s="237" t="s">
        <v>19</v>
      </c>
      <c r="F244" s="238" t="s">
        <v>732</v>
      </c>
      <c r="G244" s="236"/>
      <c r="H244" s="239">
        <v>13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5" t="s">
        <v>140</v>
      </c>
      <c r="AU244" s="245" t="s">
        <v>85</v>
      </c>
      <c r="AV244" s="14" t="s">
        <v>85</v>
      </c>
      <c r="AW244" s="14" t="s">
        <v>37</v>
      </c>
      <c r="AX244" s="14" t="s">
        <v>83</v>
      </c>
      <c r="AY244" s="245" t="s">
        <v>125</v>
      </c>
    </row>
    <row r="245" spans="1:65" s="2" customFormat="1" ht="21.75" customHeight="1">
      <c r="A245" s="40"/>
      <c r="B245" s="41"/>
      <c r="C245" s="206" t="s">
        <v>386</v>
      </c>
      <c r="D245" s="206" t="s">
        <v>127</v>
      </c>
      <c r="E245" s="207" t="s">
        <v>733</v>
      </c>
      <c r="F245" s="208" t="s">
        <v>734</v>
      </c>
      <c r="G245" s="209" t="s">
        <v>157</v>
      </c>
      <c r="H245" s="210">
        <v>39</v>
      </c>
      <c r="I245" s="211"/>
      <c r="J245" s="212">
        <f>ROUND(I245*H245,2)</f>
        <v>0</v>
      </c>
      <c r="K245" s="208" t="s">
        <v>131</v>
      </c>
      <c r="L245" s="46"/>
      <c r="M245" s="213" t="s">
        <v>19</v>
      </c>
      <c r="N245" s="214" t="s">
        <v>46</v>
      </c>
      <c r="O245" s="86"/>
      <c r="P245" s="215">
        <f>O245*H245</f>
        <v>0</v>
      </c>
      <c r="Q245" s="215">
        <v>0.000164</v>
      </c>
      <c r="R245" s="215">
        <f>Q245*H245</f>
        <v>0.006396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132</v>
      </c>
      <c r="AT245" s="217" t="s">
        <v>127</v>
      </c>
      <c r="AU245" s="217" t="s">
        <v>85</v>
      </c>
      <c r="AY245" s="19" t="s">
        <v>125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83</v>
      </c>
      <c r="BK245" s="218">
        <f>ROUND(I245*H245,2)</f>
        <v>0</v>
      </c>
      <c r="BL245" s="19" t="s">
        <v>132</v>
      </c>
      <c r="BM245" s="217" t="s">
        <v>735</v>
      </c>
    </row>
    <row r="246" spans="1:47" s="2" customFormat="1" ht="12">
      <c r="A246" s="40"/>
      <c r="B246" s="41"/>
      <c r="C246" s="42"/>
      <c r="D246" s="219" t="s">
        <v>134</v>
      </c>
      <c r="E246" s="42"/>
      <c r="F246" s="220" t="s">
        <v>736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134</v>
      </c>
      <c r="AU246" s="19" t="s">
        <v>85</v>
      </c>
    </row>
    <row r="247" spans="1:51" s="14" customFormat="1" ht="12">
      <c r="A247" s="14"/>
      <c r="B247" s="235"/>
      <c r="C247" s="236"/>
      <c r="D247" s="226" t="s">
        <v>140</v>
      </c>
      <c r="E247" s="237" t="s">
        <v>19</v>
      </c>
      <c r="F247" s="238" t="s">
        <v>737</v>
      </c>
      <c r="G247" s="236"/>
      <c r="H247" s="239">
        <v>39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5" t="s">
        <v>140</v>
      </c>
      <c r="AU247" s="245" t="s">
        <v>85</v>
      </c>
      <c r="AV247" s="14" t="s">
        <v>85</v>
      </c>
      <c r="AW247" s="14" t="s">
        <v>37</v>
      </c>
      <c r="AX247" s="14" t="s">
        <v>83</v>
      </c>
      <c r="AY247" s="245" t="s">
        <v>125</v>
      </c>
    </row>
    <row r="248" spans="1:65" s="2" customFormat="1" ht="16.5" customHeight="1">
      <c r="A248" s="40"/>
      <c r="B248" s="41"/>
      <c r="C248" s="206" t="s">
        <v>391</v>
      </c>
      <c r="D248" s="206" t="s">
        <v>127</v>
      </c>
      <c r="E248" s="207" t="s">
        <v>382</v>
      </c>
      <c r="F248" s="208" t="s">
        <v>383</v>
      </c>
      <c r="G248" s="209" t="s">
        <v>130</v>
      </c>
      <c r="H248" s="210">
        <v>8</v>
      </c>
      <c r="I248" s="211"/>
      <c r="J248" s="212">
        <f>ROUND(I248*H248,2)</f>
        <v>0</v>
      </c>
      <c r="K248" s="208" t="s">
        <v>131</v>
      </c>
      <c r="L248" s="46"/>
      <c r="M248" s="213" t="s">
        <v>19</v>
      </c>
      <c r="N248" s="214" t="s">
        <v>46</v>
      </c>
      <c r="O248" s="86"/>
      <c r="P248" s="215">
        <f>O248*H248</f>
        <v>0</v>
      </c>
      <c r="Q248" s="215">
        <v>0.00145</v>
      </c>
      <c r="R248" s="215">
        <f>Q248*H248</f>
        <v>0.0116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132</v>
      </c>
      <c r="AT248" s="217" t="s">
        <v>127</v>
      </c>
      <c r="AU248" s="217" t="s">
        <v>85</v>
      </c>
      <c r="AY248" s="19" t="s">
        <v>125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83</v>
      </c>
      <c r="BK248" s="218">
        <f>ROUND(I248*H248,2)</f>
        <v>0</v>
      </c>
      <c r="BL248" s="19" t="s">
        <v>132</v>
      </c>
      <c r="BM248" s="217" t="s">
        <v>738</v>
      </c>
    </row>
    <row r="249" spans="1:47" s="2" customFormat="1" ht="12">
      <c r="A249" s="40"/>
      <c r="B249" s="41"/>
      <c r="C249" s="42"/>
      <c r="D249" s="219" t="s">
        <v>134</v>
      </c>
      <c r="E249" s="42"/>
      <c r="F249" s="220" t="s">
        <v>739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134</v>
      </c>
      <c r="AU249" s="19" t="s">
        <v>85</v>
      </c>
    </row>
    <row r="250" spans="1:51" s="13" customFormat="1" ht="12">
      <c r="A250" s="13"/>
      <c r="B250" s="224"/>
      <c r="C250" s="225"/>
      <c r="D250" s="226" t="s">
        <v>140</v>
      </c>
      <c r="E250" s="227" t="s">
        <v>19</v>
      </c>
      <c r="F250" s="228" t="s">
        <v>141</v>
      </c>
      <c r="G250" s="225"/>
      <c r="H250" s="227" t="s">
        <v>19</v>
      </c>
      <c r="I250" s="229"/>
      <c r="J250" s="225"/>
      <c r="K250" s="225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140</v>
      </c>
      <c r="AU250" s="234" t="s">
        <v>85</v>
      </c>
      <c r="AV250" s="13" t="s">
        <v>83</v>
      </c>
      <c r="AW250" s="13" t="s">
        <v>37</v>
      </c>
      <c r="AX250" s="13" t="s">
        <v>75</v>
      </c>
      <c r="AY250" s="234" t="s">
        <v>125</v>
      </c>
    </row>
    <row r="251" spans="1:51" s="14" customFormat="1" ht="12">
      <c r="A251" s="14"/>
      <c r="B251" s="235"/>
      <c r="C251" s="236"/>
      <c r="D251" s="226" t="s">
        <v>140</v>
      </c>
      <c r="E251" s="237" t="s">
        <v>19</v>
      </c>
      <c r="F251" s="238" t="s">
        <v>740</v>
      </c>
      <c r="G251" s="236"/>
      <c r="H251" s="239">
        <v>8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5" t="s">
        <v>140</v>
      </c>
      <c r="AU251" s="245" t="s">
        <v>85</v>
      </c>
      <c r="AV251" s="14" t="s">
        <v>85</v>
      </c>
      <c r="AW251" s="14" t="s">
        <v>37</v>
      </c>
      <c r="AX251" s="14" t="s">
        <v>83</v>
      </c>
      <c r="AY251" s="245" t="s">
        <v>125</v>
      </c>
    </row>
    <row r="252" spans="1:65" s="2" customFormat="1" ht="24.15" customHeight="1">
      <c r="A252" s="40"/>
      <c r="B252" s="41"/>
      <c r="C252" s="206" t="s">
        <v>400</v>
      </c>
      <c r="D252" s="206" t="s">
        <v>127</v>
      </c>
      <c r="E252" s="207" t="s">
        <v>741</v>
      </c>
      <c r="F252" s="208" t="s">
        <v>742</v>
      </c>
      <c r="G252" s="209" t="s">
        <v>157</v>
      </c>
      <c r="H252" s="210">
        <v>52</v>
      </c>
      <c r="I252" s="211"/>
      <c r="J252" s="212">
        <f>ROUND(I252*H252,2)</f>
        <v>0</v>
      </c>
      <c r="K252" s="208" t="s">
        <v>131</v>
      </c>
      <c r="L252" s="46"/>
      <c r="M252" s="213" t="s">
        <v>19</v>
      </c>
      <c r="N252" s="214" t="s">
        <v>46</v>
      </c>
      <c r="O252" s="86"/>
      <c r="P252" s="215">
        <f>O252*H252</f>
        <v>0</v>
      </c>
      <c r="Q252" s="215">
        <v>4.88E-06</v>
      </c>
      <c r="R252" s="215">
        <f>Q252*H252</f>
        <v>0.00025376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132</v>
      </c>
      <c r="AT252" s="217" t="s">
        <v>127</v>
      </c>
      <c r="AU252" s="217" t="s">
        <v>85</v>
      </c>
      <c r="AY252" s="19" t="s">
        <v>125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83</v>
      </c>
      <c r="BK252" s="218">
        <f>ROUND(I252*H252,2)</f>
        <v>0</v>
      </c>
      <c r="BL252" s="19" t="s">
        <v>132</v>
      </c>
      <c r="BM252" s="217" t="s">
        <v>743</v>
      </c>
    </row>
    <row r="253" spans="1:47" s="2" customFormat="1" ht="12">
      <c r="A253" s="40"/>
      <c r="B253" s="41"/>
      <c r="C253" s="42"/>
      <c r="D253" s="219" t="s">
        <v>134</v>
      </c>
      <c r="E253" s="42"/>
      <c r="F253" s="220" t="s">
        <v>744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134</v>
      </c>
      <c r="AU253" s="19" t="s">
        <v>85</v>
      </c>
    </row>
    <row r="254" spans="1:51" s="13" customFormat="1" ht="12">
      <c r="A254" s="13"/>
      <c r="B254" s="224"/>
      <c r="C254" s="225"/>
      <c r="D254" s="226" t="s">
        <v>140</v>
      </c>
      <c r="E254" s="227" t="s">
        <v>19</v>
      </c>
      <c r="F254" s="228" t="s">
        <v>231</v>
      </c>
      <c r="G254" s="225"/>
      <c r="H254" s="227" t="s">
        <v>19</v>
      </c>
      <c r="I254" s="229"/>
      <c r="J254" s="225"/>
      <c r="K254" s="225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140</v>
      </c>
      <c r="AU254" s="234" t="s">
        <v>85</v>
      </c>
      <c r="AV254" s="13" t="s">
        <v>83</v>
      </c>
      <c r="AW254" s="13" t="s">
        <v>37</v>
      </c>
      <c r="AX254" s="13" t="s">
        <v>75</v>
      </c>
      <c r="AY254" s="234" t="s">
        <v>125</v>
      </c>
    </row>
    <row r="255" spans="1:51" s="14" customFormat="1" ht="12">
      <c r="A255" s="14"/>
      <c r="B255" s="235"/>
      <c r="C255" s="236"/>
      <c r="D255" s="226" t="s">
        <v>140</v>
      </c>
      <c r="E255" s="237" t="s">
        <v>19</v>
      </c>
      <c r="F255" s="238" t="s">
        <v>732</v>
      </c>
      <c r="G255" s="236"/>
      <c r="H255" s="239">
        <v>13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5" t="s">
        <v>140</v>
      </c>
      <c r="AU255" s="245" t="s">
        <v>85</v>
      </c>
      <c r="AV255" s="14" t="s">
        <v>85</v>
      </c>
      <c r="AW255" s="14" t="s">
        <v>37</v>
      </c>
      <c r="AX255" s="14" t="s">
        <v>75</v>
      </c>
      <c r="AY255" s="245" t="s">
        <v>125</v>
      </c>
    </row>
    <row r="256" spans="1:51" s="14" customFormat="1" ht="12">
      <c r="A256" s="14"/>
      <c r="B256" s="235"/>
      <c r="C256" s="236"/>
      <c r="D256" s="226" t="s">
        <v>140</v>
      </c>
      <c r="E256" s="237" t="s">
        <v>19</v>
      </c>
      <c r="F256" s="238" t="s">
        <v>745</v>
      </c>
      <c r="G256" s="236"/>
      <c r="H256" s="239">
        <v>39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5" t="s">
        <v>140</v>
      </c>
      <c r="AU256" s="245" t="s">
        <v>85</v>
      </c>
      <c r="AV256" s="14" t="s">
        <v>85</v>
      </c>
      <c r="AW256" s="14" t="s">
        <v>37</v>
      </c>
      <c r="AX256" s="14" t="s">
        <v>75</v>
      </c>
      <c r="AY256" s="245" t="s">
        <v>125</v>
      </c>
    </row>
    <row r="257" spans="1:51" s="16" customFormat="1" ht="12">
      <c r="A257" s="16"/>
      <c r="B257" s="257"/>
      <c r="C257" s="258"/>
      <c r="D257" s="226" t="s">
        <v>140</v>
      </c>
      <c r="E257" s="259" t="s">
        <v>19</v>
      </c>
      <c r="F257" s="260" t="s">
        <v>180</v>
      </c>
      <c r="G257" s="258"/>
      <c r="H257" s="261">
        <v>52</v>
      </c>
      <c r="I257" s="262"/>
      <c r="J257" s="258"/>
      <c r="K257" s="258"/>
      <c r="L257" s="263"/>
      <c r="M257" s="264"/>
      <c r="N257" s="265"/>
      <c r="O257" s="265"/>
      <c r="P257" s="265"/>
      <c r="Q257" s="265"/>
      <c r="R257" s="265"/>
      <c r="S257" s="265"/>
      <c r="T257" s="26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T257" s="267" t="s">
        <v>140</v>
      </c>
      <c r="AU257" s="267" t="s">
        <v>85</v>
      </c>
      <c r="AV257" s="16" t="s">
        <v>132</v>
      </c>
      <c r="AW257" s="16" t="s">
        <v>37</v>
      </c>
      <c r="AX257" s="16" t="s">
        <v>83</v>
      </c>
      <c r="AY257" s="267" t="s">
        <v>125</v>
      </c>
    </row>
    <row r="258" spans="1:65" s="2" customFormat="1" ht="24.15" customHeight="1">
      <c r="A258" s="40"/>
      <c r="B258" s="41"/>
      <c r="C258" s="206" t="s">
        <v>405</v>
      </c>
      <c r="D258" s="206" t="s">
        <v>127</v>
      </c>
      <c r="E258" s="207" t="s">
        <v>387</v>
      </c>
      <c r="F258" s="208" t="s">
        <v>388</v>
      </c>
      <c r="G258" s="209" t="s">
        <v>130</v>
      </c>
      <c r="H258" s="210">
        <v>8</v>
      </c>
      <c r="I258" s="211"/>
      <c r="J258" s="212">
        <f>ROUND(I258*H258,2)</f>
        <v>0</v>
      </c>
      <c r="K258" s="208" t="s">
        <v>131</v>
      </c>
      <c r="L258" s="46"/>
      <c r="M258" s="213" t="s">
        <v>19</v>
      </c>
      <c r="N258" s="214" t="s">
        <v>46</v>
      </c>
      <c r="O258" s="86"/>
      <c r="P258" s="215">
        <f>O258*H258</f>
        <v>0</v>
      </c>
      <c r="Q258" s="215">
        <v>1.22E-05</v>
      </c>
      <c r="R258" s="215">
        <f>Q258*H258</f>
        <v>9.76E-05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132</v>
      </c>
      <c r="AT258" s="217" t="s">
        <v>127</v>
      </c>
      <c r="AU258" s="217" t="s">
        <v>85</v>
      </c>
      <c r="AY258" s="19" t="s">
        <v>125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83</v>
      </c>
      <c r="BK258" s="218">
        <f>ROUND(I258*H258,2)</f>
        <v>0</v>
      </c>
      <c r="BL258" s="19" t="s">
        <v>132</v>
      </c>
      <c r="BM258" s="217" t="s">
        <v>746</v>
      </c>
    </row>
    <row r="259" spans="1:47" s="2" customFormat="1" ht="12">
      <c r="A259" s="40"/>
      <c r="B259" s="41"/>
      <c r="C259" s="42"/>
      <c r="D259" s="219" t="s">
        <v>134</v>
      </c>
      <c r="E259" s="42"/>
      <c r="F259" s="220" t="s">
        <v>747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134</v>
      </c>
      <c r="AU259" s="19" t="s">
        <v>85</v>
      </c>
    </row>
    <row r="260" spans="1:51" s="13" customFormat="1" ht="12">
      <c r="A260" s="13"/>
      <c r="B260" s="224"/>
      <c r="C260" s="225"/>
      <c r="D260" s="226" t="s">
        <v>140</v>
      </c>
      <c r="E260" s="227" t="s">
        <v>19</v>
      </c>
      <c r="F260" s="228" t="s">
        <v>231</v>
      </c>
      <c r="G260" s="225"/>
      <c r="H260" s="227" t="s">
        <v>19</v>
      </c>
      <c r="I260" s="229"/>
      <c r="J260" s="225"/>
      <c r="K260" s="225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140</v>
      </c>
      <c r="AU260" s="234" t="s">
        <v>85</v>
      </c>
      <c r="AV260" s="13" t="s">
        <v>83</v>
      </c>
      <c r="AW260" s="13" t="s">
        <v>37</v>
      </c>
      <c r="AX260" s="13" t="s">
        <v>75</v>
      </c>
      <c r="AY260" s="234" t="s">
        <v>125</v>
      </c>
    </row>
    <row r="261" spans="1:51" s="14" customFormat="1" ht="12">
      <c r="A261" s="14"/>
      <c r="B261" s="235"/>
      <c r="C261" s="236"/>
      <c r="D261" s="226" t="s">
        <v>140</v>
      </c>
      <c r="E261" s="237" t="s">
        <v>19</v>
      </c>
      <c r="F261" s="238" t="s">
        <v>740</v>
      </c>
      <c r="G261" s="236"/>
      <c r="H261" s="239">
        <v>8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5" t="s">
        <v>140</v>
      </c>
      <c r="AU261" s="245" t="s">
        <v>85</v>
      </c>
      <c r="AV261" s="14" t="s">
        <v>85</v>
      </c>
      <c r="AW261" s="14" t="s">
        <v>37</v>
      </c>
      <c r="AX261" s="14" t="s">
        <v>83</v>
      </c>
      <c r="AY261" s="245" t="s">
        <v>125</v>
      </c>
    </row>
    <row r="262" spans="1:65" s="2" customFormat="1" ht="24.15" customHeight="1">
      <c r="A262" s="40"/>
      <c r="B262" s="41"/>
      <c r="C262" s="206" t="s">
        <v>410</v>
      </c>
      <c r="D262" s="206" t="s">
        <v>127</v>
      </c>
      <c r="E262" s="207" t="s">
        <v>392</v>
      </c>
      <c r="F262" s="208" t="s">
        <v>393</v>
      </c>
      <c r="G262" s="209" t="s">
        <v>157</v>
      </c>
      <c r="H262" s="210">
        <v>32</v>
      </c>
      <c r="I262" s="211"/>
      <c r="J262" s="212">
        <f>ROUND(I262*H262,2)</f>
        <v>0</v>
      </c>
      <c r="K262" s="208" t="s">
        <v>131</v>
      </c>
      <c r="L262" s="46"/>
      <c r="M262" s="213" t="s">
        <v>19</v>
      </c>
      <c r="N262" s="214" t="s">
        <v>46</v>
      </c>
      <c r="O262" s="86"/>
      <c r="P262" s="215">
        <f>O262*H262</f>
        <v>0</v>
      </c>
      <c r="Q262" s="215">
        <v>0.15539952</v>
      </c>
      <c r="R262" s="215">
        <f>Q262*H262</f>
        <v>4.97278464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132</v>
      </c>
      <c r="AT262" s="217" t="s">
        <v>127</v>
      </c>
      <c r="AU262" s="217" t="s">
        <v>85</v>
      </c>
      <c r="AY262" s="19" t="s">
        <v>125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83</v>
      </c>
      <c r="BK262" s="218">
        <f>ROUND(I262*H262,2)</f>
        <v>0</v>
      </c>
      <c r="BL262" s="19" t="s">
        <v>132</v>
      </c>
      <c r="BM262" s="217" t="s">
        <v>748</v>
      </c>
    </row>
    <row r="263" spans="1:47" s="2" customFormat="1" ht="12">
      <c r="A263" s="40"/>
      <c r="B263" s="41"/>
      <c r="C263" s="42"/>
      <c r="D263" s="219" t="s">
        <v>134</v>
      </c>
      <c r="E263" s="42"/>
      <c r="F263" s="220" t="s">
        <v>395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134</v>
      </c>
      <c r="AU263" s="19" t="s">
        <v>85</v>
      </c>
    </row>
    <row r="264" spans="1:51" s="13" customFormat="1" ht="12">
      <c r="A264" s="13"/>
      <c r="B264" s="224"/>
      <c r="C264" s="225"/>
      <c r="D264" s="226" t="s">
        <v>140</v>
      </c>
      <c r="E264" s="227" t="s">
        <v>19</v>
      </c>
      <c r="F264" s="228" t="s">
        <v>396</v>
      </c>
      <c r="G264" s="225"/>
      <c r="H264" s="227" t="s">
        <v>19</v>
      </c>
      <c r="I264" s="229"/>
      <c r="J264" s="225"/>
      <c r="K264" s="225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140</v>
      </c>
      <c r="AU264" s="234" t="s">
        <v>85</v>
      </c>
      <c r="AV264" s="13" t="s">
        <v>83</v>
      </c>
      <c r="AW264" s="13" t="s">
        <v>37</v>
      </c>
      <c r="AX264" s="13" t="s">
        <v>75</v>
      </c>
      <c r="AY264" s="234" t="s">
        <v>125</v>
      </c>
    </row>
    <row r="265" spans="1:51" s="14" customFormat="1" ht="12">
      <c r="A265" s="14"/>
      <c r="B265" s="235"/>
      <c r="C265" s="236"/>
      <c r="D265" s="226" t="s">
        <v>140</v>
      </c>
      <c r="E265" s="237" t="s">
        <v>19</v>
      </c>
      <c r="F265" s="238" t="s">
        <v>397</v>
      </c>
      <c r="G265" s="236"/>
      <c r="H265" s="239">
        <v>5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5" t="s">
        <v>140</v>
      </c>
      <c r="AU265" s="245" t="s">
        <v>85</v>
      </c>
      <c r="AV265" s="14" t="s">
        <v>85</v>
      </c>
      <c r="AW265" s="14" t="s">
        <v>37</v>
      </c>
      <c r="AX265" s="14" t="s">
        <v>75</v>
      </c>
      <c r="AY265" s="245" t="s">
        <v>125</v>
      </c>
    </row>
    <row r="266" spans="1:51" s="14" customFormat="1" ht="12">
      <c r="A266" s="14"/>
      <c r="B266" s="235"/>
      <c r="C266" s="236"/>
      <c r="D266" s="226" t="s">
        <v>140</v>
      </c>
      <c r="E266" s="237" t="s">
        <v>19</v>
      </c>
      <c r="F266" s="238" t="s">
        <v>749</v>
      </c>
      <c r="G266" s="236"/>
      <c r="H266" s="239">
        <v>1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140</v>
      </c>
      <c r="AU266" s="245" t="s">
        <v>85</v>
      </c>
      <c r="AV266" s="14" t="s">
        <v>85</v>
      </c>
      <c r="AW266" s="14" t="s">
        <v>37</v>
      </c>
      <c r="AX266" s="14" t="s">
        <v>75</v>
      </c>
      <c r="AY266" s="245" t="s">
        <v>125</v>
      </c>
    </row>
    <row r="267" spans="1:51" s="14" customFormat="1" ht="12">
      <c r="A267" s="14"/>
      <c r="B267" s="235"/>
      <c r="C267" s="236"/>
      <c r="D267" s="226" t="s">
        <v>140</v>
      </c>
      <c r="E267" s="237" t="s">
        <v>19</v>
      </c>
      <c r="F267" s="238" t="s">
        <v>750</v>
      </c>
      <c r="G267" s="236"/>
      <c r="H267" s="239">
        <v>26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5" t="s">
        <v>140</v>
      </c>
      <c r="AU267" s="245" t="s">
        <v>85</v>
      </c>
      <c r="AV267" s="14" t="s">
        <v>85</v>
      </c>
      <c r="AW267" s="14" t="s">
        <v>37</v>
      </c>
      <c r="AX267" s="14" t="s">
        <v>75</v>
      </c>
      <c r="AY267" s="245" t="s">
        <v>125</v>
      </c>
    </row>
    <row r="268" spans="1:51" s="16" customFormat="1" ht="12">
      <c r="A268" s="16"/>
      <c r="B268" s="257"/>
      <c r="C268" s="258"/>
      <c r="D268" s="226" t="s">
        <v>140</v>
      </c>
      <c r="E268" s="259" t="s">
        <v>19</v>
      </c>
      <c r="F268" s="260" t="s">
        <v>180</v>
      </c>
      <c r="G268" s="258"/>
      <c r="H268" s="261">
        <v>32</v>
      </c>
      <c r="I268" s="262"/>
      <c r="J268" s="258"/>
      <c r="K268" s="258"/>
      <c r="L268" s="263"/>
      <c r="M268" s="264"/>
      <c r="N268" s="265"/>
      <c r="O268" s="265"/>
      <c r="P268" s="265"/>
      <c r="Q268" s="265"/>
      <c r="R268" s="265"/>
      <c r="S268" s="265"/>
      <c r="T268" s="26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T268" s="267" t="s">
        <v>140</v>
      </c>
      <c r="AU268" s="267" t="s">
        <v>85</v>
      </c>
      <c r="AV268" s="16" t="s">
        <v>132</v>
      </c>
      <c r="AW268" s="16" t="s">
        <v>37</v>
      </c>
      <c r="AX268" s="16" t="s">
        <v>83</v>
      </c>
      <c r="AY268" s="267" t="s">
        <v>125</v>
      </c>
    </row>
    <row r="269" spans="1:65" s="2" customFormat="1" ht="16.5" customHeight="1">
      <c r="A269" s="40"/>
      <c r="B269" s="41"/>
      <c r="C269" s="268" t="s">
        <v>414</v>
      </c>
      <c r="D269" s="268" t="s">
        <v>210</v>
      </c>
      <c r="E269" s="269" t="s">
        <v>401</v>
      </c>
      <c r="F269" s="270" t="s">
        <v>402</v>
      </c>
      <c r="G269" s="271" t="s">
        <v>157</v>
      </c>
      <c r="H269" s="272">
        <v>28.56</v>
      </c>
      <c r="I269" s="273"/>
      <c r="J269" s="274">
        <f>ROUND(I269*H269,2)</f>
        <v>0</v>
      </c>
      <c r="K269" s="270" t="s">
        <v>131</v>
      </c>
      <c r="L269" s="275"/>
      <c r="M269" s="276" t="s">
        <v>19</v>
      </c>
      <c r="N269" s="277" t="s">
        <v>46</v>
      </c>
      <c r="O269" s="86"/>
      <c r="P269" s="215">
        <f>O269*H269</f>
        <v>0</v>
      </c>
      <c r="Q269" s="215">
        <v>0.08</v>
      </c>
      <c r="R269" s="215">
        <f>Q269*H269</f>
        <v>2.2848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181</v>
      </c>
      <c r="AT269" s="217" t="s">
        <v>210</v>
      </c>
      <c r="AU269" s="217" t="s">
        <v>85</v>
      </c>
      <c r="AY269" s="19" t="s">
        <v>125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83</v>
      </c>
      <c r="BK269" s="218">
        <f>ROUND(I269*H269,2)</f>
        <v>0</v>
      </c>
      <c r="BL269" s="19" t="s">
        <v>132</v>
      </c>
      <c r="BM269" s="217" t="s">
        <v>751</v>
      </c>
    </row>
    <row r="270" spans="1:51" s="14" customFormat="1" ht="12">
      <c r="A270" s="14"/>
      <c r="B270" s="235"/>
      <c r="C270" s="236"/>
      <c r="D270" s="226" t="s">
        <v>140</v>
      </c>
      <c r="E270" s="237" t="s">
        <v>19</v>
      </c>
      <c r="F270" s="238" t="s">
        <v>750</v>
      </c>
      <c r="G270" s="236"/>
      <c r="H270" s="239">
        <v>26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5" t="s">
        <v>140</v>
      </c>
      <c r="AU270" s="245" t="s">
        <v>85</v>
      </c>
      <c r="AV270" s="14" t="s">
        <v>85</v>
      </c>
      <c r="AW270" s="14" t="s">
        <v>37</v>
      </c>
      <c r="AX270" s="14" t="s">
        <v>75</v>
      </c>
      <c r="AY270" s="245" t="s">
        <v>125</v>
      </c>
    </row>
    <row r="271" spans="1:51" s="14" customFormat="1" ht="12">
      <c r="A271" s="14"/>
      <c r="B271" s="235"/>
      <c r="C271" s="236"/>
      <c r="D271" s="226" t="s">
        <v>140</v>
      </c>
      <c r="E271" s="237" t="s">
        <v>19</v>
      </c>
      <c r="F271" s="238" t="s">
        <v>752</v>
      </c>
      <c r="G271" s="236"/>
      <c r="H271" s="239">
        <v>28.56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5" t="s">
        <v>140</v>
      </c>
      <c r="AU271" s="245" t="s">
        <v>85</v>
      </c>
      <c r="AV271" s="14" t="s">
        <v>85</v>
      </c>
      <c r="AW271" s="14" t="s">
        <v>37</v>
      </c>
      <c r="AX271" s="14" t="s">
        <v>83</v>
      </c>
      <c r="AY271" s="245" t="s">
        <v>125</v>
      </c>
    </row>
    <row r="272" spans="1:65" s="2" customFormat="1" ht="16.5" customHeight="1">
      <c r="A272" s="40"/>
      <c r="B272" s="41"/>
      <c r="C272" s="268" t="s">
        <v>420</v>
      </c>
      <c r="D272" s="268" t="s">
        <v>210</v>
      </c>
      <c r="E272" s="269" t="s">
        <v>406</v>
      </c>
      <c r="F272" s="270" t="s">
        <v>407</v>
      </c>
      <c r="G272" s="271" t="s">
        <v>157</v>
      </c>
      <c r="H272" s="272">
        <v>5.1</v>
      </c>
      <c r="I272" s="273"/>
      <c r="J272" s="274">
        <f>ROUND(I272*H272,2)</f>
        <v>0</v>
      </c>
      <c r="K272" s="270" t="s">
        <v>131</v>
      </c>
      <c r="L272" s="275"/>
      <c r="M272" s="276" t="s">
        <v>19</v>
      </c>
      <c r="N272" s="277" t="s">
        <v>46</v>
      </c>
      <c r="O272" s="86"/>
      <c r="P272" s="215">
        <f>O272*H272</f>
        <v>0</v>
      </c>
      <c r="Q272" s="215">
        <v>0.0483</v>
      </c>
      <c r="R272" s="215">
        <f>Q272*H272</f>
        <v>0.24633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181</v>
      </c>
      <c r="AT272" s="217" t="s">
        <v>210</v>
      </c>
      <c r="AU272" s="217" t="s">
        <v>85</v>
      </c>
      <c r="AY272" s="19" t="s">
        <v>125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83</v>
      </c>
      <c r="BK272" s="218">
        <f>ROUND(I272*H272,2)</f>
        <v>0</v>
      </c>
      <c r="BL272" s="19" t="s">
        <v>132</v>
      </c>
      <c r="BM272" s="217" t="s">
        <v>753</v>
      </c>
    </row>
    <row r="273" spans="1:51" s="14" customFormat="1" ht="12">
      <c r="A273" s="14"/>
      <c r="B273" s="235"/>
      <c r="C273" s="236"/>
      <c r="D273" s="226" t="s">
        <v>140</v>
      </c>
      <c r="E273" s="237" t="s">
        <v>19</v>
      </c>
      <c r="F273" s="238" t="s">
        <v>397</v>
      </c>
      <c r="G273" s="236"/>
      <c r="H273" s="239">
        <v>5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5" t="s">
        <v>140</v>
      </c>
      <c r="AU273" s="245" t="s">
        <v>85</v>
      </c>
      <c r="AV273" s="14" t="s">
        <v>85</v>
      </c>
      <c r="AW273" s="14" t="s">
        <v>37</v>
      </c>
      <c r="AX273" s="14" t="s">
        <v>75</v>
      </c>
      <c r="AY273" s="245" t="s">
        <v>125</v>
      </c>
    </row>
    <row r="274" spans="1:51" s="15" customFormat="1" ht="12">
      <c r="A274" s="15"/>
      <c r="B274" s="246"/>
      <c r="C274" s="247"/>
      <c r="D274" s="226" t="s">
        <v>140</v>
      </c>
      <c r="E274" s="248" t="s">
        <v>19</v>
      </c>
      <c r="F274" s="249" t="s">
        <v>176</v>
      </c>
      <c r="G274" s="247"/>
      <c r="H274" s="250">
        <v>5</v>
      </c>
      <c r="I274" s="251"/>
      <c r="J274" s="247"/>
      <c r="K274" s="247"/>
      <c r="L274" s="252"/>
      <c r="M274" s="253"/>
      <c r="N274" s="254"/>
      <c r="O274" s="254"/>
      <c r="P274" s="254"/>
      <c r="Q274" s="254"/>
      <c r="R274" s="254"/>
      <c r="S274" s="254"/>
      <c r="T274" s="25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6" t="s">
        <v>140</v>
      </c>
      <c r="AU274" s="256" t="s">
        <v>85</v>
      </c>
      <c r="AV274" s="15" t="s">
        <v>143</v>
      </c>
      <c r="AW274" s="15" t="s">
        <v>37</v>
      </c>
      <c r="AX274" s="15" t="s">
        <v>75</v>
      </c>
      <c r="AY274" s="256" t="s">
        <v>125</v>
      </c>
    </row>
    <row r="275" spans="1:51" s="14" customFormat="1" ht="12">
      <c r="A275" s="14"/>
      <c r="B275" s="235"/>
      <c r="C275" s="236"/>
      <c r="D275" s="226" t="s">
        <v>140</v>
      </c>
      <c r="E275" s="237" t="s">
        <v>19</v>
      </c>
      <c r="F275" s="238" t="s">
        <v>409</v>
      </c>
      <c r="G275" s="236"/>
      <c r="H275" s="239">
        <v>5.1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5" t="s">
        <v>140</v>
      </c>
      <c r="AU275" s="245" t="s">
        <v>85</v>
      </c>
      <c r="AV275" s="14" t="s">
        <v>85</v>
      </c>
      <c r="AW275" s="14" t="s">
        <v>37</v>
      </c>
      <c r="AX275" s="14" t="s">
        <v>83</v>
      </c>
      <c r="AY275" s="245" t="s">
        <v>125</v>
      </c>
    </row>
    <row r="276" spans="1:65" s="2" customFormat="1" ht="16.5" customHeight="1">
      <c r="A276" s="40"/>
      <c r="B276" s="41"/>
      <c r="C276" s="268" t="s">
        <v>425</v>
      </c>
      <c r="D276" s="268" t="s">
        <v>210</v>
      </c>
      <c r="E276" s="269" t="s">
        <v>411</v>
      </c>
      <c r="F276" s="270" t="s">
        <v>412</v>
      </c>
      <c r="G276" s="271" t="s">
        <v>157</v>
      </c>
      <c r="H276" s="272">
        <v>1</v>
      </c>
      <c r="I276" s="273"/>
      <c r="J276" s="274">
        <f>ROUND(I276*H276,2)</f>
        <v>0</v>
      </c>
      <c r="K276" s="270" t="s">
        <v>131</v>
      </c>
      <c r="L276" s="275"/>
      <c r="M276" s="276" t="s">
        <v>19</v>
      </c>
      <c r="N276" s="277" t="s">
        <v>46</v>
      </c>
      <c r="O276" s="86"/>
      <c r="P276" s="215">
        <f>O276*H276</f>
        <v>0</v>
      </c>
      <c r="Q276" s="215">
        <v>0.06567</v>
      </c>
      <c r="R276" s="215">
        <f>Q276*H276</f>
        <v>0.06567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181</v>
      </c>
      <c r="AT276" s="217" t="s">
        <v>210</v>
      </c>
      <c r="AU276" s="217" t="s">
        <v>85</v>
      </c>
      <c r="AY276" s="19" t="s">
        <v>125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83</v>
      </c>
      <c r="BK276" s="218">
        <f>ROUND(I276*H276,2)</f>
        <v>0</v>
      </c>
      <c r="BL276" s="19" t="s">
        <v>132</v>
      </c>
      <c r="BM276" s="217" t="s">
        <v>754</v>
      </c>
    </row>
    <row r="277" spans="1:51" s="14" customFormat="1" ht="12">
      <c r="A277" s="14"/>
      <c r="B277" s="235"/>
      <c r="C277" s="236"/>
      <c r="D277" s="226" t="s">
        <v>140</v>
      </c>
      <c r="E277" s="237" t="s">
        <v>19</v>
      </c>
      <c r="F277" s="238" t="s">
        <v>749</v>
      </c>
      <c r="G277" s="236"/>
      <c r="H277" s="239">
        <v>1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5" t="s">
        <v>140</v>
      </c>
      <c r="AU277" s="245" t="s">
        <v>85</v>
      </c>
      <c r="AV277" s="14" t="s">
        <v>85</v>
      </c>
      <c r="AW277" s="14" t="s">
        <v>37</v>
      </c>
      <c r="AX277" s="14" t="s">
        <v>83</v>
      </c>
      <c r="AY277" s="245" t="s">
        <v>125</v>
      </c>
    </row>
    <row r="278" spans="1:65" s="2" customFormat="1" ht="16.5" customHeight="1">
      <c r="A278" s="40"/>
      <c r="B278" s="41"/>
      <c r="C278" s="206" t="s">
        <v>432</v>
      </c>
      <c r="D278" s="206" t="s">
        <v>127</v>
      </c>
      <c r="E278" s="207" t="s">
        <v>442</v>
      </c>
      <c r="F278" s="208" t="s">
        <v>443</v>
      </c>
      <c r="G278" s="209" t="s">
        <v>170</v>
      </c>
      <c r="H278" s="210">
        <v>1.12</v>
      </c>
      <c r="I278" s="211"/>
      <c r="J278" s="212">
        <f>ROUND(I278*H278,2)</f>
        <v>0</v>
      </c>
      <c r="K278" s="208" t="s">
        <v>131</v>
      </c>
      <c r="L278" s="46"/>
      <c r="M278" s="213" t="s">
        <v>19</v>
      </c>
      <c r="N278" s="214" t="s">
        <v>46</v>
      </c>
      <c r="O278" s="86"/>
      <c r="P278" s="215">
        <f>O278*H278</f>
        <v>0</v>
      </c>
      <c r="Q278" s="215">
        <v>2.25634</v>
      </c>
      <c r="R278" s="215">
        <f>Q278*H278</f>
        <v>2.5271008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132</v>
      </c>
      <c r="AT278" s="217" t="s">
        <v>127</v>
      </c>
      <c r="AU278" s="217" t="s">
        <v>85</v>
      </c>
      <c r="AY278" s="19" t="s">
        <v>125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83</v>
      </c>
      <c r="BK278" s="218">
        <f>ROUND(I278*H278,2)</f>
        <v>0</v>
      </c>
      <c r="BL278" s="19" t="s">
        <v>132</v>
      </c>
      <c r="BM278" s="217" t="s">
        <v>755</v>
      </c>
    </row>
    <row r="279" spans="1:47" s="2" customFormat="1" ht="12">
      <c r="A279" s="40"/>
      <c r="B279" s="41"/>
      <c r="C279" s="42"/>
      <c r="D279" s="219" t="s">
        <v>134</v>
      </c>
      <c r="E279" s="42"/>
      <c r="F279" s="220" t="s">
        <v>445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134</v>
      </c>
      <c r="AU279" s="19" t="s">
        <v>85</v>
      </c>
    </row>
    <row r="280" spans="1:51" s="13" customFormat="1" ht="12">
      <c r="A280" s="13"/>
      <c r="B280" s="224"/>
      <c r="C280" s="225"/>
      <c r="D280" s="226" t="s">
        <v>140</v>
      </c>
      <c r="E280" s="227" t="s">
        <v>19</v>
      </c>
      <c r="F280" s="228" t="s">
        <v>446</v>
      </c>
      <c r="G280" s="225"/>
      <c r="H280" s="227" t="s">
        <v>19</v>
      </c>
      <c r="I280" s="229"/>
      <c r="J280" s="225"/>
      <c r="K280" s="225"/>
      <c r="L280" s="230"/>
      <c r="M280" s="231"/>
      <c r="N280" s="232"/>
      <c r="O280" s="232"/>
      <c r="P280" s="232"/>
      <c r="Q280" s="232"/>
      <c r="R280" s="232"/>
      <c r="S280" s="232"/>
      <c r="T280" s="23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4" t="s">
        <v>140</v>
      </c>
      <c r="AU280" s="234" t="s">
        <v>85</v>
      </c>
      <c r="AV280" s="13" t="s">
        <v>83</v>
      </c>
      <c r="AW280" s="13" t="s">
        <v>37</v>
      </c>
      <c r="AX280" s="13" t="s">
        <v>75</v>
      </c>
      <c r="AY280" s="234" t="s">
        <v>125</v>
      </c>
    </row>
    <row r="281" spans="1:51" s="14" customFormat="1" ht="12">
      <c r="A281" s="14"/>
      <c r="B281" s="235"/>
      <c r="C281" s="236"/>
      <c r="D281" s="226" t="s">
        <v>140</v>
      </c>
      <c r="E281" s="237" t="s">
        <v>19</v>
      </c>
      <c r="F281" s="238" t="s">
        <v>756</v>
      </c>
      <c r="G281" s="236"/>
      <c r="H281" s="239">
        <v>1.12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5" t="s">
        <v>140</v>
      </c>
      <c r="AU281" s="245" t="s">
        <v>85</v>
      </c>
      <c r="AV281" s="14" t="s">
        <v>85</v>
      </c>
      <c r="AW281" s="14" t="s">
        <v>37</v>
      </c>
      <c r="AX281" s="14" t="s">
        <v>83</v>
      </c>
      <c r="AY281" s="245" t="s">
        <v>125</v>
      </c>
    </row>
    <row r="282" spans="1:65" s="2" customFormat="1" ht="16.5" customHeight="1">
      <c r="A282" s="40"/>
      <c r="B282" s="41"/>
      <c r="C282" s="206" t="s">
        <v>437</v>
      </c>
      <c r="D282" s="206" t="s">
        <v>127</v>
      </c>
      <c r="E282" s="207" t="s">
        <v>586</v>
      </c>
      <c r="F282" s="208" t="s">
        <v>587</v>
      </c>
      <c r="G282" s="209" t="s">
        <v>157</v>
      </c>
      <c r="H282" s="210">
        <v>59</v>
      </c>
      <c r="I282" s="211"/>
      <c r="J282" s="212">
        <f>ROUND(I282*H282,2)</f>
        <v>0</v>
      </c>
      <c r="K282" s="208" t="s">
        <v>131</v>
      </c>
      <c r="L282" s="46"/>
      <c r="M282" s="213" t="s">
        <v>19</v>
      </c>
      <c r="N282" s="214" t="s">
        <v>46</v>
      </c>
      <c r="O282" s="86"/>
      <c r="P282" s="215">
        <f>O282*H282</f>
        <v>0</v>
      </c>
      <c r="Q282" s="215">
        <v>0.7493193</v>
      </c>
      <c r="R282" s="215">
        <f>Q282*H282</f>
        <v>44.2098387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132</v>
      </c>
      <c r="AT282" s="217" t="s">
        <v>127</v>
      </c>
      <c r="AU282" s="217" t="s">
        <v>85</v>
      </c>
      <c r="AY282" s="19" t="s">
        <v>125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83</v>
      </c>
      <c r="BK282" s="218">
        <f>ROUND(I282*H282,2)</f>
        <v>0</v>
      </c>
      <c r="BL282" s="19" t="s">
        <v>132</v>
      </c>
      <c r="BM282" s="217" t="s">
        <v>757</v>
      </c>
    </row>
    <row r="283" spans="1:47" s="2" customFormat="1" ht="12">
      <c r="A283" s="40"/>
      <c r="B283" s="41"/>
      <c r="C283" s="42"/>
      <c r="D283" s="219" t="s">
        <v>134</v>
      </c>
      <c r="E283" s="42"/>
      <c r="F283" s="220" t="s">
        <v>589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134</v>
      </c>
      <c r="AU283" s="19" t="s">
        <v>85</v>
      </c>
    </row>
    <row r="284" spans="1:51" s="14" customFormat="1" ht="12">
      <c r="A284" s="14"/>
      <c r="B284" s="235"/>
      <c r="C284" s="236"/>
      <c r="D284" s="226" t="s">
        <v>140</v>
      </c>
      <c r="E284" s="237" t="s">
        <v>19</v>
      </c>
      <c r="F284" s="238" t="s">
        <v>758</v>
      </c>
      <c r="G284" s="236"/>
      <c r="H284" s="239">
        <v>59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5" t="s">
        <v>140</v>
      </c>
      <c r="AU284" s="245" t="s">
        <v>85</v>
      </c>
      <c r="AV284" s="14" t="s">
        <v>85</v>
      </c>
      <c r="AW284" s="14" t="s">
        <v>37</v>
      </c>
      <c r="AX284" s="14" t="s">
        <v>83</v>
      </c>
      <c r="AY284" s="245" t="s">
        <v>125</v>
      </c>
    </row>
    <row r="285" spans="1:65" s="2" customFormat="1" ht="16.5" customHeight="1">
      <c r="A285" s="40"/>
      <c r="B285" s="41"/>
      <c r="C285" s="268" t="s">
        <v>441</v>
      </c>
      <c r="D285" s="268" t="s">
        <v>210</v>
      </c>
      <c r="E285" s="269" t="s">
        <v>591</v>
      </c>
      <c r="F285" s="270" t="s">
        <v>592</v>
      </c>
      <c r="G285" s="271" t="s">
        <v>157</v>
      </c>
      <c r="H285" s="272">
        <v>59</v>
      </c>
      <c r="I285" s="273"/>
      <c r="J285" s="274">
        <f>ROUND(I285*H285,2)</f>
        <v>0</v>
      </c>
      <c r="K285" s="270" t="s">
        <v>131</v>
      </c>
      <c r="L285" s="275"/>
      <c r="M285" s="276" t="s">
        <v>19</v>
      </c>
      <c r="N285" s="277" t="s">
        <v>46</v>
      </c>
      <c r="O285" s="86"/>
      <c r="P285" s="215">
        <f>O285*H285</f>
        <v>0</v>
      </c>
      <c r="Q285" s="215">
        <v>0.416</v>
      </c>
      <c r="R285" s="215">
        <f>Q285*H285</f>
        <v>24.544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181</v>
      </c>
      <c r="AT285" s="217" t="s">
        <v>210</v>
      </c>
      <c r="AU285" s="217" t="s">
        <v>85</v>
      </c>
      <c r="AY285" s="19" t="s">
        <v>125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83</v>
      </c>
      <c r="BK285" s="218">
        <f>ROUND(I285*H285,2)</f>
        <v>0</v>
      </c>
      <c r="BL285" s="19" t="s">
        <v>132</v>
      </c>
      <c r="BM285" s="217" t="s">
        <v>759</v>
      </c>
    </row>
    <row r="286" spans="1:65" s="2" customFormat="1" ht="16.5" customHeight="1">
      <c r="A286" s="40"/>
      <c r="B286" s="41"/>
      <c r="C286" s="206" t="s">
        <v>450</v>
      </c>
      <c r="D286" s="206" t="s">
        <v>127</v>
      </c>
      <c r="E286" s="207" t="s">
        <v>594</v>
      </c>
      <c r="F286" s="208" t="s">
        <v>595</v>
      </c>
      <c r="G286" s="209" t="s">
        <v>170</v>
      </c>
      <c r="H286" s="210">
        <v>4.8</v>
      </c>
      <c r="I286" s="211"/>
      <c r="J286" s="212">
        <f>ROUND(I286*H286,2)</f>
        <v>0</v>
      </c>
      <c r="K286" s="208" t="s">
        <v>131</v>
      </c>
      <c r="L286" s="46"/>
      <c r="M286" s="213" t="s">
        <v>19</v>
      </c>
      <c r="N286" s="214" t="s">
        <v>46</v>
      </c>
      <c r="O286" s="86"/>
      <c r="P286" s="215">
        <f>O286*H286</f>
        <v>0</v>
      </c>
      <c r="Q286" s="215">
        <v>2.5122535</v>
      </c>
      <c r="R286" s="215">
        <f>Q286*H286</f>
        <v>12.058816799999999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132</v>
      </c>
      <c r="AT286" s="217" t="s">
        <v>127</v>
      </c>
      <c r="AU286" s="217" t="s">
        <v>85</v>
      </c>
      <c r="AY286" s="19" t="s">
        <v>125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83</v>
      </c>
      <c r="BK286" s="218">
        <f>ROUND(I286*H286,2)</f>
        <v>0</v>
      </c>
      <c r="BL286" s="19" t="s">
        <v>132</v>
      </c>
      <c r="BM286" s="217" t="s">
        <v>760</v>
      </c>
    </row>
    <row r="287" spans="1:47" s="2" customFormat="1" ht="12">
      <c r="A287" s="40"/>
      <c r="B287" s="41"/>
      <c r="C287" s="42"/>
      <c r="D287" s="219" t="s">
        <v>134</v>
      </c>
      <c r="E287" s="42"/>
      <c r="F287" s="220" t="s">
        <v>597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134</v>
      </c>
      <c r="AU287" s="19" t="s">
        <v>85</v>
      </c>
    </row>
    <row r="288" spans="1:51" s="14" customFormat="1" ht="12">
      <c r="A288" s="14"/>
      <c r="B288" s="235"/>
      <c r="C288" s="236"/>
      <c r="D288" s="226" t="s">
        <v>140</v>
      </c>
      <c r="E288" s="237" t="s">
        <v>19</v>
      </c>
      <c r="F288" s="238" t="s">
        <v>761</v>
      </c>
      <c r="G288" s="236"/>
      <c r="H288" s="239">
        <v>4.8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5" t="s">
        <v>140</v>
      </c>
      <c r="AU288" s="245" t="s">
        <v>85</v>
      </c>
      <c r="AV288" s="14" t="s">
        <v>85</v>
      </c>
      <c r="AW288" s="14" t="s">
        <v>37</v>
      </c>
      <c r="AX288" s="14" t="s">
        <v>83</v>
      </c>
      <c r="AY288" s="245" t="s">
        <v>125</v>
      </c>
    </row>
    <row r="289" spans="1:65" s="2" customFormat="1" ht="24.15" customHeight="1">
      <c r="A289" s="40"/>
      <c r="B289" s="41"/>
      <c r="C289" s="206" t="s">
        <v>456</v>
      </c>
      <c r="D289" s="206" t="s">
        <v>127</v>
      </c>
      <c r="E289" s="207" t="s">
        <v>762</v>
      </c>
      <c r="F289" s="208" t="s">
        <v>763</v>
      </c>
      <c r="G289" s="209" t="s">
        <v>170</v>
      </c>
      <c r="H289" s="210">
        <v>2.4</v>
      </c>
      <c r="I289" s="211"/>
      <c r="J289" s="212">
        <f>ROUND(I289*H289,2)</f>
        <v>0</v>
      </c>
      <c r="K289" s="208" t="s">
        <v>131</v>
      </c>
      <c r="L289" s="46"/>
      <c r="M289" s="213" t="s">
        <v>19</v>
      </c>
      <c r="N289" s="214" t="s">
        <v>46</v>
      </c>
      <c r="O289" s="86"/>
      <c r="P289" s="215">
        <f>O289*H289</f>
        <v>0</v>
      </c>
      <c r="Q289" s="215">
        <v>0</v>
      </c>
      <c r="R289" s="215">
        <f>Q289*H289</f>
        <v>0</v>
      </c>
      <c r="S289" s="215">
        <v>2.4</v>
      </c>
      <c r="T289" s="216">
        <f>S289*H289</f>
        <v>5.76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132</v>
      </c>
      <c r="AT289" s="217" t="s">
        <v>127</v>
      </c>
      <c r="AU289" s="217" t="s">
        <v>85</v>
      </c>
      <c r="AY289" s="19" t="s">
        <v>125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83</v>
      </c>
      <c r="BK289" s="218">
        <f>ROUND(I289*H289,2)</f>
        <v>0</v>
      </c>
      <c r="BL289" s="19" t="s">
        <v>132</v>
      </c>
      <c r="BM289" s="217" t="s">
        <v>764</v>
      </c>
    </row>
    <row r="290" spans="1:47" s="2" customFormat="1" ht="12">
      <c r="A290" s="40"/>
      <c r="B290" s="41"/>
      <c r="C290" s="42"/>
      <c r="D290" s="219" t="s">
        <v>134</v>
      </c>
      <c r="E290" s="42"/>
      <c r="F290" s="220" t="s">
        <v>765</v>
      </c>
      <c r="G290" s="42"/>
      <c r="H290" s="42"/>
      <c r="I290" s="221"/>
      <c r="J290" s="42"/>
      <c r="K290" s="42"/>
      <c r="L290" s="46"/>
      <c r="M290" s="222"/>
      <c r="N290" s="22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134</v>
      </c>
      <c r="AU290" s="19" t="s">
        <v>85</v>
      </c>
    </row>
    <row r="291" spans="1:51" s="13" customFormat="1" ht="12">
      <c r="A291" s="13"/>
      <c r="B291" s="224"/>
      <c r="C291" s="225"/>
      <c r="D291" s="226" t="s">
        <v>140</v>
      </c>
      <c r="E291" s="227" t="s">
        <v>19</v>
      </c>
      <c r="F291" s="228" t="s">
        <v>141</v>
      </c>
      <c r="G291" s="225"/>
      <c r="H291" s="227" t="s">
        <v>19</v>
      </c>
      <c r="I291" s="229"/>
      <c r="J291" s="225"/>
      <c r="K291" s="225"/>
      <c r="L291" s="230"/>
      <c r="M291" s="231"/>
      <c r="N291" s="232"/>
      <c r="O291" s="232"/>
      <c r="P291" s="232"/>
      <c r="Q291" s="232"/>
      <c r="R291" s="232"/>
      <c r="S291" s="232"/>
      <c r="T291" s="23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4" t="s">
        <v>140</v>
      </c>
      <c r="AU291" s="234" t="s">
        <v>85</v>
      </c>
      <c r="AV291" s="13" t="s">
        <v>83</v>
      </c>
      <c r="AW291" s="13" t="s">
        <v>37</v>
      </c>
      <c r="AX291" s="13" t="s">
        <v>75</v>
      </c>
      <c r="AY291" s="234" t="s">
        <v>125</v>
      </c>
    </row>
    <row r="292" spans="1:51" s="14" customFormat="1" ht="12">
      <c r="A292" s="14"/>
      <c r="B292" s="235"/>
      <c r="C292" s="236"/>
      <c r="D292" s="226" t="s">
        <v>140</v>
      </c>
      <c r="E292" s="237" t="s">
        <v>19</v>
      </c>
      <c r="F292" s="238" t="s">
        <v>766</v>
      </c>
      <c r="G292" s="236"/>
      <c r="H292" s="239">
        <v>2.4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5" t="s">
        <v>140</v>
      </c>
      <c r="AU292" s="245" t="s">
        <v>85</v>
      </c>
      <c r="AV292" s="14" t="s">
        <v>85</v>
      </c>
      <c r="AW292" s="14" t="s">
        <v>37</v>
      </c>
      <c r="AX292" s="14" t="s">
        <v>83</v>
      </c>
      <c r="AY292" s="245" t="s">
        <v>125</v>
      </c>
    </row>
    <row r="293" spans="1:65" s="2" customFormat="1" ht="33" customHeight="1">
      <c r="A293" s="40"/>
      <c r="B293" s="41"/>
      <c r="C293" s="206" t="s">
        <v>461</v>
      </c>
      <c r="D293" s="206" t="s">
        <v>127</v>
      </c>
      <c r="E293" s="207" t="s">
        <v>767</v>
      </c>
      <c r="F293" s="208" t="s">
        <v>768</v>
      </c>
      <c r="G293" s="209" t="s">
        <v>157</v>
      </c>
      <c r="H293" s="210">
        <v>2</v>
      </c>
      <c r="I293" s="211"/>
      <c r="J293" s="212">
        <f>ROUND(I293*H293,2)</f>
        <v>0</v>
      </c>
      <c r="K293" s="208" t="s">
        <v>131</v>
      </c>
      <c r="L293" s="46"/>
      <c r="M293" s="213" t="s">
        <v>19</v>
      </c>
      <c r="N293" s="214" t="s">
        <v>46</v>
      </c>
      <c r="O293" s="86"/>
      <c r="P293" s="215">
        <f>O293*H293</f>
        <v>0</v>
      </c>
      <c r="Q293" s="215">
        <v>0</v>
      </c>
      <c r="R293" s="215">
        <f>Q293*H293</f>
        <v>0</v>
      </c>
      <c r="S293" s="215">
        <v>2.055</v>
      </c>
      <c r="T293" s="216">
        <f>S293*H293</f>
        <v>4.11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132</v>
      </c>
      <c r="AT293" s="217" t="s">
        <v>127</v>
      </c>
      <c r="AU293" s="217" t="s">
        <v>85</v>
      </c>
      <c r="AY293" s="19" t="s">
        <v>125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83</v>
      </c>
      <c r="BK293" s="218">
        <f>ROUND(I293*H293,2)</f>
        <v>0</v>
      </c>
      <c r="BL293" s="19" t="s">
        <v>132</v>
      </c>
      <c r="BM293" s="217" t="s">
        <v>769</v>
      </c>
    </row>
    <row r="294" spans="1:47" s="2" customFormat="1" ht="12">
      <c r="A294" s="40"/>
      <c r="B294" s="41"/>
      <c r="C294" s="42"/>
      <c r="D294" s="219" t="s">
        <v>134</v>
      </c>
      <c r="E294" s="42"/>
      <c r="F294" s="220" t="s">
        <v>770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134</v>
      </c>
      <c r="AU294" s="19" t="s">
        <v>85</v>
      </c>
    </row>
    <row r="295" spans="1:51" s="13" customFormat="1" ht="12">
      <c r="A295" s="13"/>
      <c r="B295" s="224"/>
      <c r="C295" s="225"/>
      <c r="D295" s="226" t="s">
        <v>140</v>
      </c>
      <c r="E295" s="227" t="s">
        <v>19</v>
      </c>
      <c r="F295" s="228" t="s">
        <v>141</v>
      </c>
      <c r="G295" s="225"/>
      <c r="H295" s="227" t="s">
        <v>19</v>
      </c>
      <c r="I295" s="229"/>
      <c r="J295" s="225"/>
      <c r="K295" s="225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140</v>
      </c>
      <c r="AU295" s="234" t="s">
        <v>85</v>
      </c>
      <c r="AV295" s="13" t="s">
        <v>83</v>
      </c>
      <c r="AW295" s="13" t="s">
        <v>37</v>
      </c>
      <c r="AX295" s="13" t="s">
        <v>75</v>
      </c>
      <c r="AY295" s="234" t="s">
        <v>125</v>
      </c>
    </row>
    <row r="296" spans="1:51" s="14" customFormat="1" ht="12">
      <c r="A296" s="14"/>
      <c r="B296" s="235"/>
      <c r="C296" s="236"/>
      <c r="D296" s="226" t="s">
        <v>140</v>
      </c>
      <c r="E296" s="237" t="s">
        <v>19</v>
      </c>
      <c r="F296" s="238" t="s">
        <v>771</v>
      </c>
      <c r="G296" s="236"/>
      <c r="H296" s="239">
        <v>2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5" t="s">
        <v>140</v>
      </c>
      <c r="AU296" s="245" t="s">
        <v>85</v>
      </c>
      <c r="AV296" s="14" t="s">
        <v>85</v>
      </c>
      <c r="AW296" s="14" t="s">
        <v>37</v>
      </c>
      <c r="AX296" s="14" t="s">
        <v>83</v>
      </c>
      <c r="AY296" s="245" t="s">
        <v>125</v>
      </c>
    </row>
    <row r="297" spans="1:65" s="2" customFormat="1" ht="16.5" customHeight="1">
      <c r="A297" s="40"/>
      <c r="B297" s="41"/>
      <c r="C297" s="206" t="s">
        <v>470</v>
      </c>
      <c r="D297" s="206" t="s">
        <v>127</v>
      </c>
      <c r="E297" s="207" t="s">
        <v>772</v>
      </c>
      <c r="F297" s="208" t="s">
        <v>773</v>
      </c>
      <c r="G297" s="209" t="s">
        <v>244</v>
      </c>
      <c r="H297" s="210">
        <v>3</v>
      </c>
      <c r="I297" s="211"/>
      <c r="J297" s="212">
        <f>ROUND(I297*H297,2)</f>
        <v>0</v>
      </c>
      <c r="K297" s="208" t="s">
        <v>131</v>
      </c>
      <c r="L297" s="46"/>
      <c r="M297" s="213" t="s">
        <v>19</v>
      </c>
      <c r="N297" s="214" t="s">
        <v>46</v>
      </c>
      <c r="O297" s="86"/>
      <c r="P297" s="215">
        <f>O297*H297</f>
        <v>0</v>
      </c>
      <c r="Q297" s="215">
        <v>2.53E-05</v>
      </c>
      <c r="R297" s="215">
        <f>Q297*H297</f>
        <v>7.59E-05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132</v>
      </c>
      <c r="AT297" s="217" t="s">
        <v>127</v>
      </c>
      <c r="AU297" s="217" t="s">
        <v>85</v>
      </c>
      <c r="AY297" s="19" t="s">
        <v>125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83</v>
      </c>
      <c r="BK297" s="218">
        <f>ROUND(I297*H297,2)</f>
        <v>0</v>
      </c>
      <c r="BL297" s="19" t="s">
        <v>132</v>
      </c>
      <c r="BM297" s="217" t="s">
        <v>774</v>
      </c>
    </row>
    <row r="298" spans="1:47" s="2" customFormat="1" ht="12">
      <c r="A298" s="40"/>
      <c r="B298" s="41"/>
      <c r="C298" s="42"/>
      <c r="D298" s="219" t="s">
        <v>134</v>
      </c>
      <c r="E298" s="42"/>
      <c r="F298" s="220" t="s">
        <v>775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134</v>
      </c>
      <c r="AU298" s="19" t="s">
        <v>85</v>
      </c>
    </row>
    <row r="299" spans="1:51" s="14" customFormat="1" ht="12">
      <c r="A299" s="14"/>
      <c r="B299" s="235"/>
      <c r="C299" s="236"/>
      <c r="D299" s="226" t="s">
        <v>140</v>
      </c>
      <c r="E299" s="237" t="s">
        <v>19</v>
      </c>
      <c r="F299" s="238" t="s">
        <v>776</v>
      </c>
      <c r="G299" s="236"/>
      <c r="H299" s="239">
        <v>3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5" t="s">
        <v>140</v>
      </c>
      <c r="AU299" s="245" t="s">
        <v>85</v>
      </c>
      <c r="AV299" s="14" t="s">
        <v>85</v>
      </c>
      <c r="AW299" s="14" t="s">
        <v>37</v>
      </c>
      <c r="AX299" s="14" t="s">
        <v>83</v>
      </c>
      <c r="AY299" s="245" t="s">
        <v>125</v>
      </c>
    </row>
    <row r="300" spans="1:65" s="2" customFormat="1" ht="16.5" customHeight="1">
      <c r="A300" s="40"/>
      <c r="B300" s="41"/>
      <c r="C300" s="206" t="s">
        <v>477</v>
      </c>
      <c r="D300" s="206" t="s">
        <v>127</v>
      </c>
      <c r="E300" s="207" t="s">
        <v>599</v>
      </c>
      <c r="F300" s="208" t="s">
        <v>600</v>
      </c>
      <c r="G300" s="209" t="s">
        <v>244</v>
      </c>
      <c r="H300" s="210">
        <v>2</v>
      </c>
      <c r="I300" s="211"/>
      <c r="J300" s="212">
        <f>ROUND(I300*H300,2)</f>
        <v>0</v>
      </c>
      <c r="K300" s="208" t="s">
        <v>131</v>
      </c>
      <c r="L300" s="46"/>
      <c r="M300" s="213" t="s">
        <v>19</v>
      </c>
      <c r="N300" s="214" t="s">
        <v>46</v>
      </c>
      <c r="O300" s="86"/>
      <c r="P300" s="215">
        <f>O300*H300</f>
        <v>0</v>
      </c>
      <c r="Q300" s="215">
        <v>6.44E-05</v>
      </c>
      <c r="R300" s="215">
        <f>Q300*H300</f>
        <v>0.0001288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132</v>
      </c>
      <c r="AT300" s="217" t="s">
        <v>127</v>
      </c>
      <c r="AU300" s="217" t="s">
        <v>85</v>
      </c>
      <c r="AY300" s="19" t="s">
        <v>125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83</v>
      </c>
      <c r="BK300" s="218">
        <f>ROUND(I300*H300,2)</f>
        <v>0</v>
      </c>
      <c r="BL300" s="19" t="s">
        <v>132</v>
      </c>
      <c r="BM300" s="217" t="s">
        <v>777</v>
      </c>
    </row>
    <row r="301" spans="1:47" s="2" customFormat="1" ht="12">
      <c r="A301" s="40"/>
      <c r="B301" s="41"/>
      <c r="C301" s="42"/>
      <c r="D301" s="219" t="s">
        <v>134</v>
      </c>
      <c r="E301" s="42"/>
      <c r="F301" s="220" t="s">
        <v>602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134</v>
      </c>
      <c r="AU301" s="19" t="s">
        <v>85</v>
      </c>
    </row>
    <row r="302" spans="1:63" s="12" customFormat="1" ht="22.8" customHeight="1">
      <c r="A302" s="12"/>
      <c r="B302" s="190"/>
      <c r="C302" s="191"/>
      <c r="D302" s="192" t="s">
        <v>74</v>
      </c>
      <c r="E302" s="204" t="s">
        <v>468</v>
      </c>
      <c r="F302" s="204" t="s">
        <v>469</v>
      </c>
      <c r="G302" s="191"/>
      <c r="H302" s="191"/>
      <c r="I302" s="194"/>
      <c r="J302" s="205">
        <f>BK302</f>
        <v>0</v>
      </c>
      <c r="K302" s="191"/>
      <c r="L302" s="196"/>
      <c r="M302" s="197"/>
      <c r="N302" s="198"/>
      <c r="O302" s="198"/>
      <c r="P302" s="199">
        <f>SUM(P303:P315)</f>
        <v>0</v>
      </c>
      <c r="Q302" s="198"/>
      <c r="R302" s="199">
        <f>SUM(R303:R315)</f>
        <v>0</v>
      </c>
      <c r="S302" s="198"/>
      <c r="T302" s="200">
        <f>SUM(T303:T315)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1" t="s">
        <v>83</v>
      </c>
      <c r="AT302" s="202" t="s">
        <v>74</v>
      </c>
      <c r="AU302" s="202" t="s">
        <v>83</v>
      </c>
      <c r="AY302" s="201" t="s">
        <v>125</v>
      </c>
      <c r="BK302" s="203">
        <f>SUM(BK303:BK315)</f>
        <v>0</v>
      </c>
    </row>
    <row r="303" spans="1:65" s="2" customFormat="1" ht="24.15" customHeight="1">
      <c r="A303" s="40"/>
      <c r="B303" s="41"/>
      <c r="C303" s="206" t="s">
        <v>484</v>
      </c>
      <c r="D303" s="206" t="s">
        <v>127</v>
      </c>
      <c r="E303" s="207" t="s">
        <v>471</v>
      </c>
      <c r="F303" s="208" t="s">
        <v>472</v>
      </c>
      <c r="G303" s="209" t="s">
        <v>213</v>
      </c>
      <c r="H303" s="210">
        <v>12.125</v>
      </c>
      <c r="I303" s="211"/>
      <c r="J303" s="212">
        <f>ROUND(I303*H303,2)</f>
        <v>0</v>
      </c>
      <c r="K303" s="208" t="s">
        <v>131</v>
      </c>
      <c r="L303" s="46"/>
      <c r="M303" s="213" t="s">
        <v>19</v>
      </c>
      <c r="N303" s="214" t="s">
        <v>46</v>
      </c>
      <c r="O303" s="86"/>
      <c r="P303" s="215">
        <f>O303*H303</f>
        <v>0</v>
      </c>
      <c r="Q303" s="215">
        <v>0</v>
      </c>
      <c r="R303" s="215">
        <f>Q303*H303</f>
        <v>0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132</v>
      </c>
      <c r="AT303" s="217" t="s">
        <v>127</v>
      </c>
      <c r="AU303" s="217" t="s">
        <v>85</v>
      </c>
      <c r="AY303" s="19" t="s">
        <v>125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83</v>
      </c>
      <c r="BK303" s="218">
        <f>ROUND(I303*H303,2)</f>
        <v>0</v>
      </c>
      <c r="BL303" s="19" t="s">
        <v>132</v>
      </c>
      <c r="BM303" s="217" t="s">
        <v>778</v>
      </c>
    </row>
    <row r="304" spans="1:47" s="2" customFormat="1" ht="12">
      <c r="A304" s="40"/>
      <c r="B304" s="41"/>
      <c r="C304" s="42"/>
      <c r="D304" s="219" t="s">
        <v>134</v>
      </c>
      <c r="E304" s="42"/>
      <c r="F304" s="220" t="s">
        <v>474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134</v>
      </c>
      <c r="AU304" s="19" t="s">
        <v>85</v>
      </c>
    </row>
    <row r="305" spans="1:51" s="14" customFormat="1" ht="12">
      <c r="A305" s="14"/>
      <c r="B305" s="235"/>
      <c r="C305" s="236"/>
      <c r="D305" s="226" t="s">
        <v>140</v>
      </c>
      <c r="E305" s="237" t="s">
        <v>19</v>
      </c>
      <c r="F305" s="238" t="s">
        <v>779</v>
      </c>
      <c r="G305" s="236"/>
      <c r="H305" s="239">
        <v>12.125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5" t="s">
        <v>140</v>
      </c>
      <c r="AU305" s="245" t="s">
        <v>85</v>
      </c>
      <c r="AV305" s="14" t="s">
        <v>85</v>
      </c>
      <c r="AW305" s="14" t="s">
        <v>37</v>
      </c>
      <c r="AX305" s="14" t="s">
        <v>83</v>
      </c>
      <c r="AY305" s="245" t="s">
        <v>125</v>
      </c>
    </row>
    <row r="306" spans="1:65" s="2" customFormat="1" ht="24.15" customHeight="1">
      <c r="A306" s="40"/>
      <c r="B306" s="41"/>
      <c r="C306" s="206" t="s">
        <v>489</v>
      </c>
      <c r="D306" s="206" t="s">
        <v>127</v>
      </c>
      <c r="E306" s="207" t="s">
        <v>478</v>
      </c>
      <c r="F306" s="208" t="s">
        <v>479</v>
      </c>
      <c r="G306" s="209" t="s">
        <v>213</v>
      </c>
      <c r="H306" s="210">
        <v>145.5</v>
      </c>
      <c r="I306" s="211"/>
      <c r="J306" s="212">
        <f>ROUND(I306*H306,2)</f>
        <v>0</v>
      </c>
      <c r="K306" s="208" t="s">
        <v>131</v>
      </c>
      <c r="L306" s="46"/>
      <c r="M306" s="213" t="s">
        <v>19</v>
      </c>
      <c r="N306" s="214" t="s">
        <v>46</v>
      </c>
      <c r="O306" s="86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132</v>
      </c>
      <c r="AT306" s="217" t="s">
        <v>127</v>
      </c>
      <c r="AU306" s="217" t="s">
        <v>85</v>
      </c>
      <c r="AY306" s="19" t="s">
        <v>125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83</v>
      </c>
      <c r="BK306" s="218">
        <f>ROUND(I306*H306,2)</f>
        <v>0</v>
      </c>
      <c r="BL306" s="19" t="s">
        <v>132</v>
      </c>
      <c r="BM306" s="217" t="s">
        <v>780</v>
      </c>
    </row>
    <row r="307" spans="1:47" s="2" customFormat="1" ht="12">
      <c r="A307" s="40"/>
      <c r="B307" s="41"/>
      <c r="C307" s="42"/>
      <c r="D307" s="219" t="s">
        <v>134</v>
      </c>
      <c r="E307" s="42"/>
      <c r="F307" s="220" t="s">
        <v>481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134</v>
      </c>
      <c r="AU307" s="19" t="s">
        <v>85</v>
      </c>
    </row>
    <row r="308" spans="1:51" s="13" customFormat="1" ht="12">
      <c r="A308" s="13"/>
      <c r="B308" s="224"/>
      <c r="C308" s="225"/>
      <c r="D308" s="226" t="s">
        <v>140</v>
      </c>
      <c r="E308" s="227" t="s">
        <v>19</v>
      </c>
      <c r="F308" s="228" t="s">
        <v>199</v>
      </c>
      <c r="G308" s="225"/>
      <c r="H308" s="227" t="s">
        <v>19</v>
      </c>
      <c r="I308" s="229"/>
      <c r="J308" s="225"/>
      <c r="K308" s="225"/>
      <c r="L308" s="230"/>
      <c r="M308" s="231"/>
      <c r="N308" s="232"/>
      <c r="O308" s="232"/>
      <c r="P308" s="232"/>
      <c r="Q308" s="232"/>
      <c r="R308" s="232"/>
      <c r="S308" s="232"/>
      <c r="T308" s="23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4" t="s">
        <v>140</v>
      </c>
      <c r="AU308" s="234" t="s">
        <v>85</v>
      </c>
      <c r="AV308" s="13" t="s">
        <v>83</v>
      </c>
      <c r="AW308" s="13" t="s">
        <v>37</v>
      </c>
      <c r="AX308" s="13" t="s">
        <v>75</v>
      </c>
      <c r="AY308" s="234" t="s">
        <v>125</v>
      </c>
    </row>
    <row r="309" spans="1:51" s="14" customFormat="1" ht="12">
      <c r="A309" s="14"/>
      <c r="B309" s="235"/>
      <c r="C309" s="236"/>
      <c r="D309" s="226" t="s">
        <v>140</v>
      </c>
      <c r="E309" s="237" t="s">
        <v>19</v>
      </c>
      <c r="F309" s="238" t="s">
        <v>781</v>
      </c>
      <c r="G309" s="236"/>
      <c r="H309" s="239">
        <v>145.5</v>
      </c>
      <c r="I309" s="240"/>
      <c r="J309" s="236"/>
      <c r="K309" s="236"/>
      <c r="L309" s="241"/>
      <c r="M309" s="242"/>
      <c r="N309" s="243"/>
      <c r="O309" s="243"/>
      <c r="P309" s="243"/>
      <c r="Q309" s="243"/>
      <c r="R309" s="243"/>
      <c r="S309" s="243"/>
      <c r="T309" s="24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5" t="s">
        <v>140</v>
      </c>
      <c r="AU309" s="245" t="s">
        <v>85</v>
      </c>
      <c r="AV309" s="14" t="s">
        <v>85</v>
      </c>
      <c r="AW309" s="14" t="s">
        <v>37</v>
      </c>
      <c r="AX309" s="14" t="s">
        <v>83</v>
      </c>
      <c r="AY309" s="245" t="s">
        <v>125</v>
      </c>
    </row>
    <row r="310" spans="1:65" s="2" customFormat="1" ht="16.5" customHeight="1">
      <c r="A310" s="40"/>
      <c r="B310" s="41"/>
      <c r="C310" s="206" t="s">
        <v>494</v>
      </c>
      <c r="D310" s="206" t="s">
        <v>127</v>
      </c>
      <c r="E310" s="207" t="s">
        <v>485</v>
      </c>
      <c r="F310" s="208" t="s">
        <v>486</v>
      </c>
      <c r="G310" s="209" t="s">
        <v>213</v>
      </c>
      <c r="H310" s="210">
        <v>12.125</v>
      </c>
      <c r="I310" s="211"/>
      <c r="J310" s="212">
        <f>ROUND(I310*H310,2)</f>
        <v>0</v>
      </c>
      <c r="K310" s="208" t="s">
        <v>131</v>
      </c>
      <c r="L310" s="46"/>
      <c r="M310" s="213" t="s">
        <v>19</v>
      </c>
      <c r="N310" s="214" t="s">
        <v>46</v>
      </c>
      <c r="O310" s="86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132</v>
      </c>
      <c r="AT310" s="217" t="s">
        <v>127</v>
      </c>
      <c r="AU310" s="217" t="s">
        <v>85</v>
      </c>
      <c r="AY310" s="19" t="s">
        <v>125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83</v>
      </c>
      <c r="BK310" s="218">
        <f>ROUND(I310*H310,2)</f>
        <v>0</v>
      </c>
      <c r="BL310" s="19" t="s">
        <v>132</v>
      </c>
      <c r="BM310" s="217" t="s">
        <v>782</v>
      </c>
    </row>
    <row r="311" spans="1:47" s="2" customFormat="1" ht="12">
      <c r="A311" s="40"/>
      <c r="B311" s="41"/>
      <c r="C311" s="42"/>
      <c r="D311" s="219" t="s">
        <v>134</v>
      </c>
      <c r="E311" s="42"/>
      <c r="F311" s="220" t="s">
        <v>488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134</v>
      </c>
      <c r="AU311" s="19" t="s">
        <v>85</v>
      </c>
    </row>
    <row r="312" spans="1:51" s="14" customFormat="1" ht="12">
      <c r="A312" s="14"/>
      <c r="B312" s="235"/>
      <c r="C312" s="236"/>
      <c r="D312" s="226" t="s">
        <v>140</v>
      </c>
      <c r="E312" s="237" t="s">
        <v>19</v>
      </c>
      <c r="F312" s="238" t="s">
        <v>779</v>
      </c>
      <c r="G312" s="236"/>
      <c r="H312" s="239">
        <v>12.125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5" t="s">
        <v>140</v>
      </c>
      <c r="AU312" s="245" t="s">
        <v>85</v>
      </c>
      <c r="AV312" s="14" t="s">
        <v>85</v>
      </c>
      <c r="AW312" s="14" t="s">
        <v>37</v>
      </c>
      <c r="AX312" s="14" t="s">
        <v>83</v>
      </c>
      <c r="AY312" s="245" t="s">
        <v>125</v>
      </c>
    </row>
    <row r="313" spans="1:65" s="2" customFormat="1" ht="24.15" customHeight="1">
      <c r="A313" s="40"/>
      <c r="B313" s="41"/>
      <c r="C313" s="206" t="s">
        <v>501</v>
      </c>
      <c r="D313" s="206" t="s">
        <v>127</v>
      </c>
      <c r="E313" s="207" t="s">
        <v>490</v>
      </c>
      <c r="F313" s="208" t="s">
        <v>491</v>
      </c>
      <c r="G313" s="209" t="s">
        <v>213</v>
      </c>
      <c r="H313" s="210">
        <v>12.125</v>
      </c>
      <c r="I313" s="211"/>
      <c r="J313" s="212">
        <f>ROUND(I313*H313,2)</f>
        <v>0</v>
      </c>
      <c r="K313" s="208" t="s">
        <v>131</v>
      </c>
      <c r="L313" s="46"/>
      <c r="M313" s="213" t="s">
        <v>19</v>
      </c>
      <c r="N313" s="214" t="s">
        <v>46</v>
      </c>
      <c r="O313" s="86"/>
      <c r="P313" s="215">
        <f>O313*H313</f>
        <v>0</v>
      </c>
      <c r="Q313" s="215">
        <v>0</v>
      </c>
      <c r="R313" s="215">
        <f>Q313*H313</f>
        <v>0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132</v>
      </c>
      <c r="AT313" s="217" t="s">
        <v>127</v>
      </c>
      <c r="AU313" s="217" t="s">
        <v>85</v>
      </c>
      <c r="AY313" s="19" t="s">
        <v>125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83</v>
      </c>
      <c r="BK313" s="218">
        <f>ROUND(I313*H313,2)</f>
        <v>0</v>
      </c>
      <c r="BL313" s="19" t="s">
        <v>132</v>
      </c>
      <c r="BM313" s="217" t="s">
        <v>783</v>
      </c>
    </row>
    <row r="314" spans="1:47" s="2" customFormat="1" ht="12">
      <c r="A314" s="40"/>
      <c r="B314" s="41"/>
      <c r="C314" s="42"/>
      <c r="D314" s="219" t="s">
        <v>134</v>
      </c>
      <c r="E314" s="42"/>
      <c r="F314" s="220" t="s">
        <v>493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134</v>
      </c>
      <c r="AU314" s="19" t="s">
        <v>85</v>
      </c>
    </row>
    <row r="315" spans="1:51" s="14" customFormat="1" ht="12">
      <c r="A315" s="14"/>
      <c r="B315" s="235"/>
      <c r="C315" s="236"/>
      <c r="D315" s="226" t="s">
        <v>140</v>
      </c>
      <c r="E315" s="237" t="s">
        <v>19</v>
      </c>
      <c r="F315" s="238" t="s">
        <v>779</v>
      </c>
      <c r="G315" s="236"/>
      <c r="H315" s="239">
        <v>12.125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5" t="s">
        <v>140</v>
      </c>
      <c r="AU315" s="245" t="s">
        <v>85</v>
      </c>
      <c r="AV315" s="14" t="s">
        <v>85</v>
      </c>
      <c r="AW315" s="14" t="s">
        <v>37</v>
      </c>
      <c r="AX315" s="14" t="s">
        <v>83</v>
      </c>
      <c r="AY315" s="245" t="s">
        <v>125</v>
      </c>
    </row>
    <row r="316" spans="1:63" s="12" customFormat="1" ht="22.8" customHeight="1">
      <c r="A316" s="12"/>
      <c r="B316" s="190"/>
      <c r="C316" s="191"/>
      <c r="D316" s="192" t="s">
        <v>74</v>
      </c>
      <c r="E316" s="204" t="s">
        <v>499</v>
      </c>
      <c r="F316" s="204" t="s">
        <v>500</v>
      </c>
      <c r="G316" s="191"/>
      <c r="H316" s="191"/>
      <c r="I316" s="194"/>
      <c r="J316" s="205">
        <f>BK316</f>
        <v>0</v>
      </c>
      <c r="K316" s="191"/>
      <c r="L316" s="196"/>
      <c r="M316" s="197"/>
      <c r="N316" s="198"/>
      <c r="O316" s="198"/>
      <c r="P316" s="199">
        <f>SUM(P317:P318)</f>
        <v>0</v>
      </c>
      <c r="Q316" s="198"/>
      <c r="R316" s="199">
        <f>SUM(R317:R318)</f>
        <v>0</v>
      </c>
      <c r="S316" s="198"/>
      <c r="T316" s="200">
        <f>SUM(T317:T318)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01" t="s">
        <v>83</v>
      </c>
      <c r="AT316" s="202" t="s">
        <v>74</v>
      </c>
      <c r="AU316" s="202" t="s">
        <v>83</v>
      </c>
      <c r="AY316" s="201" t="s">
        <v>125</v>
      </c>
      <c r="BK316" s="203">
        <f>SUM(BK317:BK318)</f>
        <v>0</v>
      </c>
    </row>
    <row r="317" spans="1:65" s="2" customFormat="1" ht="21.75" customHeight="1">
      <c r="A317" s="40"/>
      <c r="B317" s="41"/>
      <c r="C317" s="206" t="s">
        <v>784</v>
      </c>
      <c r="D317" s="206" t="s">
        <v>127</v>
      </c>
      <c r="E317" s="207" t="s">
        <v>603</v>
      </c>
      <c r="F317" s="208" t="s">
        <v>604</v>
      </c>
      <c r="G317" s="209" t="s">
        <v>213</v>
      </c>
      <c r="H317" s="210">
        <v>247.776</v>
      </c>
      <c r="I317" s="211"/>
      <c r="J317" s="212">
        <f>ROUND(I317*H317,2)</f>
        <v>0</v>
      </c>
      <c r="K317" s="208" t="s">
        <v>131</v>
      </c>
      <c r="L317" s="46"/>
      <c r="M317" s="213" t="s">
        <v>19</v>
      </c>
      <c r="N317" s="214" t="s">
        <v>46</v>
      </c>
      <c r="O317" s="86"/>
      <c r="P317" s="215">
        <f>O317*H317</f>
        <v>0</v>
      </c>
      <c r="Q317" s="215">
        <v>0</v>
      </c>
      <c r="R317" s="215">
        <f>Q317*H317</f>
        <v>0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132</v>
      </c>
      <c r="AT317" s="217" t="s">
        <v>127</v>
      </c>
      <c r="AU317" s="217" t="s">
        <v>85</v>
      </c>
      <c r="AY317" s="19" t="s">
        <v>125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83</v>
      </c>
      <c r="BK317" s="218">
        <f>ROUND(I317*H317,2)</f>
        <v>0</v>
      </c>
      <c r="BL317" s="19" t="s">
        <v>132</v>
      </c>
      <c r="BM317" s="217" t="s">
        <v>785</v>
      </c>
    </row>
    <row r="318" spans="1:47" s="2" customFormat="1" ht="12">
      <c r="A318" s="40"/>
      <c r="B318" s="41"/>
      <c r="C318" s="42"/>
      <c r="D318" s="219" t="s">
        <v>134</v>
      </c>
      <c r="E318" s="42"/>
      <c r="F318" s="220" t="s">
        <v>606</v>
      </c>
      <c r="G318" s="42"/>
      <c r="H318" s="42"/>
      <c r="I318" s="221"/>
      <c r="J318" s="42"/>
      <c r="K318" s="42"/>
      <c r="L318" s="46"/>
      <c r="M318" s="278"/>
      <c r="N318" s="279"/>
      <c r="O318" s="280"/>
      <c r="P318" s="280"/>
      <c r="Q318" s="280"/>
      <c r="R318" s="280"/>
      <c r="S318" s="280"/>
      <c r="T318" s="281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134</v>
      </c>
      <c r="AU318" s="19" t="s">
        <v>85</v>
      </c>
    </row>
    <row r="319" spans="1:31" s="2" customFormat="1" ht="6.95" customHeight="1">
      <c r="A319" s="40"/>
      <c r="B319" s="61"/>
      <c r="C319" s="62"/>
      <c r="D319" s="62"/>
      <c r="E319" s="62"/>
      <c r="F319" s="62"/>
      <c r="G319" s="62"/>
      <c r="H319" s="62"/>
      <c r="I319" s="62"/>
      <c r="J319" s="62"/>
      <c r="K319" s="62"/>
      <c r="L319" s="46"/>
      <c r="M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</row>
  </sheetData>
  <sheetProtection password="CC35" sheet="1" objects="1" scenarios="1" formatColumns="0" formatRows="0" autoFilter="0"/>
  <autoFilter ref="C85:K3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1/111301111"/>
    <hyperlink ref="F94" r:id="rId2" display="https://podminky.urs.cz/item/CS_URS_2023_01/112151013"/>
    <hyperlink ref="F98" r:id="rId3" display="https://podminky.urs.cz/item/CS_URS_2023_01/113202111"/>
    <hyperlink ref="F102" r:id="rId4" display="https://podminky.urs.cz/item/CS_URS_2023_01/132251101"/>
    <hyperlink ref="F108" r:id="rId5" display="https://podminky.urs.cz/item/CS_URS_2023_01/133251101"/>
    <hyperlink ref="F114" r:id="rId6" display="https://podminky.urs.cz/item/CS_URS_2023_01/162751117"/>
    <hyperlink ref="F122" r:id="rId7" display="https://podminky.urs.cz/item/CS_URS_2023_01/162751119"/>
    <hyperlink ref="F131" r:id="rId8" display="https://podminky.urs.cz/item/CS_URS_2023_01/171201231"/>
    <hyperlink ref="F139" r:id="rId9" display="https://podminky.urs.cz/item/CS_URS_2023_01/171251201"/>
    <hyperlink ref="F147" r:id="rId10" display="https://podminky.urs.cz/item/CS_URS_2023_01/174151101"/>
    <hyperlink ref="F151" r:id="rId11" display="https://podminky.urs.cz/item/CS_URS_2023_01/175151101"/>
    <hyperlink ref="F166" r:id="rId12" display="https://podminky.urs.cz/item/CS_URS_2023_01/175151201"/>
    <hyperlink ref="F172" r:id="rId13" display="https://podminky.urs.cz/item/CS_URS_2023_01/181351003"/>
    <hyperlink ref="F179" r:id="rId14" display="https://podminky.urs.cz/item/CS_URS_2023_01/181411131"/>
    <hyperlink ref="F186" r:id="rId15" display="https://podminky.urs.cz/item/CS_URS_2023_01/451573111"/>
    <hyperlink ref="F192" r:id="rId16" display="https://podminky.urs.cz/item/CS_URS_2023_01/452111111"/>
    <hyperlink ref="F197" r:id="rId17" display="https://podminky.urs.cz/item/CS_URS_2023_01/452311151"/>
    <hyperlink ref="F203" r:id="rId18" display="https://podminky.urs.cz/item/CS_URS_2023_01/871310310"/>
    <hyperlink ref="F209" r:id="rId19" display="https://podminky.urs.cz/item/CS_URS_2023_01/877355211"/>
    <hyperlink ref="F214" r:id="rId20" display="https://podminky.urs.cz/item/CS_URS_2023_01/894414111"/>
    <hyperlink ref="F219" r:id="rId21" display="https://podminky.urs.cz/item/CS_URS_2023_01/894414211"/>
    <hyperlink ref="F230" r:id="rId22" display="https://podminky.urs.cz/item/CS_URS_2023_01/899104112"/>
    <hyperlink ref="F235" r:id="rId23" display="https://podminky.urs.cz/item/CS_URS_2023_01/914111111"/>
    <hyperlink ref="F240" r:id="rId24" display="https://podminky.urs.cz/item/CS_URS_2023_01/914511111"/>
    <hyperlink ref="F243" r:id="rId25" display="https://podminky.urs.cz/item/CS_URS_2023_01/915121112"/>
    <hyperlink ref="F246" r:id="rId26" display="https://podminky.urs.cz/item/CS_URS_2023_01/915121122"/>
    <hyperlink ref="F249" r:id="rId27" display="https://podminky.urs.cz/item/CS_URS_2023_01/915131112"/>
    <hyperlink ref="F253" r:id="rId28" display="https://podminky.urs.cz/item/CS_URS_2023_01/915611111"/>
    <hyperlink ref="F259" r:id="rId29" display="https://podminky.urs.cz/item/CS_URS_2023_01/915621111"/>
    <hyperlink ref="F263" r:id="rId30" display="https://podminky.urs.cz/item/CS_URS_2023_01/916131213"/>
    <hyperlink ref="F279" r:id="rId31" display="https://podminky.urs.cz/item/CS_URS_2023_01/916991121"/>
    <hyperlink ref="F283" r:id="rId32" display="https://podminky.urs.cz/item/CS_URS_2023_01/919521130"/>
    <hyperlink ref="F287" r:id="rId33" display="https://podminky.urs.cz/item/CS_URS_2023_01/919535558"/>
    <hyperlink ref="F290" r:id="rId34" display="https://podminky.urs.cz/item/CS_URS_2023_01/966008311"/>
    <hyperlink ref="F294" r:id="rId35" display="https://podminky.urs.cz/item/CS_URS_2023_01/966008113"/>
    <hyperlink ref="F298" r:id="rId36" display="https://podminky.urs.cz/item/CS_URS_2023_01/977213111"/>
    <hyperlink ref="F301" r:id="rId37" display="https://podminky.urs.cz/item/CS_URS_2023_01/977213114"/>
    <hyperlink ref="F304" r:id="rId38" display="https://podminky.urs.cz/item/CS_URS_2023_01/997221561"/>
    <hyperlink ref="F307" r:id="rId39" display="https://podminky.urs.cz/item/CS_URS_2023_01/997221569"/>
    <hyperlink ref="F311" r:id="rId40" display="https://podminky.urs.cz/item/CS_URS_2023_01/997221611"/>
    <hyperlink ref="F314" r:id="rId41" display="https://podminky.urs.cz/item/CS_URS_2023_01/997221861"/>
    <hyperlink ref="F318" r:id="rId42" display="https://podminky.urs.cz/item/CS_URS_2023_01/998271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85</v>
      </c>
    </row>
    <row r="4" spans="2:46" s="1" customFormat="1" ht="24.95" customHeight="1">
      <c r="B4" s="22"/>
      <c r="D4" s="132" t="s">
        <v>95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Autobusový záliv u dětského domova, Chrudim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786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98</v>
      </c>
      <c r="G12" s="40"/>
      <c r="H12" s="40"/>
      <c r="I12" s="134" t="s">
        <v>23</v>
      </c>
      <c r="J12" s="139" t="str">
        <f>'Rekapitulace stavby'!AN8</f>
        <v>10. 5. 2023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34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29</v>
      </c>
      <c r="J24" s="138" t="s">
        <v>36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39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41</v>
      </c>
      <c r="E30" s="40"/>
      <c r="F30" s="40"/>
      <c r="G30" s="40"/>
      <c r="H30" s="40"/>
      <c r="I30" s="40"/>
      <c r="J30" s="146">
        <f>ROUND(J80,2)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43</v>
      </c>
      <c r="G32" s="40"/>
      <c r="H32" s="40"/>
      <c r="I32" s="147" t="s">
        <v>42</v>
      </c>
      <c r="J32" s="147" t="s">
        <v>44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45</v>
      </c>
      <c r="E33" s="134" t="s">
        <v>46</v>
      </c>
      <c r="F33" s="149">
        <f>ROUND((SUM(BE80:BE97)),2)</f>
        <v>0</v>
      </c>
      <c r="G33" s="40"/>
      <c r="H33" s="40"/>
      <c r="I33" s="150">
        <v>0.21</v>
      </c>
      <c r="J33" s="149">
        <f>ROUND(((SUM(BE80:BE97))*I33),2)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47</v>
      </c>
      <c r="F34" s="149">
        <f>ROUND((SUM(BF80:BF97)),2)</f>
        <v>0</v>
      </c>
      <c r="G34" s="40"/>
      <c r="H34" s="40"/>
      <c r="I34" s="150">
        <v>0.15</v>
      </c>
      <c r="J34" s="149">
        <f>ROUND(((SUM(BF80:BF97))*I34),2)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48</v>
      </c>
      <c r="F35" s="149">
        <f>ROUND((SUM(BG80:BG97)),2)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49</v>
      </c>
      <c r="F36" s="149">
        <f>ROUND((SUM(BH80:BH97)),2)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50</v>
      </c>
      <c r="F37" s="149">
        <f>ROUND((SUM(BI80:BI97)),2)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51</v>
      </c>
      <c r="E39" s="153"/>
      <c r="F39" s="153"/>
      <c r="G39" s="154" t="s">
        <v>52</v>
      </c>
      <c r="H39" s="155" t="s">
        <v>53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Autobusový záliv u dětského domova, Chrudim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008/2023_4 - Vedlejší rozpočtové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Markovice</v>
      </c>
      <c r="G52" s="42"/>
      <c r="H52" s="42"/>
      <c r="I52" s="34" t="s">
        <v>23</v>
      </c>
      <c r="J52" s="74" t="str">
        <f>IF(J12="","",J12)</f>
        <v>10. 5. 2023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Chrudim</v>
      </c>
      <c r="G54" s="42"/>
      <c r="H54" s="42"/>
      <c r="I54" s="34" t="s">
        <v>33</v>
      </c>
      <c r="J54" s="38" t="str">
        <f>E21</f>
        <v>DI PROJEKT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DI PROJEKT s.r.o.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73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787</v>
      </c>
      <c r="E60" s="170"/>
      <c r="F60" s="170"/>
      <c r="G60" s="170"/>
      <c r="H60" s="170"/>
      <c r="I60" s="170"/>
      <c r="J60" s="171">
        <f>J81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3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110</v>
      </c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6.5" customHeight="1">
      <c r="A70" s="40"/>
      <c r="B70" s="41"/>
      <c r="C70" s="42"/>
      <c r="D70" s="42"/>
      <c r="E70" s="162" t="str">
        <f>E7</f>
        <v>Autobusový záliv u dětského domova, Chrudim</v>
      </c>
      <c r="F70" s="34"/>
      <c r="G70" s="34"/>
      <c r="H70" s="34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96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008/2023_4 - Vedlejší rozpočtové náklady</v>
      </c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21</v>
      </c>
      <c r="D74" s="42"/>
      <c r="E74" s="42"/>
      <c r="F74" s="29" t="str">
        <f>F12</f>
        <v>Markovice</v>
      </c>
      <c r="G74" s="42"/>
      <c r="H74" s="42"/>
      <c r="I74" s="34" t="s">
        <v>23</v>
      </c>
      <c r="J74" s="74" t="str">
        <f>IF(J12="","",J12)</f>
        <v>10. 5. 2023</v>
      </c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15" customHeight="1">
      <c r="A76" s="40"/>
      <c r="B76" s="41"/>
      <c r="C76" s="34" t="s">
        <v>25</v>
      </c>
      <c r="D76" s="42"/>
      <c r="E76" s="42"/>
      <c r="F76" s="29" t="str">
        <f>E15</f>
        <v>Město Chrudim</v>
      </c>
      <c r="G76" s="42"/>
      <c r="H76" s="42"/>
      <c r="I76" s="34" t="s">
        <v>33</v>
      </c>
      <c r="J76" s="38" t="str">
        <f>E21</f>
        <v>DI PROJEKT s.r.o.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31</v>
      </c>
      <c r="D77" s="42"/>
      <c r="E77" s="42"/>
      <c r="F77" s="29" t="str">
        <f>IF(E18="","",E18)</f>
        <v>Vyplň údaj</v>
      </c>
      <c r="G77" s="42"/>
      <c r="H77" s="42"/>
      <c r="I77" s="34" t="s">
        <v>38</v>
      </c>
      <c r="J77" s="38" t="str">
        <f>E24</f>
        <v>DI PROJEKT s.r.o.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1" customFormat="1" ht="29.25" customHeight="1">
      <c r="A79" s="179"/>
      <c r="B79" s="180"/>
      <c r="C79" s="181" t="s">
        <v>111</v>
      </c>
      <c r="D79" s="182" t="s">
        <v>60</v>
      </c>
      <c r="E79" s="182" t="s">
        <v>56</v>
      </c>
      <c r="F79" s="182" t="s">
        <v>57</v>
      </c>
      <c r="G79" s="182" t="s">
        <v>112</v>
      </c>
      <c r="H79" s="182" t="s">
        <v>113</v>
      </c>
      <c r="I79" s="182" t="s">
        <v>114</v>
      </c>
      <c r="J79" s="182" t="s">
        <v>101</v>
      </c>
      <c r="K79" s="183" t="s">
        <v>115</v>
      </c>
      <c r="L79" s="184"/>
      <c r="M79" s="94" t="s">
        <v>19</v>
      </c>
      <c r="N79" s="95" t="s">
        <v>45</v>
      </c>
      <c r="O79" s="95" t="s">
        <v>116</v>
      </c>
      <c r="P79" s="95" t="s">
        <v>117</v>
      </c>
      <c r="Q79" s="95" t="s">
        <v>118</v>
      </c>
      <c r="R79" s="95" t="s">
        <v>119</v>
      </c>
      <c r="S79" s="95" t="s">
        <v>120</v>
      </c>
      <c r="T79" s="96" t="s">
        <v>121</v>
      </c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</row>
    <row r="80" spans="1:63" s="2" customFormat="1" ht="22.8" customHeight="1">
      <c r="A80" s="40"/>
      <c r="B80" s="41"/>
      <c r="C80" s="101" t="s">
        <v>122</v>
      </c>
      <c r="D80" s="42"/>
      <c r="E80" s="42"/>
      <c r="F80" s="42"/>
      <c r="G80" s="42"/>
      <c r="H80" s="42"/>
      <c r="I80" s="42"/>
      <c r="J80" s="185">
        <f>BK80</f>
        <v>0</v>
      </c>
      <c r="K80" s="42"/>
      <c r="L80" s="46"/>
      <c r="M80" s="97"/>
      <c r="N80" s="186"/>
      <c r="O80" s="98"/>
      <c r="P80" s="187">
        <f>P81</f>
        <v>0</v>
      </c>
      <c r="Q80" s="98"/>
      <c r="R80" s="187">
        <f>R81</f>
        <v>0</v>
      </c>
      <c r="S80" s="98"/>
      <c r="T80" s="188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74</v>
      </c>
      <c r="AU80" s="19" t="s">
        <v>102</v>
      </c>
      <c r="BK80" s="189">
        <f>BK81</f>
        <v>0</v>
      </c>
    </row>
    <row r="81" spans="1:63" s="12" customFormat="1" ht="25.9" customHeight="1">
      <c r="A81" s="12"/>
      <c r="B81" s="190"/>
      <c r="C81" s="191"/>
      <c r="D81" s="192" t="s">
        <v>74</v>
      </c>
      <c r="E81" s="193" t="s">
        <v>788</v>
      </c>
      <c r="F81" s="193" t="s">
        <v>789</v>
      </c>
      <c r="G81" s="191"/>
      <c r="H81" s="191"/>
      <c r="I81" s="194"/>
      <c r="J81" s="195">
        <f>BK81</f>
        <v>0</v>
      </c>
      <c r="K81" s="191"/>
      <c r="L81" s="196"/>
      <c r="M81" s="197"/>
      <c r="N81" s="198"/>
      <c r="O81" s="198"/>
      <c r="P81" s="199">
        <f>SUM(P82:P97)</f>
        <v>0</v>
      </c>
      <c r="Q81" s="198"/>
      <c r="R81" s="199">
        <f>SUM(R82:R97)</f>
        <v>0</v>
      </c>
      <c r="S81" s="198"/>
      <c r="T81" s="200">
        <f>SUM(T82:T97)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1" t="s">
        <v>154</v>
      </c>
      <c r="AT81" s="202" t="s">
        <v>74</v>
      </c>
      <c r="AU81" s="202" t="s">
        <v>75</v>
      </c>
      <c r="AY81" s="201" t="s">
        <v>125</v>
      </c>
      <c r="BK81" s="203">
        <f>SUM(BK82:BK97)</f>
        <v>0</v>
      </c>
    </row>
    <row r="82" spans="1:65" s="2" customFormat="1" ht="16.5" customHeight="1">
      <c r="A82" s="40"/>
      <c r="B82" s="41"/>
      <c r="C82" s="206" t="s">
        <v>83</v>
      </c>
      <c r="D82" s="206" t="s">
        <v>127</v>
      </c>
      <c r="E82" s="207" t="s">
        <v>790</v>
      </c>
      <c r="F82" s="208" t="s">
        <v>791</v>
      </c>
      <c r="G82" s="209" t="s">
        <v>792</v>
      </c>
      <c r="H82" s="210">
        <v>1</v>
      </c>
      <c r="I82" s="211"/>
      <c r="J82" s="212">
        <f>ROUND(I82*H82,2)</f>
        <v>0</v>
      </c>
      <c r="K82" s="208" t="s">
        <v>19</v>
      </c>
      <c r="L82" s="46"/>
      <c r="M82" s="213" t="s">
        <v>19</v>
      </c>
      <c r="N82" s="214" t="s">
        <v>46</v>
      </c>
      <c r="O82" s="86"/>
      <c r="P82" s="215">
        <f>O82*H82</f>
        <v>0</v>
      </c>
      <c r="Q82" s="215">
        <v>0</v>
      </c>
      <c r="R82" s="215">
        <f>Q82*H82</f>
        <v>0</v>
      </c>
      <c r="S82" s="215">
        <v>0</v>
      </c>
      <c r="T82" s="216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17" t="s">
        <v>132</v>
      </c>
      <c r="AT82" s="217" t="s">
        <v>127</v>
      </c>
      <c r="AU82" s="217" t="s">
        <v>83</v>
      </c>
      <c r="AY82" s="19" t="s">
        <v>125</v>
      </c>
      <c r="BE82" s="218">
        <f>IF(N82="základní",J82,0)</f>
        <v>0</v>
      </c>
      <c r="BF82" s="218">
        <f>IF(N82="snížená",J82,0)</f>
        <v>0</v>
      </c>
      <c r="BG82" s="218">
        <f>IF(N82="zákl. přenesená",J82,0)</f>
        <v>0</v>
      </c>
      <c r="BH82" s="218">
        <f>IF(N82="sníž. přenesená",J82,0)</f>
        <v>0</v>
      </c>
      <c r="BI82" s="218">
        <f>IF(N82="nulová",J82,0)</f>
        <v>0</v>
      </c>
      <c r="BJ82" s="19" t="s">
        <v>83</v>
      </c>
      <c r="BK82" s="218">
        <f>ROUND(I82*H82,2)</f>
        <v>0</v>
      </c>
      <c r="BL82" s="19" t="s">
        <v>132</v>
      </c>
      <c r="BM82" s="217" t="s">
        <v>793</v>
      </c>
    </row>
    <row r="83" spans="1:65" s="2" customFormat="1" ht="16.5" customHeight="1">
      <c r="A83" s="40"/>
      <c r="B83" s="41"/>
      <c r="C83" s="206" t="s">
        <v>85</v>
      </c>
      <c r="D83" s="206" t="s">
        <v>127</v>
      </c>
      <c r="E83" s="207" t="s">
        <v>794</v>
      </c>
      <c r="F83" s="208" t="s">
        <v>795</v>
      </c>
      <c r="G83" s="209" t="s">
        <v>792</v>
      </c>
      <c r="H83" s="210">
        <v>1</v>
      </c>
      <c r="I83" s="211"/>
      <c r="J83" s="212">
        <f>ROUND(I83*H83,2)</f>
        <v>0</v>
      </c>
      <c r="K83" s="208" t="s">
        <v>19</v>
      </c>
      <c r="L83" s="46"/>
      <c r="M83" s="213" t="s">
        <v>19</v>
      </c>
      <c r="N83" s="214" t="s">
        <v>46</v>
      </c>
      <c r="O83" s="86"/>
      <c r="P83" s="215">
        <f>O83*H83</f>
        <v>0</v>
      </c>
      <c r="Q83" s="215">
        <v>0</v>
      </c>
      <c r="R83" s="215">
        <f>Q83*H83</f>
        <v>0</v>
      </c>
      <c r="S83" s="215">
        <v>0</v>
      </c>
      <c r="T83" s="216">
        <f>S83*H83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R83" s="217" t="s">
        <v>132</v>
      </c>
      <c r="AT83" s="217" t="s">
        <v>127</v>
      </c>
      <c r="AU83" s="217" t="s">
        <v>83</v>
      </c>
      <c r="AY83" s="19" t="s">
        <v>125</v>
      </c>
      <c r="BE83" s="218">
        <f>IF(N83="základní",J83,0)</f>
        <v>0</v>
      </c>
      <c r="BF83" s="218">
        <f>IF(N83="snížená",J83,0)</f>
        <v>0</v>
      </c>
      <c r="BG83" s="218">
        <f>IF(N83="zákl. přenesená",J83,0)</f>
        <v>0</v>
      </c>
      <c r="BH83" s="218">
        <f>IF(N83="sníž. přenesená",J83,0)</f>
        <v>0</v>
      </c>
      <c r="BI83" s="218">
        <f>IF(N83="nulová",J83,0)</f>
        <v>0</v>
      </c>
      <c r="BJ83" s="19" t="s">
        <v>83</v>
      </c>
      <c r="BK83" s="218">
        <f>ROUND(I83*H83,2)</f>
        <v>0</v>
      </c>
      <c r="BL83" s="19" t="s">
        <v>132</v>
      </c>
      <c r="BM83" s="217" t="s">
        <v>796</v>
      </c>
    </row>
    <row r="84" spans="1:65" s="2" customFormat="1" ht="24.15" customHeight="1">
      <c r="A84" s="40"/>
      <c r="B84" s="41"/>
      <c r="C84" s="206" t="s">
        <v>143</v>
      </c>
      <c r="D84" s="206" t="s">
        <v>127</v>
      </c>
      <c r="E84" s="207" t="s">
        <v>797</v>
      </c>
      <c r="F84" s="208" t="s">
        <v>798</v>
      </c>
      <c r="G84" s="209" t="s">
        <v>792</v>
      </c>
      <c r="H84" s="210">
        <v>1</v>
      </c>
      <c r="I84" s="211"/>
      <c r="J84" s="212">
        <f>ROUND(I84*H84,2)</f>
        <v>0</v>
      </c>
      <c r="K84" s="208" t="s">
        <v>19</v>
      </c>
      <c r="L84" s="46"/>
      <c r="M84" s="213" t="s">
        <v>19</v>
      </c>
      <c r="N84" s="214" t="s">
        <v>46</v>
      </c>
      <c r="O84" s="86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132</v>
      </c>
      <c r="AT84" s="217" t="s">
        <v>127</v>
      </c>
      <c r="AU84" s="217" t="s">
        <v>83</v>
      </c>
      <c r="AY84" s="19" t="s">
        <v>125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83</v>
      </c>
      <c r="BK84" s="218">
        <f>ROUND(I84*H84,2)</f>
        <v>0</v>
      </c>
      <c r="BL84" s="19" t="s">
        <v>132</v>
      </c>
      <c r="BM84" s="217" t="s">
        <v>799</v>
      </c>
    </row>
    <row r="85" spans="1:65" s="2" customFormat="1" ht="16.5" customHeight="1">
      <c r="A85" s="40"/>
      <c r="B85" s="41"/>
      <c r="C85" s="206" t="s">
        <v>132</v>
      </c>
      <c r="D85" s="206" t="s">
        <v>127</v>
      </c>
      <c r="E85" s="207" t="s">
        <v>800</v>
      </c>
      <c r="F85" s="208" t="s">
        <v>801</v>
      </c>
      <c r="G85" s="209" t="s">
        <v>792</v>
      </c>
      <c r="H85" s="210">
        <v>1</v>
      </c>
      <c r="I85" s="211"/>
      <c r="J85" s="212">
        <f>ROUND(I85*H85,2)</f>
        <v>0</v>
      </c>
      <c r="K85" s="208" t="s">
        <v>19</v>
      </c>
      <c r="L85" s="46"/>
      <c r="M85" s="213" t="s">
        <v>19</v>
      </c>
      <c r="N85" s="214" t="s">
        <v>46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132</v>
      </c>
      <c r="AT85" s="217" t="s">
        <v>127</v>
      </c>
      <c r="AU85" s="217" t="s">
        <v>83</v>
      </c>
      <c r="AY85" s="19" t="s">
        <v>125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83</v>
      </c>
      <c r="BK85" s="218">
        <f>ROUND(I85*H85,2)</f>
        <v>0</v>
      </c>
      <c r="BL85" s="19" t="s">
        <v>132</v>
      </c>
      <c r="BM85" s="217" t="s">
        <v>802</v>
      </c>
    </row>
    <row r="86" spans="1:65" s="2" customFormat="1" ht="16.5" customHeight="1">
      <c r="A86" s="40"/>
      <c r="B86" s="41"/>
      <c r="C86" s="206" t="s">
        <v>154</v>
      </c>
      <c r="D86" s="206" t="s">
        <v>127</v>
      </c>
      <c r="E86" s="207" t="s">
        <v>803</v>
      </c>
      <c r="F86" s="208" t="s">
        <v>804</v>
      </c>
      <c r="G86" s="209" t="s">
        <v>792</v>
      </c>
      <c r="H86" s="210">
        <v>1</v>
      </c>
      <c r="I86" s="211"/>
      <c r="J86" s="212">
        <f>ROUND(I86*H86,2)</f>
        <v>0</v>
      </c>
      <c r="K86" s="208" t="s">
        <v>19</v>
      </c>
      <c r="L86" s="46"/>
      <c r="M86" s="213" t="s">
        <v>19</v>
      </c>
      <c r="N86" s="214" t="s">
        <v>46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132</v>
      </c>
      <c r="AT86" s="217" t="s">
        <v>127</v>
      </c>
      <c r="AU86" s="217" t="s">
        <v>83</v>
      </c>
      <c r="AY86" s="19" t="s">
        <v>125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83</v>
      </c>
      <c r="BK86" s="218">
        <f>ROUND(I86*H86,2)</f>
        <v>0</v>
      </c>
      <c r="BL86" s="19" t="s">
        <v>132</v>
      </c>
      <c r="BM86" s="217" t="s">
        <v>805</v>
      </c>
    </row>
    <row r="87" spans="1:65" s="2" customFormat="1" ht="16.5" customHeight="1">
      <c r="A87" s="40"/>
      <c r="B87" s="41"/>
      <c r="C87" s="206" t="s">
        <v>161</v>
      </c>
      <c r="D87" s="206" t="s">
        <v>127</v>
      </c>
      <c r="E87" s="207" t="s">
        <v>806</v>
      </c>
      <c r="F87" s="208" t="s">
        <v>807</v>
      </c>
      <c r="G87" s="209" t="s">
        <v>792</v>
      </c>
      <c r="H87" s="210">
        <v>1</v>
      </c>
      <c r="I87" s="211"/>
      <c r="J87" s="212">
        <f>ROUND(I87*H87,2)</f>
        <v>0</v>
      </c>
      <c r="K87" s="208" t="s">
        <v>19</v>
      </c>
      <c r="L87" s="46"/>
      <c r="M87" s="213" t="s">
        <v>19</v>
      </c>
      <c r="N87" s="214" t="s">
        <v>46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132</v>
      </c>
      <c r="AT87" s="217" t="s">
        <v>127</v>
      </c>
      <c r="AU87" s="217" t="s">
        <v>83</v>
      </c>
      <c r="AY87" s="19" t="s">
        <v>125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83</v>
      </c>
      <c r="BK87" s="218">
        <f>ROUND(I87*H87,2)</f>
        <v>0</v>
      </c>
      <c r="BL87" s="19" t="s">
        <v>132</v>
      </c>
      <c r="BM87" s="217" t="s">
        <v>808</v>
      </c>
    </row>
    <row r="88" spans="1:65" s="2" customFormat="1" ht="37.8" customHeight="1">
      <c r="A88" s="40"/>
      <c r="B88" s="41"/>
      <c r="C88" s="206" t="s">
        <v>167</v>
      </c>
      <c r="D88" s="206" t="s">
        <v>127</v>
      </c>
      <c r="E88" s="207" t="s">
        <v>809</v>
      </c>
      <c r="F88" s="208" t="s">
        <v>810</v>
      </c>
      <c r="G88" s="209" t="s">
        <v>792</v>
      </c>
      <c r="H88" s="210">
        <v>1</v>
      </c>
      <c r="I88" s="211"/>
      <c r="J88" s="212">
        <f>ROUND(I88*H88,2)</f>
        <v>0</v>
      </c>
      <c r="K88" s="208" t="s">
        <v>19</v>
      </c>
      <c r="L88" s="46"/>
      <c r="M88" s="213" t="s">
        <v>19</v>
      </c>
      <c r="N88" s="214" t="s">
        <v>46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132</v>
      </c>
      <c r="AT88" s="217" t="s">
        <v>127</v>
      </c>
      <c r="AU88" s="217" t="s">
        <v>83</v>
      </c>
      <c r="AY88" s="19" t="s">
        <v>125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83</v>
      </c>
      <c r="BK88" s="218">
        <f>ROUND(I88*H88,2)</f>
        <v>0</v>
      </c>
      <c r="BL88" s="19" t="s">
        <v>132</v>
      </c>
      <c r="BM88" s="217" t="s">
        <v>811</v>
      </c>
    </row>
    <row r="89" spans="1:65" s="2" customFormat="1" ht="16.5" customHeight="1">
      <c r="A89" s="40"/>
      <c r="B89" s="41"/>
      <c r="C89" s="206" t="s">
        <v>181</v>
      </c>
      <c r="D89" s="206" t="s">
        <v>127</v>
      </c>
      <c r="E89" s="207" t="s">
        <v>812</v>
      </c>
      <c r="F89" s="208" t="s">
        <v>813</v>
      </c>
      <c r="G89" s="209" t="s">
        <v>792</v>
      </c>
      <c r="H89" s="210">
        <v>1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46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132</v>
      </c>
      <c r="AT89" s="217" t="s">
        <v>127</v>
      </c>
      <c r="AU89" s="217" t="s">
        <v>83</v>
      </c>
      <c r="AY89" s="19" t="s">
        <v>125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83</v>
      </c>
      <c r="BK89" s="218">
        <f>ROUND(I89*H89,2)</f>
        <v>0</v>
      </c>
      <c r="BL89" s="19" t="s">
        <v>132</v>
      </c>
      <c r="BM89" s="217" t="s">
        <v>814</v>
      </c>
    </row>
    <row r="90" spans="1:65" s="2" customFormat="1" ht="16.5" customHeight="1">
      <c r="A90" s="40"/>
      <c r="B90" s="41"/>
      <c r="C90" s="206" t="s">
        <v>187</v>
      </c>
      <c r="D90" s="206" t="s">
        <v>127</v>
      </c>
      <c r="E90" s="207" t="s">
        <v>815</v>
      </c>
      <c r="F90" s="208" t="s">
        <v>816</v>
      </c>
      <c r="G90" s="209" t="s">
        <v>792</v>
      </c>
      <c r="H90" s="210">
        <v>1</v>
      </c>
      <c r="I90" s="211"/>
      <c r="J90" s="212">
        <f>ROUND(I90*H90,2)</f>
        <v>0</v>
      </c>
      <c r="K90" s="208" t="s">
        <v>19</v>
      </c>
      <c r="L90" s="46"/>
      <c r="M90" s="213" t="s">
        <v>19</v>
      </c>
      <c r="N90" s="214" t="s">
        <v>46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132</v>
      </c>
      <c r="AT90" s="217" t="s">
        <v>127</v>
      </c>
      <c r="AU90" s="217" t="s">
        <v>83</v>
      </c>
      <c r="AY90" s="19" t="s">
        <v>125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83</v>
      </c>
      <c r="BK90" s="218">
        <f>ROUND(I90*H90,2)</f>
        <v>0</v>
      </c>
      <c r="BL90" s="19" t="s">
        <v>132</v>
      </c>
      <c r="BM90" s="217" t="s">
        <v>817</v>
      </c>
    </row>
    <row r="91" spans="1:65" s="2" customFormat="1" ht="16.5" customHeight="1">
      <c r="A91" s="40"/>
      <c r="B91" s="41"/>
      <c r="C91" s="206" t="s">
        <v>194</v>
      </c>
      <c r="D91" s="206" t="s">
        <v>127</v>
      </c>
      <c r="E91" s="207" t="s">
        <v>818</v>
      </c>
      <c r="F91" s="208" t="s">
        <v>819</v>
      </c>
      <c r="G91" s="209" t="s">
        <v>792</v>
      </c>
      <c r="H91" s="210">
        <v>1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46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132</v>
      </c>
      <c r="AT91" s="217" t="s">
        <v>127</v>
      </c>
      <c r="AU91" s="217" t="s">
        <v>83</v>
      </c>
      <c r="AY91" s="19" t="s">
        <v>125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83</v>
      </c>
      <c r="BK91" s="218">
        <f>ROUND(I91*H91,2)</f>
        <v>0</v>
      </c>
      <c r="BL91" s="19" t="s">
        <v>132</v>
      </c>
      <c r="BM91" s="217" t="s">
        <v>820</v>
      </c>
    </row>
    <row r="92" spans="1:65" s="2" customFormat="1" ht="49.05" customHeight="1">
      <c r="A92" s="40"/>
      <c r="B92" s="41"/>
      <c r="C92" s="206" t="s">
        <v>202</v>
      </c>
      <c r="D92" s="206" t="s">
        <v>127</v>
      </c>
      <c r="E92" s="207" t="s">
        <v>821</v>
      </c>
      <c r="F92" s="208" t="s">
        <v>822</v>
      </c>
      <c r="G92" s="209" t="s">
        <v>792</v>
      </c>
      <c r="H92" s="210">
        <v>1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46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132</v>
      </c>
      <c r="AT92" s="217" t="s">
        <v>127</v>
      </c>
      <c r="AU92" s="217" t="s">
        <v>83</v>
      </c>
      <c r="AY92" s="19" t="s">
        <v>125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83</v>
      </c>
      <c r="BK92" s="218">
        <f>ROUND(I92*H92,2)</f>
        <v>0</v>
      </c>
      <c r="BL92" s="19" t="s">
        <v>132</v>
      </c>
      <c r="BM92" s="217" t="s">
        <v>823</v>
      </c>
    </row>
    <row r="93" spans="1:65" s="2" customFormat="1" ht="16.5" customHeight="1">
      <c r="A93" s="40"/>
      <c r="B93" s="41"/>
      <c r="C93" s="206" t="s">
        <v>209</v>
      </c>
      <c r="D93" s="206" t="s">
        <v>127</v>
      </c>
      <c r="E93" s="207" t="s">
        <v>824</v>
      </c>
      <c r="F93" s="208" t="s">
        <v>825</v>
      </c>
      <c r="G93" s="209" t="s">
        <v>792</v>
      </c>
      <c r="H93" s="210">
        <v>1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46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132</v>
      </c>
      <c r="AT93" s="217" t="s">
        <v>127</v>
      </c>
      <c r="AU93" s="217" t="s">
        <v>83</v>
      </c>
      <c r="AY93" s="19" t="s">
        <v>125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83</v>
      </c>
      <c r="BK93" s="218">
        <f>ROUND(I93*H93,2)</f>
        <v>0</v>
      </c>
      <c r="BL93" s="19" t="s">
        <v>132</v>
      </c>
      <c r="BM93" s="217" t="s">
        <v>826</v>
      </c>
    </row>
    <row r="94" spans="1:65" s="2" customFormat="1" ht="16.5" customHeight="1">
      <c r="A94" s="40"/>
      <c r="B94" s="41"/>
      <c r="C94" s="206" t="s">
        <v>215</v>
      </c>
      <c r="D94" s="206" t="s">
        <v>127</v>
      </c>
      <c r="E94" s="207" t="s">
        <v>827</v>
      </c>
      <c r="F94" s="208" t="s">
        <v>828</v>
      </c>
      <c r="G94" s="209" t="s">
        <v>792</v>
      </c>
      <c r="H94" s="210">
        <v>1</v>
      </c>
      <c r="I94" s="211"/>
      <c r="J94" s="212">
        <f>ROUND(I94*H94,2)</f>
        <v>0</v>
      </c>
      <c r="K94" s="208" t="s">
        <v>19</v>
      </c>
      <c r="L94" s="46"/>
      <c r="M94" s="213" t="s">
        <v>19</v>
      </c>
      <c r="N94" s="214" t="s">
        <v>46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132</v>
      </c>
      <c r="AT94" s="217" t="s">
        <v>127</v>
      </c>
      <c r="AU94" s="217" t="s">
        <v>83</v>
      </c>
      <c r="AY94" s="19" t="s">
        <v>125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83</v>
      </c>
      <c r="BK94" s="218">
        <f>ROUND(I94*H94,2)</f>
        <v>0</v>
      </c>
      <c r="BL94" s="19" t="s">
        <v>132</v>
      </c>
      <c r="BM94" s="217" t="s">
        <v>829</v>
      </c>
    </row>
    <row r="95" spans="1:65" s="2" customFormat="1" ht="24.15" customHeight="1">
      <c r="A95" s="40"/>
      <c r="B95" s="41"/>
      <c r="C95" s="206" t="s">
        <v>222</v>
      </c>
      <c r="D95" s="206" t="s">
        <v>127</v>
      </c>
      <c r="E95" s="207" t="s">
        <v>830</v>
      </c>
      <c r="F95" s="208" t="s">
        <v>831</v>
      </c>
      <c r="G95" s="209" t="s">
        <v>792</v>
      </c>
      <c r="H95" s="210">
        <v>1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46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132</v>
      </c>
      <c r="AT95" s="217" t="s">
        <v>127</v>
      </c>
      <c r="AU95" s="217" t="s">
        <v>83</v>
      </c>
      <c r="AY95" s="19" t="s">
        <v>125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83</v>
      </c>
      <c r="BK95" s="218">
        <f>ROUND(I95*H95,2)</f>
        <v>0</v>
      </c>
      <c r="BL95" s="19" t="s">
        <v>132</v>
      </c>
      <c r="BM95" s="217" t="s">
        <v>832</v>
      </c>
    </row>
    <row r="96" spans="1:65" s="2" customFormat="1" ht="21.75" customHeight="1">
      <c r="A96" s="40"/>
      <c r="B96" s="41"/>
      <c r="C96" s="206" t="s">
        <v>8</v>
      </c>
      <c r="D96" s="206" t="s">
        <v>127</v>
      </c>
      <c r="E96" s="207" t="s">
        <v>833</v>
      </c>
      <c r="F96" s="208" t="s">
        <v>834</v>
      </c>
      <c r="G96" s="209" t="s">
        <v>792</v>
      </c>
      <c r="H96" s="210">
        <v>1</v>
      </c>
      <c r="I96" s="211"/>
      <c r="J96" s="212">
        <f>ROUND(I96*H96,2)</f>
        <v>0</v>
      </c>
      <c r="K96" s="208" t="s">
        <v>19</v>
      </c>
      <c r="L96" s="46"/>
      <c r="M96" s="213" t="s">
        <v>19</v>
      </c>
      <c r="N96" s="214" t="s">
        <v>46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132</v>
      </c>
      <c r="AT96" s="217" t="s">
        <v>127</v>
      </c>
      <c r="AU96" s="217" t="s">
        <v>83</v>
      </c>
      <c r="AY96" s="19" t="s">
        <v>125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83</v>
      </c>
      <c r="BK96" s="218">
        <f>ROUND(I96*H96,2)</f>
        <v>0</v>
      </c>
      <c r="BL96" s="19" t="s">
        <v>132</v>
      </c>
      <c r="BM96" s="217" t="s">
        <v>835</v>
      </c>
    </row>
    <row r="97" spans="1:65" s="2" customFormat="1" ht="24.15" customHeight="1">
      <c r="A97" s="40"/>
      <c r="B97" s="41"/>
      <c r="C97" s="206" t="s">
        <v>235</v>
      </c>
      <c r="D97" s="206" t="s">
        <v>127</v>
      </c>
      <c r="E97" s="207" t="s">
        <v>836</v>
      </c>
      <c r="F97" s="208" t="s">
        <v>837</v>
      </c>
      <c r="G97" s="209" t="s">
        <v>792</v>
      </c>
      <c r="H97" s="210">
        <v>1</v>
      </c>
      <c r="I97" s="211"/>
      <c r="J97" s="212">
        <f>ROUND(I97*H97,2)</f>
        <v>0</v>
      </c>
      <c r="K97" s="208" t="s">
        <v>19</v>
      </c>
      <c r="L97" s="46"/>
      <c r="M97" s="282" t="s">
        <v>19</v>
      </c>
      <c r="N97" s="283" t="s">
        <v>46</v>
      </c>
      <c r="O97" s="280"/>
      <c r="P97" s="284">
        <f>O97*H97</f>
        <v>0</v>
      </c>
      <c r="Q97" s="284">
        <v>0</v>
      </c>
      <c r="R97" s="284">
        <f>Q97*H97</f>
        <v>0</v>
      </c>
      <c r="S97" s="284">
        <v>0</v>
      </c>
      <c r="T97" s="28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132</v>
      </c>
      <c r="AT97" s="217" t="s">
        <v>127</v>
      </c>
      <c r="AU97" s="217" t="s">
        <v>83</v>
      </c>
      <c r="AY97" s="19" t="s">
        <v>125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83</v>
      </c>
      <c r="BK97" s="218">
        <f>ROUND(I97*H97,2)</f>
        <v>0</v>
      </c>
      <c r="BL97" s="19" t="s">
        <v>132</v>
      </c>
      <c r="BM97" s="217" t="s">
        <v>838</v>
      </c>
    </row>
    <row r="98" spans="1:31" s="2" customFormat="1" ht="6.95" customHeight="1">
      <c r="A98" s="40"/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46"/>
      <c r="M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</sheetData>
  <sheetProtection password="CC35" sheet="1" objects="1" scenarios="1" formatColumns="0" formatRows="0" autoFilter="0"/>
  <autoFilter ref="C79:K97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6" customWidth="1"/>
    <col min="2" max="2" width="1.7109375" style="286" customWidth="1"/>
    <col min="3" max="4" width="5.00390625" style="286" customWidth="1"/>
    <col min="5" max="5" width="11.7109375" style="286" customWidth="1"/>
    <col min="6" max="6" width="9.140625" style="286" customWidth="1"/>
    <col min="7" max="7" width="5.00390625" style="286" customWidth="1"/>
    <col min="8" max="8" width="77.8515625" style="286" customWidth="1"/>
    <col min="9" max="10" width="20.00390625" style="286" customWidth="1"/>
    <col min="11" max="11" width="1.7109375" style="286" customWidth="1"/>
  </cols>
  <sheetData>
    <row r="1" s="1" customFormat="1" ht="37.5" customHeight="1"/>
    <row r="2" spans="2:11" s="1" customFormat="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pans="2:11" s="17" customFormat="1" ht="45" customHeight="1">
      <c r="B3" s="290"/>
      <c r="C3" s="291" t="s">
        <v>839</v>
      </c>
      <c r="D3" s="291"/>
      <c r="E3" s="291"/>
      <c r="F3" s="291"/>
      <c r="G3" s="291"/>
      <c r="H3" s="291"/>
      <c r="I3" s="291"/>
      <c r="J3" s="291"/>
      <c r="K3" s="292"/>
    </row>
    <row r="4" spans="2:11" s="1" customFormat="1" ht="25.5" customHeight="1">
      <c r="B4" s="293"/>
      <c r="C4" s="294" t="s">
        <v>840</v>
      </c>
      <c r="D4" s="294"/>
      <c r="E4" s="294"/>
      <c r="F4" s="294"/>
      <c r="G4" s="294"/>
      <c r="H4" s="294"/>
      <c r="I4" s="294"/>
      <c r="J4" s="294"/>
      <c r="K4" s="295"/>
    </row>
    <row r="5" spans="2:11" s="1" customFormat="1" ht="5.25" customHeight="1">
      <c r="B5" s="293"/>
      <c r="C5" s="296"/>
      <c r="D5" s="296"/>
      <c r="E5" s="296"/>
      <c r="F5" s="296"/>
      <c r="G5" s="296"/>
      <c r="H5" s="296"/>
      <c r="I5" s="296"/>
      <c r="J5" s="296"/>
      <c r="K5" s="295"/>
    </row>
    <row r="6" spans="2:11" s="1" customFormat="1" ht="15" customHeight="1">
      <c r="B6" s="293"/>
      <c r="C6" s="297" t="s">
        <v>841</v>
      </c>
      <c r="D6" s="297"/>
      <c r="E6" s="297"/>
      <c r="F6" s="297"/>
      <c r="G6" s="297"/>
      <c r="H6" s="297"/>
      <c r="I6" s="297"/>
      <c r="J6" s="297"/>
      <c r="K6" s="295"/>
    </row>
    <row r="7" spans="2:11" s="1" customFormat="1" ht="15" customHeight="1">
      <c r="B7" s="298"/>
      <c r="C7" s="297" t="s">
        <v>842</v>
      </c>
      <c r="D7" s="297"/>
      <c r="E7" s="297"/>
      <c r="F7" s="297"/>
      <c r="G7" s="297"/>
      <c r="H7" s="297"/>
      <c r="I7" s="297"/>
      <c r="J7" s="297"/>
      <c r="K7" s="295"/>
    </row>
    <row r="8" spans="2:11" s="1" customFormat="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pans="2:11" s="1" customFormat="1" ht="15" customHeight="1">
      <c r="B9" s="298"/>
      <c r="C9" s="297" t="s">
        <v>843</v>
      </c>
      <c r="D9" s="297"/>
      <c r="E9" s="297"/>
      <c r="F9" s="297"/>
      <c r="G9" s="297"/>
      <c r="H9" s="297"/>
      <c r="I9" s="297"/>
      <c r="J9" s="297"/>
      <c r="K9" s="295"/>
    </row>
    <row r="10" spans="2:11" s="1" customFormat="1" ht="15" customHeight="1">
      <c r="B10" s="298"/>
      <c r="C10" s="297"/>
      <c r="D10" s="297" t="s">
        <v>844</v>
      </c>
      <c r="E10" s="297"/>
      <c r="F10" s="297"/>
      <c r="G10" s="297"/>
      <c r="H10" s="297"/>
      <c r="I10" s="297"/>
      <c r="J10" s="297"/>
      <c r="K10" s="295"/>
    </row>
    <row r="11" spans="2:11" s="1" customFormat="1" ht="15" customHeight="1">
      <c r="B11" s="298"/>
      <c r="C11" s="299"/>
      <c r="D11" s="297" t="s">
        <v>845</v>
      </c>
      <c r="E11" s="297"/>
      <c r="F11" s="297"/>
      <c r="G11" s="297"/>
      <c r="H11" s="297"/>
      <c r="I11" s="297"/>
      <c r="J11" s="297"/>
      <c r="K11" s="295"/>
    </row>
    <row r="12" spans="2:11" s="1" customFormat="1" ht="15" customHeight="1">
      <c r="B12" s="298"/>
      <c r="C12" s="299"/>
      <c r="D12" s="297"/>
      <c r="E12" s="297"/>
      <c r="F12" s="297"/>
      <c r="G12" s="297"/>
      <c r="H12" s="297"/>
      <c r="I12" s="297"/>
      <c r="J12" s="297"/>
      <c r="K12" s="295"/>
    </row>
    <row r="13" spans="2:11" s="1" customFormat="1" ht="15" customHeight="1">
      <c r="B13" s="298"/>
      <c r="C13" s="299"/>
      <c r="D13" s="300" t="s">
        <v>846</v>
      </c>
      <c r="E13" s="297"/>
      <c r="F13" s="297"/>
      <c r="G13" s="297"/>
      <c r="H13" s="297"/>
      <c r="I13" s="297"/>
      <c r="J13" s="297"/>
      <c r="K13" s="295"/>
    </row>
    <row r="14" spans="2:11" s="1" customFormat="1" ht="12.75" customHeight="1">
      <c r="B14" s="298"/>
      <c r="C14" s="299"/>
      <c r="D14" s="299"/>
      <c r="E14" s="299"/>
      <c r="F14" s="299"/>
      <c r="G14" s="299"/>
      <c r="H14" s="299"/>
      <c r="I14" s="299"/>
      <c r="J14" s="299"/>
      <c r="K14" s="295"/>
    </row>
    <row r="15" spans="2:11" s="1" customFormat="1" ht="15" customHeight="1">
      <c r="B15" s="298"/>
      <c r="C15" s="299"/>
      <c r="D15" s="297" t="s">
        <v>847</v>
      </c>
      <c r="E15" s="297"/>
      <c r="F15" s="297"/>
      <c r="G15" s="297"/>
      <c r="H15" s="297"/>
      <c r="I15" s="297"/>
      <c r="J15" s="297"/>
      <c r="K15" s="295"/>
    </row>
    <row r="16" spans="2:11" s="1" customFormat="1" ht="15" customHeight="1">
      <c r="B16" s="298"/>
      <c r="C16" s="299"/>
      <c r="D16" s="297" t="s">
        <v>848</v>
      </c>
      <c r="E16" s="297"/>
      <c r="F16" s="297"/>
      <c r="G16" s="297"/>
      <c r="H16" s="297"/>
      <c r="I16" s="297"/>
      <c r="J16" s="297"/>
      <c r="K16" s="295"/>
    </row>
    <row r="17" spans="2:11" s="1" customFormat="1" ht="15" customHeight="1">
      <c r="B17" s="298"/>
      <c r="C17" s="299"/>
      <c r="D17" s="297" t="s">
        <v>849</v>
      </c>
      <c r="E17" s="297"/>
      <c r="F17" s="297"/>
      <c r="G17" s="297"/>
      <c r="H17" s="297"/>
      <c r="I17" s="297"/>
      <c r="J17" s="297"/>
      <c r="K17" s="295"/>
    </row>
    <row r="18" spans="2:11" s="1" customFormat="1" ht="15" customHeight="1">
      <c r="B18" s="298"/>
      <c r="C18" s="299"/>
      <c r="D18" s="299"/>
      <c r="E18" s="301" t="s">
        <v>82</v>
      </c>
      <c r="F18" s="297" t="s">
        <v>850</v>
      </c>
      <c r="G18" s="297"/>
      <c r="H18" s="297"/>
      <c r="I18" s="297"/>
      <c r="J18" s="297"/>
      <c r="K18" s="295"/>
    </row>
    <row r="19" spans="2:11" s="1" customFormat="1" ht="15" customHeight="1">
      <c r="B19" s="298"/>
      <c r="C19" s="299"/>
      <c r="D19" s="299"/>
      <c r="E19" s="301" t="s">
        <v>851</v>
      </c>
      <c r="F19" s="297" t="s">
        <v>852</v>
      </c>
      <c r="G19" s="297"/>
      <c r="H19" s="297"/>
      <c r="I19" s="297"/>
      <c r="J19" s="297"/>
      <c r="K19" s="295"/>
    </row>
    <row r="20" spans="2:11" s="1" customFormat="1" ht="15" customHeight="1">
      <c r="B20" s="298"/>
      <c r="C20" s="299"/>
      <c r="D20" s="299"/>
      <c r="E20" s="301" t="s">
        <v>853</v>
      </c>
      <c r="F20" s="297" t="s">
        <v>854</v>
      </c>
      <c r="G20" s="297"/>
      <c r="H20" s="297"/>
      <c r="I20" s="297"/>
      <c r="J20" s="297"/>
      <c r="K20" s="295"/>
    </row>
    <row r="21" spans="2:11" s="1" customFormat="1" ht="15" customHeight="1">
      <c r="B21" s="298"/>
      <c r="C21" s="299"/>
      <c r="D21" s="299"/>
      <c r="E21" s="301" t="s">
        <v>855</v>
      </c>
      <c r="F21" s="297" t="s">
        <v>856</v>
      </c>
      <c r="G21" s="297"/>
      <c r="H21" s="297"/>
      <c r="I21" s="297"/>
      <c r="J21" s="297"/>
      <c r="K21" s="295"/>
    </row>
    <row r="22" spans="2:11" s="1" customFormat="1" ht="15" customHeight="1">
      <c r="B22" s="298"/>
      <c r="C22" s="299"/>
      <c r="D22" s="299"/>
      <c r="E22" s="301" t="s">
        <v>857</v>
      </c>
      <c r="F22" s="297" t="s">
        <v>858</v>
      </c>
      <c r="G22" s="297"/>
      <c r="H22" s="297"/>
      <c r="I22" s="297"/>
      <c r="J22" s="297"/>
      <c r="K22" s="295"/>
    </row>
    <row r="23" spans="2:11" s="1" customFormat="1" ht="15" customHeight="1">
      <c r="B23" s="298"/>
      <c r="C23" s="299"/>
      <c r="D23" s="299"/>
      <c r="E23" s="301" t="s">
        <v>859</v>
      </c>
      <c r="F23" s="297" t="s">
        <v>860</v>
      </c>
      <c r="G23" s="297"/>
      <c r="H23" s="297"/>
      <c r="I23" s="297"/>
      <c r="J23" s="297"/>
      <c r="K23" s="295"/>
    </row>
    <row r="24" spans="2:11" s="1" customFormat="1" ht="12.75" customHeight="1">
      <c r="B24" s="298"/>
      <c r="C24" s="299"/>
      <c r="D24" s="299"/>
      <c r="E24" s="299"/>
      <c r="F24" s="299"/>
      <c r="G24" s="299"/>
      <c r="H24" s="299"/>
      <c r="I24" s="299"/>
      <c r="J24" s="299"/>
      <c r="K24" s="295"/>
    </row>
    <row r="25" spans="2:11" s="1" customFormat="1" ht="15" customHeight="1">
      <c r="B25" s="298"/>
      <c r="C25" s="297" t="s">
        <v>861</v>
      </c>
      <c r="D25" s="297"/>
      <c r="E25" s="297"/>
      <c r="F25" s="297"/>
      <c r="G25" s="297"/>
      <c r="H25" s="297"/>
      <c r="I25" s="297"/>
      <c r="J25" s="297"/>
      <c r="K25" s="295"/>
    </row>
    <row r="26" spans="2:11" s="1" customFormat="1" ht="15" customHeight="1">
      <c r="B26" s="298"/>
      <c r="C26" s="297" t="s">
        <v>862</v>
      </c>
      <c r="D26" s="297"/>
      <c r="E26" s="297"/>
      <c r="F26" s="297"/>
      <c r="G26" s="297"/>
      <c r="H26" s="297"/>
      <c r="I26" s="297"/>
      <c r="J26" s="297"/>
      <c r="K26" s="295"/>
    </row>
    <row r="27" spans="2:11" s="1" customFormat="1" ht="15" customHeight="1">
      <c r="B27" s="298"/>
      <c r="C27" s="297"/>
      <c r="D27" s="297" t="s">
        <v>863</v>
      </c>
      <c r="E27" s="297"/>
      <c r="F27" s="297"/>
      <c r="G27" s="297"/>
      <c r="H27" s="297"/>
      <c r="I27" s="297"/>
      <c r="J27" s="297"/>
      <c r="K27" s="295"/>
    </row>
    <row r="28" spans="2:11" s="1" customFormat="1" ht="15" customHeight="1">
      <c r="B28" s="298"/>
      <c r="C28" s="299"/>
      <c r="D28" s="297" t="s">
        <v>864</v>
      </c>
      <c r="E28" s="297"/>
      <c r="F28" s="297"/>
      <c r="G28" s="297"/>
      <c r="H28" s="297"/>
      <c r="I28" s="297"/>
      <c r="J28" s="297"/>
      <c r="K28" s="295"/>
    </row>
    <row r="29" spans="2:11" s="1" customFormat="1" ht="12.75" customHeight="1">
      <c r="B29" s="298"/>
      <c r="C29" s="299"/>
      <c r="D29" s="299"/>
      <c r="E29" s="299"/>
      <c r="F29" s="299"/>
      <c r="G29" s="299"/>
      <c r="H29" s="299"/>
      <c r="I29" s="299"/>
      <c r="J29" s="299"/>
      <c r="K29" s="295"/>
    </row>
    <row r="30" spans="2:11" s="1" customFormat="1" ht="15" customHeight="1">
      <c r="B30" s="298"/>
      <c r="C30" s="299"/>
      <c r="D30" s="297" t="s">
        <v>865</v>
      </c>
      <c r="E30" s="297"/>
      <c r="F30" s="297"/>
      <c r="G30" s="297"/>
      <c r="H30" s="297"/>
      <c r="I30" s="297"/>
      <c r="J30" s="297"/>
      <c r="K30" s="295"/>
    </row>
    <row r="31" spans="2:11" s="1" customFormat="1" ht="15" customHeight="1">
      <c r="B31" s="298"/>
      <c r="C31" s="299"/>
      <c r="D31" s="297" t="s">
        <v>866</v>
      </c>
      <c r="E31" s="297"/>
      <c r="F31" s="297"/>
      <c r="G31" s="297"/>
      <c r="H31" s="297"/>
      <c r="I31" s="297"/>
      <c r="J31" s="297"/>
      <c r="K31" s="295"/>
    </row>
    <row r="32" spans="2:11" s="1" customFormat="1" ht="12.75" customHeight="1">
      <c r="B32" s="298"/>
      <c r="C32" s="299"/>
      <c r="D32" s="299"/>
      <c r="E32" s="299"/>
      <c r="F32" s="299"/>
      <c r="G32" s="299"/>
      <c r="H32" s="299"/>
      <c r="I32" s="299"/>
      <c r="J32" s="299"/>
      <c r="K32" s="295"/>
    </row>
    <row r="33" spans="2:11" s="1" customFormat="1" ht="15" customHeight="1">
      <c r="B33" s="298"/>
      <c r="C33" s="299"/>
      <c r="D33" s="297" t="s">
        <v>867</v>
      </c>
      <c r="E33" s="297"/>
      <c r="F33" s="297"/>
      <c r="G33" s="297"/>
      <c r="H33" s="297"/>
      <c r="I33" s="297"/>
      <c r="J33" s="297"/>
      <c r="K33" s="295"/>
    </row>
    <row r="34" spans="2:11" s="1" customFormat="1" ht="15" customHeight="1">
      <c r="B34" s="298"/>
      <c r="C34" s="299"/>
      <c r="D34" s="297" t="s">
        <v>868</v>
      </c>
      <c r="E34" s="297"/>
      <c r="F34" s="297"/>
      <c r="G34" s="297"/>
      <c r="H34" s="297"/>
      <c r="I34" s="297"/>
      <c r="J34" s="297"/>
      <c r="K34" s="295"/>
    </row>
    <row r="35" spans="2:11" s="1" customFormat="1" ht="15" customHeight="1">
      <c r="B35" s="298"/>
      <c r="C35" s="299"/>
      <c r="D35" s="297" t="s">
        <v>869</v>
      </c>
      <c r="E35" s="297"/>
      <c r="F35" s="297"/>
      <c r="G35" s="297"/>
      <c r="H35" s="297"/>
      <c r="I35" s="297"/>
      <c r="J35" s="297"/>
      <c r="K35" s="295"/>
    </row>
    <row r="36" spans="2:11" s="1" customFormat="1" ht="15" customHeight="1">
      <c r="B36" s="298"/>
      <c r="C36" s="299"/>
      <c r="D36" s="297"/>
      <c r="E36" s="300" t="s">
        <v>111</v>
      </c>
      <c r="F36" s="297"/>
      <c r="G36" s="297" t="s">
        <v>870</v>
      </c>
      <c r="H36" s="297"/>
      <c r="I36" s="297"/>
      <c r="J36" s="297"/>
      <c r="K36" s="295"/>
    </row>
    <row r="37" spans="2:11" s="1" customFormat="1" ht="30.75" customHeight="1">
      <c r="B37" s="298"/>
      <c r="C37" s="299"/>
      <c r="D37" s="297"/>
      <c r="E37" s="300" t="s">
        <v>871</v>
      </c>
      <c r="F37" s="297"/>
      <c r="G37" s="297" t="s">
        <v>872</v>
      </c>
      <c r="H37" s="297"/>
      <c r="I37" s="297"/>
      <c r="J37" s="297"/>
      <c r="K37" s="295"/>
    </row>
    <row r="38" spans="2:11" s="1" customFormat="1" ht="15" customHeight="1">
      <c r="B38" s="298"/>
      <c r="C38" s="299"/>
      <c r="D38" s="297"/>
      <c r="E38" s="300" t="s">
        <v>56</v>
      </c>
      <c r="F38" s="297"/>
      <c r="G38" s="297" t="s">
        <v>873</v>
      </c>
      <c r="H38" s="297"/>
      <c r="I38" s="297"/>
      <c r="J38" s="297"/>
      <c r="K38" s="295"/>
    </row>
    <row r="39" spans="2:11" s="1" customFormat="1" ht="15" customHeight="1">
      <c r="B39" s="298"/>
      <c r="C39" s="299"/>
      <c r="D39" s="297"/>
      <c r="E39" s="300" t="s">
        <v>57</v>
      </c>
      <c r="F39" s="297"/>
      <c r="G39" s="297" t="s">
        <v>874</v>
      </c>
      <c r="H39" s="297"/>
      <c r="I39" s="297"/>
      <c r="J39" s="297"/>
      <c r="K39" s="295"/>
    </row>
    <row r="40" spans="2:11" s="1" customFormat="1" ht="15" customHeight="1">
      <c r="B40" s="298"/>
      <c r="C40" s="299"/>
      <c r="D40" s="297"/>
      <c r="E40" s="300" t="s">
        <v>112</v>
      </c>
      <c r="F40" s="297"/>
      <c r="G40" s="297" t="s">
        <v>875</v>
      </c>
      <c r="H40" s="297"/>
      <c r="I40" s="297"/>
      <c r="J40" s="297"/>
      <c r="K40" s="295"/>
    </row>
    <row r="41" spans="2:11" s="1" customFormat="1" ht="15" customHeight="1">
      <c r="B41" s="298"/>
      <c r="C41" s="299"/>
      <c r="D41" s="297"/>
      <c r="E41" s="300" t="s">
        <v>113</v>
      </c>
      <c r="F41" s="297"/>
      <c r="G41" s="297" t="s">
        <v>876</v>
      </c>
      <c r="H41" s="297"/>
      <c r="I41" s="297"/>
      <c r="J41" s="297"/>
      <c r="K41" s="295"/>
    </row>
    <row r="42" spans="2:11" s="1" customFormat="1" ht="15" customHeight="1">
      <c r="B42" s="298"/>
      <c r="C42" s="299"/>
      <c r="D42" s="297"/>
      <c r="E42" s="300" t="s">
        <v>877</v>
      </c>
      <c r="F42" s="297"/>
      <c r="G42" s="297" t="s">
        <v>878</v>
      </c>
      <c r="H42" s="297"/>
      <c r="I42" s="297"/>
      <c r="J42" s="297"/>
      <c r="K42" s="295"/>
    </row>
    <row r="43" spans="2:11" s="1" customFormat="1" ht="15" customHeight="1">
      <c r="B43" s="298"/>
      <c r="C43" s="299"/>
      <c r="D43" s="297"/>
      <c r="E43" s="300"/>
      <c r="F43" s="297"/>
      <c r="G43" s="297" t="s">
        <v>879</v>
      </c>
      <c r="H43" s="297"/>
      <c r="I43" s="297"/>
      <c r="J43" s="297"/>
      <c r="K43" s="295"/>
    </row>
    <row r="44" spans="2:11" s="1" customFormat="1" ht="15" customHeight="1">
      <c r="B44" s="298"/>
      <c r="C44" s="299"/>
      <c r="D44" s="297"/>
      <c r="E44" s="300" t="s">
        <v>880</v>
      </c>
      <c r="F44" s="297"/>
      <c r="G44" s="297" t="s">
        <v>881</v>
      </c>
      <c r="H44" s="297"/>
      <c r="I44" s="297"/>
      <c r="J44" s="297"/>
      <c r="K44" s="295"/>
    </row>
    <row r="45" spans="2:11" s="1" customFormat="1" ht="15" customHeight="1">
      <c r="B45" s="298"/>
      <c r="C45" s="299"/>
      <c r="D45" s="297"/>
      <c r="E45" s="300" t="s">
        <v>115</v>
      </c>
      <c r="F45" s="297"/>
      <c r="G45" s="297" t="s">
        <v>882</v>
      </c>
      <c r="H45" s="297"/>
      <c r="I45" s="297"/>
      <c r="J45" s="297"/>
      <c r="K45" s="295"/>
    </row>
    <row r="46" spans="2:11" s="1" customFormat="1" ht="12.75" customHeight="1">
      <c r="B46" s="298"/>
      <c r="C46" s="299"/>
      <c r="D46" s="297"/>
      <c r="E46" s="297"/>
      <c r="F46" s="297"/>
      <c r="G46" s="297"/>
      <c r="H46" s="297"/>
      <c r="I46" s="297"/>
      <c r="J46" s="297"/>
      <c r="K46" s="295"/>
    </row>
    <row r="47" spans="2:11" s="1" customFormat="1" ht="15" customHeight="1">
      <c r="B47" s="298"/>
      <c r="C47" s="299"/>
      <c r="D47" s="297" t="s">
        <v>883</v>
      </c>
      <c r="E47" s="297"/>
      <c r="F47" s="297"/>
      <c r="G47" s="297"/>
      <c r="H47" s="297"/>
      <c r="I47" s="297"/>
      <c r="J47" s="297"/>
      <c r="K47" s="295"/>
    </row>
    <row r="48" spans="2:11" s="1" customFormat="1" ht="15" customHeight="1">
      <c r="B48" s="298"/>
      <c r="C48" s="299"/>
      <c r="D48" s="299"/>
      <c r="E48" s="297" t="s">
        <v>884</v>
      </c>
      <c r="F48" s="297"/>
      <c r="G48" s="297"/>
      <c r="H48" s="297"/>
      <c r="I48" s="297"/>
      <c r="J48" s="297"/>
      <c r="K48" s="295"/>
    </row>
    <row r="49" spans="2:11" s="1" customFormat="1" ht="15" customHeight="1">
      <c r="B49" s="298"/>
      <c r="C49" s="299"/>
      <c r="D49" s="299"/>
      <c r="E49" s="297" t="s">
        <v>885</v>
      </c>
      <c r="F49" s="297"/>
      <c r="G49" s="297"/>
      <c r="H49" s="297"/>
      <c r="I49" s="297"/>
      <c r="J49" s="297"/>
      <c r="K49" s="295"/>
    </row>
    <row r="50" spans="2:11" s="1" customFormat="1" ht="15" customHeight="1">
      <c r="B50" s="298"/>
      <c r="C50" s="299"/>
      <c r="D50" s="299"/>
      <c r="E50" s="297" t="s">
        <v>886</v>
      </c>
      <c r="F50" s="297"/>
      <c r="G50" s="297"/>
      <c r="H50" s="297"/>
      <c r="I50" s="297"/>
      <c r="J50" s="297"/>
      <c r="K50" s="295"/>
    </row>
    <row r="51" spans="2:11" s="1" customFormat="1" ht="15" customHeight="1">
      <c r="B51" s="298"/>
      <c r="C51" s="299"/>
      <c r="D51" s="297" t="s">
        <v>887</v>
      </c>
      <c r="E51" s="297"/>
      <c r="F51" s="297"/>
      <c r="G51" s="297"/>
      <c r="H51" s="297"/>
      <c r="I51" s="297"/>
      <c r="J51" s="297"/>
      <c r="K51" s="295"/>
    </row>
    <row r="52" spans="2:11" s="1" customFormat="1" ht="25.5" customHeight="1">
      <c r="B52" s="293"/>
      <c r="C52" s="294" t="s">
        <v>888</v>
      </c>
      <c r="D52" s="294"/>
      <c r="E52" s="294"/>
      <c r="F52" s="294"/>
      <c r="G52" s="294"/>
      <c r="H52" s="294"/>
      <c r="I52" s="294"/>
      <c r="J52" s="294"/>
      <c r="K52" s="295"/>
    </row>
    <row r="53" spans="2:11" s="1" customFormat="1" ht="5.25" customHeight="1">
      <c r="B53" s="293"/>
      <c r="C53" s="296"/>
      <c r="D53" s="296"/>
      <c r="E53" s="296"/>
      <c r="F53" s="296"/>
      <c r="G53" s="296"/>
      <c r="H53" s="296"/>
      <c r="I53" s="296"/>
      <c r="J53" s="296"/>
      <c r="K53" s="295"/>
    </row>
    <row r="54" spans="2:11" s="1" customFormat="1" ht="15" customHeight="1">
      <c r="B54" s="293"/>
      <c r="C54" s="297" t="s">
        <v>889</v>
      </c>
      <c r="D54" s="297"/>
      <c r="E54" s="297"/>
      <c r="F54" s="297"/>
      <c r="G54" s="297"/>
      <c r="H54" s="297"/>
      <c r="I54" s="297"/>
      <c r="J54" s="297"/>
      <c r="K54" s="295"/>
    </row>
    <row r="55" spans="2:11" s="1" customFormat="1" ht="15" customHeight="1">
      <c r="B55" s="293"/>
      <c r="C55" s="297" t="s">
        <v>890</v>
      </c>
      <c r="D55" s="297"/>
      <c r="E55" s="297"/>
      <c r="F55" s="297"/>
      <c r="G55" s="297"/>
      <c r="H55" s="297"/>
      <c r="I55" s="297"/>
      <c r="J55" s="297"/>
      <c r="K55" s="295"/>
    </row>
    <row r="56" spans="2:11" s="1" customFormat="1" ht="12.75" customHeight="1">
      <c r="B56" s="293"/>
      <c r="C56" s="297"/>
      <c r="D56" s="297"/>
      <c r="E56" s="297"/>
      <c r="F56" s="297"/>
      <c r="G56" s="297"/>
      <c r="H56" s="297"/>
      <c r="I56" s="297"/>
      <c r="J56" s="297"/>
      <c r="K56" s="295"/>
    </row>
    <row r="57" spans="2:11" s="1" customFormat="1" ht="15" customHeight="1">
      <c r="B57" s="293"/>
      <c r="C57" s="297" t="s">
        <v>891</v>
      </c>
      <c r="D57" s="297"/>
      <c r="E57" s="297"/>
      <c r="F57" s="297"/>
      <c r="G57" s="297"/>
      <c r="H57" s="297"/>
      <c r="I57" s="297"/>
      <c r="J57" s="297"/>
      <c r="K57" s="295"/>
    </row>
    <row r="58" spans="2:11" s="1" customFormat="1" ht="15" customHeight="1">
      <c r="B58" s="293"/>
      <c r="C58" s="299"/>
      <c r="D58" s="297" t="s">
        <v>892</v>
      </c>
      <c r="E58" s="297"/>
      <c r="F58" s="297"/>
      <c r="G58" s="297"/>
      <c r="H58" s="297"/>
      <c r="I58" s="297"/>
      <c r="J58" s="297"/>
      <c r="K58" s="295"/>
    </row>
    <row r="59" spans="2:11" s="1" customFormat="1" ht="15" customHeight="1">
      <c r="B59" s="293"/>
      <c r="C59" s="299"/>
      <c r="D59" s="297" t="s">
        <v>893</v>
      </c>
      <c r="E59" s="297"/>
      <c r="F59" s="297"/>
      <c r="G59" s="297"/>
      <c r="H59" s="297"/>
      <c r="I59" s="297"/>
      <c r="J59" s="297"/>
      <c r="K59" s="295"/>
    </row>
    <row r="60" spans="2:11" s="1" customFormat="1" ht="15" customHeight="1">
      <c r="B60" s="293"/>
      <c r="C60" s="299"/>
      <c r="D60" s="297" t="s">
        <v>894</v>
      </c>
      <c r="E60" s="297"/>
      <c r="F60" s="297"/>
      <c r="G60" s="297"/>
      <c r="H60" s="297"/>
      <c r="I60" s="297"/>
      <c r="J60" s="297"/>
      <c r="K60" s="295"/>
    </row>
    <row r="61" spans="2:11" s="1" customFormat="1" ht="15" customHeight="1">
      <c r="B61" s="293"/>
      <c r="C61" s="299"/>
      <c r="D61" s="297" t="s">
        <v>895</v>
      </c>
      <c r="E61" s="297"/>
      <c r="F61" s="297"/>
      <c r="G61" s="297"/>
      <c r="H61" s="297"/>
      <c r="I61" s="297"/>
      <c r="J61" s="297"/>
      <c r="K61" s="295"/>
    </row>
    <row r="62" spans="2:11" s="1" customFormat="1" ht="15" customHeight="1">
      <c r="B62" s="293"/>
      <c r="C62" s="299"/>
      <c r="D62" s="302" t="s">
        <v>896</v>
      </c>
      <c r="E62" s="302"/>
      <c r="F62" s="302"/>
      <c r="G62" s="302"/>
      <c r="H62" s="302"/>
      <c r="I62" s="302"/>
      <c r="J62" s="302"/>
      <c r="K62" s="295"/>
    </row>
    <row r="63" spans="2:11" s="1" customFormat="1" ht="15" customHeight="1">
      <c r="B63" s="293"/>
      <c r="C63" s="299"/>
      <c r="D63" s="297" t="s">
        <v>897</v>
      </c>
      <c r="E63" s="297"/>
      <c r="F63" s="297"/>
      <c r="G63" s="297"/>
      <c r="H63" s="297"/>
      <c r="I63" s="297"/>
      <c r="J63" s="297"/>
      <c r="K63" s="295"/>
    </row>
    <row r="64" spans="2:11" s="1" customFormat="1" ht="12.75" customHeight="1">
      <c r="B64" s="293"/>
      <c r="C64" s="299"/>
      <c r="D64" s="299"/>
      <c r="E64" s="303"/>
      <c r="F64" s="299"/>
      <c r="G64" s="299"/>
      <c r="H64" s="299"/>
      <c r="I64" s="299"/>
      <c r="J64" s="299"/>
      <c r="K64" s="295"/>
    </row>
    <row r="65" spans="2:11" s="1" customFormat="1" ht="15" customHeight="1">
      <c r="B65" s="293"/>
      <c r="C65" s="299"/>
      <c r="D65" s="297" t="s">
        <v>898</v>
      </c>
      <c r="E65" s="297"/>
      <c r="F65" s="297"/>
      <c r="G65" s="297"/>
      <c r="H65" s="297"/>
      <c r="I65" s="297"/>
      <c r="J65" s="297"/>
      <c r="K65" s="295"/>
    </row>
    <row r="66" spans="2:11" s="1" customFormat="1" ht="15" customHeight="1">
      <c r="B66" s="293"/>
      <c r="C66" s="299"/>
      <c r="D66" s="302" t="s">
        <v>899</v>
      </c>
      <c r="E66" s="302"/>
      <c r="F66" s="302"/>
      <c r="G66" s="302"/>
      <c r="H66" s="302"/>
      <c r="I66" s="302"/>
      <c r="J66" s="302"/>
      <c r="K66" s="295"/>
    </row>
    <row r="67" spans="2:11" s="1" customFormat="1" ht="15" customHeight="1">
      <c r="B67" s="293"/>
      <c r="C67" s="299"/>
      <c r="D67" s="297" t="s">
        <v>900</v>
      </c>
      <c r="E67" s="297"/>
      <c r="F67" s="297"/>
      <c r="G67" s="297"/>
      <c r="H67" s="297"/>
      <c r="I67" s="297"/>
      <c r="J67" s="297"/>
      <c r="K67" s="295"/>
    </row>
    <row r="68" spans="2:11" s="1" customFormat="1" ht="15" customHeight="1">
      <c r="B68" s="293"/>
      <c r="C68" s="299"/>
      <c r="D68" s="297" t="s">
        <v>901</v>
      </c>
      <c r="E68" s="297"/>
      <c r="F68" s="297"/>
      <c r="G68" s="297"/>
      <c r="H68" s="297"/>
      <c r="I68" s="297"/>
      <c r="J68" s="297"/>
      <c r="K68" s="295"/>
    </row>
    <row r="69" spans="2:11" s="1" customFormat="1" ht="15" customHeight="1">
      <c r="B69" s="293"/>
      <c r="C69" s="299"/>
      <c r="D69" s="297" t="s">
        <v>902</v>
      </c>
      <c r="E69" s="297"/>
      <c r="F69" s="297"/>
      <c r="G69" s="297"/>
      <c r="H69" s="297"/>
      <c r="I69" s="297"/>
      <c r="J69" s="297"/>
      <c r="K69" s="295"/>
    </row>
    <row r="70" spans="2:11" s="1" customFormat="1" ht="15" customHeight="1">
      <c r="B70" s="293"/>
      <c r="C70" s="299"/>
      <c r="D70" s="297" t="s">
        <v>903</v>
      </c>
      <c r="E70" s="297"/>
      <c r="F70" s="297"/>
      <c r="G70" s="297"/>
      <c r="H70" s="297"/>
      <c r="I70" s="297"/>
      <c r="J70" s="297"/>
      <c r="K70" s="295"/>
    </row>
    <row r="71" spans="2:11" s="1" customFormat="1" ht="12.75" customHeight="1">
      <c r="B71" s="304"/>
      <c r="C71" s="305"/>
      <c r="D71" s="305"/>
      <c r="E71" s="305"/>
      <c r="F71" s="305"/>
      <c r="G71" s="305"/>
      <c r="H71" s="305"/>
      <c r="I71" s="305"/>
      <c r="J71" s="305"/>
      <c r="K71" s="306"/>
    </row>
    <row r="72" spans="2:11" s="1" customFormat="1" ht="18.75" customHeight="1">
      <c r="B72" s="307"/>
      <c r="C72" s="307"/>
      <c r="D72" s="307"/>
      <c r="E72" s="307"/>
      <c r="F72" s="307"/>
      <c r="G72" s="307"/>
      <c r="H72" s="307"/>
      <c r="I72" s="307"/>
      <c r="J72" s="307"/>
      <c r="K72" s="308"/>
    </row>
    <row r="73" spans="2:11" s="1" customFormat="1" ht="18.75" customHeight="1">
      <c r="B73" s="308"/>
      <c r="C73" s="308"/>
      <c r="D73" s="308"/>
      <c r="E73" s="308"/>
      <c r="F73" s="308"/>
      <c r="G73" s="308"/>
      <c r="H73" s="308"/>
      <c r="I73" s="308"/>
      <c r="J73" s="308"/>
      <c r="K73" s="308"/>
    </row>
    <row r="74" spans="2:11" s="1" customFormat="1" ht="7.5" customHeight="1">
      <c r="B74" s="309"/>
      <c r="C74" s="310"/>
      <c r="D74" s="310"/>
      <c r="E74" s="310"/>
      <c r="F74" s="310"/>
      <c r="G74" s="310"/>
      <c r="H74" s="310"/>
      <c r="I74" s="310"/>
      <c r="J74" s="310"/>
      <c r="K74" s="311"/>
    </row>
    <row r="75" spans="2:11" s="1" customFormat="1" ht="45" customHeight="1">
      <c r="B75" s="312"/>
      <c r="C75" s="313" t="s">
        <v>904</v>
      </c>
      <c r="D75" s="313"/>
      <c r="E75" s="313"/>
      <c r="F75" s="313"/>
      <c r="G75" s="313"/>
      <c r="H75" s="313"/>
      <c r="I75" s="313"/>
      <c r="J75" s="313"/>
      <c r="K75" s="314"/>
    </row>
    <row r="76" spans="2:11" s="1" customFormat="1" ht="17.25" customHeight="1">
      <c r="B76" s="312"/>
      <c r="C76" s="315" t="s">
        <v>905</v>
      </c>
      <c r="D76" s="315"/>
      <c r="E76" s="315"/>
      <c r="F76" s="315" t="s">
        <v>906</v>
      </c>
      <c r="G76" s="316"/>
      <c r="H76" s="315" t="s">
        <v>57</v>
      </c>
      <c r="I76" s="315" t="s">
        <v>60</v>
      </c>
      <c r="J76" s="315" t="s">
        <v>907</v>
      </c>
      <c r="K76" s="314"/>
    </row>
    <row r="77" spans="2:11" s="1" customFormat="1" ht="17.25" customHeight="1">
      <c r="B77" s="312"/>
      <c r="C77" s="317" t="s">
        <v>908</v>
      </c>
      <c r="D77" s="317"/>
      <c r="E77" s="317"/>
      <c r="F77" s="318" t="s">
        <v>909</v>
      </c>
      <c r="G77" s="319"/>
      <c r="H77" s="317"/>
      <c r="I77" s="317"/>
      <c r="J77" s="317" t="s">
        <v>910</v>
      </c>
      <c r="K77" s="314"/>
    </row>
    <row r="78" spans="2:11" s="1" customFormat="1" ht="5.25" customHeight="1">
      <c r="B78" s="312"/>
      <c r="C78" s="320"/>
      <c r="D78" s="320"/>
      <c r="E78" s="320"/>
      <c r="F78" s="320"/>
      <c r="G78" s="321"/>
      <c r="H78" s="320"/>
      <c r="I78" s="320"/>
      <c r="J78" s="320"/>
      <c r="K78" s="314"/>
    </row>
    <row r="79" spans="2:11" s="1" customFormat="1" ht="15" customHeight="1">
      <c r="B79" s="312"/>
      <c r="C79" s="300" t="s">
        <v>56</v>
      </c>
      <c r="D79" s="322"/>
      <c r="E79" s="322"/>
      <c r="F79" s="323" t="s">
        <v>911</v>
      </c>
      <c r="G79" s="324"/>
      <c r="H79" s="300" t="s">
        <v>912</v>
      </c>
      <c r="I79" s="300" t="s">
        <v>913</v>
      </c>
      <c r="J79" s="300">
        <v>20</v>
      </c>
      <c r="K79" s="314"/>
    </row>
    <row r="80" spans="2:11" s="1" customFormat="1" ht="15" customHeight="1">
      <c r="B80" s="312"/>
      <c r="C80" s="300" t="s">
        <v>914</v>
      </c>
      <c r="D80" s="300"/>
      <c r="E80" s="300"/>
      <c r="F80" s="323" t="s">
        <v>911</v>
      </c>
      <c r="G80" s="324"/>
      <c r="H80" s="300" t="s">
        <v>915</v>
      </c>
      <c r="I80" s="300" t="s">
        <v>913</v>
      </c>
      <c r="J80" s="300">
        <v>120</v>
      </c>
      <c r="K80" s="314"/>
    </row>
    <row r="81" spans="2:11" s="1" customFormat="1" ht="15" customHeight="1">
      <c r="B81" s="325"/>
      <c r="C81" s="300" t="s">
        <v>916</v>
      </c>
      <c r="D81" s="300"/>
      <c r="E81" s="300"/>
      <c r="F81" s="323" t="s">
        <v>917</v>
      </c>
      <c r="G81" s="324"/>
      <c r="H81" s="300" t="s">
        <v>918</v>
      </c>
      <c r="I81" s="300" t="s">
        <v>913</v>
      </c>
      <c r="J81" s="300">
        <v>50</v>
      </c>
      <c r="K81" s="314"/>
    </row>
    <row r="82" spans="2:11" s="1" customFormat="1" ht="15" customHeight="1">
      <c r="B82" s="325"/>
      <c r="C82" s="300" t="s">
        <v>919</v>
      </c>
      <c r="D82" s="300"/>
      <c r="E82" s="300"/>
      <c r="F82" s="323" t="s">
        <v>911</v>
      </c>
      <c r="G82" s="324"/>
      <c r="H82" s="300" t="s">
        <v>920</v>
      </c>
      <c r="I82" s="300" t="s">
        <v>921</v>
      </c>
      <c r="J82" s="300"/>
      <c r="K82" s="314"/>
    </row>
    <row r="83" spans="2:11" s="1" customFormat="1" ht="15" customHeight="1">
      <c r="B83" s="325"/>
      <c r="C83" s="326" t="s">
        <v>922</v>
      </c>
      <c r="D83" s="326"/>
      <c r="E83" s="326"/>
      <c r="F83" s="327" t="s">
        <v>917</v>
      </c>
      <c r="G83" s="326"/>
      <c r="H83" s="326" t="s">
        <v>923</v>
      </c>
      <c r="I83" s="326" t="s">
        <v>913</v>
      </c>
      <c r="J83" s="326">
        <v>15</v>
      </c>
      <c r="K83" s="314"/>
    </row>
    <row r="84" spans="2:11" s="1" customFormat="1" ht="15" customHeight="1">
      <c r="B84" s="325"/>
      <c r="C84" s="326" t="s">
        <v>924</v>
      </c>
      <c r="D84" s="326"/>
      <c r="E84" s="326"/>
      <c r="F84" s="327" t="s">
        <v>917</v>
      </c>
      <c r="G84" s="326"/>
      <c r="H84" s="326" t="s">
        <v>925</v>
      </c>
      <c r="I84" s="326" t="s">
        <v>913</v>
      </c>
      <c r="J84" s="326">
        <v>15</v>
      </c>
      <c r="K84" s="314"/>
    </row>
    <row r="85" spans="2:11" s="1" customFormat="1" ht="15" customHeight="1">
      <c r="B85" s="325"/>
      <c r="C85" s="326" t="s">
        <v>926</v>
      </c>
      <c r="D85" s="326"/>
      <c r="E85" s="326"/>
      <c r="F85" s="327" t="s">
        <v>917</v>
      </c>
      <c r="G85" s="326"/>
      <c r="H85" s="326" t="s">
        <v>927</v>
      </c>
      <c r="I85" s="326" t="s">
        <v>913</v>
      </c>
      <c r="J85" s="326">
        <v>20</v>
      </c>
      <c r="K85" s="314"/>
    </row>
    <row r="86" spans="2:11" s="1" customFormat="1" ht="15" customHeight="1">
      <c r="B86" s="325"/>
      <c r="C86" s="326" t="s">
        <v>928</v>
      </c>
      <c r="D86" s="326"/>
      <c r="E86" s="326"/>
      <c r="F86" s="327" t="s">
        <v>917</v>
      </c>
      <c r="G86" s="326"/>
      <c r="H86" s="326" t="s">
        <v>929</v>
      </c>
      <c r="I86" s="326" t="s">
        <v>913</v>
      </c>
      <c r="J86" s="326">
        <v>20</v>
      </c>
      <c r="K86" s="314"/>
    </row>
    <row r="87" spans="2:11" s="1" customFormat="1" ht="15" customHeight="1">
      <c r="B87" s="325"/>
      <c r="C87" s="300" t="s">
        <v>930</v>
      </c>
      <c r="D87" s="300"/>
      <c r="E87" s="300"/>
      <c r="F87" s="323" t="s">
        <v>917</v>
      </c>
      <c r="G87" s="324"/>
      <c r="H87" s="300" t="s">
        <v>931</v>
      </c>
      <c r="I87" s="300" t="s">
        <v>913</v>
      </c>
      <c r="J87" s="300">
        <v>50</v>
      </c>
      <c r="K87" s="314"/>
    </row>
    <row r="88" spans="2:11" s="1" customFormat="1" ht="15" customHeight="1">
      <c r="B88" s="325"/>
      <c r="C88" s="300" t="s">
        <v>932</v>
      </c>
      <c r="D88" s="300"/>
      <c r="E88" s="300"/>
      <c r="F88" s="323" t="s">
        <v>917</v>
      </c>
      <c r="G88" s="324"/>
      <c r="H88" s="300" t="s">
        <v>933</v>
      </c>
      <c r="I88" s="300" t="s">
        <v>913</v>
      </c>
      <c r="J88" s="300">
        <v>20</v>
      </c>
      <c r="K88" s="314"/>
    </row>
    <row r="89" spans="2:11" s="1" customFormat="1" ht="15" customHeight="1">
      <c r="B89" s="325"/>
      <c r="C89" s="300" t="s">
        <v>934</v>
      </c>
      <c r="D89" s="300"/>
      <c r="E89" s="300"/>
      <c r="F89" s="323" t="s">
        <v>917</v>
      </c>
      <c r="G89" s="324"/>
      <c r="H89" s="300" t="s">
        <v>935</v>
      </c>
      <c r="I89" s="300" t="s">
        <v>913</v>
      </c>
      <c r="J89" s="300">
        <v>20</v>
      </c>
      <c r="K89" s="314"/>
    </row>
    <row r="90" spans="2:11" s="1" customFormat="1" ht="15" customHeight="1">
      <c r="B90" s="325"/>
      <c r="C90" s="300" t="s">
        <v>936</v>
      </c>
      <c r="D90" s="300"/>
      <c r="E90" s="300"/>
      <c r="F90" s="323" t="s">
        <v>917</v>
      </c>
      <c r="G90" s="324"/>
      <c r="H90" s="300" t="s">
        <v>937</v>
      </c>
      <c r="I90" s="300" t="s">
        <v>913</v>
      </c>
      <c r="J90" s="300">
        <v>50</v>
      </c>
      <c r="K90" s="314"/>
    </row>
    <row r="91" spans="2:11" s="1" customFormat="1" ht="15" customHeight="1">
      <c r="B91" s="325"/>
      <c r="C91" s="300" t="s">
        <v>938</v>
      </c>
      <c r="D91" s="300"/>
      <c r="E91" s="300"/>
      <c r="F91" s="323" t="s">
        <v>917</v>
      </c>
      <c r="G91" s="324"/>
      <c r="H91" s="300" t="s">
        <v>938</v>
      </c>
      <c r="I91" s="300" t="s">
        <v>913</v>
      </c>
      <c r="J91" s="300">
        <v>50</v>
      </c>
      <c r="K91" s="314"/>
    </row>
    <row r="92" spans="2:11" s="1" customFormat="1" ht="15" customHeight="1">
      <c r="B92" s="325"/>
      <c r="C92" s="300" t="s">
        <v>939</v>
      </c>
      <c r="D92" s="300"/>
      <c r="E92" s="300"/>
      <c r="F92" s="323" t="s">
        <v>917</v>
      </c>
      <c r="G92" s="324"/>
      <c r="H92" s="300" t="s">
        <v>940</v>
      </c>
      <c r="I92" s="300" t="s">
        <v>913</v>
      </c>
      <c r="J92" s="300">
        <v>255</v>
      </c>
      <c r="K92" s="314"/>
    </row>
    <row r="93" spans="2:11" s="1" customFormat="1" ht="15" customHeight="1">
      <c r="B93" s="325"/>
      <c r="C93" s="300" t="s">
        <v>941</v>
      </c>
      <c r="D93" s="300"/>
      <c r="E93" s="300"/>
      <c r="F93" s="323" t="s">
        <v>911</v>
      </c>
      <c r="G93" s="324"/>
      <c r="H93" s="300" t="s">
        <v>942</v>
      </c>
      <c r="I93" s="300" t="s">
        <v>943</v>
      </c>
      <c r="J93" s="300"/>
      <c r="K93" s="314"/>
    </row>
    <row r="94" spans="2:11" s="1" customFormat="1" ht="15" customHeight="1">
      <c r="B94" s="325"/>
      <c r="C94" s="300" t="s">
        <v>944</v>
      </c>
      <c r="D94" s="300"/>
      <c r="E94" s="300"/>
      <c r="F94" s="323" t="s">
        <v>911</v>
      </c>
      <c r="G94" s="324"/>
      <c r="H94" s="300" t="s">
        <v>945</v>
      </c>
      <c r="I94" s="300" t="s">
        <v>946</v>
      </c>
      <c r="J94" s="300"/>
      <c r="K94" s="314"/>
    </row>
    <row r="95" spans="2:11" s="1" customFormat="1" ht="15" customHeight="1">
      <c r="B95" s="325"/>
      <c r="C95" s="300" t="s">
        <v>947</v>
      </c>
      <c r="D95" s="300"/>
      <c r="E95" s="300"/>
      <c r="F95" s="323" t="s">
        <v>911</v>
      </c>
      <c r="G95" s="324"/>
      <c r="H95" s="300" t="s">
        <v>947</v>
      </c>
      <c r="I95" s="300" t="s">
        <v>946</v>
      </c>
      <c r="J95" s="300"/>
      <c r="K95" s="314"/>
    </row>
    <row r="96" spans="2:11" s="1" customFormat="1" ht="15" customHeight="1">
      <c r="B96" s="325"/>
      <c r="C96" s="300" t="s">
        <v>41</v>
      </c>
      <c r="D96" s="300"/>
      <c r="E96" s="300"/>
      <c r="F96" s="323" t="s">
        <v>911</v>
      </c>
      <c r="G96" s="324"/>
      <c r="H96" s="300" t="s">
        <v>948</v>
      </c>
      <c r="I96" s="300" t="s">
        <v>946</v>
      </c>
      <c r="J96" s="300"/>
      <c r="K96" s="314"/>
    </row>
    <row r="97" spans="2:11" s="1" customFormat="1" ht="15" customHeight="1">
      <c r="B97" s="325"/>
      <c r="C97" s="300" t="s">
        <v>51</v>
      </c>
      <c r="D97" s="300"/>
      <c r="E97" s="300"/>
      <c r="F97" s="323" t="s">
        <v>911</v>
      </c>
      <c r="G97" s="324"/>
      <c r="H97" s="300" t="s">
        <v>949</v>
      </c>
      <c r="I97" s="300" t="s">
        <v>946</v>
      </c>
      <c r="J97" s="300"/>
      <c r="K97" s="314"/>
    </row>
    <row r="98" spans="2:11" s="1" customFormat="1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spans="2:11" s="1" customFormat="1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spans="2:11" s="1" customFormat="1" ht="18.75" customHeight="1"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</row>
    <row r="101" spans="2:11" s="1" customFormat="1" ht="7.5" customHeight="1">
      <c r="B101" s="309"/>
      <c r="C101" s="310"/>
      <c r="D101" s="310"/>
      <c r="E101" s="310"/>
      <c r="F101" s="310"/>
      <c r="G101" s="310"/>
      <c r="H101" s="310"/>
      <c r="I101" s="310"/>
      <c r="J101" s="310"/>
      <c r="K101" s="311"/>
    </row>
    <row r="102" spans="2:11" s="1" customFormat="1" ht="45" customHeight="1">
      <c r="B102" s="312"/>
      <c r="C102" s="313" t="s">
        <v>950</v>
      </c>
      <c r="D102" s="313"/>
      <c r="E102" s="313"/>
      <c r="F102" s="313"/>
      <c r="G102" s="313"/>
      <c r="H102" s="313"/>
      <c r="I102" s="313"/>
      <c r="J102" s="313"/>
      <c r="K102" s="314"/>
    </row>
    <row r="103" spans="2:11" s="1" customFormat="1" ht="17.25" customHeight="1">
      <c r="B103" s="312"/>
      <c r="C103" s="315" t="s">
        <v>905</v>
      </c>
      <c r="D103" s="315"/>
      <c r="E103" s="315"/>
      <c r="F103" s="315" t="s">
        <v>906</v>
      </c>
      <c r="G103" s="316"/>
      <c r="H103" s="315" t="s">
        <v>57</v>
      </c>
      <c r="I103" s="315" t="s">
        <v>60</v>
      </c>
      <c r="J103" s="315" t="s">
        <v>907</v>
      </c>
      <c r="K103" s="314"/>
    </row>
    <row r="104" spans="2:11" s="1" customFormat="1" ht="17.25" customHeight="1">
      <c r="B104" s="312"/>
      <c r="C104" s="317" t="s">
        <v>908</v>
      </c>
      <c r="D104" s="317"/>
      <c r="E104" s="317"/>
      <c r="F104" s="318" t="s">
        <v>909</v>
      </c>
      <c r="G104" s="319"/>
      <c r="H104" s="317"/>
      <c r="I104" s="317"/>
      <c r="J104" s="317" t="s">
        <v>910</v>
      </c>
      <c r="K104" s="314"/>
    </row>
    <row r="105" spans="2:11" s="1" customFormat="1" ht="5.25" customHeight="1">
      <c r="B105" s="312"/>
      <c r="C105" s="315"/>
      <c r="D105" s="315"/>
      <c r="E105" s="315"/>
      <c r="F105" s="315"/>
      <c r="G105" s="333"/>
      <c r="H105" s="315"/>
      <c r="I105" s="315"/>
      <c r="J105" s="315"/>
      <c r="K105" s="314"/>
    </row>
    <row r="106" spans="2:11" s="1" customFormat="1" ht="15" customHeight="1">
      <c r="B106" s="312"/>
      <c r="C106" s="300" t="s">
        <v>56</v>
      </c>
      <c r="D106" s="322"/>
      <c r="E106" s="322"/>
      <c r="F106" s="323" t="s">
        <v>911</v>
      </c>
      <c r="G106" s="300"/>
      <c r="H106" s="300" t="s">
        <v>951</v>
      </c>
      <c r="I106" s="300" t="s">
        <v>913</v>
      </c>
      <c r="J106" s="300">
        <v>20</v>
      </c>
      <c r="K106" s="314"/>
    </row>
    <row r="107" spans="2:11" s="1" customFormat="1" ht="15" customHeight="1">
      <c r="B107" s="312"/>
      <c r="C107" s="300" t="s">
        <v>914</v>
      </c>
      <c r="D107" s="300"/>
      <c r="E107" s="300"/>
      <c r="F107" s="323" t="s">
        <v>911</v>
      </c>
      <c r="G107" s="300"/>
      <c r="H107" s="300" t="s">
        <v>951</v>
      </c>
      <c r="I107" s="300" t="s">
        <v>913</v>
      </c>
      <c r="J107" s="300">
        <v>120</v>
      </c>
      <c r="K107" s="314"/>
    </row>
    <row r="108" spans="2:11" s="1" customFormat="1" ht="15" customHeight="1">
      <c r="B108" s="325"/>
      <c r="C108" s="300" t="s">
        <v>916</v>
      </c>
      <c r="D108" s="300"/>
      <c r="E108" s="300"/>
      <c r="F108" s="323" t="s">
        <v>917</v>
      </c>
      <c r="G108" s="300"/>
      <c r="H108" s="300" t="s">
        <v>951</v>
      </c>
      <c r="I108" s="300" t="s">
        <v>913</v>
      </c>
      <c r="J108" s="300">
        <v>50</v>
      </c>
      <c r="K108" s="314"/>
    </row>
    <row r="109" spans="2:11" s="1" customFormat="1" ht="15" customHeight="1">
      <c r="B109" s="325"/>
      <c r="C109" s="300" t="s">
        <v>919</v>
      </c>
      <c r="D109" s="300"/>
      <c r="E109" s="300"/>
      <c r="F109" s="323" t="s">
        <v>911</v>
      </c>
      <c r="G109" s="300"/>
      <c r="H109" s="300" t="s">
        <v>951</v>
      </c>
      <c r="I109" s="300" t="s">
        <v>921</v>
      </c>
      <c r="J109" s="300"/>
      <c r="K109" s="314"/>
    </row>
    <row r="110" spans="2:11" s="1" customFormat="1" ht="15" customHeight="1">
      <c r="B110" s="325"/>
      <c r="C110" s="300" t="s">
        <v>930</v>
      </c>
      <c r="D110" s="300"/>
      <c r="E110" s="300"/>
      <c r="F110" s="323" t="s">
        <v>917</v>
      </c>
      <c r="G110" s="300"/>
      <c r="H110" s="300" t="s">
        <v>951</v>
      </c>
      <c r="I110" s="300" t="s">
        <v>913</v>
      </c>
      <c r="J110" s="300">
        <v>50</v>
      </c>
      <c r="K110" s="314"/>
    </row>
    <row r="111" spans="2:11" s="1" customFormat="1" ht="15" customHeight="1">
      <c r="B111" s="325"/>
      <c r="C111" s="300" t="s">
        <v>938</v>
      </c>
      <c r="D111" s="300"/>
      <c r="E111" s="300"/>
      <c r="F111" s="323" t="s">
        <v>917</v>
      </c>
      <c r="G111" s="300"/>
      <c r="H111" s="300" t="s">
        <v>951</v>
      </c>
      <c r="I111" s="300" t="s">
        <v>913</v>
      </c>
      <c r="J111" s="300">
        <v>50</v>
      </c>
      <c r="K111" s="314"/>
    </row>
    <row r="112" spans="2:11" s="1" customFormat="1" ht="15" customHeight="1">
      <c r="B112" s="325"/>
      <c r="C112" s="300" t="s">
        <v>936</v>
      </c>
      <c r="D112" s="300"/>
      <c r="E112" s="300"/>
      <c r="F112" s="323" t="s">
        <v>917</v>
      </c>
      <c r="G112" s="300"/>
      <c r="H112" s="300" t="s">
        <v>951</v>
      </c>
      <c r="I112" s="300" t="s">
        <v>913</v>
      </c>
      <c r="J112" s="300">
        <v>50</v>
      </c>
      <c r="K112" s="314"/>
    </row>
    <row r="113" spans="2:11" s="1" customFormat="1" ht="15" customHeight="1">
      <c r="B113" s="325"/>
      <c r="C113" s="300" t="s">
        <v>56</v>
      </c>
      <c r="D113" s="300"/>
      <c r="E113" s="300"/>
      <c r="F113" s="323" t="s">
        <v>911</v>
      </c>
      <c r="G113" s="300"/>
      <c r="H113" s="300" t="s">
        <v>952</v>
      </c>
      <c r="I113" s="300" t="s">
        <v>913</v>
      </c>
      <c r="J113" s="300">
        <v>20</v>
      </c>
      <c r="K113" s="314"/>
    </row>
    <row r="114" spans="2:11" s="1" customFormat="1" ht="15" customHeight="1">
      <c r="B114" s="325"/>
      <c r="C114" s="300" t="s">
        <v>953</v>
      </c>
      <c r="D114" s="300"/>
      <c r="E114" s="300"/>
      <c r="F114" s="323" t="s">
        <v>911</v>
      </c>
      <c r="G114" s="300"/>
      <c r="H114" s="300" t="s">
        <v>954</v>
      </c>
      <c r="I114" s="300" t="s">
        <v>913</v>
      </c>
      <c r="J114" s="300">
        <v>120</v>
      </c>
      <c r="K114" s="314"/>
    </row>
    <row r="115" spans="2:11" s="1" customFormat="1" ht="15" customHeight="1">
      <c r="B115" s="325"/>
      <c r="C115" s="300" t="s">
        <v>41</v>
      </c>
      <c r="D115" s="300"/>
      <c r="E115" s="300"/>
      <c r="F115" s="323" t="s">
        <v>911</v>
      </c>
      <c r="G115" s="300"/>
      <c r="H115" s="300" t="s">
        <v>955</v>
      </c>
      <c r="I115" s="300" t="s">
        <v>946</v>
      </c>
      <c r="J115" s="300"/>
      <c r="K115" s="314"/>
    </row>
    <row r="116" spans="2:11" s="1" customFormat="1" ht="15" customHeight="1">
      <c r="B116" s="325"/>
      <c r="C116" s="300" t="s">
        <v>51</v>
      </c>
      <c r="D116" s="300"/>
      <c r="E116" s="300"/>
      <c r="F116" s="323" t="s">
        <v>911</v>
      </c>
      <c r="G116" s="300"/>
      <c r="H116" s="300" t="s">
        <v>956</v>
      </c>
      <c r="I116" s="300" t="s">
        <v>946</v>
      </c>
      <c r="J116" s="300"/>
      <c r="K116" s="314"/>
    </row>
    <row r="117" spans="2:11" s="1" customFormat="1" ht="15" customHeight="1">
      <c r="B117" s="325"/>
      <c r="C117" s="300" t="s">
        <v>60</v>
      </c>
      <c r="D117" s="300"/>
      <c r="E117" s="300"/>
      <c r="F117" s="323" t="s">
        <v>911</v>
      </c>
      <c r="G117" s="300"/>
      <c r="H117" s="300" t="s">
        <v>957</v>
      </c>
      <c r="I117" s="300" t="s">
        <v>958</v>
      </c>
      <c r="J117" s="300"/>
      <c r="K117" s="314"/>
    </row>
    <row r="118" spans="2:11" s="1" customFormat="1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spans="2:11" s="1" customFormat="1" ht="18.75" customHeight="1">
      <c r="B119" s="335"/>
      <c r="C119" s="336"/>
      <c r="D119" s="336"/>
      <c r="E119" s="336"/>
      <c r="F119" s="337"/>
      <c r="G119" s="336"/>
      <c r="H119" s="336"/>
      <c r="I119" s="336"/>
      <c r="J119" s="336"/>
      <c r="K119" s="335"/>
    </row>
    <row r="120" spans="2:11" s="1" customFormat="1" ht="18.75" customHeight="1"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</row>
    <row r="121" spans="2:11" s="1" customFormat="1" ht="7.5" customHeight="1">
      <c r="B121" s="338"/>
      <c r="C121" s="339"/>
      <c r="D121" s="339"/>
      <c r="E121" s="339"/>
      <c r="F121" s="339"/>
      <c r="G121" s="339"/>
      <c r="H121" s="339"/>
      <c r="I121" s="339"/>
      <c r="J121" s="339"/>
      <c r="K121" s="340"/>
    </row>
    <row r="122" spans="2:11" s="1" customFormat="1" ht="45" customHeight="1">
      <c r="B122" s="341"/>
      <c r="C122" s="291" t="s">
        <v>959</v>
      </c>
      <c r="D122" s="291"/>
      <c r="E122" s="291"/>
      <c r="F122" s="291"/>
      <c r="G122" s="291"/>
      <c r="H122" s="291"/>
      <c r="I122" s="291"/>
      <c r="J122" s="291"/>
      <c r="K122" s="342"/>
    </row>
    <row r="123" spans="2:11" s="1" customFormat="1" ht="17.25" customHeight="1">
      <c r="B123" s="343"/>
      <c r="C123" s="315" t="s">
        <v>905</v>
      </c>
      <c r="D123" s="315"/>
      <c r="E123" s="315"/>
      <c r="F123" s="315" t="s">
        <v>906</v>
      </c>
      <c r="G123" s="316"/>
      <c r="H123" s="315" t="s">
        <v>57</v>
      </c>
      <c r="I123" s="315" t="s">
        <v>60</v>
      </c>
      <c r="J123" s="315" t="s">
        <v>907</v>
      </c>
      <c r="K123" s="344"/>
    </row>
    <row r="124" spans="2:11" s="1" customFormat="1" ht="17.25" customHeight="1">
      <c r="B124" s="343"/>
      <c r="C124" s="317" t="s">
        <v>908</v>
      </c>
      <c r="D124" s="317"/>
      <c r="E124" s="317"/>
      <c r="F124" s="318" t="s">
        <v>909</v>
      </c>
      <c r="G124" s="319"/>
      <c r="H124" s="317"/>
      <c r="I124" s="317"/>
      <c r="J124" s="317" t="s">
        <v>910</v>
      </c>
      <c r="K124" s="344"/>
    </row>
    <row r="125" spans="2:11" s="1" customFormat="1" ht="5.25" customHeight="1">
      <c r="B125" s="345"/>
      <c r="C125" s="320"/>
      <c r="D125" s="320"/>
      <c r="E125" s="320"/>
      <c r="F125" s="320"/>
      <c r="G125" s="346"/>
      <c r="H125" s="320"/>
      <c r="I125" s="320"/>
      <c r="J125" s="320"/>
      <c r="K125" s="347"/>
    </row>
    <row r="126" spans="2:11" s="1" customFormat="1" ht="15" customHeight="1">
      <c r="B126" s="345"/>
      <c r="C126" s="300" t="s">
        <v>914</v>
      </c>
      <c r="D126" s="322"/>
      <c r="E126" s="322"/>
      <c r="F126" s="323" t="s">
        <v>911</v>
      </c>
      <c r="G126" s="300"/>
      <c r="H126" s="300" t="s">
        <v>951</v>
      </c>
      <c r="I126" s="300" t="s">
        <v>913</v>
      </c>
      <c r="J126" s="300">
        <v>120</v>
      </c>
      <c r="K126" s="348"/>
    </row>
    <row r="127" spans="2:11" s="1" customFormat="1" ht="15" customHeight="1">
      <c r="B127" s="345"/>
      <c r="C127" s="300" t="s">
        <v>960</v>
      </c>
      <c r="D127" s="300"/>
      <c r="E127" s="300"/>
      <c r="F127" s="323" t="s">
        <v>911</v>
      </c>
      <c r="G127" s="300"/>
      <c r="H127" s="300" t="s">
        <v>961</v>
      </c>
      <c r="I127" s="300" t="s">
        <v>913</v>
      </c>
      <c r="J127" s="300" t="s">
        <v>962</v>
      </c>
      <c r="K127" s="348"/>
    </row>
    <row r="128" spans="2:11" s="1" customFormat="1" ht="15" customHeight="1">
      <c r="B128" s="345"/>
      <c r="C128" s="300" t="s">
        <v>859</v>
      </c>
      <c r="D128" s="300"/>
      <c r="E128" s="300"/>
      <c r="F128" s="323" t="s">
        <v>911</v>
      </c>
      <c r="G128" s="300"/>
      <c r="H128" s="300" t="s">
        <v>963</v>
      </c>
      <c r="I128" s="300" t="s">
        <v>913</v>
      </c>
      <c r="J128" s="300" t="s">
        <v>962</v>
      </c>
      <c r="K128" s="348"/>
    </row>
    <row r="129" spans="2:11" s="1" customFormat="1" ht="15" customHeight="1">
      <c r="B129" s="345"/>
      <c r="C129" s="300" t="s">
        <v>922</v>
      </c>
      <c r="D129" s="300"/>
      <c r="E129" s="300"/>
      <c r="F129" s="323" t="s">
        <v>917</v>
      </c>
      <c r="G129" s="300"/>
      <c r="H129" s="300" t="s">
        <v>923</v>
      </c>
      <c r="I129" s="300" t="s">
        <v>913</v>
      </c>
      <c r="J129" s="300">
        <v>15</v>
      </c>
      <c r="K129" s="348"/>
    </row>
    <row r="130" spans="2:11" s="1" customFormat="1" ht="15" customHeight="1">
      <c r="B130" s="345"/>
      <c r="C130" s="326" t="s">
        <v>924</v>
      </c>
      <c r="D130" s="326"/>
      <c r="E130" s="326"/>
      <c r="F130" s="327" t="s">
        <v>917</v>
      </c>
      <c r="G130" s="326"/>
      <c r="H130" s="326" t="s">
        <v>925</v>
      </c>
      <c r="I130" s="326" t="s">
        <v>913</v>
      </c>
      <c r="J130" s="326">
        <v>15</v>
      </c>
      <c r="K130" s="348"/>
    </row>
    <row r="131" spans="2:11" s="1" customFormat="1" ht="15" customHeight="1">
      <c r="B131" s="345"/>
      <c r="C131" s="326" t="s">
        <v>926</v>
      </c>
      <c r="D131" s="326"/>
      <c r="E131" s="326"/>
      <c r="F131" s="327" t="s">
        <v>917</v>
      </c>
      <c r="G131" s="326"/>
      <c r="H131" s="326" t="s">
        <v>927</v>
      </c>
      <c r="I131" s="326" t="s">
        <v>913</v>
      </c>
      <c r="J131" s="326">
        <v>20</v>
      </c>
      <c r="K131" s="348"/>
    </row>
    <row r="132" spans="2:11" s="1" customFormat="1" ht="15" customHeight="1">
      <c r="B132" s="345"/>
      <c r="C132" s="326" t="s">
        <v>928</v>
      </c>
      <c r="D132" s="326"/>
      <c r="E132" s="326"/>
      <c r="F132" s="327" t="s">
        <v>917</v>
      </c>
      <c r="G132" s="326"/>
      <c r="H132" s="326" t="s">
        <v>929</v>
      </c>
      <c r="I132" s="326" t="s">
        <v>913</v>
      </c>
      <c r="J132" s="326">
        <v>20</v>
      </c>
      <c r="K132" s="348"/>
    </row>
    <row r="133" spans="2:11" s="1" customFormat="1" ht="15" customHeight="1">
      <c r="B133" s="345"/>
      <c r="C133" s="300" t="s">
        <v>916</v>
      </c>
      <c r="D133" s="300"/>
      <c r="E133" s="300"/>
      <c r="F133" s="323" t="s">
        <v>917</v>
      </c>
      <c r="G133" s="300"/>
      <c r="H133" s="300" t="s">
        <v>951</v>
      </c>
      <c r="I133" s="300" t="s">
        <v>913</v>
      </c>
      <c r="J133" s="300">
        <v>50</v>
      </c>
      <c r="K133" s="348"/>
    </row>
    <row r="134" spans="2:11" s="1" customFormat="1" ht="15" customHeight="1">
      <c r="B134" s="345"/>
      <c r="C134" s="300" t="s">
        <v>930</v>
      </c>
      <c r="D134" s="300"/>
      <c r="E134" s="300"/>
      <c r="F134" s="323" t="s">
        <v>917</v>
      </c>
      <c r="G134" s="300"/>
      <c r="H134" s="300" t="s">
        <v>951</v>
      </c>
      <c r="I134" s="300" t="s">
        <v>913</v>
      </c>
      <c r="J134" s="300">
        <v>50</v>
      </c>
      <c r="K134" s="348"/>
    </row>
    <row r="135" spans="2:11" s="1" customFormat="1" ht="15" customHeight="1">
      <c r="B135" s="345"/>
      <c r="C135" s="300" t="s">
        <v>936</v>
      </c>
      <c r="D135" s="300"/>
      <c r="E135" s="300"/>
      <c r="F135" s="323" t="s">
        <v>917</v>
      </c>
      <c r="G135" s="300"/>
      <c r="H135" s="300" t="s">
        <v>951</v>
      </c>
      <c r="I135" s="300" t="s">
        <v>913</v>
      </c>
      <c r="J135" s="300">
        <v>50</v>
      </c>
      <c r="K135" s="348"/>
    </row>
    <row r="136" spans="2:11" s="1" customFormat="1" ht="15" customHeight="1">
      <c r="B136" s="345"/>
      <c r="C136" s="300" t="s">
        <v>938</v>
      </c>
      <c r="D136" s="300"/>
      <c r="E136" s="300"/>
      <c r="F136" s="323" t="s">
        <v>917</v>
      </c>
      <c r="G136" s="300"/>
      <c r="H136" s="300" t="s">
        <v>951</v>
      </c>
      <c r="I136" s="300" t="s">
        <v>913</v>
      </c>
      <c r="J136" s="300">
        <v>50</v>
      </c>
      <c r="K136" s="348"/>
    </row>
    <row r="137" spans="2:11" s="1" customFormat="1" ht="15" customHeight="1">
      <c r="B137" s="345"/>
      <c r="C137" s="300" t="s">
        <v>939</v>
      </c>
      <c r="D137" s="300"/>
      <c r="E137" s="300"/>
      <c r="F137" s="323" t="s">
        <v>917</v>
      </c>
      <c r="G137" s="300"/>
      <c r="H137" s="300" t="s">
        <v>964</v>
      </c>
      <c r="I137" s="300" t="s">
        <v>913</v>
      </c>
      <c r="J137" s="300">
        <v>255</v>
      </c>
      <c r="K137" s="348"/>
    </row>
    <row r="138" spans="2:11" s="1" customFormat="1" ht="15" customHeight="1">
      <c r="B138" s="345"/>
      <c r="C138" s="300" t="s">
        <v>941</v>
      </c>
      <c r="D138" s="300"/>
      <c r="E138" s="300"/>
      <c r="F138" s="323" t="s">
        <v>911</v>
      </c>
      <c r="G138" s="300"/>
      <c r="H138" s="300" t="s">
        <v>965</v>
      </c>
      <c r="I138" s="300" t="s">
        <v>943</v>
      </c>
      <c r="J138" s="300"/>
      <c r="K138" s="348"/>
    </row>
    <row r="139" spans="2:11" s="1" customFormat="1" ht="15" customHeight="1">
      <c r="B139" s="345"/>
      <c r="C139" s="300" t="s">
        <v>944</v>
      </c>
      <c r="D139" s="300"/>
      <c r="E139" s="300"/>
      <c r="F139" s="323" t="s">
        <v>911</v>
      </c>
      <c r="G139" s="300"/>
      <c r="H139" s="300" t="s">
        <v>966</v>
      </c>
      <c r="I139" s="300" t="s">
        <v>946</v>
      </c>
      <c r="J139" s="300"/>
      <c r="K139" s="348"/>
    </row>
    <row r="140" spans="2:11" s="1" customFormat="1" ht="15" customHeight="1">
      <c r="B140" s="345"/>
      <c r="C140" s="300" t="s">
        <v>947</v>
      </c>
      <c r="D140" s="300"/>
      <c r="E140" s="300"/>
      <c r="F140" s="323" t="s">
        <v>911</v>
      </c>
      <c r="G140" s="300"/>
      <c r="H140" s="300" t="s">
        <v>947</v>
      </c>
      <c r="I140" s="300" t="s">
        <v>946</v>
      </c>
      <c r="J140" s="300"/>
      <c r="K140" s="348"/>
    </row>
    <row r="141" spans="2:11" s="1" customFormat="1" ht="15" customHeight="1">
      <c r="B141" s="345"/>
      <c r="C141" s="300" t="s">
        <v>41</v>
      </c>
      <c r="D141" s="300"/>
      <c r="E141" s="300"/>
      <c r="F141" s="323" t="s">
        <v>911</v>
      </c>
      <c r="G141" s="300"/>
      <c r="H141" s="300" t="s">
        <v>967</v>
      </c>
      <c r="I141" s="300" t="s">
        <v>946</v>
      </c>
      <c r="J141" s="300"/>
      <c r="K141" s="348"/>
    </row>
    <row r="142" spans="2:11" s="1" customFormat="1" ht="15" customHeight="1">
      <c r="B142" s="345"/>
      <c r="C142" s="300" t="s">
        <v>968</v>
      </c>
      <c r="D142" s="300"/>
      <c r="E142" s="300"/>
      <c r="F142" s="323" t="s">
        <v>911</v>
      </c>
      <c r="G142" s="300"/>
      <c r="H142" s="300" t="s">
        <v>969</v>
      </c>
      <c r="I142" s="300" t="s">
        <v>946</v>
      </c>
      <c r="J142" s="300"/>
      <c r="K142" s="348"/>
    </row>
    <row r="143" spans="2:11" s="1" customFormat="1" ht="15" customHeight="1">
      <c r="B143" s="349"/>
      <c r="C143" s="350"/>
      <c r="D143" s="350"/>
      <c r="E143" s="350"/>
      <c r="F143" s="350"/>
      <c r="G143" s="350"/>
      <c r="H143" s="350"/>
      <c r="I143" s="350"/>
      <c r="J143" s="350"/>
      <c r="K143" s="351"/>
    </row>
    <row r="144" spans="2:11" s="1" customFormat="1" ht="18.75" customHeight="1">
      <c r="B144" s="336"/>
      <c r="C144" s="336"/>
      <c r="D144" s="336"/>
      <c r="E144" s="336"/>
      <c r="F144" s="337"/>
      <c r="G144" s="336"/>
      <c r="H144" s="336"/>
      <c r="I144" s="336"/>
      <c r="J144" s="336"/>
      <c r="K144" s="336"/>
    </row>
    <row r="145" spans="2:11" s="1" customFormat="1" ht="18.75" customHeight="1"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</row>
    <row r="146" spans="2:11" s="1" customFormat="1" ht="7.5" customHeight="1">
      <c r="B146" s="309"/>
      <c r="C146" s="310"/>
      <c r="D146" s="310"/>
      <c r="E146" s="310"/>
      <c r="F146" s="310"/>
      <c r="G146" s="310"/>
      <c r="H146" s="310"/>
      <c r="I146" s="310"/>
      <c r="J146" s="310"/>
      <c r="K146" s="311"/>
    </row>
    <row r="147" spans="2:11" s="1" customFormat="1" ht="45" customHeight="1">
      <c r="B147" s="312"/>
      <c r="C147" s="313" t="s">
        <v>970</v>
      </c>
      <c r="D147" s="313"/>
      <c r="E147" s="313"/>
      <c r="F147" s="313"/>
      <c r="G147" s="313"/>
      <c r="H147" s="313"/>
      <c r="I147" s="313"/>
      <c r="J147" s="313"/>
      <c r="K147" s="314"/>
    </row>
    <row r="148" spans="2:11" s="1" customFormat="1" ht="17.25" customHeight="1">
      <c r="B148" s="312"/>
      <c r="C148" s="315" t="s">
        <v>905</v>
      </c>
      <c r="D148" s="315"/>
      <c r="E148" s="315"/>
      <c r="F148" s="315" t="s">
        <v>906</v>
      </c>
      <c r="G148" s="316"/>
      <c r="H148" s="315" t="s">
        <v>57</v>
      </c>
      <c r="I148" s="315" t="s">
        <v>60</v>
      </c>
      <c r="J148" s="315" t="s">
        <v>907</v>
      </c>
      <c r="K148" s="314"/>
    </row>
    <row r="149" spans="2:11" s="1" customFormat="1" ht="17.25" customHeight="1">
      <c r="B149" s="312"/>
      <c r="C149" s="317" t="s">
        <v>908</v>
      </c>
      <c r="D149" s="317"/>
      <c r="E149" s="317"/>
      <c r="F149" s="318" t="s">
        <v>909</v>
      </c>
      <c r="G149" s="319"/>
      <c r="H149" s="317"/>
      <c r="I149" s="317"/>
      <c r="J149" s="317" t="s">
        <v>910</v>
      </c>
      <c r="K149" s="314"/>
    </row>
    <row r="150" spans="2:11" s="1" customFormat="1" ht="5.25" customHeight="1">
      <c r="B150" s="325"/>
      <c r="C150" s="320"/>
      <c r="D150" s="320"/>
      <c r="E150" s="320"/>
      <c r="F150" s="320"/>
      <c r="G150" s="321"/>
      <c r="H150" s="320"/>
      <c r="I150" s="320"/>
      <c r="J150" s="320"/>
      <c r="K150" s="348"/>
    </row>
    <row r="151" spans="2:11" s="1" customFormat="1" ht="15" customHeight="1">
      <c r="B151" s="325"/>
      <c r="C151" s="352" t="s">
        <v>914</v>
      </c>
      <c r="D151" s="300"/>
      <c r="E151" s="300"/>
      <c r="F151" s="353" t="s">
        <v>911</v>
      </c>
      <c r="G151" s="300"/>
      <c r="H151" s="352" t="s">
        <v>951</v>
      </c>
      <c r="I151" s="352" t="s">
        <v>913</v>
      </c>
      <c r="J151" s="352">
        <v>120</v>
      </c>
      <c r="K151" s="348"/>
    </row>
    <row r="152" spans="2:11" s="1" customFormat="1" ht="15" customHeight="1">
      <c r="B152" s="325"/>
      <c r="C152" s="352" t="s">
        <v>960</v>
      </c>
      <c r="D152" s="300"/>
      <c r="E152" s="300"/>
      <c r="F152" s="353" t="s">
        <v>911</v>
      </c>
      <c r="G152" s="300"/>
      <c r="H152" s="352" t="s">
        <v>971</v>
      </c>
      <c r="I152" s="352" t="s">
        <v>913</v>
      </c>
      <c r="J152" s="352" t="s">
        <v>962</v>
      </c>
      <c r="K152" s="348"/>
    </row>
    <row r="153" spans="2:11" s="1" customFormat="1" ht="15" customHeight="1">
      <c r="B153" s="325"/>
      <c r="C153" s="352" t="s">
        <v>859</v>
      </c>
      <c r="D153" s="300"/>
      <c r="E153" s="300"/>
      <c r="F153" s="353" t="s">
        <v>911</v>
      </c>
      <c r="G153" s="300"/>
      <c r="H153" s="352" t="s">
        <v>972</v>
      </c>
      <c r="I153" s="352" t="s">
        <v>913</v>
      </c>
      <c r="J153" s="352" t="s">
        <v>962</v>
      </c>
      <c r="K153" s="348"/>
    </row>
    <row r="154" spans="2:11" s="1" customFormat="1" ht="15" customHeight="1">
      <c r="B154" s="325"/>
      <c r="C154" s="352" t="s">
        <v>916</v>
      </c>
      <c r="D154" s="300"/>
      <c r="E154" s="300"/>
      <c r="F154" s="353" t="s">
        <v>917</v>
      </c>
      <c r="G154" s="300"/>
      <c r="H154" s="352" t="s">
        <v>951</v>
      </c>
      <c r="I154" s="352" t="s">
        <v>913</v>
      </c>
      <c r="J154" s="352">
        <v>50</v>
      </c>
      <c r="K154" s="348"/>
    </row>
    <row r="155" spans="2:11" s="1" customFormat="1" ht="15" customHeight="1">
      <c r="B155" s="325"/>
      <c r="C155" s="352" t="s">
        <v>919</v>
      </c>
      <c r="D155" s="300"/>
      <c r="E155" s="300"/>
      <c r="F155" s="353" t="s">
        <v>911</v>
      </c>
      <c r="G155" s="300"/>
      <c r="H155" s="352" t="s">
        <v>951</v>
      </c>
      <c r="I155" s="352" t="s">
        <v>921</v>
      </c>
      <c r="J155" s="352"/>
      <c r="K155" s="348"/>
    </row>
    <row r="156" spans="2:11" s="1" customFormat="1" ht="15" customHeight="1">
      <c r="B156" s="325"/>
      <c r="C156" s="352" t="s">
        <v>930</v>
      </c>
      <c r="D156" s="300"/>
      <c r="E156" s="300"/>
      <c r="F156" s="353" t="s">
        <v>917</v>
      </c>
      <c r="G156" s="300"/>
      <c r="H156" s="352" t="s">
        <v>951</v>
      </c>
      <c r="I156" s="352" t="s">
        <v>913</v>
      </c>
      <c r="J156" s="352">
        <v>50</v>
      </c>
      <c r="K156" s="348"/>
    </row>
    <row r="157" spans="2:11" s="1" customFormat="1" ht="15" customHeight="1">
      <c r="B157" s="325"/>
      <c r="C157" s="352" t="s">
        <v>938</v>
      </c>
      <c r="D157" s="300"/>
      <c r="E157" s="300"/>
      <c r="F157" s="353" t="s">
        <v>917</v>
      </c>
      <c r="G157" s="300"/>
      <c r="H157" s="352" t="s">
        <v>951</v>
      </c>
      <c r="I157" s="352" t="s">
        <v>913</v>
      </c>
      <c r="J157" s="352">
        <v>50</v>
      </c>
      <c r="K157" s="348"/>
    </row>
    <row r="158" spans="2:11" s="1" customFormat="1" ht="15" customHeight="1">
      <c r="B158" s="325"/>
      <c r="C158" s="352" t="s">
        <v>936</v>
      </c>
      <c r="D158" s="300"/>
      <c r="E158" s="300"/>
      <c r="F158" s="353" t="s">
        <v>917</v>
      </c>
      <c r="G158" s="300"/>
      <c r="H158" s="352" t="s">
        <v>951</v>
      </c>
      <c r="I158" s="352" t="s">
        <v>913</v>
      </c>
      <c r="J158" s="352">
        <v>50</v>
      </c>
      <c r="K158" s="348"/>
    </row>
    <row r="159" spans="2:11" s="1" customFormat="1" ht="15" customHeight="1">
      <c r="B159" s="325"/>
      <c r="C159" s="352" t="s">
        <v>100</v>
      </c>
      <c r="D159" s="300"/>
      <c r="E159" s="300"/>
      <c r="F159" s="353" t="s">
        <v>911</v>
      </c>
      <c r="G159" s="300"/>
      <c r="H159" s="352" t="s">
        <v>973</v>
      </c>
      <c r="I159" s="352" t="s">
        <v>913</v>
      </c>
      <c r="J159" s="352" t="s">
        <v>974</v>
      </c>
      <c r="K159" s="348"/>
    </row>
    <row r="160" spans="2:11" s="1" customFormat="1" ht="15" customHeight="1">
      <c r="B160" s="325"/>
      <c r="C160" s="352" t="s">
        <v>975</v>
      </c>
      <c r="D160" s="300"/>
      <c r="E160" s="300"/>
      <c r="F160" s="353" t="s">
        <v>911</v>
      </c>
      <c r="G160" s="300"/>
      <c r="H160" s="352" t="s">
        <v>976</v>
      </c>
      <c r="I160" s="352" t="s">
        <v>946</v>
      </c>
      <c r="J160" s="352"/>
      <c r="K160" s="348"/>
    </row>
    <row r="161" spans="2:11" s="1" customFormat="1" ht="15" customHeight="1">
      <c r="B161" s="354"/>
      <c r="C161" s="334"/>
      <c r="D161" s="334"/>
      <c r="E161" s="334"/>
      <c r="F161" s="334"/>
      <c r="G161" s="334"/>
      <c r="H161" s="334"/>
      <c r="I161" s="334"/>
      <c r="J161" s="334"/>
      <c r="K161" s="355"/>
    </row>
    <row r="162" spans="2:11" s="1" customFormat="1" ht="18.75" customHeight="1">
      <c r="B162" s="336"/>
      <c r="C162" s="346"/>
      <c r="D162" s="346"/>
      <c r="E162" s="346"/>
      <c r="F162" s="356"/>
      <c r="G162" s="346"/>
      <c r="H162" s="346"/>
      <c r="I162" s="346"/>
      <c r="J162" s="346"/>
      <c r="K162" s="336"/>
    </row>
    <row r="163" spans="2:11" s="1" customFormat="1" ht="18.75" customHeight="1"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</row>
    <row r="164" spans="2:11" s="1" customFormat="1" ht="7.5" customHeight="1">
      <c r="B164" s="287"/>
      <c r="C164" s="288"/>
      <c r="D164" s="288"/>
      <c r="E164" s="288"/>
      <c r="F164" s="288"/>
      <c r="G164" s="288"/>
      <c r="H164" s="288"/>
      <c r="I164" s="288"/>
      <c r="J164" s="288"/>
      <c r="K164" s="289"/>
    </row>
    <row r="165" spans="2:11" s="1" customFormat="1" ht="45" customHeight="1">
      <c r="B165" s="290"/>
      <c r="C165" s="291" t="s">
        <v>977</v>
      </c>
      <c r="D165" s="291"/>
      <c r="E165" s="291"/>
      <c r="F165" s="291"/>
      <c r="G165" s="291"/>
      <c r="H165" s="291"/>
      <c r="I165" s="291"/>
      <c r="J165" s="291"/>
      <c r="K165" s="292"/>
    </row>
    <row r="166" spans="2:11" s="1" customFormat="1" ht="17.25" customHeight="1">
      <c r="B166" s="290"/>
      <c r="C166" s="315" t="s">
        <v>905</v>
      </c>
      <c r="D166" s="315"/>
      <c r="E166" s="315"/>
      <c r="F166" s="315" t="s">
        <v>906</v>
      </c>
      <c r="G166" s="357"/>
      <c r="H166" s="358" t="s">
        <v>57</v>
      </c>
      <c r="I166" s="358" t="s">
        <v>60</v>
      </c>
      <c r="J166" s="315" t="s">
        <v>907</v>
      </c>
      <c r="K166" s="292"/>
    </row>
    <row r="167" spans="2:11" s="1" customFormat="1" ht="17.25" customHeight="1">
      <c r="B167" s="293"/>
      <c r="C167" s="317" t="s">
        <v>908</v>
      </c>
      <c r="D167" s="317"/>
      <c r="E167" s="317"/>
      <c r="F167" s="318" t="s">
        <v>909</v>
      </c>
      <c r="G167" s="359"/>
      <c r="H167" s="360"/>
      <c r="I167" s="360"/>
      <c r="J167" s="317" t="s">
        <v>910</v>
      </c>
      <c r="K167" s="295"/>
    </row>
    <row r="168" spans="2:11" s="1" customFormat="1" ht="5.25" customHeight="1">
      <c r="B168" s="325"/>
      <c r="C168" s="320"/>
      <c r="D168" s="320"/>
      <c r="E168" s="320"/>
      <c r="F168" s="320"/>
      <c r="G168" s="321"/>
      <c r="H168" s="320"/>
      <c r="I168" s="320"/>
      <c r="J168" s="320"/>
      <c r="K168" s="348"/>
    </row>
    <row r="169" spans="2:11" s="1" customFormat="1" ht="15" customHeight="1">
      <c r="B169" s="325"/>
      <c r="C169" s="300" t="s">
        <v>914</v>
      </c>
      <c r="D169" s="300"/>
      <c r="E169" s="300"/>
      <c r="F169" s="323" t="s">
        <v>911</v>
      </c>
      <c r="G169" s="300"/>
      <c r="H169" s="300" t="s">
        <v>951</v>
      </c>
      <c r="I169" s="300" t="s">
        <v>913</v>
      </c>
      <c r="J169" s="300">
        <v>120</v>
      </c>
      <c r="K169" s="348"/>
    </row>
    <row r="170" spans="2:11" s="1" customFormat="1" ht="15" customHeight="1">
      <c r="B170" s="325"/>
      <c r="C170" s="300" t="s">
        <v>960</v>
      </c>
      <c r="D170" s="300"/>
      <c r="E170" s="300"/>
      <c r="F170" s="323" t="s">
        <v>911</v>
      </c>
      <c r="G170" s="300"/>
      <c r="H170" s="300" t="s">
        <v>961</v>
      </c>
      <c r="I170" s="300" t="s">
        <v>913</v>
      </c>
      <c r="J170" s="300" t="s">
        <v>962</v>
      </c>
      <c r="K170" s="348"/>
    </row>
    <row r="171" spans="2:11" s="1" customFormat="1" ht="15" customHeight="1">
      <c r="B171" s="325"/>
      <c r="C171" s="300" t="s">
        <v>859</v>
      </c>
      <c r="D171" s="300"/>
      <c r="E171" s="300"/>
      <c r="F171" s="323" t="s">
        <v>911</v>
      </c>
      <c r="G171" s="300"/>
      <c r="H171" s="300" t="s">
        <v>978</v>
      </c>
      <c r="I171" s="300" t="s">
        <v>913</v>
      </c>
      <c r="J171" s="300" t="s">
        <v>962</v>
      </c>
      <c r="K171" s="348"/>
    </row>
    <row r="172" spans="2:11" s="1" customFormat="1" ht="15" customHeight="1">
      <c r="B172" s="325"/>
      <c r="C172" s="300" t="s">
        <v>916</v>
      </c>
      <c r="D172" s="300"/>
      <c r="E172" s="300"/>
      <c r="F172" s="323" t="s">
        <v>917</v>
      </c>
      <c r="G172" s="300"/>
      <c r="H172" s="300" t="s">
        <v>978</v>
      </c>
      <c r="I172" s="300" t="s">
        <v>913</v>
      </c>
      <c r="J172" s="300">
        <v>50</v>
      </c>
      <c r="K172" s="348"/>
    </row>
    <row r="173" spans="2:11" s="1" customFormat="1" ht="15" customHeight="1">
      <c r="B173" s="325"/>
      <c r="C173" s="300" t="s">
        <v>919</v>
      </c>
      <c r="D173" s="300"/>
      <c r="E173" s="300"/>
      <c r="F173" s="323" t="s">
        <v>911</v>
      </c>
      <c r="G173" s="300"/>
      <c r="H173" s="300" t="s">
        <v>978</v>
      </c>
      <c r="I173" s="300" t="s">
        <v>921</v>
      </c>
      <c r="J173" s="300"/>
      <c r="K173" s="348"/>
    </row>
    <row r="174" spans="2:11" s="1" customFormat="1" ht="15" customHeight="1">
      <c r="B174" s="325"/>
      <c r="C174" s="300" t="s">
        <v>930</v>
      </c>
      <c r="D174" s="300"/>
      <c r="E174" s="300"/>
      <c r="F174" s="323" t="s">
        <v>917</v>
      </c>
      <c r="G174" s="300"/>
      <c r="H174" s="300" t="s">
        <v>978</v>
      </c>
      <c r="I174" s="300" t="s">
        <v>913</v>
      </c>
      <c r="J174" s="300">
        <v>50</v>
      </c>
      <c r="K174" s="348"/>
    </row>
    <row r="175" spans="2:11" s="1" customFormat="1" ht="15" customHeight="1">
      <c r="B175" s="325"/>
      <c r="C175" s="300" t="s">
        <v>938</v>
      </c>
      <c r="D175" s="300"/>
      <c r="E175" s="300"/>
      <c r="F175" s="323" t="s">
        <v>917</v>
      </c>
      <c r="G175" s="300"/>
      <c r="H175" s="300" t="s">
        <v>978</v>
      </c>
      <c r="I175" s="300" t="s">
        <v>913</v>
      </c>
      <c r="J175" s="300">
        <v>50</v>
      </c>
      <c r="K175" s="348"/>
    </row>
    <row r="176" spans="2:11" s="1" customFormat="1" ht="15" customHeight="1">
      <c r="B176" s="325"/>
      <c r="C176" s="300" t="s">
        <v>936</v>
      </c>
      <c r="D176" s="300"/>
      <c r="E176" s="300"/>
      <c r="F176" s="323" t="s">
        <v>917</v>
      </c>
      <c r="G176" s="300"/>
      <c r="H176" s="300" t="s">
        <v>978</v>
      </c>
      <c r="I176" s="300" t="s">
        <v>913</v>
      </c>
      <c r="J176" s="300">
        <v>50</v>
      </c>
      <c r="K176" s="348"/>
    </row>
    <row r="177" spans="2:11" s="1" customFormat="1" ht="15" customHeight="1">
      <c r="B177" s="325"/>
      <c r="C177" s="300" t="s">
        <v>111</v>
      </c>
      <c r="D177" s="300"/>
      <c r="E177" s="300"/>
      <c r="F177" s="323" t="s">
        <v>911</v>
      </c>
      <c r="G177" s="300"/>
      <c r="H177" s="300" t="s">
        <v>979</v>
      </c>
      <c r="I177" s="300" t="s">
        <v>980</v>
      </c>
      <c r="J177" s="300"/>
      <c r="K177" s="348"/>
    </row>
    <row r="178" spans="2:11" s="1" customFormat="1" ht="15" customHeight="1">
      <c r="B178" s="325"/>
      <c r="C178" s="300" t="s">
        <v>60</v>
      </c>
      <c r="D178" s="300"/>
      <c r="E178" s="300"/>
      <c r="F178" s="323" t="s">
        <v>911</v>
      </c>
      <c r="G178" s="300"/>
      <c r="H178" s="300" t="s">
        <v>981</v>
      </c>
      <c r="I178" s="300" t="s">
        <v>982</v>
      </c>
      <c r="J178" s="300">
        <v>1</v>
      </c>
      <c r="K178" s="348"/>
    </row>
    <row r="179" spans="2:11" s="1" customFormat="1" ht="15" customHeight="1">
      <c r="B179" s="325"/>
      <c r="C179" s="300" t="s">
        <v>56</v>
      </c>
      <c r="D179" s="300"/>
      <c r="E179" s="300"/>
      <c r="F179" s="323" t="s">
        <v>911</v>
      </c>
      <c r="G179" s="300"/>
      <c r="H179" s="300" t="s">
        <v>983</v>
      </c>
      <c r="I179" s="300" t="s">
        <v>913</v>
      </c>
      <c r="J179" s="300">
        <v>20</v>
      </c>
      <c r="K179" s="348"/>
    </row>
    <row r="180" spans="2:11" s="1" customFormat="1" ht="15" customHeight="1">
      <c r="B180" s="325"/>
      <c r="C180" s="300" t="s">
        <v>57</v>
      </c>
      <c r="D180" s="300"/>
      <c r="E180" s="300"/>
      <c r="F180" s="323" t="s">
        <v>911</v>
      </c>
      <c r="G180" s="300"/>
      <c r="H180" s="300" t="s">
        <v>984</v>
      </c>
      <c r="I180" s="300" t="s">
        <v>913</v>
      </c>
      <c r="J180" s="300">
        <v>255</v>
      </c>
      <c r="K180" s="348"/>
    </row>
    <row r="181" spans="2:11" s="1" customFormat="1" ht="15" customHeight="1">
      <c r="B181" s="325"/>
      <c r="C181" s="300" t="s">
        <v>112</v>
      </c>
      <c r="D181" s="300"/>
      <c r="E181" s="300"/>
      <c r="F181" s="323" t="s">
        <v>911</v>
      </c>
      <c r="G181" s="300"/>
      <c r="H181" s="300" t="s">
        <v>875</v>
      </c>
      <c r="I181" s="300" t="s">
        <v>913</v>
      </c>
      <c r="J181" s="300">
        <v>10</v>
      </c>
      <c r="K181" s="348"/>
    </row>
    <row r="182" spans="2:11" s="1" customFormat="1" ht="15" customHeight="1">
      <c r="B182" s="325"/>
      <c r="C182" s="300" t="s">
        <v>113</v>
      </c>
      <c r="D182" s="300"/>
      <c r="E182" s="300"/>
      <c r="F182" s="323" t="s">
        <v>911</v>
      </c>
      <c r="G182" s="300"/>
      <c r="H182" s="300" t="s">
        <v>985</v>
      </c>
      <c r="I182" s="300" t="s">
        <v>946</v>
      </c>
      <c r="J182" s="300"/>
      <c r="K182" s="348"/>
    </row>
    <row r="183" spans="2:11" s="1" customFormat="1" ht="15" customHeight="1">
      <c r="B183" s="325"/>
      <c r="C183" s="300" t="s">
        <v>986</v>
      </c>
      <c r="D183" s="300"/>
      <c r="E183" s="300"/>
      <c r="F183" s="323" t="s">
        <v>911</v>
      </c>
      <c r="G183" s="300"/>
      <c r="H183" s="300" t="s">
        <v>987</v>
      </c>
      <c r="I183" s="300" t="s">
        <v>946</v>
      </c>
      <c r="J183" s="300"/>
      <c r="K183" s="348"/>
    </row>
    <row r="184" spans="2:11" s="1" customFormat="1" ht="15" customHeight="1">
      <c r="B184" s="325"/>
      <c r="C184" s="300" t="s">
        <v>975</v>
      </c>
      <c r="D184" s="300"/>
      <c r="E184" s="300"/>
      <c r="F184" s="323" t="s">
        <v>911</v>
      </c>
      <c r="G184" s="300"/>
      <c r="H184" s="300" t="s">
        <v>988</v>
      </c>
      <c r="I184" s="300" t="s">
        <v>946</v>
      </c>
      <c r="J184" s="300"/>
      <c r="K184" s="348"/>
    </row>
    <row r="185" spans="2:11" s="1" customFormat="1" ht="15" customHeight="1">
      <c r="B185" s="325"/>
      <c r="C185" s="300" t="s">
        <v>115</v>
      </c>
      <c r="D185" s="300"/>
      <c r="E185" s="300"/>
      <c r="F185" s="323" t="s">
        <v>917</v>
      </c>
      <c r="G185" s="300"/>
      <c r="H185" s="300" t="s">
        <v>989</v>
      </c>
      <c r="I185" s="300" t="s">
        <v>913</v>
      </c>
      <c r="J185" s="300">
        <v>50</v>
      </c>
      <c r="K185" s="348"/>
    </row>
    <row r="186" spans="2:11" s="1" customFormat="1" ht="15" customHeight="1">
      <c r="B186" s="325"/>
      <c r="C186" s="300" t="s">
        <v>990</v>
      </c>
      <c r="D186" s="300"/>
      <c r="E186" s="300"/>
      <c r="F186" s="323" t="s">
        <v>917</v>
      </c>
      <c r="G186" s="300"/>
      <c r="H186" s="300" t="s">
        <v>991</v>
      </c>
      <c r="I186" s="300" t="s">
        <v>992</v>
      </c>
      <c r="J186" s="300"/>
      <c r="K186" s="348"/>
    </row>
    <row r="187" spans="2:11" s="1" customFormat="1" ht="15" customHeight="1">
      <c r="B187" s="325"/>
      <c r="C187" s="300" t="s">
        <v>993</v>
      </c>
      <c r="D187" s="300"/>
      <c r="E187" s="300"/>
      <c r="F187" s="323" t="s">
        <v>917</v>
      </c>
      <c r="G187" s="300"/>
      <c r="H187" s="300" t="s">
        <v>994</v>
      </c>
      <c r="I187" s="300" t="s">
        <v>992</v>
      </c>
      <c r="J187" s="300"/>
      <c r="K187" s="348"/>
    </row>
    <row r="188" spans="2:11" s="1" customFormat="1" ht="15" customHeight="1">
      <c r="B188" s="325"/>
      <c r="C188" s="300" t="s">
        <v>995</v>
      </c>
      <c r="D188" s="300"/>
      <c r="E188" s="300"/>
      <c r="F188" s="323" t="s">
        <v>917</v>
      </c>
      <c r="G188" s="300"/>
      <c r="H188" s="300" t="s">
        <v>996</v>
      </c>
      <c r="I188" s="300" t="s">
        <v>992</v>
      </c>
      <c r="J188" s="300"/>
      <c r="K188" s="348"/>
    </row>
    <row r="189" spans="2:11" s="1" customFormat="1" ht="15" customHeight="1">
      <c r="B189" s="325"/>
      <c r="C189" s="361" t="s">
        <v>997</v>
      </c>
      <c r="D189" s="300"/>
      <c r="E189" s="300"/>
      <c r="F189" s="323" t="s">
        <v>917</v>
      </c>
      <c r="G189" s="300"/>
      <c r="H189" s="300" t="s">
        <v>998</v>
      </c>
      <c r="I189" s="300" t="s">
        <v>999</v>
      </c>
      <c r="J189" s="362" t="s">
        <v>1000</v>
      </c>
      <c r="K189" s="348"/>
    </row>
    <row r="190" spans="2:11" s="1" customFormat="1" ht="15" customHeight="1">
      <c r="B190" s="325"/>
      <c r="C190" s="361" t="s">
        <v>45</v>
      </c>
      <c r="D190" s="300"/>
      <c r="E190" s="300"/>
      <c r="F190" s="323" t="s">
        <v>911</v>
      </c>
      <c r="G190" s="300"/>
      <c r="H190" s="297" t="s">
        <v>1001</v>
      </c>
      <c r="I190" s="300" t="s">
        <v>1002</v>
      </c>
      <c r="J190" s="300"/>
      <c r="K190" s="348"/>
    </row>
    <row r="191" spans="2:11" s="1" customFormat="1" ht="15" customHeight="1">
      <c r="B191" s="325"/>
      <c r="C191" s="361" t="s">
        <v>1003</v>
      </c>
      <c r="D191" s="300"/>
      <c r="E191" s="300"/>
      <c r="F191" s="323" t="s">
        <v>911</v>
      </c>
      <c r="G191" s="300"/>
      <c r="H191" s="300" t="s">
        <v>1004</v>
      </c>
      <c r="I191" s="300" t="s">
        <v>946</v>
      </c>
      <c r="J191" s="300"/>
      <c r="K191" s="348"/>
    </row>
    <row r="192" spans="2:11" s="1" customFormat="1" ht="15" customHeight="1">
      <c r="B192" s="325"/>
      <c r="C192" s="361" t="s">
        <v>1005</v>
      </c>
      <c r="D192" s="300"/>
      <c r="E192" s="300"/>
      <c r="F192" s="323" t="s">
        <v>911</v>
      </c>
      <c r="G192" s="300"/>
      <c r="H192" s="300" t="s">
        <v>1006</v>
      </c>
      <c r="I192" s="300" t="s">
        <v>946</v>
      </c>
      <c r="J192" s="300"/>
      <c r="K192" s="348"/>
    </row>
    <row r="193" spans="2:11" s="1" customFormat="1" ht="15" customHeight="1">
      <c r="B193" s="325"/>
      <c r="C193" s="361" t="s">
        <v>1007</v>
      </c>
      <c r="D193" s="300"/>
      <c r="E193" s="300"/>
      <c r="F193" s="323" t="s">
        <v>917</v>
      </c>
      <c r="G193" s="300"/>
      <c r="H193" s="300" t="s">
        <v>1008</v>
      </c>
      <c r="I193" s="300" t="s">
        <v>946</v>
      </c>
      <c r="J193" s="300"/>
      <c r="K193" s="348"/>
    </row>
    <row r="194" spans="2:11" s="1" customFormat="1" ht="15" customHeight="1">
      <c r="B194" s="354"/>
      <c r="C194" s="363"/>
      <c r="D194" s="334"/>
      <c r="E194" s="334"/>
      <c r="F194" s="334"/>
      <c r="G194" s="334"/>
      <c r="H194" s="334"/>
      <c r="I194" s="334"/>
      <c r="J194" s="334"/>
      <c r="K194" s="355"/>
    </row>
    <row r="195" spans="2:11" s="1" customFormat="1" ht="18.75" customHeight="1">
      <c r="B195" s="336"/>
      <c r="C195" s="346"/>
      <c r="D195" s="346"/>
      <c r="E195" s="346"/>
      <c r="F195" s="356"/>
      <c r="G195" s="346"/>
      <c r="H195" s="346"/>
      <c r="I195" s="346"/>
      <c r="J195" s="346"/>
      <c r="K195" s="336"/>
    </row>
    <row r="196" spans="2:11" s="1" customFormat="1" ht="18.75" customHeight="1">
      <c r="B196" s="336"/>
      <c r="C196" s="346"/>
      <c r="D196" s="346"/>
      <c r="E196" s="346"/>
      <c r="F196" s="356"/>
      <c r="G196" s="346"/>
      <c r="H196" s="346"/>
      <c r="I196" s="346"/>
      <c r="J196" s="346"/>
      <c r="K196" s="336"/>
    </row>
    <row r="197" spans="2:11" s="1" customFormat="1" ht="18.75" customHeight="1"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</row>
    <row r="198" spans="2:11" s="1" customFormat="1" ht="13.5">
      <c r="B198" s="287"/>
      <c r="C198" s="288"/>
      <c r="D198" s="288"/>
      <c r="E198" s="288"/>
      <c r="F198" s="288"/>
      <c r="G198" s="288"/>
      <c r="H198" s="288"/>
      <c r="I198" s="288"/>
      <c r="J198" s="288"/>
      <c r="K198" s="289"/>
    </row>
    <row r="199" spans="2:11" s="1" customFormat="1" ht="21">
      <c r="B199" s="290"/>
      <c r="C199" s="291" t="s">
        <v>1009</v>
      </c>
      <c r="D199" s="291"/>
      <c r="E199" s="291"/>
      <c r="F199" s="291"/>
      <c r="G199" s="291"/>
      <c r="H199" s="291"/>
      <c r="I199" s="291"/>
      <c r="J199" s="291"/>
      <c r="K199" s="292"/>
    </row>
    <row r="200" spans="2:11" s="1" customFormat="1" ht="25.5" customHeight="1">
      <c r="B200" s="290"/>
      <c r="C200" s="364" t="s">
        <v>1010</v>
      </c>
      <c r="D200" s="364"/>
      <c r="E200" s="364"/>
      <c r="F200" s="364" t="s">
        <v>1011</v>
      </c>
      <c r="G200" s="365"/>
      <c r="H200" s="364" t="s">
        <v>1012</v>
      </c>
      <c r="I200" s="364"/>
      <c r="J200" s="364"/>
      <c r="K200" s="292"/>
    </row>
    <row r="201" spans="2:11" s="1" customFormat="1" ht="5.25" customHeight="1">
      <c r="B201" s="325"/>
      <c r="C201" s="320"/>
      <c r="D201" s="320"/>
      <c r="E201" s="320"/>
      <c r="F201" s="320"/>
      <c r="G201" s="346"/>
      <c r="H201" s="320"/>
      <c r="I201" s="320"/>
      <c r="J201" s="320"/>
      <c r="K201" s="348"/>
    </row>
    <row r="202" spans="2:11" s="1" customFormat="1" ht="15" customHeight="1">
      <c r="B202" s="325"/>
      <c r="C202" s="300" t="s">
        <v>1002</v>
      </c>
      <c r="D202" s="300"/>
      <c r="E202" s="300"/>
      <c r="F202" s="323" t="s">
        <v>46</v>
      </c>
      <c r="G202" s="300"/>
      <c r="H202" s="300" t="s">
        <v>1013</v>
      </c>
      <c r="I202" s="300"/>
      <c r="J202" s="300"/>
      <c r="K202" s="348"/>
    </row>
    <row r="203" spans="2:11" s="1" customFormat="1" ht="15" customHeight="1">
      <c r="B203" s="325"/>
      <c r="C203" s="300"/>
      <c r="D203" s="300"/>
      <c r="E203" s="300"/>
      <c r="F203" s="323" t="s">
        <v>47</v>
      </c>
      <c r="G203" s="300"/>
      <c r="H203" s="300" t="s">
        <v>1014</v>
      </c>
      <c r="I203" s="300"/>
      <c r="J203" s="300"/>
      <c r="K203" s="348"/>
    </row>
    <row r="204" spans="2:11" s="1" customFormat="1" ht="15" customHeight="1">
      <c r="B204" s="325"/>
      <c r="C204" s="300"/>
      <c r="D204" s="300"/>
      <c r="E204" s="300"/>
      <c r="F204" s="323" t="s">
        <v>50</v>
      </c>
      <c r="G204" s="300"/>
      <c r="H204" s="300" t="s">
        <v>1015</v>
      </c>
      <c r="I204" s="300"/>
      <c r="J204" s="300"/>
      <c r="K204" s="348"/>
    </row>
    <row r="205" spans="2:11" s="1" customFormat="1" ht="15" customHeight="1">
      <c r="B205" s="325"/>
      <c r="C205" s="300"/>
      <c r="D205" s="300"/>
      <c r="E205" s="300"/>
      <c r="F205" s="323" t="s">
        <v>48</v>
      </c>
      <c r="G205" s="300"/>
      <c r="H205" s="300" t="s">
        <v>1016</v>
      </c>
      <c r="I205" s="300"/>
      <c r="J205" s="300"/>
      <c r="K205" s="348"/>
    </row>
    <row r="206" spans="2:11" s="1" customFormat="1" ht="15" customHeight="1">
      <c r="B206" s="325"/>
      <c r="C206" s="300"/>
      <c r="D206" s="300"/>
      <c r="E206" s="300"/>
      <c r="F206" s="323" t="s">
        <v>49</v>
      </c>
      <c r="G206" s="300"/>
      <c r="H206" s="300" t="s">
        <v>1017</v>
      </c>
      <c r="I206" s="300"/>
      <c r="J206" s="300"/>
      <c r="K206" s="348"/>
    </row>
    <row r="207" spans="2:11" s="1" customFormat="1" ht="15" customHeight="1">
      <c r="B207" s="325"/>
      <c r="C207" s="300"/>
      <c r="D207" s="300"/>
      <c r="E207" s="300"/>
      <c r="F207" s="323"/>
      <c r="G207" s="300"/>
      <c r="H207" s="300"/>
      <c r="I207" s="300"/>
      <c r="J207" s="300"/>
      <c r="K207" s="348"/>
    </row>
    <row r="208" spans="2:11" s="1" customFormat="1" ht="15" customHeight="1">
      <c r="B208" s="325"/>
      <c r="C208" s="300" t="s">
        <v>958</v>
      </c>
      <c r="D208" s="300"/>
      <c r="E208" s="300"/>
      <c r="F208" s="323" t="s">
        <v>82</v>
      </c>
      <c r="G208" s="300"/>
      <c r="H208" s="300" t="s">
        <v>1018</v>
      </c>
      <c r="I208" s="300"/>
      <c r="J208" s="300"/>
      <c r="K208" s="348"/>
    </row>
    <row r="209" spans="2:11" s="1" customFormat="1" ht="15" customHeight="1">
      <c r="B209" s="325"/>
      <c r="C209" s="300"/>
      <c r="D209" s="300"/>
      <c r="E209" s="300"/>
      <c r="F209" s="323" t="s">
        <v>853</v>
      </c>
      <c r="G209" s="300"/>
      <c r="H209" s="300" t="s">
        <v>854</v>
      </c>
      <c r="I209" s="300"/>
      <c r="J209" s="300"/>
      <c r="K209" s="348"/>
    </row>
    <row r="210" spans="2:11" s="1" customFormat="1" ht="15" customHeight="1">
      <c r="B210" s="325"/>
      <c r="C210" s="300"/>
      <c r="D210" s="300"/>
      <c r="E210" s="300"/>
      <c r="F210" s="323" t="s">
        <v>851</v>
      </c>
      <c r="G210" s="300"/>
      <c r="H210" s="300" t="s">
        <v>1019</v>
      </c>
      <c r="I210" s="300"/>
      <c r="J210" s="300"/>
      <c r="K210" s="348"/>
    </row>
    <row r="211" spans="2:11" s="1" customFormat="1" ht="15" customHeight="1">
      <c r="B211" s="366"/>
      <c r="C211" s="300"/>
      <c r="D211" s="300"/>
      <c r="E211" s="300"/>
      <c r="F211" s="323" t="s">
        <v>855</v>
      </c>
      <c r="G211" s="361"/>
      <c r="H211" s="352" t="s">
        <v>856</v>
      </c>
      <c r="I211" s="352"/>
      <c r="J211" s="352"/>
      <c r="K211" s="367"/>
    </row>
    <row r="212" spans="2:11" s="1" customFormat="1" ht="15" customHeight="1">
      <c r="B212" s="366"/>
      <c r="C212" s="300"/>
      <c r="D212" s="300"/>
      <c r="E212" s="300"/>
      <c r="F212" s="323" t="s">
        <v>857</v>
      </c>
      <c r="G212" s="361"/>
      <c r="H212" s="352" t="s">
        <v>1020</v>
      </c>
      <c r="I212" s="352"/>
      <c r="J212" s="352"/>
      <c r="K212" s="367"/>
    </row>
    <row r="213" spans="2:11" s="1" customFormat="1" ht="15" customHeight="1">
      <c r="B213" s="366"/>
      <c r="C213" s="300"/>
      <c r="D213" s="300"/>
      <c r="E213" s="300"/>
      <c r="F213" s="323"/>
      <c r="G213" s="361"/>
      <c r="H213" s="352"/>
      <c r="I213" s="352"/>
      <c r="J213" s="352"/>
      <c r="K213" s="367"/>
    </row>
    <row r="214" spans="2:11" s="1" customFormat="1" ht="15" customHeight="1">
      <c r="B214" s="366"/>
      <c r="C214" s="300" t="s">
        <v>982</v>
      </c>
      <c r="D214" s="300"/>
      <c r="E214" s="300"/>
      <c r="F214" s="323">
        <v>1</v>
      </c>
      <c r="G214" s="361"/>
      <c r="H214" s="352" t="s">
        <v>1021</v>
      </c>
      <c r="I214" s="352"/>
      <c r="J214" s="352"/>
      <c r="K214" s="367"/>
    </row>
    <row r="215" spans="2:11" s="1" customFormat="1" ht="15" customHeight="1">
      <c r="B215" s="366"/>
      <c r="C215" s="300"/>
      <c r="D215" s="300"/>
      <c r="E215" s="300"/>
      <c r="F215" s="323">
        <v>2</v>
      </c>
      <c r="G215" s="361"/>
      <c r="H215" s="352" t="s">
        <v>1022</v>
      </c>
      <c r="I215" s="352"/>
      <c r="J215" s="352"/>
      <c r="K215" s="367"/>
    </row>
    <row r="216" spans="2:11" s="1" customFormat="1" ht="15" customHeight="1">
      <c r="B216" s="366"/>
      <c r="C216" s="300"/>
      <c r="D216" s="300"/>
      <c r="E216" s="300"/>
      <c r="F216" s="323">
        <v>3</v>
      </c>
      <c r="G216" s="361"/>
      <c r="H216" s="352" t="s">
        <v>1023</v>
      </c>
      <c r="I216" s="352"/>
      <c r="J216" s="352"/>
      <c r="K216" s="367"/>
    </row>
    <row r="217" spans="2:11" s="1" customFormat="1" ht="15" customHeight="1">
      <c r="B217" s="366"/>
      <c r="C217" s="300"/>
      <c r="D217" s="300"/>
      <c r="E217" s="300"/>
      <c r="F217" s="323">
        <v>4</v>
      </c>
      <c r="G217" s="361"/>
      <c r="H217" s="352" t="s">
        <v>1024</v>
      </c>
      <c r="I217" s="352"/>
      <c r="J217" s="352"/>
      <c r="K217" s="367"/>
    </row>
    <row r="218" spans="2:11" s="1" customFormat="1" ht="12.75" customHeight="1">
      <c r="B218" s="368"/>
      <c r="C218" s="369"/>
      <c r="D218" s="369"/>
      <c r="E218" s="369"/>
      <c r="F218" s="369"/>
      <c r="G218" s="369"/>
      <c r="H218" s="369"/>
      <c r="I218" s="369"/>
      <c r="J218" s="369"/>
      <c r="K218" s="37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Třasák</dc:creator>
  <cp:keywords/>
  <dc:description/>
  <cp:lastModifiedBy>Lukáš Třasák</cp:lastModifiedBy>
  <dcterms:created xsi:type="dcterms:W3CDTF">2023-05-16T07:35:38Z</dcterms:created>
  <dcterms:modified xsi:type="dcterms:W3CDTF">2023-05-16T07:35:51Z</dcterms:modified>
  <cp:category/>
  <cp:version/>
  <cp:contentType/>
  <cp:contentStatus/>
</cp:coreProperties>
</file>