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KrosData\Export\"/>
    </mc:Choice>
  </mc:AlternateContent>
  <xr:revisionPtr revIDLastSave="0" documentId="13_ncr:1_{1A6628A0-E85A-4BFC-BFE6-06DEAE2741E2}" xr6:coauthVersionLast="46" xr6:coauthVersionMax="46" xr10:uidLastSave="{00000000-0000-0000-0000-000000000000}"/>
  <bookViews>
    <workbookView xWindow="-28920" yWindow="-1815" windowWidth="29040" windowHeight="15840" xr2:uid="{00000000-000D-0000-FFFF-FFFF00000000}"/>
  </bookViews>
  <sheets>
    <sheet name="Rekapitulace stavby" sheetId="1" r:id="rId1"/>
    <sheet name="00 - Stavební část" sheetId="2" r:id="rId2"/>
    <sheet name="01 - Hromosvod" sheetId="3" r:id="rId3"/>
    <sheet name="Pokyny pro vyplnění" sheetId="4" r:id="rId4"/>
  </sheets>
  <definedNames>
    <definedName name="_xlnm._FilterDatabase" localSheetId="1" hidden="1">'00 - Stavební část'!$C$98:$K$551</definedName>
    <definedName name="_xlnm._FilterDatabase" localSheetId="2" hidden="1">'01 - Hromosvod'!$C$80:$K$113</definedName>
    <definedName name="_xlnm.Print_Titles" localSheetId="1">'00 - Stavební část'!$98:$98</definedName>
    <definedName name="_xlnm.Print_Titles" localSheetId="2">'01 - Hromosvod'!$80:$80</definedName>
    <definedName name="_xlnm.Print_Titles" localSheetId="0">'Rekapitulace stavby'!$52:$52</definedName>
    <definedName name="_xlnm.Print_Area" localSheetId="1">'00 - Stavební část'!$C$4:$J$39,'00 - Stavební část'!$C$45:$J$80,'00 - Stavební část'!$C$86:$K$551</definedName>
    <definedName name="_xlnm.Print_Area" localSheetId="2">'01 - Hromosvod'!$C$4:$J$39,'01 - Hromosvod'!$C$45:$J$62,'01 - Hromosvod'!$C$68:$K$113</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s>
  <calcPr calcId="191029"/>
</workbook>
</file>

<file path=xl/calcChain.xml><?xml version="1.0" encoding="utf-8"?>
<calcChain xmlns="http://schemas.openxmlformats.org/spreadsheetml/2006/main">
  <c r="J37" i="3" l="1"/>
  <c r="J36" i="3"/>
  <c r="AY56" i="1"/>
  <c r="J35" i="3"/>
  <c r="AX56" i="1"/>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BI88" i="3"/>
  <c r="BH88" i="3"/>
  <c r="BG88" i="3"/>
  <c r="BF88" i="3"/>
  <c r="T88" i="3"/>
  <c r="R88" i="3"/>
  <c r="P88" i="3"/>
  <c r="BI87" i="3"/>
  <c r="BH87" i="3"/>
  <c r="BG87" i="3"/>
  <c r="BF87" i="3"/>
  <c r="T87" i="3"/>
  <c r="R87" i="3"/>
  <c r="P87" i="3"/>
  <c r="BI86" i="3"/>
  <c r="BH86" i="3"/>
  <c r="BG86" i="3"/>
  <c r="BF86" i="3"/>
  <c r="T86" i="3"/>
  <c r="R86" i="3"/>
  <c r="P86" i="3"/>
  <c r="BI85" i="3"/>
  <c r="BH85" i="3"/>
  <c r="BG85" i="3"/>
  <c r="BF85" i="3"/>
  <c r="T85" i="3"/>
  <c r="R85" i="3"/>
  <c r="P85" i="3"/>
  <c r="BI84" i="3"/>
  <c r="BH84" i="3"/>
  <c r="BG84" i="3"/>
  <c r="BF84" i="3"/>
  <c r="T84" i="3"/>
  <c r="R84" i="3"/>
  <c r="P84" i="3"/>
  <c r="J78" i="3"/>
  <c r="J77" i="3"/>
  <c r="F77" i="3"/>
  <c r="F75" i="3"/>
  <c r="E73" i="3"/>
  <c r="J55" i="3"/>
  <c r="J54" i="3"/>
  <c r="F54" i="3"/>
  <c r="F52" i="3"/>
  <c r="E50" i="3"/>
  <c r="J18" i="3"/>
  <c r="E18" i="3"/>
  <c r="F55" i="3"/>
  <c r="J17" i="3"/>
  <c r="J12" i="3"/>
  <c r="J75" i="3"/>
  <c r="E7" i="3"/>
  <c r="E48" i="3"/>
  <c r="J37" i="2"/>
  <c r="J36" i="2"/>
  <c r="AY55" i="1"/>
  <c r="J35" i="2"/>
  <c r="AX55" i="1" s="1"/>
  <c r="BI550" i="2"/>
  <c r="BH550" i="2"/>
  <c r="BG550" i="2"/>
  <c r="BF550" i="2"/>
  <c r="T550" i="2"/>
  <c r="T549" i="2" s="1"/>
  <c r="R550" i="2"/>
  <c r="R549" i="2"/>
  <c r="P550" i="2"/>
  <c r="P549" i="2"/>
  <c r="BI547" i="2"/>
  <c r="BH547" i="2"/>
  <c r="BG547" i="2"/>
  <c r="BF547" i="2"/>
  <c r="T547" i="2"/>
  <c r="T546" i="2"/>
  <c r="R547" i="2"/>
  <c r="R546" i="2"/>
  <c r="P547" i="2"/>
  <c r="P546" i="2"/>
  <c r="BI545" i="2"/>
  <c r="BH545" i="2"/>
  <c r="BG545" i="2"/>
  <c r="BF545" i="2"/>
  <c r="T545" i="2"/>
  <c r="R545" i="2"/>
  <c r="P545" i="2"/>
  <c r="BI543" i="2"/>
  <c r="BH543" i="2"/>
  <c r="BG543" i="2"/>
  <c r="BF543" i="2"/>
  <c r="T543" i="2"/>
  <c r="R543" i="2"/>
  <c r="P543" i="2"/>
  <c r="BI541" i="2"/>
  <c r="BH541" i="2"/>
  <c r="BG541" i="2"/>
  <c r="BF541" i="2"/>
  <c r="T541" i="2"/>
  <c r="R541" i="2"/>
  <c r="P541" i="2"/>
  <c r="BI538" i="2"/>
  <c r="BH538" i="2"/>
  <c r="BG538" i="2"/>
  <c r="BF538" i="2"/>
  <c r="T538" i="2"/>
  <c r="T537" i="2"/>
  <c r="R538" i="2"/>
  <c r="R537" i="2"/>
  <c r="P538" i="2"/>
  <c r="P537" i="2" s="1"/>
  <c r="BI535" i="2"/>
  <c r="BH535" i="2"/>
  <c r="BG535" i="2"/>
  <c r="BF535" i="2"/>
  <c r="T535" i="2"/>
  <c r="R535" i="2"/>
  <c r="P535" i="2"/>
  <c r="BI500" i="2"/>
  <c r="BH500" i="2"/>
  <c r="BG500" i="2"/>
  <c r="BF500" i="2"/>
  <c r="T500" i="2"/>
  <c r="R500" i="2"/>
  <c r="P500" i="2"/>
  <c r="BI498" i="2"/>
  <c r="BH498" i="2"/>
  <c r="BG498" i="2"/>
  <c r="BF498" i="2"/>
  <c r="T498" i="2"/>
  <c r="R498" i="2"/>
  <c r="P498" i="2"/>
  <c r="BI491" i="2"/>
  <c r="BH491" i="2"/>
  <c r="BG491" i="2"/>
  <c r="BF491" i="2"/>
  <c r="T491" i="2"/>
  <c r="R491" i="2"/>
  <c r="P491" i="2"/>
  <c r="BI488" i="2"/>
  <c r="BH488" i="2"/>
  <c r="BG488" i="2"/>
  <c r="BF488" i="2"/>
  <c r="T488" i="2"/>
  <c r="R488" i="2"/>
  <c r="P488" i="2"/>
  <c r="BI487" i="2"/>
  <c r="BH487" i="2"/>
  <c r="BG487" i="2"/>
  <c r="BF487" i="2"/>
  <c r="T487" i="2"/>
  <c r="R487" i="2"/>
  <c r="P487" i="2"/>
  <c r="BI486" i="2"/>
  <c r="BH486" i="2"/>
  <c r="BG486" i="2"/>
  <c r="BF486" i="2"/>
  <c r="T486" i="2"/>
  <c r="R486" i="2"/>
  <c r="P486" i="2"/>
  <c r="BI485" i="2"/>
  <c r="BH485" i="2"/>
  <c r="BG485" i="2"/>
  <c r="BF485" i="2"/>
  <c r="T485" i="2"/>
  <c r="R485" i="2"/>
  <c r="P485" i="2"/>
  <c r="BI482" i="2"/>
  <c r="BH482" i="2"/>
  <c r="BG482" i="2"/>
  <c r="BF482" i="2"/>
  <c r="T482" i="2"/>
  <c r="R482" i="2"/>
  <c r="P482" i="2"/>
  <c r="BI481" i="2"/>
  <c r="BH481" i="2"/>
  <c r="BG481" i="2"/>
  <c r="BF481" i="2"/>
  <c r="T481" i="2"/>
  <c r="R481" i="2"/>
  <c r="P481" i="2"/>
  <c r="BI477" i="2"/>
  <c r="BH477" i="2"/>
  <c r="BG477" i="2"/>
  <c r="BF477" i="2"/>
  <c r="T477" i="2"/>
  <c r="R477" i="2"/>
  <c r="P477" i="2"/>
  <c r="BI476" i="2"/>
  <c r="BH476" i="2"/>
  <c r="BG476" i="2"/>
  <c r="BF476" i="2"/>
  <c r="T476" i="2"/>
  <c r="R476" i="2"/>
  <c r="P476" i="2"/>
  <c r="BI472" i="2"/>
  <c r="BH472" i="2"/>
  <c r="BG472" i="2"/>
  <c r="BF472" i="2"/>
  <c r="T472" i="2"/>
  <c r="R472" i="2"/>
  <c r="P472" i="2"/>
  <c r="BI471" i="2"/>
  <c r="BH471" i="2"/>
  <c r="BG471" i="2"/>
  <c r="BF471" i="2"/>
  <c r="T471" i="2"/>
  <c r="R471" i="2"/>
  <c r="P471" i="2"/>
  <c r="BI467" i="2"/>
  <c r="BH467" i="2"/>
  <c r="BG467" i="2"/>
  <c r="BF467" i="2"/>
  <c r="T467" i="2"/>
  <c r="R467" i="2"/>
  <c r="P467" i="2"/>
  <c r="BI466" i="2"/>
  <c r="BH466" i="2"/>
  <c r="BG466" i="2"/>
  <c r="BF466" i="2"/>
  <c r="T466" i="2"/>
  <c r="R466" i="2"/>
  <c r="P466" i="2"/>
  <c r="BI462" i="2"/>
  <c r="BH462" i="2"/>
  <c r="BG462" i="2"/>
  <c r="BF462" i="2"/>
  <c r="T462" i="2"/>
  <c r="R462" i="2"/>
  <c r="P462" i="2"/>
  <c r="BI453" i="2"/>
  <c r="BH453" i="2"/>
  <c r="BG453" i="2"/>
  <c r="BF453" i="2"/>
  <c r="T453" i="2"/>
  <c r="R453" i="2"/>
  <c r="P453" i="2"/>
  <c r="BI450" i="2"/>
  <c r="BH450" i="2"/>
  <c r="BG450" i="2"/>
  <c r="BF450" i="2"/>
  <c r="T450" i="2"/>
  <c r="R450" i="2"/>
  <c r="P450" i="2"/>
  <c r="BI447" i="2"/>
  <c r="BH447" i="2"/>
  <c r="BG447" i="2"/>
  <c r="BF447" i="2"/>
  <c r="T447" i="2"/>
  <c r="R447" i="2"/>
  <c r="P447" i="2"/>
  <c r="BI444" i="2"/>
  <c r="BH444" i="2"/>
  <c r="BG444" i="2"/>
  <c r="BF444" i="2"/>
  <c r="T444" i="2"/>
  <c r="R444" i="2"/>
  <c r="P444" i="2"/>
  <c r="BI442" i="2"/>
  <c r="BH442" i="2"/>
  <c r="BG442" i="2"/>
  <c r="BF442" i="2"/>
  <c r="T442" i="2"/>
  <c r="R442" i="2"/>
  <c r="P442" i="2"/>
  <c r="BI438" i="2"/>
  <c r="BH438" i="2"/>
  <c r="BG438" i="2"/>
  <c r="BF438" i="2"/>
  <c r="T438" i="2"/>
  <c r="R438" i="2"/>
  <c r="P438" i="2"/>
  <c r="BI435" i="2"/>
  <c r="BH435" i="2"/>
  <c r="BG435" i="2"/>
  <c r="BF435" i="2"/>
  <c r="T435" i="2"/>
  <c r="R435" i="2"/>
  <c r="P435" i="2"/>
  <c r="BI434" i="2"/>
  <c r="BH434" i="2"/>
  <c r="BG434" i="2"/>
  <c r="BF434" i="2"/>
  <c r="T434" i="2"/>
  <c r="R434" i="2"/>
  <c r="P434" i="2"/>
  <c r="BI430" i="2"/>
  <c r="BH430" i="2"/>
  <c r="BG430" i="2"/>
  <c r="BF430" i="2"/>
  <c r="T430" i="2"/>
  <c r="R430" i="2"/>
  <c r="P430" i="2"/>
  <c r="BI429" i="2"/>
  <c r="BH429" i="2"/>
  <c r="BG429" i="2"/>
  <c r="BF429" i="2"/>
  <c r="T429" i="2"/>
  <c r="R429" i="2"/>
  <c r="P429" i="2"/>
  <c r="BI428" i="2"/>
  <c r="BH428" i="2"/>
  <c r="BG428" i="2"/>
  <c r="BF428" i="2"/>
  <c r="T428" i="2"/>
  <c r="R428" i="2"/>
  <c r="P428" i="2"/>
  <c r="BI426" i="2"/>
  <c r="BH426" i="2"/>
  <c r="BG426" i="2"/>
  <c r="BF426" i="2"/>
  <c r="T426" i="2"/>
  <c r="R426" i="2"/>
  <c r="P426" i="2"/>
  <c r="BI412" i="2"/>
  <c r="BH412" i="2"/>
  <c r="BG412" i="2"/>
  <c r="BF412" i="2"/>
  <c r="T412" i="2"/>
  <c r="R412" i="2"/>
  <c r="P412" i="2"/>
  <c r="BI409" i="2"/>
  <c r="BH409" i="2"/>
  <c r="BG409" i="2"/>
  <c r="BF409" i="2"/>
  <c r="T409" i="2"/>
  <c r="R409" i="2"/>
  <c r="P409" i="2"/>
  <c r="BI408" i="2"/>
  <c r="BH408" i="2"/>
  <c r="BG408" i="2"/>
  <c r="BF408" i="2"/>
  <c r="T408" i="2"/>
  <c r="R408" i="2"/>
  <c r="P408" i="2"/>
  <c r="BI407" i="2"/>
  <c r="BH407" i="2"/>
  <c r="BG407" i="2"/>
  <c r="BF407" i="2"/>
  <c r="T407" i="2"/>
  <c r="R407" i="2"/>
  <c r="P407" i="2"/>
  <c r="BI406" i="2"/>
  <c r="BH406" i="2"/>
  <c r="BG406" i="2"/>
  <c r="BF406" i="2"/>
  <c r="T406" i="2"/>
  <c r="R406" i="2"/>
  <c r="P406" i="2"/>
  <c r="BI405" i="2"/>
  <c r="BH405" i="2"/>
  <c r="BG405" i="2"/>
  <c r="BF405" i="2"/>
  <c r="T405" i="2"/>
  <c r="R405" i="2"/>
  <c r="P405" i="2"/>
  <c r="BI404" i="2"/>
  <c r="BH404" i="2"/>
  <c r="BG404" i="2"/>
  <c r="BF404" i="2"/>
  <c r="T404" i="2"/>
  <c r="R404" i="2"/>
  <c r="P404" i="2"/>
  <c r="BI401" i="2"/>
  <c r="BH401" i="2"/>
  <c r="BG401" i="2"/>
  <c r="BF401" i="2"/>
  <c r="T401" i="2"/>
  <c r="R401" i="2"/>
  <c r="P401" i="2"/>
  <c r="BI399" i="2"/>
  <c r="BH399" i="2"/>
  <c r="BG399" i="2"/>
  <c r="BF399" i="2"/>
  <c r="T399" i="2"/>
  <c r="R399" i="2"/>
  <c r="P399" i="2"/>
  <c r="BI397" i="2"/>
  <c r="BH397" i="2"/>
  <c r="BG397" i="2"/>
  <c r="BF397" i="2"/>
  <c r="T397" i="2"/>
  <c r="R397" i="2"/>
  <c r="P397" i="2"/>
  <c r="BI394" i="2"/>
  <c r="BH394" i="2"/>
  <c r="BG394" i="2"/>
  <c r="BF394" i="2"/>
  <c r="T394" i="2"/>
  <c r="R394" i="2"/>
  <c r="P394" i="2"/>
  <c r="BI391" i="2"/>
  <c r="BH391" i="2"/>
  <c r="BG391" i="2"/>
  <c r="BF391" i="2"/>
  <c r="T391" i="2"/>
  <c r="R391" i="2"/>
  <c r="P391" i="2"/>
  <c r="BI390" i="2"/>
  <c r="BH390" i="2"/>
  <c r="BG390" i="2"/>
  <c r="BF390" i="2"/>
  <c r="T390" i="2"/>
  <c r="R390" i="2"/>
  <c r="P390" i="2"/>
  <c r="BI387" i="2"/>
  <c r="BH387" i="2"/>
  <c r="BG387" i="2"/>
  <c r="BF387" i="2"/>
  <c r="T387" i="2"/>
  <c r="R387" i="2"/>
  <c r="P387" i="2"/>
  <c r="BI386" i="2"/>
  <c r="BH386" i="2"/>
  <c r="BG386" i="2"/>
  <c r="BF386" i="2"/>
  <c r="T386" i="2"/>
  <c r="R386" i="2"/>
  <c r="P386" i="2"/>
  <c r="BI384" i="2"/>
  <c r="BH384" i="2"/>
  <c r="BG384" i="2"/>
  <c r="BF384" i="2"/>
  <c r="T384" i="2"/>
  <c r="R384" i="2"/>
  <c r="P384" i="2"/>
  <c r="BI371" i="2"/>
  <c r="BH371" i="2"/>
  <c r="BG371" i="2"/>
  <c r="BF371" i="2"/>
  <c r="T371" i="2"/>
  <c r="R371" i="2"/>
  <c r="P371" i="2"/>
  <c r="BI370" i="2"/>
  <c r="BH370" i="2"/>
  <c r="BG370" i="2"/>
  <c r="BF370" i="2"/>
  <c r="T370" i="2"/>
  <c r="R370" i="2"/>
  <c r="P370" i="2"/>
  <c r="BI367" i="2"/>
  <c r="BH367" i="2"/>
  <c r="BG367" i="2"/>
  <c r="BF367" i="2"/>
  <c r="T367" i="2"/>
  <c r="R367" i="2"/>
  <c r="P367" i="2"/>
  <c r="BI366" i="2"/>
  <c r="BH366" i="2"/>
  <c r="BG366" i="2"/>
  <c r="BF366" i="2"/>
  <c r="T366" i="2"/>
  <c r="R366" i="2"/>
  <c r="P366" i="2"/>
  <c r="BI364" i="2"/>
  <c r="BH364" i="2"/>
  <c r="BG364" i="2"/>
  <c r="BF364" i="2"/>
  <c r="T364" i="2"/>
  <c r="R364" i="2"/>
  <c r="P364" i="2"/>
  <c r="BI361" i="2"/>
  <c r="BH361" i="2"/>
  <c r="BG361" i="2"/>
  <c r="BF361" i="2"/>
  <c r="T361" i="2"/>
  <c r="R361" i="2"/>
  <c r="P361" i="2"/>
  <c r="BI326" i="2"/>
  <c r="BH326" i="2"/>
  <c r="BG326" i="2"/>
  <c r="BF326" i="2"/>
  <c r="T326" i="2"/>
  <c r="R326" i="2"/>
  <c r="P326" i="2"/>
  <c r="BI324" i="2"/>
  <c r="BH324" i="2"/>
  <c r="BG324" i="2"/>
  <c r="BF324" i="2"/>
  <c r="T324" i="2"/>
  <c r="R324" i="2"/>
  <c r="P324" i="2"/>
  <c r="BI289" i="2"/>
  <c r="BH289" i="2"/>
  <c r="BG289" i="2"/>
  <c r="BF289" i="2"/>
  <c r="T289" i="2"/>
  <c r="R289" i="2"/>
  <c r="P289" i="2"/>
  <c r="BI288" i="2"/>
  <c r="BH288" i="2"/>
  <c r="BG288" i="2"/>
  <c r="BF288" i="2"/>
  <c r="T288" i="2"/>
  <c r="R288" i="2"/>
  <c r="P288" i="2"/>
  <c r="BI253" i="2"/>
  <c r="BH253" i="2"/>
  <c r="BG253" i="2"/>
  <c r="BF253" i="2"/>
  <c r="T253" i="2"/>
  <c r="R253" i="2"/>
  <c r="P253" i="2"/>
  <c r="BI250" i="2"/>
  <c r="BH250" i="2"/>
  <c r="BG250" i="2"/>
  <c r="BF250" i="2"/>
  <c r="T250" i="2"/>
  <c r="R250" i="2"/>
  <c r="P250" i="2"/>
  <c r="BI248" i="2"/>
  <c r="BH248" i="2"/>
  <c r="BG248" i="2"/>
  <c r="BF248" i="2"/>
  <c r="T248" i="2"/>
  <c r="R248" i="2"/>
  <c r="P248" i="2"/>
  <c r="BI245" i="2"/>
  <c r="BH245" i="2"/>
  <c r="BG245" i="2"/>
  <c r="BF245" i="2"/>
  <c r="T245" i="2"/>
  <c r="R245" i="2"/>
  <c r="P245" i="2"/>
  <c r="BI240" i="2"/>
  <c r="BH240" i="2"/>
  <c r="BG240" i="2"/>
  <c r="BF240" i="2"/>
  <c r="T240" i="2"/>
  <c r="R240" i="2"/>
  <c r="P240" i="2"/>
  <c r="BI238" i="2"/>
  <c r="BH238" i="2"/>
  <c r="BG238" i="2"/>
  <c r="BF238" i="2"/>
  <c r="T238" i="2"/>
  <c r="R238" i="2"/>
  <c r="P238" i="2"/>
  <c r="BI234" i="2"/>
  <c r="BH234" i="2"/>
  <c r="BG234" i="2"/>
  <c r="BF234" i="2"/>
  <c r="T234" i="2"/>
  <c r="R234" i="2"/>
  <c r="P234" i="2"/>
  <c r="BI231" i="2"/>
  <c r="BH231" i="2"/>
  <c r="BG231" i="2"/>
  <c r="BF231" i="2"/>
  <c r="T231" i="2"/>
  <c r="R231" i="2"/>
  <c r="P231" i="2"/>
  <c r="BI229" i="2"/>
  <c r="BH229" i="2"/>
  <c r="BG229" i="2"/>
  <c r="BF229" i="2"/>
  <c r="T229" i="2"/>
  <c r="R229" i="2"/>
  <c r="P229" i="2"/>
  <c r="BI203" i="2"/>
  <c r="BH203" i="2"/>
  <c r="BG203" i="2"/>
  <c r="BF203" i="2"/>
  <c r="T203" i="2"/>
  <c r="R203" i="2"/>
  <c r="P203" i="2"/>
  <c r="BI177" i="2"/>
  <c r="BH177" i="2"/>
  <c r="BG177" i="2"/>
  <c r="BF177" i="2"/>
  <c r="T177" i="2"/>
  <c r="R177" i="2"/>
  <c r="P177" i="2"/>
  <c r="BI173" i="2"/>
  <c r="BH173" i="2"/>
  <c r="BG173" i="2"/>
  <c r="BF173" i="2"/>
  <c r="T173" i="2"/>
  <c r="T172" i="2" s="1"/>
  <c r="R173" i="2"/>
  <c r="R172" i="2"/>
  <c r="P173" i="2"/>
  <c r="P172" i="2"/>
  <c r="BI170" i="2"/>
  <c r="BH170" i="2"/>
  <c r="BG170" i="2"/>
  <c r="BF170" i="2"/>
  <c r="T170" i="2"/>
  <c r="R170" i="2"/>
  <c r="P170"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6" i="2"/>
  <c r="BH156" i="2"/>
  <c r="BG156" i="2"/>
  <c r="BF156" i="2"/>
  <c r="T156" i="2"/>
  <c r="R156" i="2"/>
  <c r="P156" i="2"/>
  <c r="BI152" i="2"/>
  <c r="BH152" i="2"/>
  <c r="BG152" i="2"/>
  <c r="BF152" i="2"/>
  <c r="T152" i="2"/>
  <c r="R152" i="2"/>
  <c r="P152"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2" i="2"/>
  <c r="BH142" i="2"/>
  <c r="BG142" i="2"/>
  <c r="BF142" i="2"/>
  <c r="T142" i="2"/>
  <c r="R142" i="2"/>
  <c r="P142" i="2"/>
  <c r="BI137" i="2"/>
  <c r="BH137" i="2"/>
  <c r="BG137" i="2"/>
  <c r="BF137" i="2"/>
  <c r="T137" i="2"/>
  <c r="R137" i="2"/>
  <c r="P137" i="2"/>
  <c r="BI136" i="2"/>
  <c r="BH136" i="2"/>
  <c r="BG136" i="2"/>
  <c r="BF136" i="2"/>
  <c r="T136" i="2"/>
  <c r="R136" i="2"/>
  <c r="P136" i="2"/>
  <c r="BI129" i="2"/>
  <c r="BH129" i="2"/>
  <c r="BG129" i="2"/>
  <c r="BF129" i="2"/>
  <c r="T129" i="2"/>
  <c r="R129" i="2"/>
  <c r="P129" i="2"/>
  <c r="BI125" i="2"/>
  <c r="BH125" i="2"/>
  <c r="BG125" i="2"/>
  <c r="BF125" i="2"/>
  <c r="T125" i="2"/>
  <c r="R125" i="2"/>
  <c r="P125" i="2"/>
  <c r="BI123" i="2"/>
  <c r="BH123" i="2"/>
  <c r="BG123" i="2"/>
  <c r="BF123" i="2"/>
  <c r="T123" i="2"/>
  <c r="R123" i="2"/>
  <c r="P123" i="2"/>
  <c r="BI122" i="2"/>
  <c r="BH122" i="2"/>
  <c r="BG122" i="2"/>
  <c r="BF122" i="2"/>
  <c r="T122" i="2"/>
  <c r="R122" i="2"/>
  <c r="P122" i="2"/>
  <c r="BI114" i="2"/>
  <c r="BH114" i="2"/>
  <c r="BG114" i="2"/>
  <c r="BF114" i="2"/>
  <c r="T114" i="2"/>
  <c r="R114" i="2"/>
  <c r="P114" i="2"/>
  <c r="BI110" i="2"/>
  <c r="BH110" i="2"/>
  <c r="BG110" i="2"/>
  <c r="BF110" i="2"/>
  <c r="T110" i="2"/>
  <c r="R110" i="2"/>
  <c r="P110" i="2"/>
  <c r="BI102" i="2"/>
  <c r="BH102" i="2"/>
  <c r="BG102" i="2"/>
  <c r="BF102" i="2"/>
  <c r="T102" i="2"/>
  <c r="R102" i="2"/>
  <c r="P102" i="2"/>
  <c r="J96" i="2"/>
  <c r="J95" i="2"/>
  <c r="F95" i="2"/>
  <c r="F93" i="2"/>
  <c r="E91" i="2"/>
  <c r="J55" i="2"/>
  <c r="J54" i="2"/>
  <c r="F54" i="2"/>
  <c r="F52" i="2"/>
  <c r="E50" i="2"/>
  <c r="J18" i="2"/>
  <c r="E18" i="2"/>
  <c r="F55" i="2"/>
  <c r="J17" i="2"/>
  <c r="J12" i="2"/>
  <c r="J93" i="2"/>
  <c r="E7" i="2"/>
  <c r="E89" i="2" s="1"/>
  <c r="L50" i="1"/>
  <c r="AM49" i="1"/>
  <c r="L49" i="1"/>
  <c r="AM47" i="1"/>
  <c r="L47" i="1"/>
  <c r="L45" i="1"/>
  <c r="L44" i="1"/>
  <c r="J101" i="3"/>
  <c r="J93" i="3"/>
  <c r="J481" i="2"/>
  <c r="BK426" i="2"/>
  <c r="BK390" i="2"/>
  <c r="BK326" i="2"/>
  <c r="J161" i="2"/>
  <c r="J136" i="2"/>
  <c r="AS54" i="1"/>
  <c r="BK93" i="3"/>
  <c r="J543" i="2"/>
  <c r="J477" i="2"/>
  <c r="BK444" i="2"/>
  <c r="J397" i="2"/>
  <c r="BK324" i="2"/>
  <c r="BK234" i="2"/>
  <c r="J137" i="2"/>
  <c r="J108" i="3"/>
  <c r="BK550" i="2"/>
  <c r="BK488" i="2"/>
  <c r="J462" i="2"/>
  <c r="J435" i="2"/>
  <c r="BK371" i="2"/>
  <c r="J234" i="2"/>
  <c r="BK173" i="2"/>
  <c r="J123" i="2"/>
  <c r="J113" i="3"/>
  <c r="BK100" i="3"/>
  <c r="J87" i="3"/>
  <c r="BK482" i="2"/>
  <c r="BK430" i="2"/>
  <c r="BK401" i="2"/>
  <c r="BK245" i="2"/>
  <c r="BK161" i="2"/>
  <c r="J129" i="2"/>
  <c r="J106" i="3"/>
  <c r="BK87" i="3"/>
  <c r="J488" i="2"/>
  <c r="J450" i="2"/>
  <c r="BK384" i="2"/>
  <c r="BK89" i="3"/>
  <c r="BK541" i="2"/>
  <c r="BK471" i="2"/>
  <c r="J430" i="2"/>
  <c r="J406" i="2"/>
  <c r="BK367" i="2"/>
  <c r="J173" i="2"/>
  <c r="J142" i="2"/>
  <c r="BK106" i="3"/>
  <c r="J96" i="3"/>
  <c r="BK84" i="3"/>
  <c r="J429" i="2"/>
  <c r="J391" i="2"/>
  <c r="J367" i="2"/>
  <c r="BK231" i="2"/>
  <c r="BK137" i="2"/>
  <c r="J112" i="3"/>
  <c r="J99" i="3"/>
  <c r="BK91" i="3"/>
  <c r="BK538" i="2"/>
  <c r="J476" i="2"/>
  <c r="BK442" i="2"/>
  <c r="J401" i="2"/>
  <c r="J326" i="2"/>
  <c r="BK240" i="2"/>
  <c r="BK177" i="2"/>
  <c r="J147" i="2"/>
  <c r="BK114" i="2"/>
  <c r="BK102" i="3"/>
  <c r="J92" i="3"/>
  <c r="J541" i="2"/>
  <c r="BK466" i="2"/>
  <c r="BK450" i="2"/>
  <c r="J390" i="2"/>
  <c r="BK361" i="2"/>
  <c r="BK229" i="2"/>
  <c r="J151" i="2"/>
  <c r="J105" i="3"/>
  <c r="BK96" i="3"/>
  <c r="J545" i="2"/>
  <c r="BK438" i="2"/>
  <c r="J404" i="2"/>
  <c r="BK165" i="2"/>
  <c r="BK149" i="2"/>
  <c r="J110" i="2"/>
  <c r="J102" i="3"/>
  <c r="BK86" i="3"/>
  <c r="BK462" i="2"/>
  <c r="J409" i="2"/>
  <c r="J371" i="2"/>
  <c r="J85" i="3"/>
  <c r="BK481" i="2"/>
  <c r="J444" i="2"/>
  <c r="BK409" i="2"/>
  <c r="J361" i="2"/>
  <c r="BK238" i="2"/>
  <c r="J125" i="2"/>
  <c r="BK105" i="3"/>
  <c r="J94" i="3"/>
  <c r="J90" i="3"/>
  <c r="J442" i="2"/>
  <c r="J399" i="2"/>
  <c r="BK370" i="2"/>
  <c r="J288" i="2"/>
  <c r="BK147" i="2"/>
  <c r="BK125" i="2"/>
  <c r="BK111" i="3"/>
  <c r="BK103" i="3"/>
  <c r="BK97" i="3"/>
  <c r="BK547" i="2"/>
  <c r="BK500" i="2"/>
  <c r="BK453" i="2"/>
  <c r="J408" i="2"/>
  <c r="J386" i="2"/>
  <c r="J238" i="2"/>
  <c r="J170" i="2"/>
  <c r="J152" i="2"/>
  <c r="BK110" i="2"/>
  <c r="J107" i="3"/>
  <c r="J91" i="3"/>
  <c r="J538" i="2"/>
  <c r="J482" i="2"/>
  <c r="BK406" i="2"/>
  <c r="J366" i="2"/>
  <c r="J250" i="2"/>
  <c r="BK167" i="2"/>
  <c r="J102" i="2"/>
  <c r="J103" i="3"/>
  <c r="BK88" i="3"/>
  <c r="J535" i="2"/>
  <c r="J407" i="2"/>
  <c r="J248" i="2"/>
  <c r="J156" i="2"/>
  <c r="J114" i="2"/>
  <c r="BK104" i="3"/>
  <c r="J491" i="2"/>
  <c r="J466" i="2"/>
  <c r="BK408" i="2"/>
  <c r="J370" i="2"/>
  <c r="J86" i="3"/>
  <c r="BK491" i="2"/>
  <c r="BK467" i="2"/>
  <c r="J428" i="2"/>
  <c r="BK391" i="2"/>
  <c r="BK250" i="2"/>
  <c r="BK170" i="2"/>
  <c r="BK129" i="2"/>
  <c r="J111" i="3"/>
  <c r="J97" i="3"/>
  <c r="BK92" i="3"/>
  <c r="BK472" i="2"/>
  <c r="BK404" i="2"/>
  <c r="J387" i="2"/>
  <c r="J324" i="2"/>
  <c r="J203" i="2"/>
  <c r="BK142" i="2"/>
  <c r="BK122" i="2"/>
  <c r="BK108" i="3"/>
  <c r="BK101" i="3"/>
  <c r="J95" i="3"/>
  <c r="BK545" i="2"/>
  <c r="BK485" i="2"/>
  <c r="J467" i="2"/>
  <c r="J434" i="2"/>
  <c r="J394" i="2"/>
  <c r="BK289" i="2"/>
  <c r="J229" i="2"/>
  <c r="BK156" i="2"/>
  <c r="BK136" i="2"/>
  <c r="J110" i="3"/>
  <c r="J98" i="3"/>
  <c r="J547" i="2"/>
  <c r="BK487" i="2"/>
  <c r="J453" i="2"/>
  <c r="BK399" i="2"/>
  <c r="BK253" i="2"/>
  <c r="J177" i="2"/>
  <c r="BK145" i="2"/>
  <c r="BK112" i="3"/>
  <c r="BK99" i="3"/>
  <c r="BK543" i="2"/>
  <c r="J447" i="2"/>
  <c r="J412" i="2"/>
  <c r="BK394" i="2"/>
  <c r="J231" i="2"/>
  <c r="BK151" i="2"/>
  <c r="J109" i="3"/>
  <c r="BK94" i="3"/>
  <c r="J500" i="2"/>
  <c r="BK477" i="2"/>
  <c r="J426" i="2"/>
  <c r="J364" i="2"/>
  <c r="BK535" i="2"/>
  <c r="BK476" i="2"/>
  <c r="BK434" i="2"/>
  <c r="BK407" i="2"/>
  <c r="J384" i="2"/>
  <c r="J240" i="2"/>
  <c r="J163" i="2"/>
  <c r="BK109" i="3"/>
  <c r="BK95" i="3"/>
  <c r="J485" i="2"/>
  <c r="J438" i="2"/>
  <c r="BK397" i="2"/>
  <c r="BK364" i="2"/>
  <c r="BK248" i="2"/>
  <c r="BK152" i="2"/>
  <c r="BK123" i="2"/>
  <c r="BK110" i="3"/>
  <c r="J104" i="3"/>
  <c r="BK98" i="3"/>
  <c r="BK85" i="3"/>
  <c r="BK498" i="2"/>
  <c r="J472" i="2"/>
  <c r="BK429" i="2"/>
  <c r="BK387" i="2"/>
  <c r="BK288" i="2"/>
  <c r="J167" i="2"/>
  <c r="J145" i="2"/>
  <c r="BK113" i="3"/>
  <c r="J100" i="3"/>
  <c r="J88" i="3"/>
  <c r="J498" i="2"/>
  <c r="J471" i="2"/>
  <c r="BK412" i="2"/>
  <c r="BK386" i="2"/>
  <c r="J289" i="2"/>
  <c r="BK203" i="2"/>
  <c r="J122" i="2"/>
  <c r="BK90" i="3"/>
  <c r="J84" i="3"/>
  <c r="BK486" i="2"/>
  <c r="BK428" i="2"/>
  <c r="J253" i="2"/>
  <c r="BK163" i="2"/>
  <c r="J149" i="2"/>
  <c r="BK107" i="3"/>
  <c r="J89" i="3"/>
  <c r="J487" i="2"/>
  <c r="BK435" i="2"/>
  <c r="BK405" i="2"/>
  <c r="BK366" i="2"/>
  <c r="J550" i="2"/>
  <c r="J486" i="2"/>
  <c r="BK447" i="2"/>
  <c r="J405" i="2"/>
  <c r="J245" i="2"/>
  <c r="J165" i="2"/>
  <c r="BK102" i="2"/>
  <c r="T124" i="2" l="1"/>
  <c r="BK252" i="2"/>
  <c r="J252" i="2" s="1"/>
  <c r="J68" i="2" s="1"/>
  <c r="T363" i="2"/>
  <c r="T446" i="2"/>
  <c r="P499" i="2"/>
  <c r="P540" i="2"/>
  <c r="P536" i="2" s="1"/>
  <c r="BK124" i="2"/>
  <c r="J124" i="2"/>
  <c r="J62" i="2"/>
  <c r="R160" i="2"/>
  <c r="T160" i="2"/>
  <c r="R252" i="2"/>
  <c r="BK411" i="2"/>
  <c r="J411" i="2"/>
  <c r="J70" i="2"/>
  <c r="R411" i="2"/>
  <c r="BK484" i="2"/>
  <c r="J484" i="2" s="1"/>
  <c r="J72" i="2" s="1"/>
  <c r="R499" i="2"/>
  <c r="BK101" i="2"/>
  <c r="P124" i="2"/>
  <c r="BK176" i="2"/>
  <c r="J176" i="2" s="1"/>
  <c r="J66" i="2" s="1"/>
  <c r="T176" i="2"/>
  <c r="P233" i="2"/>
  <c r="T233" i="2"/>
  <c r="P363" i="2"/>
  <c r="T411" i="2"/>
  <c r="P484" i="2"/>
  <c r="BK499" i="2"/>
  <c r="J499" i="2"/>
  <c r="J74" i="2" s="1"/>
  <c r="T101" i="2"/>
  <c r="T100" i="2" s="1"/>
  <c r="P160" i="2"/>
  <c r="P252" i="2"/>
  <c r="R363" i="2"/>
  <c r="R446" i="2"/>
  <c r="R484" i="2"/>
  <c r="BK490" i="2"/>
  <c r="J490" i="2" s="1"/>
  <c r="J73" i="2" s="1"/>
  <c r="R490" i="2"/>
  <c r="T540" i="2"/>
  <c r="T536" i="2"/>
  <c r="P101" i="2"/>
  <c r="P100" i="2" s="1"/>
  <c r="R124" i="2"/>
  <c r="P176" i="2"/>
  <c r="T252" i="2"/>
  <c r="P411" i="2"/>
  <c r="BK446" i="2"/>
  <c r="J446" i="2" s="1"/>
  <c r="J71" i="2" s="1"/>
  <c r="T484" i="2"/>
  <c r="P490" i="2"/>
  <c r="T490" i="2"/>
  <c r="R540" i="2"/>
  <c r="R536" i="2" s="1"/>
  <c r="P83" i="3"/>
  <c r="P82" i="3"/>
  <c r="P81" i="3" s="1"/>
  <c r="AU56" i="1" s="1"/>
  <c r="R101" i="2"/>
  <c r="R100" i="2" s="1"/>
  <c r="BK160" i="2"/>
  <c r="J160" i="2"/>
  <c r="J63" i="2" s="1"/>
  <c r="R176" i="2"/>
  <c r="BK233" i="2"/>
  <c r="J233" i="2" s="1"/>
  <c r="J67" i="2" s="1"/>
  <c r="R233" i="2"/>
  <c r="BK363" i="2"/>
  <c r="J363" i="2"/>
  <c r="J69" i="2" s="1"/>
  <c r="P446" i="2"/>
  <c r="T499" i="2"/>
  <c r="BK540" i="2"/>
  <c r="J540" i="2" s="1"/>
  <c r="J77" i="2" s="1"/>
  <c r="BK83" i="3"/>
  <c r="J83" i="3" s="1"/>
  <c r="J61" i="3" s="1"/>
  <c r="R83" i="3"/>
  <c r="R82" i="3" s="1"/>
  <c r="R81" i="3" s="1"/>
  <c r="T83" i="3"/>
  <c r="T82" i="3" s="1"/>
  <c r="T81" i="3" s="1"/>
  <c r="J52" i="2"/>
  <c r="BE110" i="2"/>
  <c r="BE123" i="2"/>
  <c r="BE137" i="2"/>
  <c r="BE149" i="2"/>
  <c r="BE161" i="2"/>
  <c r="BE234" i="2"/>
  <c r="BE253" i="2"/>
  <c r="BE324" i="2"/>
  <c r="BE361" i="2"/>
  <c r="BE366" i="2"/>
  <c r="BE371" i="2"/>
  <c r="BE386" i="2"/>
  <c r="BE401" i="2"/>
  <c r="BE408" i="2"/>
  <c r="BE412" i="2"/>
  <c r="BE426" i="2"/>
  <c r="BE472" i="2"/>
  <c r="BE500" i="2"/>
  <c r="BE547" i="2"/>
  <c r="BK537" i="2"/>
  <c r="J537" i="2" s="1"/>
  <c r="J76" i="2" s="1"/>
  <c r="J52" i="3"/>
  <c r="BE92" i="3"/>
  <c r="BE367" i="2"/>
  <c r="BE404" i="2"/>
  <c r="BE407" i="2"/>
  <c r="BE447" i="2"/>
  <c r="BE498" i="2"/>
  <c r="BE538" i="2"/>
  <c r="BE543" i="2"/>
  <c r="E71" i="3"/>
  <c r="BE85" i="3"/>
  <c r="BE88" i="3"/>
  <c r="BE96" i="3"/>
  <c r="BE100" i="3"/>
  <c r="BE103" i="3"/>
  <c r="E48" i="2"/>
  <c r="F96" i="2"/>
  <c r="BE125" i="2"/>
  <c r="BE147" i="2"/>
  <c r="BE152" i="2"/>
  <c r="BE167" i="2"/>
  <c r="BE177" i="2"/>
  <c r="BE238" i="2"/>
  <c r="BE240" i="2"/>
  <c r="BE397" i="2"/>
  <c r="BE406" i="2"/>
  <c r="BE429" i="2"/>
  <c r="BE435" i="2"/>
  <c r="BE481" i="2"/>
  <c r="BE485" i="2"/>
  <c r="BE550" i="2"/>
  <c r="BK546" i="2"/>
  <c r="J546" i="2" s="1"/>
  <c r="J78" i="2" s="1"/>
  <c r="BE86" i="3"/>
  <c r="BE89" i="3"/>
  <c r="BE91" i="3"/>
  <c r="BE93" i="3"/>
  <c r="BE94" i="3"/>
  <c r="BE98" i="3"/>
  <c r="BE101" i="3"/>
  <c r="BE102" i="3"/>
  <c r="BE104" i="3"/>
  <c r="BE108" i="3"/>
  <c r="BE114" i="2"/>
  <c r="BE136" i="2"/>
  <c r="BE142" i="2"/>
  <c r="BE156" i="2"/>
  <c r="BE163" i="2"/>
  <c r="BE231" i="2"/>
  <c r="BE248" i="2"/>
  <c r="BE288" i="2"/>
  <c r="BE289" i="2"/>
  <c r="BE364" i="2"/>
  <c r="BE387" i="2"/>
  <c r="BE405" i="2"/>
  <c r="BE434" i="2"/>
  <c r="BE438" i="2"/>
  <c r="BE442" i="2"/>
  <c r="BE444" i="2"/>
  <c r="BE467" i="2"/>
  <c r="BE486" i="2"/>
  <c r="BE491" i="2"/>
  <c r="BE535" i="2"/>
  <c r="BE545" i="2"/>
  <c r="BK549" i="2"/>
  <c r="J549" i="2"/>
  <c r="J79" i="2"/>
  <c r="BE87" i="3"/>
  <c r="BE90" i="3"/>
  <c r="BE95" i="3"/>
  <c r="BE97" i="3"/>
  <c r="BE99" i="3"/>
  <c r="BE105" i="3"/>
  <c r="BE106" i="3"/>
  <c r="BE107" i="3"/>
  <c r="BE109" i="3"/>
  <c r="BE111" i="3"/>
  <c r="BE102" i="2"/>
  <c r="BE122" i="2"/>
  <c r="BE173" i="2"/>
  <c r="BE203" i="2"/>
  <c r="BE245" i="2"/>
  <c r="BE250" i="2"/>
  <c r="BE326" i="2"/>
  <c r="BE370" i="2"/>
  <c r="BE384" i="2"/>
  <c r="BE390" i="2"/>
  <c r="BE391" i="2"/>
  <c r="BE399" i="2"/>
  <c r="BE409" i="2"/>
  <c r="BE450" i="2"/>
  <c r="BE462" i="2"/>
  <c r="BE466" i="2"/>
  <c r="BE471" i="2"/>
  <c r="BE482" i="2"/>
  <c r="BE488" i="2"/>
  <c r="BE541" i="2"/>
  <c r="F78" i="3"/>
  <c r="BE84" i="3"/>
  <c r="BE112" i="3"/>
  <c r="BE129" i="2"/>
  <c r="BE145" i="2"/>
  <c r="BE151" i="2"/>
  <c r="BE165" i="2"/>
  <c r="BE170" i="2"/>
  <c r="BE229" i="2"/>
  <c r="BE394" i="2"/>
  <c r="BE428" i="2"/>
  <c r="BE430" i="2"/>
  <c r="BE453" i="2"/>
  <c r="BE476" i="2"/>
  <c r="BE477" i="2"/>
  <c r="BE487" i="2"/>
  <c r="BK172" i="2"/>
  <c r="J172" i="2"/>
  <c r="J64" i="2" s="1"/>
  <c r="BE110" i="3"/>
  <c r="BE113" i="3"/>
  <c r="J34" i="3"/>
  <c r="AW56" i="1"/>
  <c r="F36" i="2"/>
  <c r="BC55" i="1" s="1"/>
  <c r="F37" i="3"/>
  <c r="BD56" i="1" s="1"/>
  <c r="F36" i="3"/>
  <c r="BC56" i="1"/>
  <c r="J34" i="2"/>
  <c r="AW55" i="1" s="1"/>
  <c r="F37" i="2"/>
  <c r="BD55" i="1" s="1"/>
  <c r="F35" i="2"/>
  <c r="BB55" i="1" s="1"/>
  <c r="F34" i="2"/>
  <c r="BA55" i="1" s="1"/>
  <c r="F34" i="3"/>
  <c r="BA56" i="1" s="1"/>
  <c r="F35" i="3"/>
  <c r="BB56" i="1" s="1"/>
  <c r="R175" i="2" l="1"/>
  <c r="R99" i="2" s="1"/>
  <c r="P175" i="2"/>
  <c r="P99" i="2"/>
  <c r="AU55" i="1" s="1"/>
  <c r="AU54" i="1" s="1"/>
  <c r="T175" i="2"/>
  <c r="T99" i="2"/>
  <c r="BK100" i="2"/>
  <c r="J100" i="2" s="1"/>
  <c r="J60" i="2" s="1"/>
  <c r="J101" i="2"/>
  <c r="J61" i="2"/>
  <c r="BK175" i="2"/>
  <c r="J175" i="2" s="1"/>
  <c r="J65" i="2" s="1"/>
  <c r="BK82" i="3"/>
  <c r="J82" i="3"/>
  <c r="J60" i="3"/>
  <c r="BK536" i="2"/>
  <c r="J536" i="2" s="1"/>
  <c r="J75" i="2" s="1"/>
  <c r="F33" i="3"/>
  <c r="AZ56" i="1"/>
  <c r="BC54" i="1"/>
  <c r="AY54" i="1"/>
  <c r="BA54" i="1"/>
  <c r="AW54" i="1"/>
  <c r="AK30" i="1" s="1"/>
  <c r="BB54" i="1"/>
  <c r="W31" i="1"/>
  <c r="J33" i="2"/>
  <c r="AV55" i="1" s="1"/>
  <c r="AT55" i="1" s="1"/>
  <c r="F33" i="2"/>
  <c r="AZ55" i="1"/>
  <c r="BD54" i="1"/>
  <c r="W33" i="1"/>
  <c r="J33" i="3"/>
  <c r="AV56" i="1" s="1"/>
  <c r="AT56" i="1" s="1"/>
  <c r="BK99" i="2" l="1"/>
  <c r="J99" i="2"/>
  <c r="J59" i="2"/>
  <c r="BK81" i="3"/>
  <c r="J81" i="3"/>
  <c r="AZ54" i="1"/>
  <c r="AV54" i="1" s="1"/>
  <c r="AK29" i="1" s="1"/>
  <c r="AX54" i="1"/>
  <c r="W30" i="1"/>
  <c r="J30" i="3"/>
  <c r="AG56" i="1"/>
  <c r="AN56" i="1" s="1"/>
  <c r="W32" i="1"/>
  <c r="J39" i="3" l="1"/>
  <c r="J59" i="3"/>
  <c r="W29" i="1"/>
  <c r="AT54" i="1"/>
  <c r="J30" i="2"/>
  <c r="AG55" i="1"/>
  <c r="AN55" i="1" s="1"/>
  <c r="J39" i="2" l="1"/>
  <c r="AG54" i="1"/>
  <c r="AK26" i="1"/>
  <c r="AK35" i="1"/>
  <c r="AN54" i="1" l="1"/>
</calcChain>
</file>

<file path=xl/sharedStrings.xml><?xml version="1.0" encoding="utf-8"?>
<sst xmlns="http://schemas.openxmlformats.org/spreadsheetml/2006/main" count="5672" uniqueCount="978">
  <si>
    <t>Export Komplet</t>
  </si>
  <si>
    <t>VZ</t>
  </si>
  <si>
    <t>2.0</t>
  </si>
  <si>
    <t>ZAMOK</t>
  </si>
  <si>
    <t>False</t>
  </si>
  <si>
    <t>{44d52507-3fd6-4e23-a58d-2f832b6cfe97}</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</si>
  <si>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</si>
  <si>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</si>
  <si>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</si>
  <si>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</si>
  <si>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</si>
  <si>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</si>
  <si>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</si>
  <si>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</si>
  <si>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</si>
  <si>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</si>
  <si>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</si>
  <si>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krytiny a údržba střech ZŠ Školní náměstí Chrudim</t>
  </si>
  <si>
    <t>KSO:</t>
  </si>
  <si>
    <t/>
  </si>
  <si>
    <t>CC-CZ:</t>
  </si>
  <si>
    <t>Místo:</t>
  </si>
  <si>
    <t>Chrudim, Školní náměstí č.p. 238</t>
  </si>
  <si>
    <t>Datum:</t>
  </si>
  <si>
    <t>22. 1. 2021</t>
  </si>
  <si>
    <t>Zadavatel:</t>
  </si>
  <si>
    <t>IČ:</t>
  </si>
  <si>
    <t>Město Chrudim</t>
  </si>
  <si>
    <t>DIČ:</t>
  </si>
  <si>
    <t>Uchazeč:</t>
  </si>
  <si>
    <t>Vyplň údaj</t>
  </si>
  <si>
    <t>Projektant:</t>
  </si>
  <si>
    <t>KLIKS atelier, s.r.o.</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</si>
  <si>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</si>
  <si>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</si>
  <si>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</si>
  <si>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</si>
  <si>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</si>
  <si>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</si>
  <si>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</si>
  <si>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</si>
  <si>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</si>
  <si>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</si>
  <si>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</si>
  <si>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</si>
  <si>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</si>
  <si>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</si>
  <si>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</si>
  <si>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</si>
  <si>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</si>
  <si>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</si>
  <si>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</si>
  <si>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</si>
  <si>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</si>
  <si>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</si>
  <si>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</si>
  <si>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</si>
  <si>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</si>
  <si>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</si>
  <si>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</si>
  <si>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</si>
  <si>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</si>
  <si>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</si>
  <si>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</si>
  <si>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</si>
  <si>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</si>
  <si>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</si>
  <si>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</si>
  <si>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</si>
  <si>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</si>
  <si>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</si>
  <si>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</si>
  <si>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</si>
  <si>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</si>
  <si>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</si>
  <si>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</si>
  <si>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</si>
  <si>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Stavební část</t>
  </si>
  <si>
    <t>STA</t>
  </si>
  <si>
    <t>1</t>
  </si>
  <si>
    <t>{effa0a8d-3e80-4b05-8756-ebe13735912e}</t>
  </si>
  <si>
    <t>2</t>
  </si>
  <si>
    <t>01</t>
  </si>
  <si>
    <t>Hromosvod</t>
  </si>
  <si>
    <t>{78477e5c-8689-4919-ab8b-a3f94eccf287}</t>
  </si>
  <si>
    <t>KRYCÍ LIST SOUPISU PRACÍ</t>
  </si>
  <si>
    <t>Objekt:</t>
  </si>
  <si>
    <t>00 - Stavební část</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</si>
  <si>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</si>
  <si>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</si>
  <si>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</si>
  <si>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</si>
  <si>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</si>
  <si>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</si>
  <si>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</si>
  <si>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</si>
  <si>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</si>
  <si>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</si>
  <si>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</si>
  <si>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</si>
  <si>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</si>
  <si>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</si>
  <si>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</si>
  <si>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</si>
  <si>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</si>
  <si>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</si>
  <si>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</si>
  <si>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VRN - Vedlejší rozpočtové náklady</t>
  </si>
  <si>
    <t xml:space="preserve">    VRN1 - Průzkumné, geodetické a projektové práce</t>
  </si>
  <si>
    <t xml:space="preserve">    VRN3 - Zařízení staveniště</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</si>
  <si>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</si>
  <si>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</si>
  <si>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</si>
  <si>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</si>
  <si>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</si>
  <si>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</si>
  <si>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</si>
  <si>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</si>
  <si>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</si>
  <si>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</si>
  <si>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</si>
  <si>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</si>
  <si>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</si>
  <si>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</si>
  <si>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</si>
  <si>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</si>
  <si>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</si>
  <si>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</si>
  <si>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</si>
  <si>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</si>
  <si>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</si>
  <si>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629991011</t>
  </si>
  <si>
    <t>Zakrytí vnějších ploch před znečištěním včetně pozdějšího odkrytí výplní otvorů a svislých ploch fólií přilepenou lepící páskou</t>
  </si>
  <si>
    <t>m2</t>
  </si>
  <si>
    <t>CS ÚRS 2021 01</t>
  </si>
  <si>
    <t>4</t>
  </si>
  <si>
    <t>1990256829</t>
  </si>
  <si>
    <t>PSC</t>
  </si>
  <si>
    <t xml:space="preserve">Poznámka k souboru cen:_x000D_
1. V ceně -1012 nejsou započteny náklady na dodávku a montáž začišťovací lišty; tyto se oceňují cenou 622 14-3004 této části katalogu a materiálem ve specifikaci._x000D_
</t>
  </si>
  <si>
    <t>VV</t>
  </si>
  <si>
    <t xml:space="preserve">Vnitřní strany nových střešních oken </t>
  </si>
  <si>
    <t>(0,55*0,78)*4</t>
  </si>
  <si>
    <t>(0,78*1,8)*33</t>
  </si>
  <si>
    <t>(0,78*0,98)*2</t>
  </si>
  <si>
    <t>(0,78*1,18)*4</t>
  </si>
  <si>
    <t>Součet</t>
  </si>
  <si>
    <t>619991001</t>
  </si>
  <si>
    <t>Zakrytí vnitřních ploch před znečištěním včetně pozdějšího odkrytí podlah fólií přilepenou lepící páskou</t>
  </si>
  <si>
    <t>-1948011689</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</si>
  <si>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</si>
  <si>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Při provádění prací v budově</t>
  </si>
  <si>
    <t>19*29</t>
  </si>
  <si>
    <t>3</t>
  </si>
  <si>
    <t>622321141</t>
  </si>
  <si>
    <t>Omítka vápenocementová vnějších ploch nanášená ručně dvouvrstvá, tloušťky jádrové omítky do 15 mm a tloušťky štuku do 3 mm štuková stěn</t>
  </si>
  <si>
    <t>-223249930</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</si>
  <si>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</si>
  <si>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Ponechaný komín</t>
  </si>
  <si>
    <t>0,9*1,1</t>
  </si>
  <si>
    <t>0,75*0,81</t>
  </si>
  <si>
    <t>0,75*1,38</t>
  </si>
  <si>
    <t>006-x1</t>
  </si>
  <si>
    <t>Kompletní repase kamenných prvků portálu - spec. dle TZ str. 5 a 6 - kompletní provedení vč. likvidace odpadu, dodávek materiálu, přesunu hmot apod...</t>
  </si>
  <si>
    <t>soubor</t>
  </si>
  <si>
    <t>1197056105</t>
  </si>
  <si>
    <t>5</t>
  </si>
  <si>
    <t>006-x2</t>
  </si>
  <si>
    <t>Oprava říms střechy porušených montáží střechy</t>
  </si>
  <si>
    <t>401652701</t>
  </si>
  <si>
    <t>9</t>
  </si>
  <si>
    <t>Ostatní konstrukce a práce, bourání</t>
  </si>
  <si>
    <t>962032631</t>
  </si>
  <si>
    <t>Bourání zdiva nadzákladového z cihel nebo tvárnic komínového z cihel pálených, šamotových nebo vápenopískových nad střechou na maltu vápennou nebo vápenocementovou</t>
  </si>
  <si>
    <t>m3</t>
  </si>
  <si>
    <t>-2084890196</t>
  </si>
  <si>
    <t xml:space="preserve">Poznámka k souboru cen:_x000D_
1. Bourání pilířů o průřezu přes 0,36 m2 se oceňuje příslušnými cenami -2230, -2231, -2240, -2241,-2253 a -2254 jako bourání zdiva nadzákladového cihelného._x000D_
</t>
  </si>
  <si>
    <t>Bouraný komín pod střešní rovinu</t>
  </si>
  <si>
    <t>(1,4*0,75)*3,2</t>
  </si>
  <si>
    <t>7</t>
  </si>
  <si>
    <t>978015391</t>
  </si>
  <si>
    <t>Otlučení vápenných nebo vápenocementových omítek vnějších ploch s vyškrabáním spar a s očištěním zdiva stupně členitosti 1 a 2, v rozsahu přes 80 do 100 %</t>
  </si>
  <si>
    <t>1145192805</t>
  </si>
  <si>
    <t>8</t>
  </si>
  <si>
    <t>009-x1</t>
  </si>
  <si>
    <t>Ochrana objektu před zatečením vody</t>
  </si>
  <si>
    <t>-424494119</t>
  </si>
  <si>
    <t>941211112</t>
  </si>
  <si>
    <t>Montáž lešení řadového rámového lehkého pracovního s podlahami s provozním zatížením tř. 3 do 200 kg/m2 šířky tř. SW06 přes 0,6 do 0,9 m, výšky přes 10 do 25 m</t>
  </si>
  <si>
    <t>-694438698</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</si>
  <si>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</si>
  <si>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(33+33+22+22)*18</t>
  </si>
  <si>
    <t>12*4</t>
  </si>
  <si>
    <t>10</t>
  </si>
  <si>
    <t>941211211</t>
  </si>
  <si>
    <t>Montáž lešení řadového rámového lehkého pracovního s podlahami s provozním zatížením tř. 3 do 200 kg/m2 Příplatek za první a každý další den použití lešení k ceně -1111 nebo -1112</t>
  </si>
  <si>
    <t>-118115127</t>
  </si>
  <si>
    <t>2028*60</t>
  </si>
  <si>
    <t>11</t>
  </si>
  <si>
    <t>941211812</t>
  </si>
  <si>
    <t>Demontáž lešení řadového rámového lehkého pracovního s provozním zatížením tř. 3 do 200 kg/m2 šířky tř. SW06 přes 0,6 do 0,9 m, výšky přes 10 do 25 m</t>
  </si>
  <si>
    <t>638421933</t>
  </si>
  <si>
    <t xml:space="preserve">Poznámka k souboru cen:_x000D_
1. Demontáž lešení řadového rámového lehkého výšky přes 40 m se oceňuje individuálně._x000D_
</t>
  </si>
  <si>
    <t>12</t>
  </si>
  <si>
    <t>944511111</t>
  </si>
  <si>
    <t>Montáž ochranné sítě zavěšené na konstrukci lešení z textilie z umělých vláken</t>
  </si>
  <si>
    <t>244149455</t>
  </si>
  <si>
    <t xml:space="preserve">Poznámka k souboru cen:_x000D_
1. V cenách nejsou započteny náklady na lešení potřebné pro zavěšení sítí; toto lešení se oceňuje příslušnými cenami lešení._x000D_
</t>
  </si>
  <si>
    <t>13</t>
  </si>
  <si>
    <t>944511211</t>
  </si>
  <si>
    <t>Montáž ochranné sítě Příplatek za první a každý další den použití sítě k ceně -1111</t>
  </si>
  <si>
    <t>1542337252</t>
  </si>
  <si>
    <t>14</t>
  </si>
  <si>
    <t>944511811</t>
  </si>
  <si>
    <t>Demontáž ochranné sítě zavěšené na konstrukci lešení z textilie z umělých vláken</t>
  </si>
  <si>
    <t>-1563124992</t>
  </si>
  <si>
    <t>949101111</t>
  </si>
  <si>
    <t>Lešení pomocné pracovní pro objekty pozemních staveb pro zatížení do 150 kg/m2, o výšce lešeňové podlahy do 1,9 m</t>
  </si>
  <si>
    <t>-105976604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</si>
  <si>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</si>
  <si>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200</t>
  </si>
  <si>
    <t>16</t>
  </si>
  <si>
    <t>952901111</t>
  </si>
  <si>
    <t>Vyčištění budov nebo objektů před předáním do užívání budov bytové nebo občanské výstavby, světlé výšky podlaží do 4 m</t>
  </si>
  <si>
    <t>28392895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</si>
  <si>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</si>
  <si>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Po provedení oprav v budově</t>
  </si>
  <si>
    <t>997</t>
  </si>
  <si>
    <t>Přesun sutě</t>
  </si>
  <si>
    <t>17</t>
  </si>
  <si>
    <t>997013156</t>
  </si>
  <si>
    <t>Vnitrostaveništní doprava suti a vybouraných hmot vodorovně do 50 m svisle s omezením mechanizace pro budovy a haly výšky přes 18 do 21 m</t>
  </si>
  <si>
    <t>t</t>
  </si>
  <si>
    <t>1587749787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</si>
  <si>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</si>
  <si>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t>
  </si>
  <si>
    <t>997002611</t>
  </si>
  <si>
    <t>Nakládání suti a vybouraných hmot na dopravní prostředek pro vodorovné přemístění</t>
  </si>
  <si>
    <t>370759377</t>
  </si>
  <si>
    <t xml:space="preserve">Poznámka k souboru cen:_x000D_
1. Cena platí i pro překládání při lomené dopravě._x000D_
2. Cenu nelze použít při dopravě po železnici, po vodě nebo ručně._x000D_
</t>
  </si>
  <si>
    <t>19</t>
  </si>
  <si>
    <t>997013501</t>
  </si>
  <si>
    <t>Odvoz suti a vybouraných hmot na skládku nebo meziskládku se složením, na vzdálenost do 1 km</t>
  </si>
  <si>
    <t>-2118607940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</si>
  <si>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</si>
  <si>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20</t>
  </si>
  <si>
    <t>997013509</t>
  </si>
  <si>
    <t>Odvoz suti a vybouraných hmot na skládku nebo meziskládku se složením, na vzdálenost Příplatek k ceně za každý další i započatý 1 km přes 1 km</t>
  </si>
  <si>
    <t>-730636536</t>
  </si>
  <si>
    <t>24,787*12</t>
  </si>
  <si>
    <t>997013631</t>
  </si>
  <si>
    <t>Poplatek za uložení stavebního odpadu na skládce (skládkovné) směsného stavebního a demoličního zatříděného do Katalogu odpadů pod kódem 17 09 04</t>
  </si>
  <si>
    <t>-1587915846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</si>
  <si>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</si>
  <si>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</si>
  <si>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</si>
  <si>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22</t>
  </si>
  <si>
    <t>998017003</t>
  </si>
  <si>
    <t>Přesun hmot pro budovy občanské výstavby, bydlení, výrobu a služby s omezením mechanizace vodorovná dopravní vzdálenost do 100 m pro budovy s jakoukoliv nosnou konstrukcí výšky přes 12 do 24 m</t>
  </si>
  <si>
    <t>-665467996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</si>
  <si>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</si>
  <si>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</si>
  <si>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</si>
  <si>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</si>
  <si>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</si>
  <si>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23</t>
  </si>
  <si>
    <t>713151813</t>
  </si>
  <si>
    <t>Odstranění tepelné izolace střech šikmých nebo nadstřešních částí z rohoží, pásů, dílců, desek, bloků mezi krokve nebo pod krokve volně položených z vláknitých materiálů suchých, tloušťka izolace přes 100 mm</t>
  </si>
  <si>
    <t>1857387325</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</si>
  <si>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</si>
  <si>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20% plochy výměny SDK</t>
  </si>
  <si>
    <t>(3,38*1,48)*0,2</t>
  </si>
  <si>
    <t>(3,01*2,45)*0,2</t>
  </si>
  <si>
    <t>(3,05*2,45)*0,2</t>
  </si>
  <si>
    <t>(3*2,45)*0,2</t>
  </si>
  <si>
    <t>(8,03*2,45)*0,2</t>
  </si>
  <si>
    <t>(3,64*2,45)*0,2</t>
  </si>
  <si>
    <t>(4*4,78)*0,2</t>
  </si>
  <si>
    <t>(2,493*(2,353+0,367))*0,2</t>
  </si>
  <si>
    <t>(-0,9*0,367)*0,2</t>
  </si>
  <si>
    <t>(8,08*2,49)*0,2</t>
  </si>
  <si>
    <t>(3*2,49)*0,2</t>
  </si>
  <si>
    <t>(1,3*3,77)*0,2</t>
  </si>
  <si>
    <t>(3,02*2,54)*0,2</t>
  </si>
  <si>
    <t>(4,44*2,54)*0,2</t>
  </si>
  <si>
    <t>(3,93*2,63)*0,2</t>
  </si>
  <si>
    <t>(2,63*(2,63/2))*0,2</t>
  </si>
  <si>
    <t>(3,01*2,63)*0,2</t>
  </si>
  <si>
    <t>(1,93*0,88)*0,2</t>
  </si>
  <si>
    <t>(0,985*1,19)*0,2</t>
  </si>
  <si>
    <t>(0,89*1,19)*0,2</t>
  </si>
  <si>
    <t>24</t>
  </si>
  <si>
    <t>713151111</t>
  </si>
  <si>
    <t>Montáž tepelné izolace střech šikmých rohožemi, pásy, deskami (izolační materiál ve specifikaci) kladenými volně mezi krokve</t>
  </si>
  <si>
    <t>853874543</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</si>
  <si>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</si>
  <si>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25</t>
  </si>
  <si>
    <t>M</t>
  </si>
  <si>
    <t>63141190</t>
  </si>
  <si>
    <t>deska tepelně izolační minerální do šikmých střech a stěn  λ=0,038 tl 120mm</t>
  </si>
  <si>
    <t>32</t>
  </si>
  <si>
    <t>279901434</t>
  </si>
  <si>
    <t>32,881*1,1 'Přepočtené koeficientem množství</t>
  </si>
  <si>
    <t>26</t>
  </si>
  <si>
    <t>998713203</t>
  </si>
  <si>
    <t>Přesun hmot pro izolace tepelné stanovený procentní sazbou (%) z ceny vodorovná dopravní vzdálenost do 50 m v objektech výšky přes 12 do 24 m</t>
  </si>
  <si>
    <t>%</t>
  </si>
  <si>
    <t>-1686686968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</si>
  <si>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</si>
  <si>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</si>
  <si>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</si>
  <si>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27</t>
  </si>
  <si>
    <t>762341811</t>
  </si>
  <si>
    <t>Demontáž bednění a laťování bednění střech rovných, obloukových, sklonu do 60° se všemi nadstřešními konstrukcemi z prken hrubých, hoblovaných tl. do 32 mm</t>
  </si>
  <si>
    <t>-259505445</t>
  </si>
  <si>
    <t>20% plochy střechy</t>
  </si>
  <si>
    <t>538,57*0,2</t>
  </si>
  <si>
    <t>28</t>
  </si>
  <si>
    <t>762083122</t>
  </si>
  <si>
    <t>Práce společné pro tesařské konstrukce impregnace řeziva máčením proti dřevokaznému hmyzu, houbám a plísním, třída ohrožení 3 a 4 (dřevo v exteriéru)</t>
  </si>
  <si>
    <t>442235379</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</si>
  <si>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</si>
  <si>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29</t>
  </si>
  <si>
    <t>762341210</t>
  </si>
  <si>
    <t>Bednění a laťování montáž bednění střech rovných a šikmých sklonu do 60° s vyřezáním otvorů z prken hrubých na sraz tl. do 32 mm</t>
  </si>
  <si>
    <t>1348076188</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</si>
  <si>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</si>
  <si>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107,714</t>
  </si>
  <si>
    <t>1,4*0,75</t>
  </si>
  <si>
    <t>30</t>
  </si>
  <si>
    <t>60515111</t>
  </si>
  <si>
    <t>řezivo jehličnaté boční prkno 20-30mm</t>
  </si>
  <si>
    <t>420924230</t>
  </si>
  <si>
    <t>108,764*0,024</t>
  </si>
  <si>
    <t>2,61*1,15 'Přepočtené koeficientem množství</t>
  </si>
  <si>
    <t>31</t>
  </si>
  <si>
    <t>762395000</t>
  </si>
  <si>
    <t>Spojovací prostředky krovů, bednění a laťování, nadstřešních konstrukcí svory, prkna, hřebíky, pásová ocel, vruty</t>
  </si>
  <si>
    <t>-402194840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</si>
  <si>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</si>
  <si>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998762203</t>
  </si>
  <si>
    <t>Přesun hmot pro konstrukce tesařské stanovený procentní sazbou (%) z ceny vodorovná dopravní vzdálenost do 50 m v objektech výšky přes 12 do 24 m</t>
  </si>
  <si>
    <t>718455584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</si>
  <si>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</si>
  <si>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</si>
  <si>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</si>
  <si>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33</t>
  </si>
  <si>
    <t>763161822</t>
  </si>
  <si>
    <t>Demontáž podkroví ze sádrokartonových desek s nosnou konstrukcí dvouvrstvou z ocelových profilů, opláštění dvojité</t>
  </si>
  <si>
    <t>1444343861</t>
  </si>
  <si>
    <t xml:space="preserve">Poznámka k souboru cen:_x000D_
1. Ceny -1811 a -1822 jsou stanoveny pro kompletní demontáž podkroví, tj. nosné konstrukce, desek i tepelné izolace._x000D_
</t>
  </si>
  <si>
    <t>3,38*1,48</t>
  </si>
  <si>
    <t>3,01*2,45</t>
  </si>
  <si>
    <t>3,05*2,45</t>
  </si>
  <si>
    <t>3*2,45</t>
  </si>
  <si>
    <t>8,03*2,45</t>
  </si>
  <si>
    <t>3,64*2,45</t>
  </si>
  <si>
    <t>4*4,78</t>
  </si>
  <si>
    <t>2,493*(2,353+0,367)</t>
  </si>
  <si>
    <t>-0,9*0,367</t>
  </si>
  <si>
    <t>8,08*2,49</t>
  </si>
  <si>
    <t>3*2,49</t>
  </si>
  <si>
    <t>1,3*3,77</t>
  </si>
  <si>
    <t>3,02*2,54</t>
  </si>
  <si>
    <t>4,44*2,54</t>
  </si>
  <si>
    <t>3,93*2,63</t>
  </si>
  <si>
    <t>2,63*(2,63/2)</t>
  </si>
  <si>
    <t>3,01*2,63</t>
  </si>
  <si>
    <t>1,93*0,88</t>
  </si>
  <si>
    <t>0,985*1,19</t>
  </si>
  <si>
    <t>0,89*1,19</t>
  </si>
  <si>
    <t>-(0,55*0,78)*4</t>
  </si>
  <si>
    <t>-(0,78*1,8)*33</t>
  </si>
  <si>
    <t>-(0,78*0,98)*2</t>
  </si>
  <si>
    <t>-(0,78*1,18)*4</t>
  </si>
  <si>
    <t>(1,42+1,42+0,55+0,33)*0,28</t>
  </si>
  <si>
    <t>((0,95+0,95+0,33+0,28)*0,28)*3</t>
  </si>
  <si>
    <t>((2,44+2,44+0,55+0,33)*0,28)*24</t>
  </si>
  <si>
    <t>((1,97+1,97+0,33+0,28)*0,28)*9</t>
  </si>
  <si>
    <t>((1,5+1,5+0,33+0,29)*0,29)*4</t>
  </si>
  <si>
    <t>((1,62+1,62+0,33+0,55)*0,28)*2</t>
  </si>
  <si>
    <t>34</t>
  </si>
  <si>
    <t>763-x1</t>
  </si>
  <si>
    <t>Demontáž parotěsné zábrany vč. likvidace</t>
  </si>
  <si>
    <t>-1404004563</t>
  </si>
  <si>
    <t>35</t>
  </si>
  <si>
    <t>763131751</t>
  </si>
  <si>
    <t>Podhled ze sádrokartonových desek ostatní práce a konstrukce na podhledech ze sádrokartonových desek montáž parotěsné zábrany</t>
  </si>
  <si>
    <t>1867676786</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</si>
  <si>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</si>
  <si>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36</t>
  </si>
  <si>
    <t>28329282</t>
  </si>
  <si>
    <t>fólie PE vyztužená Al vrstvou pro parotěsnou vrstvu 170g/m2</t>
  </si>
  <si>
    <t>640888470</t>
  </si>
  <si>
    <t>170,971*1,2 'Přepočtené koeficientem množství</t>
  </si>
  <si>
    <t>37</t>
  </si>
  <si>
    <t>763161522¨/R</t>
  </si>
  <si>
    <t>Podkroví ze sádrokartonových desek dvouvrstvá spodní konstrukce z ocelových profilů CD, UD na krokvových nástavcích jednoduše opláštěných deskou protipožární DF, tl. 15 mm, bez TI</t>
  </si>
  <si>
    <t>1972419490</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</si>
  <si>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Cena -1782 Montáž nosné konstrukce je stanovena pro m2 plochy podkroví._x000D_
4. V ceně -1782 nejsou započteny náklady na profily; tyto se oceňují ve specifikaci._x000D_
5. V cenách -1785 a -1788 Montáž desek nejsou započteny náklady na desky; tato dodávka se oceňuje ve specifikaci._x000D_
6. Ostatní konstrukce a práce a příplatky u podkroví se oceňují cenami 763 13-17.. pro podhled ze sádrokartonových desek ._x000D_
</t>
  </si>
  <si>
    <t>38</t>
  </si>
  <si>
    <t>998763403</t>
  </si>
  <si>
    <t>Přesun hmot pro konstrukce montované z desek stanovený procentní sazbou (%) z ceny vodorovná dopravní vzdálenost do 50 m v objektech výšky přes 12 do 24 m</t>
  </si>
  <si>
    <t>1252750011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</si>
  <si>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</si>
  <si>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</si>
  <si>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</si>
  <si>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39</t>
  </si>
  <si>
    <t>764001891</t>
  </si>
  <si>
    <t>Demontáž klempířských konstrukcí oplechování úžlabí do suti</t>
  </si>
  <si>
    <t>m</t>
  </si>
  <si>
    <t>-770341543</t>
  </si>
  <si>
    <t>8,75*2</t>
  </si>
  <si>
    <t>40</t>
  </si>
  <si>
    <t>764002841</t>
  </si>
  <si>
    <t>Demontáž klempířských konstrukcí oplechování horních ploch zdí a nadezdívek do suti</t>
  </si>
  <si>
    <t>352104587</t>
  </si>
  <si>
    <t>41</t>
  </si>
  <si>
    <t>764002871</t>
  </si>
  <si>
    <t>Demontáž klempířských konstrukcí lemování zdí do suti</t>
  </si>
  <si>
    <t>1785075311</t>
  </si>
  <si>
    <t>Lemování komínů</t>
  </si>
  <si>
    <t>42</t>
  </si>
  <si>
    <t>764004861</t>
  </si>
  <si>
    <t>Demontáž klempířských konstrukcí svodu do suti</t>
  </si>
  <si>
    <t>444725538</t>
  </si>
  <si>
    <t>43</t>
  </si>
  <si>
    <t>764002414</t>
  </si>
  <si>
    <t>Montáž strukturované oddělovací rohože jakékoli rš</t>
  </si>
  <si>
    <t>14878497</t>
  </si>
  <si>
    <t>(17,76*(10,26/2))*4</t>
  </si>
  <si>
    <t>(10,81*10,26)*2</t>
  </si>
  <si>
    <t>-(6,02/2)*5,78</t>
  </si>
  <si>
    <t>(0,34*3,4)*2</t>
  </si>
  <si>
    <t>(6,08*1,9)*2</t>
  </si>
  <si>
    <t>-(0,6*0,6)*2</t>
  </si>
  <si>
    <t>-0,9*0,75</t>
  </si>
  <si>
    <t>44</t>
  </si>
  <si>
    <t>28329223</t>
  </si>
  <si>
    <t>fólie difuzně propustné s nakašírovanou strukturovanou rohoží pod hladkou plechovou krytinu</t>
  </si>
  <si>
    <t>663993830</t>
  </si>
  <si>
    <t>539,62*1,15 'Přepočtené koeficientem množství</t>
  </si>
  <si>
    <t>45</t>
  </si>
  <si>
    <t>764121453</t>
  </si>
  <si>
    <t>Krytina z hliníkového plechu s úpravou u okapů, prostupů a výčnělků ze šablon, počet kusů přes 4 do 10 ks/m2 přes 30 do 60° vč. větracích tašek - spec. dle PD</t>
  </si>
  <si>
    <t>2042262332</t>
  </si>
  <si>
    <t>46</t>
  </si>
  <si>
    <t>764203152</t>
  </si>
  <si>
    <t>Montáž oplechování střešních prvků střešního výlezu střechy s krytinou skládanou nebo plechovou</t>
  </si>
  <si>
    <t>kus</t>
  </si>
  <si>
    <t>-917598211</t>
  </si>
  <si>
    <t>Dle výpisu výplní- ozn. K1</t>
  </si>
  <si>
    <t>47</t>
  </si>
  <si>
    <t>55341840</t>
  </si>
  <si>
    <t>vikýř standard pro hladké krytiny ocelový 60x60cm s oplechováním - spec. dle výpisu výplní ozn. K1</t>
  </si>
  <si>
    <t>-1151104139</t>
  </si>
  <si>
    <t>48</t>
  </si>
  <si>
    <t>764221406</t>
  </si>
  <si>
    <t>Oplechování střešních prvků z hliníkového plechu hřebene větraného, včetně větrací mřížky rš 500 mm</t>
  </si>
  <si>
    <t>117350060</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</si>
  <si>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</si>
  <si>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10,81+6,48</t>
  </si>
  <si>
    <t>49</t>
  </si>
  <si>
    <t>764221447</t>
  </si>
  <si>
    <t>Oplechování střešních prvků z hliníkového plechu nároží nevětraného z hřebenáčů</t>
  </si>
  <si>
    <t>-124318047</t>
  </si>
  <si>
    <t>13,85*4</t>
  </si>
  <si>
    <t>50</t>
  </si>
  <si>
    <t>764221466</t>
  </si>
  <si>
    <t>Oplechování střešních prvků z hliníkového plechu úžlabí rš 500 mm</t>
  </si>
  <si>
    <t>-697842007</t>
  </si>
  <si>
    <t>51</t>
  </si>
  <si>
    <t>764223458</t>
  </si>
  <si>
    <t>Oplechování střešních prvků z hliníkového plechu sněhový hák pro falcované tašky, šindele nebo šablony</t>
  </si>
  <si>
    <t>373971544</t>
  </si>
  <si>
    <t>52</t>
  </si>
  <si>
    <t>764321414</t>
  </si>
  <si>
    <t>Lemování zdí z hliníkového plechu boční nebo horní rovných, střech s krytinou skládanou mimo prejzovou rš 330 mm</t>
  </si>
  <si>
    <t>-1972274646</t>
  </si>
  <si>
    <t>Lemování komínu</t>
  </si>
  <si>
    <t>53</t>
  </si>
  <si>
    <t>764538422</t>
  </si>
  <si>
    <t>Svod z měděného plechu včetně objímek, kolen a odskoků kruhový, průměru 100 mm</t>
  </si>
  <si>
    <t>795622140</t>
  </si>
  <si>
    <t>54</t>
  </si>
  <si>
    <t>764-x2</t>
  </si>
  <si>
    <t>D+M Oplechování atiky kamenného portálu oloveným plechem tl. 0,6mm, RŠ 600mm - spec. dle výpisu klempířských prvků - ozn. P4</t>
  </si>
  <si>
    <t>-662666154</t>
  </si>
  <si>
    <t>55</t>
  </si>
  <si>
    <t>764-x3</t>
  </si>
  <si>
    <t>D+M Přechodový můstek mezi Al a Cu krytinou z olověného plechu tl. 0,6mm, RŠ 100mm - spec. dle výpisu klempířských prvků - ozn. P5</t>
  </si>
  <si>
    <t>1670445398</t>
  </si>
  <si>
    <t>56</t>
  </si>
  <si>
    <t>764-x4</t>
  </si>
  <si>
    <t>D+M Doplňkové tvarovky - prostup pro šablony + nástavec odvětrání</t>
  </si>
  <si>
    <t>1670904807</t>
  </si>
  <si>
    <t>57</t>
  </si>
  <si>
    <t>764-x1</t>
  </si>
  <si>
    <t>D+M Ochranná mřížka z Al perforovaného plechu 450x300mm - spec. dle výpisu klempířských prvků - ozn. P3</t>
  </si>
  <si>
    <t>1187953040</t>
  </si>
  <si>
    <t>58</t>
  </si>
  <si>
    <t>998764203</t>
  </si>
  <si>
    <t>Přesun hmot pro konstrukce klempířské stanovený procentní sazbou (%) z ceny vodorovná dopravní vzdálenost do 50 m v objektech výšky přes 12 do 24 m</t>
  </si>
  <si>
    <t>1610974349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</si>
  <si>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</si>
  <si>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</si>
  <si>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</si>
  <si>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59</t>
  </si>
  <si>
    <t>765131801</t>
  </si>
  <si>
    <t>Demontáž vláknocementové krytiny skládané sklonu do 30° do suti</t>
  </si>
  <si>
    <t>-171213324</t>
  </si>
  <si>
    <t>-1,4*0,75</t>
  </si>
  <si>
    <t>60</t>
  </si>
  <si>
    <t>765131821</t>
  </si>
  <si>
    <t>Demontáž vláknocementové krytiny skládané sklonu do 30° hřebene nebo nároží z hřebenáčů do suti</t>
  </si>
  <si>
    <t>-294767998</t>
  </si>
  <si>
    <t>10,81+6,48+(13,85*4)</t>
  </si>
  <si>
    <t>61</t>
  </si>
  <si>
    <t>765131841</t>
  </si>
  <si>
    <t>Demontáž vláknocementové krytiny skládané Příplatek k cenám za sklon přes 30° demontáže krytiny</t>
  </si>
  <si>
    <t>1935564349</t>
  </si>
  <si>
    <t>62</t>
  </si>
  <si>
    <t>765131845</t>
  </si>
  <si>
    <t>Demontáž vláknocementové krytiny skládané Příplatek k cenám za sklon přes 30° demontáže hřebene nebo nároží</t>
  </si>
  <si>
    <t>2067501747</t>
  </si>
  <si>
    <t>63</t>
  </si>
  <si>
    <t>765192811</t>
  </si>
  <si>
    <t>Demontáž střešního výlezu jakékoliv plochy</t>
  </si>
  <si>
    <t>801521734</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</si>
  <si>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</si>
  <si>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Dle výpisu výplní</t>
  </si>
  <si>
    <t>64</t>
  </si>
  <si>
    <t>765-x1</t>
  </si>
  <si>
    <t>Demontáž střešní lávky s konstrukcí vč. likvidace</t>
  </si>
  <si>
    <t>-1925756206</t>
  </si>
  <si>
    <t>65</t>
  </si>
  <si>
    <t>765191911</t>
  </si>
  <si>
    <t>Demontáž pojistné hydroizolační fólie kladené ve sklonu přes 30°</t>
  </si>
  <si>
    <t>1881746642</t>
  </si>
  <si>
    <t>66</t>
  </si>
  <si>
    <t>765191023</t>
  </si>
  <si>
    <t>Montáž pojistné hydroizolační nebo parotěsné fólie kladené ve sklonu přes 20° s lepenými přesahy na bednění nebo tepelnou izolaci</t>
  </si>
  <si>
    <t>554616017</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</si>
  <si>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</si>
  <si>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539,62*0,2</t>
  </si>
  <si>
    <t>67</t>
  </si>
  <si>
    <t>28329045</t>
  </si>
  <si>
    <t>fólie kontaktní difuzně propustná pro doplňkovou hydroizolační vrstvu, třívrstvá 110g/m2</t>
  </si>
  <si>
    <t>-1778794040</t>
  </si>
  <si>
    <t>107,924*1,15 'Přepočtené koeficientem množství</t>
  </si>
  <si>
    <t>68</t>
  </si>
  <si>
    <t>998765203</t>
  </si>
  <si>
    <t>Přesun hmot pro krytiny skládané stanovený procentní sazbou (%) z ceny vodorovná dopravní vzdálenost do 50 m v objektech výšky přes 12 do 24 m</t>
  </si>
  <si>
    <t>-1104483082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</si>
  <si>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</si>
  <si>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</si>
  <si>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</si>
  <si>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69</t>
  </si>
  <si>
    <t>766674811</t>
  </si>
  <si>
    <t>Demontáž střešních oken na krytině hladké a drážkové, sklonu přes 30 do 45°</t>
  </si>
  <si>
    <t>598454155</t>
  </si>
  <si>
    <t>4+33+2</t>
  </si>
  <si>
    <t>70</t>
  </si>
  <si>
    <t>766674812</t>
  </si>
  <si>
    <t>Demontáž střešních oken na krytině hladké a drážkové, sklonu přes 45°</t>
  </si>
  <si>
    <t>1225943146</t>
  </si>
  <si>
    <t>71</t>
  </si>
  <si>
    <t>766629214</t>
  </si>
  <si>
    <t>Montáž oken dřevěných Příplatek k cenám za tepelnou izolaci mezi ostěním a rámem okna při rovném ostění, připojovací spára tl. do 15 mm, páska</t>
  </si>
  <si>
    <t>1369295202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</si>
  <si>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</si>
  <si>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Parotěsné a vzduchotěsné utěsnění</t>
  </si>
  <si>
    <t>((0,6*4)*4)*2</t>
  </si>
  <si>
    <t>((0,55+0,55+0,78+0,78)*4)*2</t>
  </si>
  <si>
    <t>((0,78+0,78+1,8+1,8)*33)*2</t>
  </si>
  <si>
    <t>((0,78+0,78+0,98+0,98)*2)*2</t>
  </si>
  <si>
    <t>((0,78+0,78+1,18+1,18)*4)*2</t>
  </si>
  <si>
    <t>72</t>
  </si>
  <si>
    <t>766671001</t>
  </si>
  <si>
    <t>Montáž střešních oken dřevěných nebo plastových kyvných, výklopných/kyvných s okenním rámem a lemováním, s plisovaným límcem, s napojením na krytinu do krytiny ploché, rozměru 55 x 78 cm</t>
  </si>
  <si>
    <t>-802705210</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</si>
  <si>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</si>
  <si>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Dle výpisu výplní- ozn. K2</t>
  </si>
  <si>
    <t>73</t>
  </si>
  <si>
    <t>61124777</t>
  </si>
  <si>
    <t>okno střešní dřevěné kyvné, izolační trojsklo 55x78cm, Uw=1,1W/m2K Al oplechování - spec. dle výpisu výplní ozn. K2</t>
  </si>
  <si>
    <t>344801248</t>
  </si>
  <si>
    <t>74</t>
  </si>
  <si>
    <t>766671003</t>
  </si>
  <si>
    <t>Montáž střešních oken dřevěných nebo plastových kyvných, výklopných/kyvných s okenním rámem a lemováním, s plisovaným límcem, s napojením na krytinu do krytiny ploché, rozměru 78 x 98 cm</t>
  </si>
  <si>
    <t>1865218992</t>
  </si>
  <si>
    <t>Dle výpisu výplní- ozn. K4</t>
  </si>
  <si>
    <t>75</t>
  </si>
  <si>
    <t>61124497</t>
  </si>
  <si>
    <t>okno střešní dřevěné kyvné, izolační trojsklo 78x98cm, Uw=1,1W/m2K Al oplechování - spec. dle výpisu výplní - ozn. K4</t>
  </si>
  <si>
    <t>1329798357</t>
  </si>
  <si>
    <t>76</t>
  </si>
  <si>
    <t>766671004</t>
  </si>
  <si>
    <t>Montáž střešních oken dřevěných nebo plastových kyvných, výklopných/kyvných s okenním rámem a lemováním, s plisovaným límcem, s napojením na krytinu do krytiny ploché, rozměru 78 x 118 cm</t>
  </si>
  <si>
    <t>-181524536</t>
  </si>
  <si>
    <t>Dle výpisu výplní- ozn. K5</t>
  </si>
  <si>
    <t>77</t>
  </si>
  <si>
    <t>61124498/R</t>
  </si>
  <si>
    <t>okno střešní dřevěné kyvné, izolační trojsklo 78x98cm, Uw=1,1W/m2K Al oplechování, s markýzou a ovládáním na solární pohon, 1 ovladač - spec. dle výpisu výplní - ozn. K5</t>
  </si>
  <si>
    <t>-686293823</t>
  </si>
  <si>
    <t>78</t>
  </si>
  <si>
    <t>766671006/R</t>
  </si>
  <si>
    <t>Montáž střešních oken dřevěných nebo plastových kyvných, výklopných/kyvných s okenním rámem a lemováním, s plisovaným límcem, s napojením na krytinu do krytiny ploché, rozměru 78 x 180 cm</t>
  </si>
  <si>
    <t>637699549</t>
  </si>
  <si>
    <t>Dle výpisu výplní- ozn. K3</t>
  </si>
  <si>
    <t>79</t>
  </si>
  <si>
    <t>61124738/R</t>
  </si>
  <si>
    <t>okno střešní dřevěné kyvné, izolační trojsklo 78x180cm, Uw=1,1W/m2K Al oplechování, 29ks s markýzou a ovládáním na solární pohon, 7 ovladačů - spec. dle výpisu výplní - ozn. K3</t>
  </si>
  <si>
    <t>-672717449</t>
  </si>
  <si>
    <t>80</t>
  </si>
  <si>
    <t>998766203</t>
  </si>
  <si>
    <t>Přesun hmot pro konstrukce truhlářské stanovený procentní sazbou (%) z ceny vodorovná dopravní vzdálenost do 50 m v objektech výšky přes 12 do 24 m</t>
  </si>
  <si>
    <t>-112776834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</si>
  <si>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</si>
  <si>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</si>
  <si>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</si>
  <si>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81</t>
  </si>
  <si>
    <t>767-x1</t>
  </si>
  <si>
    <t>D+M Záchytný systém proti pádu ze střechy vč. revize - spec. dle PD</t>
  </si>
  <si>
    <t>71983024</t>
  </si>
  <si>
    <t>82</t>
  </si>
  <si>
    <t>767-x2</t>
  </si>
  <si>
    <t>Repase kovových ozdob (špiček) na kamenném portálu - obroušení, nový dvojnásobný nátěr kovářskou černou - spec. dle PD</t>
  </si>
  <si>
    <t>1757594875</t>
  </si>
  <si>
    <t>83</t>
  </si>
  <si>
    <t>767-x3</t>
  </si>
  <si>
    <t>Repase mosazných ozdobných baněk na kamenném portálu - očištění a vyleštění - spec. dle PD</t>
  </si>
  <si>
    <t>-936331631</t>
  </si>
  <si>
    <t>84</t>
  </si>
  <si>
    <t>998767203</t>
  </si>
  <si>
    <t>Přesun hmot pro zámečnické konstrukce stanovený procentní sazbou (%) z ceny vodorovná dopravní vzdálenost do 50 m v objektech výšky přes 12 do 24 m</t>
  </si>
  <si>
    <t>-1675004025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</si>
  <si>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</si>
  <si>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</si>
  <si>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</si>
  <si>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85</t>
  </si>
  <si>
    <t>783823137</t>
  </si>
  <si>
    <t>Penetrační nátěr omítek hladkých omítek hladkých, zrnitých tenkovrstvých nebo štukových stupně členitosti 1 a 2 vápenný</t>
  </si>
  <si>
    <t>-912778371</t>
  </si>
  <si>
    <t>86</t>
  </si>
  <si>
    <t>783827427</t>
  </si>
  <si>
    <t>Krycí (ochranný ) nátěr omítek dvojnásobný hladkých omítek hladkých, zrnitých tenkovrstvých nebo štukových stupně členitosti 1 a 2 vápenný</t>
  </si>
  <si>
    <t>-495081745</t>
  </si>
  <si>
    <t>784</t>
  </si>
  <si>
    <t>Dokončovací práce - malby a tapety</t>
  </si>
  <si>
    <t>87</t>
  </si>
  <si>
    <t>784181101</t>
  </si>
  <si>
    <t>Penetrace podkladu jednonásobná základní akrylátová bezbarvá v místnostech výšky do 3,80 m</t>
  </si>
  <si>
    <t>2003650595</t>
  </si>
  <si>
    <t>Nové SDK plochy</t>
  </si>
  <si>
    <t>88</t>
  </si>
  <si>
    <t>784211101</t>
  </si>
  <si>
    <t>Malby z malířských směsí otěruvzdorných za mokra dvojnásobné, bílé za mokra otěruvzdorné výborně v místnostech výšky do 3,80 m</t>
  </si>
  <si>
    <t>-601411677</t>
  </si>
  <si>
    <t>VRN</t>
  </si>
  <si>
    <t>Vedlejší rozpočtové náklady</t>
  </si>
  <si>
    <t>VRN1</t>
  </si>
  <si>
    <t>Průzkumné, geodetické a projektové práce</t>
  </si>
  <si>
    <t>89</t>
  </si>
  <si>
    <t>013254000</t>
  </si>
  <si>
    <t>Dokumentace skutečného provedení stavby</t>
  </si>
  <si>
    <t>1024</t>
  </si>
  <si>
    <t>-1133935114</t>
  </si>
  <si>
    <t xml:space="preserve">Poznámka k souboru cen:_x000D_
1. Více informací o volbě, obsahu a způsobu ocenění jednotlivých titulů viz Příloha 01 Průzkumné, geodetické a projektové práce._x000D_
</t>
  </si>
  <si>
    <t>VRN3</t>
  </si>
  <si>
    <t>Zařízení staveniště</t>
  </si>
  <si>
    <t>90</t>
  </si>
  <si>
    <t>030001000</t>
  </si>
  <si>
    <t>893143261</t>
  </si>
  <si>
    <t xml:space="preserve">Poznámka k souboru cen:_x000D_
1. Více informací o volbě, obsahu a způsobu ocenění jednotlivých titulů viz příslušné Přílohy 01 až 09._x000D_
</t>
  </si>
  <si>
    <t>91</t>
  </si>
  <si>
    <t>034002000</t>
  </si>
  <si>
    <t>Zabezpečení staveniště</t>
  </si>
  <si>
    <t>1420316253</t>
  </si>
  <si>
    <t>92</t>
  </si>
  <si>
    <t>VRN-x3</t>
  </si>
  <si>
    <t>Montáž, pronájem a demontáž střešního výtahu</t>
  </si>
  <si>
    <t>1350704157</t>
  </si>
  <si>
    <t>VRN6</t>
  </si>
  <si>
    <t>Územní vlivy</t>
  </si>
  <si>
    <t>93</t>
  </si>
  <si>
    <t>065002000</t>
  </si>
  <si>
    <t>Mimostaveništní doprava materiálů</t>
  </si>
  <si>
    <t>-949522116</t>
  </si>
  <si>
    <t>VRN9</t>
  </si>
  <si>
    <t>Ostatní náklady</t>
  </si>
  <si>
    <t>94</t>
  </si>
  <si>
    <t>094002000</t>
  </si>
  <si>
    <t>Ostatní náklady související s výstavbou - náklady dle uvážení zhotovitele - např. likvidace odpadu vzniklého výstavbou apod...</t>
  </si>
  <si>
    <t>499810354</t>
  </si>
  <si>
    <t>01 - Hromosvod</t>
  </si>
  <si>
    <t xml:space="preserve">    741 - Elektroinstalace - silnoproud</t>
  </si>
  <si>
    <t>741</t>
  </si>
  <si>
    <t>Elektroinstalace - silnoproud</t>
  </si>
  <si>
    <t>210220022</t>
  </si>
  <si>
    <t>uzemění v zemi FeZn průměru 8-10mm a FeZn 30/4 vč. svorek, propojení a izolace spojů</t>
  </si>
  <si>
    <t>414396561</t>
  </si>
  <si>
    <t>210220201</t>
  </si>
  <si>
    <t>jímací tyč do 2m délky vč. upevnění</t>
  </si>
  <si>
    <t>ks</t>
  </si>
  <si>
    <t>937846870</t>
  </si>
  <si>
    <t>210220301</t>
  </si>
  <si>
    <t>svorky hromosvodové do 2 šroubu (SS, SR 03)</t>
  </si>
  <si>
    <t>1725737383</t>
  </si>
  <si>
    <t>210220302</t>
  </si>
  <si>
    <t>svorky hromosvodové nad 2 šrouby (ST, SJ, SK, SZ, SR01, 02)</t>
  </si>
  <si>
    <t>939088895</t>
  </si>
  <si>
    <t>210220361</t>
  </si>
  <si>
    <t>tyčový zemnič vč. zaražení do země a připojení do 2m</t>
  </si>
  <si>
    <t>-1769472745</t>
  </si>
  <si>
    <t>210220372</t>
  </si>
  <si>
    <t>ochranný úhelník nebo trubka s držáky do zdiva</t>
  </si>
  <si>
    <t>-745728340</t>
  </si>
  <si>
    <t>210220401</t>
  </si>
  <si>
    <t>označení svodu štítky smalt/umělá hmota</t>
  </si>
  <si>
    <t>1528156004</t>
  </si>
  <si>
    <t>210220431</t>
  </si>
  <si>
    <t>tvarováni mont. dílu - jímače, ochranné trubky, úhelníky</t>
  </si>
  <si>
    <t>-1143052027</t>
  </si>
  <si>
    <t>216220003</t>
  </si>
  <si>
    <t>demontáž uzemňovacího drátu AlMgSi průměr 8mm vč. podpěr</t>
  </si>
  <si>
    <t>746133338</t>
  </si>
  <si>
    <t>216220003.1</t>
  </si>
  <si>
    <t>montáž uzemňovacího drátu AlMgSi průměr 8mm vč. podpěr</t>
  </si>
  <si>
    <t>1313488069</t>
  </si>
  <si>
    <t>320410001</t>
  </si>
  <si>
    <t>Celk.prohl.el.zaříz.a vyhot.rev.zp.do 50.tis.mont. - hromosvod</t>
  </si>
  <si>
    <t>objem</t>
  </si>
  <si>
    <t>1175248961</t>
  </si>
  <si>
    <t>320410018</t>
  </si>
  <si>
    <t>Měření zemního odporu pro 1 zemnič</t>
  </si>
  <si>
    <t>zemnič</t>
  </si>
  <si>
    <t>-1619521143</t>
  </si>
  <si>
    <t>01403</t>
  </si>
  <si>
    <t>drát AlMgSi 8</t>
  </si>
  <si>
    <t>1004897876</t>
  </si>
  <si>
    <t>01403.1</t>
  </si>
  <si>
    <t>FeZn průměr 10mm</t>
  </si>
  <si>
    <t>-1641126852</t>
  </si>
  <si>
    <t>01411</t>
  </si>
  <si>
    <t>jímací tyč JP 1,0 m</t>
  </si>
  <si>
    <t>-791149727</t>
  </si>
  <si>
    <t>01411.1</t>
  </si>
  <si>
    <t>jímací tyč JP 2,0m</t>
  </si>
  <si>
    <t>1802089126</t>
  </si>
  <si>
    <t>01424</t>
  </si>
  <si>
    <t>zemní tyč ZT 1500x28mm</t>
  </si>
  <si>
    <t>351516141</t>
  </si>
  <si>
    <t>01466</t>
  </si>
  <si>
    <t>ochranný úhelník OU</t>
  </si>
  <si>
    <t>1334624222</t>
  </si>
  <si>
    <t>01467</t>
  </si>
  <si>
    <t>držák DUz do zdiva</t>
  </si>
  <si>
    <t>962423848</t>
  </si>
  <si>
    <t>01473</t>
  </si>
  <si>
    <t>svorka jímací SJ02</t>
  </si>
  <si>
    <t>-712208019</t>
  </si>
  <si>
    <t>01473.1</t>
  </si>
  <si>
    <t>svorka křížová - SK</t>
  </si>
  <si>
    <t>-1499321881</t>
  </si>
  <si>
    <t>01473.2</t>
  </si>
  <si>
    <t>svorka zkušební - SZ</t>
  </si>
  <si>
    <t>2053281821</t>
  </si>
  <si>
    <t>01488</t>
  </si>
  <si>
    <t>gumoasfalt</t>
  </si>
  <si>
    <t>sada</t>
  </si>
  <si>
    <t>1664786729</t>
  </si>
  <si>
    <t>01488.1</t>
  </si>
  <si>
    <t>označovací štítek</t>
  </si>
  <si>
    <t>-1642455559</t>
  </si>
  <si>
    <t>01488.2</t>
  </si>
  <si>
    <t>podpěra vedení PV 01</t>
  </si>
  <si>
    <t>1038716575</t>
  </si>
  <si>
    <t>01488.3</t>
  </si>
  <si>
    <t>podpěra vedení PV 32</t>
  </si>
  <si>
    <t>954575698</t>
  </si>
  <si>
    <t>01488.4</t>
  </si>
  <si>
    <t>svorka okapová SO</t>
  </si>
  <si>
    <t>-1956559983</t>
  </si>
  <si>
    <t>01488.5</t>
  </si>
  <si>
    <t>svorka spojovací SS</t>
  </si>
  <si>
    <t>-613308935</t>
  </si>
  <si>
    <t>06170</t>
  </si>
  <si>
    <t>svorka k zemnící tyči SJ 02</t>
  </si>
  <si>
    <t>-1401009951</t>
  </si>
  <si>
    <t>0000</t>
  </si>
  <si>
    <t>prořez</t>
  </si>
  <si>
    <t>-2032786413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</si>
  <si>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</si>
  <si>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</si>
  <si>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</si>
  <si>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</si>
  <si>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</si>
  <si>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</si>
  <si>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</si>
  <si>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</si>
  <si>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</si>
  <si>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</si>
  <si>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</si>
  <si>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</si>
  <si>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</si>
  <si>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</si>
  <si>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</si>
  <si>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</si>
  <si>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</si>
  <si>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</si>
  <si>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</si>
  <si>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</si>
  <si>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</si>
  <si>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</si>
  <si>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</si>
  <si>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</si>
  <si>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</si>
  <si>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</si>
  <si>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</si>
  <si>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</si>
  <si>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</si>
  <si>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</si>
  <si>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</si>
  <si>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</si>
  <si>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</si>
  <si>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</si>
  <si>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</si>
  <si>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</si>
  <si>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</si>
  <si>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</si>
  <si>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</si>
  <si>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</si>
  <si>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</si>
  <si>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</si>
  <si>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</si>
  <si>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</si>
  <si>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</si>
  <si>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</si>
  <si>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</si>
  <si>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</si>
  <si>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</si>
  <si>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</si>
  <si>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</si>
  <si>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</si>
  <si>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</si>
  <si>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</si>
  <si>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</si>
  <si>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</si>
  <si>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</si>
  <si>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</si>
  <si>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</si>
  <si>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</si>
  <si>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</si>
  <si>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</si>
  <si>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</si>
  <si>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</si>
  <si>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</si>
  <si>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</si>
  <si>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</si>
  <si>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</si>
  <si>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</si>
  <si>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</si>
  <si>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</si>
  <si>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</si>
  <si>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</si>
  <si>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</si>
  <si>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</si>
  <si>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</si>
  <si>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</si>
  <si>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</si>
  <si>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</si>
  <si>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</si>
  <si>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</si>
  <si>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</si>
  <si>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</si>
  <si>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</si>
  <si>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</si>
  <si>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</si>
  <si>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</si>
  <si>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</si>
  <si>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</si>
  <si>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</si>
  <si>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</si>
  <si>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</si>
  <si>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</si>
  <si>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</si>
  <si>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</si>
  <si>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</si>
  <si>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</si>
  <si>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</si>
  <si>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</si>
  <si>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</si>
  <si>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</si>
  <si>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</si>
  <si>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</si>
  <si>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</si>
  <si>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</si>
  <si>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</si>
  <si>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</si>
  <si>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</si>
  <si>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</si>
  <si>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</si>
  <si>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</si>
  <si>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</si>
  <si>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</si>
  <si>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</si>
  <si>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</si>
  <si>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</si>
  <si>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</si>
  <si>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</si>
  <si>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</si>
  <si>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</si>
  <si>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</si>
  <si>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</si>
  <si>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</si>
  <si>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</si>
  <si>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</si>
  <si>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</si>
  <si>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</si>
  <si>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</si>
  <si>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</si>
  <si>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</si>
  <si>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</si>
  <si>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</si>
  <si>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</si>
  <si>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</si>
  <si>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</si>
  <si>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</si>
  <si>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</si>
  <si>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</si>
  <si>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</si>
  <si>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</si>
  <si>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</si>
  <si>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</si>
  <si>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</si>
  <si>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</si>
  <si>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</si>
  <si>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</si>
  <si>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</si>
  <si>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</si>
  <si>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</si>
  <si>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</si>
  <si>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</si>
  <si>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</si>
  <si>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</si>
  <si>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</si>
  <si>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</si>
  <si>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</si>
  <si>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</si>
  <si>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</si>
  <si>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</si>
  <si>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</si>
  <si>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</si>
  <si>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</si>
  <si>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</si>
  <si>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</si>
  <si>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</si>
  <si>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</si>
  <si>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</si>
  <si>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</si>
  <si>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</si>
  <si>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</si>
  <si>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</si>
  <si>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</si>
  <si>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</si>
  <si>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</si>
  <si>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</si>
  <si>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</si>
  <si>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</si>
  <si>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</si>
  <si>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</si>
  <si>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</si>
  <si>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</si>
  <si>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</si>
  <si>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</si>
  <si>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</si>
  <si>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</si>
  <si>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www.stavebnikalkulace.cz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</si>
</sst>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35" fillId="2" borderId="23" xfId="0" applyNumberFormat="1" applyFont="1" applyFill="1" applyBorder="1" applyAlignment="1" applyProtection="1">
      <alignment vertical="center"/>
      <protection locked="0"/>
    </xf>
    <xf numFmtId="0" fontId="35" fillId="2" borderId="20" xfId="0" applyFont="1" applyFill="1" applyBorder="1" applyAlignment="1" applyProtection="1">
      <alignment horizontal="left" vertical="center"/>
      <protection locked="0"/>
    </xf>
    <xf numFmtId="0" fontId="35"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46" fillId="0" borderId="0" xfId="1" applyAlignment="1" applyProtection="1">
      <alignment horizontal="left" vertical="center"/>
    </xf>
    <xf numFmtId="0" fontId="46" fillId="0" borderId="0" xfId="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election activeCell="AM51" sqref="AM5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64"/>
      <c r="AS2" s="364"/>
      <c r="AT2" s="364"/>
      <c r="AU2" s="364"/>
      <c r="AV2" s="364"/>
      <c r="AW2" s="364"/>
      <c r="AX2" s="364"/>
      <c r="AY2" s="364"/>
      <c r="AZ2" s="364"/>
      <c r="BA2" s="364"/>
      <c r="BB2" s="364"/>
      <c r="BC2" s="364"/>
      <c r="BD2" s="364"/>
      <c r="BE2" s="36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8" t="s">
        <v>14</v>
      </c>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23"/>
      <c r="AQ5" s="23"/>
      <c r="AR5" s="21"/>
      <c r="BE5" s="325" t="s">
        <v>15</v>
      </c>
      <c r="BS5" s="18" t="s">
        <v>6</v>
      </c>
    </row>
    <row r="6" spans="1:74" s="1" customFormat="1" ht="36.950000000000003" customHeight="1">
      <c r="B6" s="22"/>
      <c r="C6" s="23"/>
      <c r="D6" s="29" t="s">
        <v>16</v>
      </c>
      <c r="E6" s="23"/>
      <c r="F6" s="23"/>
      <c r="G6" s="23"/>
      <c r="H6" s="23"/>
      <c r="I6" s="23"/>
      <c r="J6" s="23"/>
      <c r="K6" s="330" t="s">
        <v>17</v>
      </c>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23"/>
      <c r="AQ6" s="23"/>
      <c r="AR6" s="21"/>
      <c r="BE6" s="326"/>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26"/>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2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6"/>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26"/>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2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6"/>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26"/>
      <c r="BS13" s="18" t="s">
        <v>6</v>
      </c>
    </row>
    <row r="14" spans="1:74" ht="12.75">
      <c r="B14" s="22"/>
      <c r="C14" s="23"/>
      <c r="D14" s="23"/>
      <c r="E14" s="331" t="s">
        <v>30</v>
      </c>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0" t="s">
        <v>28</v>
      </c>
      <c r="AL14" s="23"/>
      <c r="AM14" s="23"/>
      <c r="AN14" s="32" t="s">
        <v>30</v>
      </c>
      <c r="AO14" s="23"/>
      <c r="AP14" s="23"/>
      <c r="AQ14" s="23"/>
      <c r="AR14" s="21"/>
      <c r="BE14" s="32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6"/>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26"/>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26"/>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6"/>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26"/>
      <c r="BS19" s="18" t="s">
        <v>6</v>
      </c>
    </row>
    <row r="20" spans="1:71" s="1" customFormat="1" ht="18.399999999999999" customHeight="1">
      <c r="B20" s="22"/>
      <c r="C20" s="23"/>
      <c r="D20" s="23"/>
      <c r="E20" s="383" t="s">
        <v>977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26"/>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6"/>
    </row>
    <row r="22" spans="1:71" s="1" customFormat="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6"/>
    </row>
    <row r="23" spans="1:71" s="1" customFormat="1" ht="47.25" customHeight="1">
      <c r="B23" s="22"/>
      <c r="C23" s="23"/>
      <c r="D23" s="23"/>
      <c r="E23" s="333" t="s">
        <v>37</v>
      </c>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23"/>
      <c r="AP23" s="23"/>
      <c r="AQ23" s="23"/>
      <c r="AR23" s="21"/>
      <c r="BE23" s="32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26"/>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34">
        <f>ROUND(AG54,2)</f>
        <v>0</v>
      </c>
      <c r="AL26" s="335"/>
      <c r="AM26" s="335"/>
      <c r="AN26" s="335"/>
      <c r="AO26" s="335"/>
      <c r="AP26" s="37"/>
      <c r="AQ26" s="37"/>
      <c r="AR26" s="40"/>
      <c r="BE26" s="32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26"/>
    </row>
    <row r="28" spans="1:71" s="2" customFormat="1" ht="12.75">
      <c r="A28" s="35"/>
      <c r="B28" s="36"/>
      <c r="C28" s="37"/>
      <c r="D28" s="37"/>
      <c r="E28" s="37"/>
      <c r="F28" s="37"/>
      <c r="G28" s="37"/>
      <c r="H28" s="37"/>
      <c r="I28" s="37"/>
      <c r="J28" s="37"/>
      <c r="K28" s="37"/>
      <c r="L28" s="336" t="s">
        <v>39</v>
      </c>
      <c r="M28" s="336"/>
      <c r="N28" s="336"/>
      <c r="O28" s="336"/>
      <c r="P28" s="336"/>
      <c r="Q28" s="37"/>
      <c r="R28" s="37"/>
      <c r="S28" s="37"/>
      <c r="T28" s="37"/>
      <c r="U28" s="37"/>
      <c r="V28" s="37"/>
      <c r="W28" s="336" t="s">
        <v>40</v>
      </c>
      <c r="X28" s="336"/>
      <c r="Y28" s="336"/>
      <c r="Z28" s="336"/>
      <c r="AA28" s="336"/>
      <c r="AB28" s="336"/>
      <c r="AC28" s="336"/>
      <c r="AD28" s="336"/>
      <c r="AE28" s="336"/>
      <c r="AF28" s="37"/>
      <c r="AG28" s="37"/>
      <c r="AH28" s="37"/>
      <c r="AI28" s="37"/>
      <c r="AJ28" s="37"/>
      <c r="AK28" s="336" t="s">
        <v>41</v>
      </c>
      <c r="AL28" s="336"/>
      <c r="AM28" s="336"/>
      <c r="AN28" s="336"/>
      <c r="AO28" s="336"/>
      <c r="AP28" s="37"/>
      <c r="AQ28" s="37"/>
      <c r="AR28" s="40"/>
      <c r="BE28" s="326"/>
    </row>
    <row r="29" spans="1:71" s="3" customFormat="1" ht="14.45" customHeight="1">
      <c r="B29" s="41"/>
      <c r="C29" s="42"/>
      <c r="D29" s="30" t="s">
        <v>42</v>
      </c>
      <c r="E29" s="42"/>
      <c r="F29" s="30" t="s">
        <v>43</v>
      </c>
      <c r="G29" s="42"/>
      <c r="H29" s="42"/>
      <c r="I29" s="42"/>
      <c r="J29" s="42"/>
      <c r="K29" s="42"/>
      <c r="L29" s="339">
        <v>0.21</v>
      </c>
      <c r="M29" s="338"/>
      <c r="N29" s="338"/>
      <c r="O29" s="338"/>
      <c r="P29" s="338"/>
      <c r="Q29" s="42"/>
      <c r="R29" s="42"/>
      <c r="S29" s="42"/>
      <c r="T29" s="42"/>
      <c r="U29" s="42"/>
      <c r="V29" s="42"/>
      <c r="W29" s="337">
        <f>ROUND(AZ54, 2)</f>
        <v>0</v>
      </c>
      <c r="X29" s="338"/>
      <c r="Y29" s="338"/>
      <c r="Z29" s="338"/>
      <c r="AA29" s="338"/>
      <c r="AB29" s="338"/>
      <c r="AC29" s="338"/>
      <c r="AD29" s="338"/>
      <c r="AE29" s="338"/>
      <c r="AF29" s="42"/>
      <c r="AG29" s="42"/>
      <c r="AH29" s="42"/>
      <c r="AI29" s="42"/>
      <c r="AJ29" s="42"/>
      <c r="AK29" s="337">
        <f>ROUND(AV54, 2)</f>
        <v>0</v>
      </c>
      <c r="AL29" s="338"/>
      <c r="AM29" s="338"/>
      <c r="AN29" s="338"/>
      <c r="AO29" s="338"/>
      <c r="AP29" s="42"/>
      <c r="AQ29" s="42"/>
      <c r="AR29" s="43"/>
      <c r="BE29" s="327"/>
    </row>
    <row r="30" spans="1:71" s="3" customFormat="1" ht="14.45" customHeight="1">
      <c r="B30" s="41"/>
      <c r="C30" s="42"/>
      <c r="D30" s="42"/>
      <c r="E30" s="42"/>
      <c r="F30" s="30" t="s">
        <v>44</v>
      </c>
      <c r="G30" s="42"/>
      <c r="H30" s="42"/>
      <c r="I30" s="42"/>
      <c r="J30" s="42"/>
      <c r="K30" s="42"/>
      <c r="L30" s="339">
        <v>0.15</v>
      </c>
      <c r="M30" s="338"/>
      <c r="N30" s="338"/>
      <c r="O30" s="338"/>
      <c r="P30" s="338"/>
      <c r="Q30" s="42"/>
      <c r="R30" s="42"/>
      <c r="S30" s="42"/>
      <c r="T30" s="42"/>
      <c r="U30" s="42"/>
      <c r="V30" s="42"/>
      <c r="W30" s="337">
        <f>ROUND(BA54, 2)</f>
        <v>0</v>
      </c>
      <c r="X30" s="338"/>
      <c r="Y30" s="338"/>
      <c r="Z30" s="338"/>
      <c r="AA30" s="338"/>
      <c r="AB30" s="338"/>
      <c r="AC30" s="338"/>
      <c r="AD30" s="338"/>
      <c r="AE30" s="338"/>
      <c r="AF30" s="42"/>
      <c r="AG30" s="42"/>
      <c r="AH30" s="42"/>
      <c r="AI30" s="42"/>
      <c r="AJ30" s="42"/>
      <c r="AK30" s="337">
        <f>ROUND(AW54, 2)</f>
        <v>0</v>
      </c>
      <c r="AL30" s="338"/>
      <c r="AM30" s="338"/>
      <c r="AN30" s="338"/>
      <c r="AO30" s="338"/>
      <c r="AP30" s="42"/>
      <c r="AQ30" s="42"/>
      <c r="AR30" s="43"/>
      <c r="BE30" s="327"/>
    </row>
    <row r="31" spans="1:71" s="3" customFormat="1" ht="14.45" hidden="1" customHeight="1">
      <c r="B31" s="41"/>
      <c r="C31" s="42"/>
      <c r="D31" s="42"/>
      <c r="E31" s="42"/>
      <c r="F31" s="30" t="s">
        <v>45</v>
      </c>
      <c r="G31" s="42"/>
      <c r="H31" s="42"/>
      <c r="I31" s="42"/>
      <c r="J31" s="42"/>
      <c r="K31" s="42"/>
      <c r="L31" s="339">
        <v>0.21</v>
      </c>
      <c r="M31" s="338"/>
      <c r="N31" s="338"/>
      <c r="O31" s="338"/>
      <c r="P31" s="338"/>
      <c r="Q31" s="42"/>
      <c r="R31" s="42"/>
      <c r="S31" s="42"/>
      <c r="T31" s="42"/>
      <c r="U31" s="42"/>
      <c r="V31" s="42"/>
      <c r="W31" s="337">
        <f>ROUND(BB54, 2)</f>
        <v>0</v>
      </c>
      <c r="X31" s="338"/>
      <c r="Y31" s="338"/>
      <c r="Z31" s="338"/>
      <c r="AA31" s="338"/>
      <c r="AB31" s="338"/>
      <c r="AC31" s="338"/>
      <c r="AD31" s="338"/>
      <c r="AE31" s="338"/>
      <c r="AF31" s="42"/>
      <c r="AG31" s="42"/>
      <c r="AH31" s="42"/>
      <c r="AI31" s="42"/>
      <c r="AJ31" s="42"/>
      <c r="AK31" s="337">
        <v>0</v>
      </c>
      <c r="AL31" s="338"/>
      <c r="AM31" s="338"/>
      <c r="AN31" s="338"/>
      <c r="AO31" s="338"/>
      <c r="AP31" s="42"/>
      <c r="AQ31" s="42"/>
      <c r="AR31" s="43"/>
      <c r="BE31" s="327"/>
    </row>
    <row r="32" spans="1:71" s="3" customFormat="1" ht="14.45" hidden="1" customHeight="1">
      <c r="B32" s="41"/>
      <c r="C32" s="42"/>
      <c r="D32" s="42"/>
      <c r="E32" s="42"/>
      <c r="F32" s="30" t="s">
        <v>46</v>
      </c>
      <c r="G32" s="42"/>
      <c r="H32" s="42"/>
      <c r="I32" s="42"/>
      <c r="J32" s="42"/>
      <c r="K32" s="42"/>
      <c r="L32" s="339">
        <v>0.15</v>
      </c>
      <c r="M32" s="338"/>
      <c r="N32" s="338"/>
      <c r="O32" s="338"/>
      <c r="P32" s="338"/>
      <c r="Q32" s="42"/>
      <c r="R32" s="42"/>
      <c r="S32" s="42"/>
      <c r="T32" s="42"/>
      <c r="U32" s="42"/>
      <c r="V32" s="42"/>
      <c r="W32" s="337">
        <f>ROUND(BC54, 2)</f>
        <v>0</v>
      </c>
      <c r="X32" s="338"/>
      <c r="Y32" s="338"/>
      <c r="Z32" s="338"/>
      <c r="AA32" s="338"/>
      <c r="AB32" s="338"/>
      <c r="AC32" s="338"/>
      <c r="AD32" s="338"/>
      <c r="AE32" s="338"/>
      <c r="AF32" s="42"/>
      <c r="AG32" s="42"/>
      <c r="AH32" s="42"/>
      <c r="AI32" s="42"/>
      <c r="AJ32" s="42"/>
      <c r="AK32" s="337">
        <v>0</v>
      </c>
      <c r="AL32" s="338"/>
      <c r="AM32" s="338"/>
      <c r="AN32" s="338"/>
      <c r="AO32" s="338"/>
      <c r="AP32" s="42"/>
      <c r="AQ32" s="42"/>
      <c r="AR32" s="43"/>
      <c r="BE32" s="327"/>
    </row>
    <row r="33" spans="1:57" s="3" customFormat="1" ht="14.45" hidden="1" customHeight="1">
      <c r="B33" s="41"/>
      <c r="C33" s="42"/>
      <c r="D33" s="42"/>
      <c r="E33" s="42"/>
      <c r="F33" s="30" t="s">
        <v>47</v>
      </c>
      <c r="G33" s="42"/>
      <c r="H33" s="42"/>
      <c r="I33" s="42"/>
      <c r="J33" s="42"/>
      <c r="K33" s="42"/>
      <c r="L33" s="339">
        <v>0</v>
      </c>
      <c r="M33" s="338"/>
      <c r="N33" s="338"/>
      <c r="O33" s="338"/>
      <c r="P33" s="338"/>
      <c r="Q33" s="42"/>
      <c r="R33" s="42"/>
      <c r="S33" s="42"/>
      <c r="T33" s="42"/>
      <c r="U33" s="42"/>
      <c r="V33" s="42"/>
      <c r="W33" s="337">
        <f>ROUND(BD54, 2)</f>
        <v>0</v>
      </c>
      <c r="X33" s="338"/>
      <c r="Y33" s="338"/>
      <c r="Z33" s="338"/>
      <c r="AA33" s="338"/>
      <c r="AB33" s="338"/>
      <c r="AC33" s="338"/>
      <c r="AD33" s="338"/>
      <c r="AE33" s="338"/>
      <c r="AF33" s="42"/>
      <c r="AG33" s="42"/>
      <c r="AH33" s="42"/>
      <c r="AI33" s="42"/>
      <c r="AJ33" s="42"/>
      <c r="AK33" s="337">
        <v>0</v>
      </c>
      <c r="AL33" s="338"/>
      <c r="AM33" s="338"/>
      <c r="AN33" s="338"/>
      <c r="AO33" s="338"/>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340" t="s">
        <v>50</v>
      </c>
      <c r="Y35" s="341"/>
      <c r="Z35" s="341"/>
      <c r="AA35" s="341"/>
      <c r="AB35" s="341"/>
      <c r="AC35" s="46"/>
      <c r="AD35" s="46"/>
      <c r="AE35" s="46"/>
      <c r="AF35" s="46"/>
      <c r="AG35" s="46"/>
      <c r="AH35" s="46"/>
      <c r="AI35" s="46"/>
      <c r="AJ35" s="46"/>
      <c r="AK35" s="342">
        <f>SUM(AK26:AK33)</f>
        <v>0</v>
      </c>
      <c r="AL35" s="341"/>
      <c r="AM35" s="341"/>
      <c r="AN35" s="341"/>
      <c r="AO35" s="343"/>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00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44" t="str">
        <f>K6</f>
        <v>Výměna krytiny a údržba střech ZŠ Školní náměstí Chrudim</v>
      </c>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Chrudim, Školní náměstí č.p. 238</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46" t="str">
        <f>IF(AN8= "","",AN8)</f>
        <v>22. 1. 2021</v>
      </c>
      <c r="AN47" s="346"/>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Město Chrudim</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47" t="str">
        <f>IF(E17="","",E17)</f>
        <v>KLIKS atelier, s.r.o.</v>
      </c>
      <c r="AN49" s="348"/>
      <c r="AO49" s="348"/>
      <c r="AP49" s="348"/>
      <c r="AQ49" s="37"/>
      <c r="AR49" s="40"/>
      <c r="AS49" s="349" t="s">
        <v>52</v>
      </c>
      <c r="AT49" s="350"/>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384" t="s">
        <v>977</v>
      </c>
      <c r="AN50" s="348"/>
      <c r="AO50" s="348"/>
      <c r="AP50" s="348"/>
      <c r="AQ50" s="37"/>
      <c r="AR50" s="40"/>
      <c r="AS50" s="351"/>
      <c r="AT50" s="352"/>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53"/>
      <c r="AT51" s="354"/>
      <c r="AU51" s="65"/>
      <c r="AV51" s="65"/>
      <c r="AW51" s="65"/>
      <c r="AX51" s="65"/>
      <c r="AY51" s="65"/>
      <c r="AZ51" s="65"/>
      <c r="BA51" s="65"/>
      <c r="BB51" s="65"/>
      <c r="BC51" s="65"/>
      <c r="BD51" s="66"/>
      <c r="BE51" s="35"/>
    </row>
    <row r="52" spans="1:91" s="2" customFormat="1" ht="29.25" customHeight="1">
      <c r="A52" s="35"/>
      <c r="B52" s="36"/>
      <c r="C52" s="355" t="s">
        <v>53</v>
      </c>
      <c r="D52" s="356"/>
      <c r="E52" s="356"/>
      <c r="F52" s="356"/>
      <c r="G52" s="356"/>
      <c r="H52" s="67"/>
      <c r="I52" s="357" t="s">
        <v>54</v>
      </c>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8" t="s">
        <v>55</v>
      </c>
      <c r="AH52" s="356"/>
      <c r="AI52" s="356"/>
      <c r="AJ52" s="356"/>
      <c r="AK52" s="356"/>
      <c r="AL52" s="356"/>
      <c r="AM52" s="356"/>
      <c r="AN52" s="357" t="s">
        <v>56</v>
      </c>
      <c r="AO52" s="356"/>
      <c r="AP52" s="356"/>
      <c r="AQ52" s="68" t="s">
        <v>57</v>
      </c>
      <c r="AR52" s="40"/>
      <c r="AS52" s="69" t="s">
        <v>58</v>
      </c>
      <c r="AT52" s="70" t="s">
        <v>59</v>
      </c>
      <c r="AU52" s="70" t="s">
        <v>60</v>
      </c>
      <c r="AV52" s="70" t="s">
        <v>61</v>
      </c>
      <c r="AW52" s="70" t="s">
        <v>62</v>
      </c>
      <c r="AX52" s="70" t="s">
        <v>63</v>
      </c>
      <c r="AY52" s="70" t="s">
        <v>64</v>
      </c>
      <c r="AZ52" s="70" t="s">
        <v>65</v>
      </c>
      <c r="BA52" s="70" t="s">
        <v>66</v>
      </c>
      <c r="BB52" s="70" t="s">
        <v>67</v>
      </c>
      <c r="BC52" s="70" t="s">
        <v>68</v>
      </c>
      <c r="BD52" s="71" t="s">
        <v>69</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70</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62">
        <f>ROUND(SUM(AG55:AG56),2)</f>
        <v>0</v>
      </c>
      <c r="AH54" s="362"/>
      <c r="AI54" s="362"/>
      <c r="AJ54" s="362"/>
      <c r="AK54" s="362"/>
      <c r="AL54" s="362"/>
      <c r="AM54" s="362"/>
      <c r="AN54" s="363">
        <f>SUM(AG54,AT54)</f>
        <v>0</v>
      </c>
      <c r="AO54" s="363"/>
      <c r="AP54" s="363"/>
      <c r="AQ54" s="79" t="s">
        <v>19</v>
      </c>
      <c r="AR54" s="80"/>
      <c r="AS54" s="81">
        <f>ROUND(SUM(AS55:AS56),2)</f>
        <v>0</v>
      </c>
      <c r="AT54" s="82">
        <f>ROUND(SUM(AV54:AW54),2)</f>
        <v>0</v>
      </c>
      <c r="AU54" s="83">
        <f>ROUND(SUM(AU55:AU56),5)</f>
        <v>0</v>
      </c>
      <c r="AV54" s="82">
        <f>ROUND(AZ54*L29,2)</f>
        <v>0</v>
      </c>
      <c r="AW54" s="82">
        <f>ROUND(BA54*L30,2)</f>
        <v>0</v>
      </c>
      <c r="AX54" s="82">
        <f>ROUND(BB54*L29,2)</f>
        <v>0</v>
      </c>
      <c r="AY54" s="82">
        <f>ROUND(BC54*L30,2)</f>
        <v>0</v>
      </c>
      <c r="AZ54" s="82">
        <f>ROUND(SUM(AZ55:AZ56),2)</f>
        <v>0</v>
      </c>
      <c r="BA54" s="82">
        <f>ROUND(SUM(BA55:BA56),2)</f>
        <v>0</v>
      </c>
      <c r="BB54" s="82">
        <f>ROUND(SUM(BB55:BB56),2)</f>
        <v>0</v>
      </c>
      <c r="BC54" s="82">
        <f>ROUND(SUM(BC55:BC56),2)</f>
        <v>0</v>
      </c>
      <c r="BD54" s="84">
        <f>ROUND(SUM(BD55:BD56),2)</f>
        <v>0</v>
      </c>
      <c r="BS54" s="85" t="s">
        <v>71</v>
      </c>
      <c r="BT54" s="85" t="s">
        <v>72</v>
      </c>
      <c r="BU54" s="86" t="s">
        <v>73</v>
      </c>
      <c r="BV54" s="85" t="s">
        <v>74</v>
      </c>
      <c r="BW54" s="85" t="s">
        <v>5</v>
      </c>
      <c r="BX54" s="85" t="s">
        <v>75</v>
      </c>
      <c r="CL54" s="85" t="s">
        <v>19</v>
      </c>
    </row>
    <row r="55" spans="1:91" s="7" customFormat="1" ht="16.5" customHeight="1">
      <c r="A55" s="87" t="s">
        <v>76</v>
      </c>
      <c r="B55" s="88"/>
      <c r="C55" s="89"/>
      <c r="D55" s="361" t="s">
        <v>14</v>
      </c>
      <c r="E55" s="361"/>
      <c r="F55" s="361"/>
      <c r="G55" s="361"/>
      <c r="H55" s="361"/>
      <c r="I55" s="90"/>
      <c r="J55" s="361" t="s">
        <v>77</v>
      </c>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59">
        <f>'00 - Stavební část'!J30</f>
        <v>0</v>
      </c>
      <c r="AH55" s="360"/>
      <c r="AI55" s="360"/>
      <c r="AJ55" s="360"/>
      <c r="AK55" s="360"/>
      <c r="AL55" s="360"/>
      <c r="AM55" s="360"/>
      <c r="AN55" s="359">
        <f>SUM(AG55,AT55)</f>
        <v>0</v>
      </c>
      <c r="AO55" s="360"/>
      <c r="AP55" s="360"/>
      <c r="AQ55" s="91" t="s">
        <v>78</v>
      </c>
      <c r="AR55" s="92"/>
      <c r="AS55" s="93">
        <v>0</v>
      </c>
      <c r="AT55" s="94">
        <f>ROUND(SUM(AV55:AW55),2)</f>
        <v>0</v>
      </c>
      <c r="AU55" s="95">
        <f>'00 - Stavební část'!P99</f>
        <v>0</v>
      </c>
      <c r="AV55" s="94">
        <f>'00 - Stavební část'!J33</f>
        <v>0</v>
      </c>
      <c r="AW55" s="94">
        <f>'00 - Stavební část'!J34</f>
        <v>0</v>
      </c>
      <c r="AX55" s="94">
        <f>'00 - Stavební část'!J35</f>
        <v>0</v>
      </c>
      <c r="AY55" s="94">
        <f>'00 - Stavební část'!J36</f>
        <v>0</v>
      </c>
      <c r="AZ55" s="94">
        <f>'00 - Stavební část'!F33</f>
        <v>0</v>
      </c>
      <c r="BA55" s="94">
        <f>'00 - Stavební část'!F34</f>
        <v>0</v>
      </c>
      <c r="BB55" s="94">
        <f>'00 - Stavební část'!F35</f>
        <v>0</v>
      </c>
      <c r="BC55" s="94">
        <f>'00 - Stavební část'!F36</f>
        <v>0</v>
      </c>
      <c r="BD55" s="96">
        <f>'00 - Stavební část'!F37</f>
        <v>0</v>
      </c>
      <c r="BT55" s="97" t="s">
        <v>79</v>
      </c>
      <c r="BV55" s="97" t="s">
        <v>74</v>
      </c>
      <c r="BW55" s="97" t="s">
        <v>80</v>
      </c>
      <c r="BX55" s="97" t="s">
        <v>5</v>
      </c>
      <c r="CL55" s="97" t="s">
        <v>19</v>
      </c>
      <c r="CM55" s="97" t="s">
        <v>81</v>
      </c>
    </row>
    <row r="56" spans="1:91" s="7" customFormat="1" ht="16.5" customHeight="1">
      <c r="A56" s="87" t="s">
        <v>76</v>
      </c>
      <c r="B56" s="88"/>
      <c r="C56" s="89"/>
      <c r="D56" s="361" t="s">
        <v>82</v>
      </c>
      <c r="E56" s="361"/>
      <c r="F56" s="361"/>
      <c r="G56" s="361"/>
      <c r="H56" s="361"/>
      <c r="I56" s="90"/>
      <c r="J56" s="361" t="s">
        <v>83</v>
      </c>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59">
        <f>'01 - Hromosvod'!J30</f>
        <v>0</v>
      </c>
      <c r="AH56" s="360"/>
      <c r="AI56" s="360"/>
      <c r="AJ56" s="360"/>
      <c r="AK56" s="360"/>
      <c r="AL56" s="360"/>
      <c r="AM56" s="360"/>
      <c r="AN56" s="359">
        <f>SUM(AG56,AT56)</f>
        <v>0</v>
      </c>
      <c r="AO56" s="360"/>
      <c r="AP56" s="360"/>
      <c r="AQ56" s="91" t="s">
        <v>78</v>
      </c>
      <c r="AR56" s="92"/>
      <c r="AS56" s="98">
        <v>0</v>
      </c>
      <c r="AT56" s="99">
        <f>ROUND(SUM(AV56:AW56),2)</f>
        <v>0</v>
      </c>
      <c r="AU56" s="100">
        <f>'01 - Hromosvod'!P81</f>
        <v>0</v>
      </c>
      <c r="AV56" s="99">
        <f>'01 - Hromosvod'!J33</f>
        <v>0</v>
      </c>
      <c r="AW56" s="99">
        <f>'01 - Hromosvod'!J34</f>
        <v>0</v>
      </c>
      <c r="AX56" s="99">
        <f>'01 - Hromosvod'!J35</f>
        <v>0</v>
      </c>
      <c r="AY56" s="99">
        <f>'01 - Hromosvod'!J36</f>
        <v>0</v>
      </c>
      <c r="AZ56" s="99">
        <f>'01 - Hromosvod'!F33</f>
        <v>0</v>
      </c>
      <c r="BA56" s="99">
        <f>'01 - Hromosvod'!F34</f>
        <v>0</v>
      </c>
      <c r="BB56" s="99">
        <f>'01 - Hromosvod'!F35</f>
        <v>0</v>
      </c>
      <c r="BC56" s="99">
        <f>'01 - Hromosvod'!F36</f>
        <v>0</v>
      </c>
      <c r="BD56" s="101">
        <f>'01 - Hromosvod'!F37</f>
        <v>0</v>
      </c>
      <c r="BT56" s="97" t="s">
        <v>79</v>
      </c>
      <c r="BV56" s="97" t="s">
        <v>74</v>
      </c>
      <c r="BW56" s="97" t="s">
        <v>84</v>
      </c>
      <c r="BX56" s="97" t="s">
        <v>5</v>
      </c>
      <c r="CL56" s="97" t="s">
        <v>19</v>
      </c>
      <c r="CM56" s="97" t="s">
        <v>81</v>
      </c>
    </row>
    <row r="57" spans="1:91" s="2" customFormat="1" ht="30" customHeight="1">
      <c r="A57" s="35"/>
      <c r="B57" s="36"/>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40"/>
      <c r="AS57" s="35"/>
      <c r="AT57" s="35"/>
      <c r="AU57" s="35"/>
      <c r="AV57" s="35"/>
      <c r="AW57" s="35"/>
      <c r="AX57" s="35"/>
      <c r="AY57" s="35"/>
      <c r="AZ57" s="35"/>
      <c r="BA57" s="35"/>
      <c r="BB57" s="35"/>
      <c r="BC57" s="35"/>
      <c r="BD57" s="35"/>
      <c r="BE57" s="35"/>
    </row>
    <row r="58" spans="1:91" s="2" customFormat="1" ht="6.95" customHeight="1">
      <c r="A58" s="35"/>
      <c r="B58" s="48"/>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0"/>
      <c r="AS58" s="35"/>
      <c r="AT58" s="35"/>
      <c r="AU58" s="35"/>
      <c r="AV58" s="35"/>
      <c r="AW58" s="35"/>
      <c r="AX58" s="35"/>
      <c r="AY58" s="35"/>
      <c r="AZ58" s="35"/>
      <c r="BA58" s="35"/>
      <c r="BB58" s="35"/>
      <c r="BC58" s="35"/>
      <c r="BD58" s="35"/>
      <c r="BE58" s="35"/>
    </row>
  </sheetData>
  <sheetProtection algorithmName="SHA-512" hashValue="B9rEjRfV0ihnhLrfQiAJD5VLlt+d8QBpbFoOmVuIg7jMPpqkD6UzSkDTti7Ovn0imMdKc4WvGmx4sHcDVeTqiA==" saltValue="ty38znx8JtoeXPugY/AVNw=="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0 - Stavební část'!C2" display="/" xr:uid="{00000000-0004-0000-0000-000000000000}"/>
    <hyperlink ref="A56" location="'01 - Hromosvod'!C2" display="/" xr:uid="{00000000-0004-0000-0000-000001000000}"/>
    <hyperlink ref="E20" r:id="rId1" xr:uid="{59CDAB9B-9A10-4A04-AF7A-FBF5CD917193}"/>
    <hyperlink ref="AM50" r:id="rId2" xr:uid="{EE642E42-E6D9-46D7-9B46-64D6C724E65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4"/>
      <c r="M2" s="364"/>
      <c r="N2" s="364"/>
      <c r="O2" s="364"/>
      <c r="P2" s="364"/>
      <c r="Q2" s="364"/>
      <c r="R2" s="364"/>
      <c r="S2" s="364"/>
      <c r="T2" s="364"/>
      <c r="U2" s="364"/>
      <c r="V2" s="364"/>
      <c r="AT2" s="18" t="s">
        <v>80</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85</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5" t="str">
        <f>'Rekapitulace stavby'!K6</f>
        <v>Výměna krytiny a údržba střech ZŠ Školní náměstí Chrudim</v>
      </c>
      <c r="F7" s="366"/>
      <c r="G7" s="366"/>
      <c r="H7" s="366"/>
      <c r="L7" s="21"/>
    </row>
    <row r="8" spans="1:46" s="2" customFormat="1" ht="12" customHeight="1">
      <c r="A8" s="35"/>
      <c r="B8" s="40"/>
      <c r="C8" s="35"/>
      <c r="D8" s="106" t="s">
        <v>86</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7" t="s">
        <v>87</v>
      </c>
      <c r="F9" s="368"/>
      <c r="G9" s="368"/>
      <c r="H9" s="368"/>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22. 1. 2021</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9" t="str">
        <f>'Rekapitulace stavby'!E14</f>
        <v>Vyplň údaj</v>
      </c>
      <c r="F18" s="370"/>
      <c r="G18" s="370"/>
      <c r="H18" s="370"/>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34</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35</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36</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1" t="s">
        <v>19</v>
      </c>
      <c r="F27" s="371"/>
      <c r="G27" s="371"/>
      <c r="H27" s="371"/>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38</v>
      </c>
      <c r="E30" s="35"/>
      <c r="F30" s="35"/>
      <c r="G30" s="35"/>
      <c r="H30" s="35"/>
      <c r="I30" s="35"/>
      <c r="J30" s="115">
        <f>ROUND(J99,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40</v>
      </c>
      <c r="G32" s="35"/>
      <c r="H32" s="35"/>
      <c r="I32" s="116" t="s">
        <v>39</v>
      </c>
      <c r="J32" s="116" t="s">
        <v>41</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42</v>
      </c>
      <c r="E33" s="106" t="s">
        <v>43</v>
      </c>
      <c r="F33" s="118">
        <f>ROUND((SUM(BE99:BE551)),  2)</f>
        <v>0</v>
      </c>
      <c r="G33" s="35"/>
      <c r="H33" s="35"/>
      <c r="I33" s="119">
        <v>0.21</v>
      </c>
      <c r="J33" s="118">
        <f>ROUND(((SUM(BE99:BE551))*I33),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44</v>
      </c>
      <c r="F34" s="118">
        <f>ROUND((SUM(BF99:BF551)),  2)</f>
        <v>0</v>
      </c>
      <c r="G34" s="35"/>
      <c r="H34" s="35"/>
      <c r="I34" s="119">
        <v>0.15</v>
      </c>
      <c r="J34" s="118">
        <f>ROUND(((SUM(BF99:BF551))*I34),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45</v>
      </c>
      <c r="F35" s="118">
        <f>ROUND((SUM(BG99:BG551)),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46</v>
      </c>
      <c r="F36" s="118">
        <f>ROUND((SUM(BH99:BH551)),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47</v>
      </c>
      <c r="F37" s="118">
        <f>ROUND((SUM(BI99:BI551)),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48</v>
      </c>
      <c r="E39" s="122"/>
      <c r="F39" s="122"/>
      <c r="G39" s="123" t="s">
        <v>49</v>
      </c>
      <c r="H39" s="124" t="s">
        <v>50</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88</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2" t="str">
        <f>E7</f>
        <v>Výměna krytiny a údržba střech ZŠ Školní náměstí Chrudim</v>
      </c>
      <c r="F48" s="373"/>
      <c r="G48" s="373"/>
      <c r="H48" s="373"/>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86</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44" t="str">
        <f>E9</f>
        <v>00 - Stavební část</v>
      </c>
      <c r="F50" s="374"/>
      <c r="G50" s="374"/>
      <c r="H50" s="374"/>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Chrudim, Školní náměstí č.p. 238</v>
      </c>
      <c r="G52" s="37"/>
      <c r="H52" s="37"/>
      <c r="I52" s="30" t="s">
        <v>23</v>
      </c>
      <c r="J52" s="60" t="str">
        <f>IF(J12="","",J12)</f>
        <v>22. 1. 2021</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Chrudim</v>
      </c>
      <c r="G54" s="37"/>
      <c r="H54" s="37"/>
      <c r="I54" s="30" t="s">
        <v>31</v>
      </c>
      <c r="J54" s="33" t="str">
        <f>E21</f>
        <v>KLIKS atelier, s.r.o.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Michal Kubelka</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89</v>
      </c>
      <c r="D57" s="132"/>
      <c r="E57" s="132"/>
      <c r="F57" s="132"/>
      <c r="G57" s="132"/>
      <c r="H57" s="132"/>
      <c r="I57" s="132"/>
      <c r="J57" s="133" t="s">
        <v>90</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70</v>
      </c>
      <c r="D59" s="37"/>
      <c r="E59" s="37"/>
      <c r="F59" s="37"/>
      <c r="G59" s="37"/>
      <c r="H59" s="37"/>
      <c r="I59" s="37"/>
      <c r="J59" s="78">
        <f>J99</f>
        <v>0</v>
      </c>
      <c r="K59" s="37"/>
      <c r="L59" s="107"/>
      <c r="S59" s="35"/>
      <c r="T59" s="35"/>
      <c r="U59" s="35"/>
      <c r="V59" s="35"/>
      <c r="W59" s="35"/>
      <c r="X59" s="35"/>
      <c r="Y59" s="35"/>
      <c r="Z59" s="35"/>
      <c r="AA59" s="35"/>
      <c r="AB59" s="35"/>
      <c r="AC59" s="35"/>
      <c r="AD59" s="35"/>
      <c r="AE59" s="35"/>
      <c r="AU59" s="18" t="s">
        <v>91</v>
      </c>
    </row>
    <row r="60" spans="1:47" s="9" customFormat="1" ht="24.95" customHeight="1">
      <c r="B60" s="135"/>
      <c r="C60" s="136"/>
      <c r="D60" s="137" t="s">
        <v>92</v>
      </c>
      <c r="E60" s="138"/>
      <c r="F60" s="138"/>
      <c r="G60" s="138"/>
      <c r="H60" s="138"/>
      <c r="I60" s="138"/>
      <c r="J60" s="139">
        <f>J100</f>
        <v>0</v>
      </c>
      <c r="K60" s="136"/>
      <c r="L60" s="140"/>
    </row>
    <row r="61" spans="1:47" s="10" customFormat="1" ht="19.899999999999999" customHeight="1">
      <c r="B61" s="141"/>
      <c r="C61" s="142"/>
      <c r="D61" s="143" t="s">
        <v>93</v>
      </c>
      <c r="E61" s="144"/>
      <c r="F61" s="144"/>
      <c r="G61" s="144"/>
      <c r="H61" s="144"/>
      <c r="I61" s="144"/>
      <c r="J61" s="145">
        <f>J101</f>
        <v>0</v>
      </c>
      <c r="K61" s="142"/>
      <c r="L61" s="146"/>
    </row>
    <row r="62" spans="1:47" s="10" customFormat="1" ht="19.899999999999999" customHeight="1">
      <c r="B62" s="141"/>
      <c r="C62" s="142"/>
      <c r="D62" s="143" t="s">
        <v>94</v>
      </c>
      <c r="E62" s="144"/>
      <c r="F62" s="144"/>
      <c r="G62" s="144"/>
      <c r="H62" s="144"/>
      <c r="I62" s="144"/>
      <c r="J62" s="145">
        <f>J124</f>
        <v>0</v>
      </c>
      <c r="K62" s="142"/>
      <c r="L62" s="146"/>
    </row>
    <row r="63" spans="1:47" s="10" customFormat="1" ht="19.899999999999999" customHeight="1">
      <c r="B63" s="141"/>
      <c r="C63" s="142"/>
      <c r="D63" s="143" t="s">
        <v>95</v>
      </c>
      <c r="E63" s="144"/>
      <c r="F63" s="144"/>
      <c r="G63" s="144"/>
      <c r="H63" s="144"/>
      <c r="I63" s="144"/>
      <c r="J63" s="145">
        <f>J160</f>
        <v>0</v>
      </c>
      <c r="K63" s="142"/>
      <c r="L63" s="146"/>
    </row>
    <row r="64" spans="1:47" s="10" customFormat="1" ht="19.899999999999999" customHeight="1">
      <c r="B64" s="141"/>
      <c r="C64" s="142"/>
      <c r="D64" s="143" t="s">
        <v>96</v>
      </c>
      <c r="E64" s="144"/>
      <c r="F64" s="144"/>
      <c r="G64" s="144"/>
      <c r="H64" s="144"/>
      <c r="I64" s="144"/>
      <c r="J64" s="145">
        <f>J172</f>
        <v>0</v>
      </c>
      <c r="K64" s="142"/>
      <c r="L64" s="146"/>
    </row>
    <row r="65" spans="1:31" s="9" customFormat="1" ht="24.95" customHeight="1">
      <c r="B65" s="135"/>
      <c r="C65" s="136"/>
      <c r="D65" s="137" t="s">
        <v>97</v>
      </c>
      <c r="E65" s="138"/>
      <c r="F65" s="138"/>
      <c r="G65" s="138"/>
      <c r="H65" s="138"/>
      <c r="I65" s="138"/>
      <c r="J65" s="139">
        <f>J175</f>
        <v>0</v>
      </c>
      <c r="K65" s="136"/>
      <c r="L65" s="140"/>
    </row>
    <row r="66" spans="1:31" s="10" customFormat="1" ht="19.899999999999999" customHeight="1">
      <c r="B66" s="141"/>
      <c r="C66" s="142"/>
      <c r="D66" s="143" t="s">
        <v>98</v>
      </c>
      <c r="E66" s="144"/>
      <c r="F66" s="144"/>
      <c r="G66" s="144"/>
      <c r="H66" s="144"/>
      <c r="I66" s="144"/>
      <c r="J66" s="145">
        <f>J176</f>
        <v>0</v>
      </c>
      <c r="K66" s="142"/>
      <c r="L66" s="146"/>
    </row>
    <row r="67" spans="1:31" s="10" customFormat="1" ht="19.899999999999999" customHeight="1">
      <c r="B67" s="141"/>
      <c r="C67" s="142"/>
      <c r="D67" s="143" t="s">
        <v>99</v>
      </c>
      <c r="E67" s="144"/>
      <c r="F67" s="144"/>
      <c r="G67" s="144"/>
      <c r="H67" s="144"/>
      <c r="I67" s="144"/>
      <c r="J67" s="145">
        <f>J233</f>
        <v>0</v>
      </c>
      <c r="K67" s="142"/>
      <c r="L67" s="146"/>
    </row>
    <row r="68" spans="1:31" s="10" customFormat="1" ht="19.899999999999999" customHeight="1">
      <c r="B68" s="141"/>
      <c r="C68" s="142"/>
      <c r="D68" s="143" t="s">
        <v>100</v>
      </c>
      <c r="E68" s="144"/>
      <c r="F68" s="144"/>
      <c r="G68" s="144"/>
      <c r="H68" s="144"/>
      <c r="I68" s="144"/>
      <c r="J68" s="145">
        <f>J252</f>
        <v>0</v>
      </c>
      <c r="K68" s="142"/>
      <c r="L68" s="146"/>
    </row>
    <row r="69" spans="1:31" s="10" customFormat="1" ht="19.899999999999999" customHeight="1">
      <c r="B69" s="141"/>
      <c r="C69" s="142"/>
      <c r="D69" s="143" t="s">
        <v>101</v>
      </c>
      <c r="E69" s="144"/>
      <c r="F69" s="144"/>
      <c r="G69" s="144"/>
      <c r="H69" s="144"/>
      <c r="I69" s="144"/>
      <c r="J69" s="145">
        <f>J363</f>
        <v>0</v>
      </c>
      <c r="K69" s="142"/>
      <c r="L69" s="146"/>
    </row>
    <row r="70" spans="1:31" s="10" customFormat="1" ht="19.899999999999999" customHeight="1">
      <c r="B70" s="141"/>
      <c r="C70" s="142"/>
      <c r="D70" s="143" t="s">
        <v>102</v>
      </c>
      <c r="E70" s="144"/>
      <c r="F70" s="144"/>
      <c r="G70" s="144"/>
      <c r="H70" s="144"/>
      <c r="I70" s="144"/>
      <c r="J70" s="145">
        <f>J411</f>
        <v>0</v>
      </c>
      <c r="K70" s="142"/>
      <c r="L70" s="146"/>
    </row>
    <row r="71" spans="1:31" s="10" customFormat="1" ht="19.899999999999999" customHeight="1">
      <c r="B71" s="141"/>
      <c r="C71" s="142"/>
      <c r="D71" s="143" t="s">
        <v>103</v>
      </c>
      <c r="E71" s="144"/>
      <c r="F71" s="144"/>
      <c r="G71" s="144"/>
      <c r="H71" s="144"/>
      <c r="I71" s="144"/>
      <c r="J71" s="145">
        <f>J446</f>
        <v>0</v>
      </c>
      <c r="K71" s="142"/>
      <c r="L71" s="146"/>
    </row>
    <row r="72" spans="1:31" s="10" customFormat="1" ht="19.899999999999999" customHeight="1">
      <c r="B72" s="141"/>
      <c r="C72" s="142"/>
      <c r="D72" s="143" t="s">
        <v>104</v>
      </c>
      <c r="E72" s="144"/>
      <c r="F72" s="144"/>
      <c r="G72" s="144"/>
      <c r="H72" s="144"/>
      <c r="I72" s="144"/>
      <c r="J72" s="145">
        <f>J484</f>
        <v>0</v>
      </c>
      <c r="K72" s="142"/>
      <c r="L72" s="146"/>
    </row>
    <row r="73" spans="1:31" s="10" customFormat="1" ht="19.899999999999999" customHeight="1">
      <c r="B73" s="141"/>
      <c r="C73" s="142"/>
      <c r="D73" s="143" t="s">
        <v>105</v>
      </c>
      <c r="E73" s="144"/>
      <c r="F73" s="144"/>
      <c r="G73" s="144"/>
      <c r="H73" s="144"/>
      <c r="I73" s="144"/>
      <c r="J73" s="145">
        <f>J490</f>
        <v>0</v>
      </c>
      <c r="K73" s="142"/>
      <c r="L73" s="146"/>
    </row>
    <row r="74" spans="1:31" s="10" customFormat="1" ht="19.899999999999999" customHeight="1">
      <c r="B74" s="141"/>
      <c r="C74" s="142"/>
      <c r="D74" s="143" t="s">
        <v>106</v>
      </c>
      <c r="E74" s="144"/>
      <c r="F74" s="144"/>
      <c r="G74" s="144"/>
      <c r="H74" s="144"/>
      <c r="I74" s="144"/>
      <c r="J74" s="145">
        <f>J499</f>
        <v>0</v>
      </c>
      <c r="K74" s="142"/>
      <c r="L74" s="146"/>
    </row>
    <row r="75" spans="1:31" s="9" customFormat="1" ht="24.95" customHeight="1">
      <c r="B75" s="135"/>
      <c r="C75" s="136"/>
      <c r="D75" s="137" t="s">
        <v>107</v>
      </c>
      <c r="E75" s="138"/>
      <c r="F75" s="138"/>
      <c r="G75" s="138"/>
      <c r="H75" s="138"/>
      <c r="I75" s="138"/>
      <c r="J75" s="139">
        <f>J536</f>
        <v>0</v>
      </c>
      <c r="K75" s="136"/>
      <c r="L75" s="140"/>
    </row>
    <row r="76" spans="1:31" s="10" customFormat="1" ht="19.899999999999999" customHeight="1">
      <c r="B76" s="141"/>
      <c r="C76" s="142"/>
      <c r="D76" s="143" t="s">
        <v>108</v>
      </c>
      <c r="E76" s="144"/>
      <c r="F76" s="144"/>
      <c r="G76" s="144"/>
      <c r="H76" s="144"/>
      <c r="I76" s="144"/>
      <c r="J76" s="145">
        <f>J537</f>
        <v>0</v>
      </c>
      <c r="K76" s="142"/>
      <c r="L76" s="146"/>
    </row>
    <row r="77" spans="1:31" s="10" customFormat="1" ht="19.899999999999999" customHeight="1">
      <c r="B77" s="141"/>
      <c r="C77" s="142"/>
      <c r="D77" s="143" t="s">
        <v>109</v>
      </c>
      <c r="E77" s="144"/>
      <c r="F77" s="144"/>
      <c r="G77" s="144"/>
      <c r="H77" s="144"/>
      <c r="I77" s="144"/>
      <c r="J77" s="145">
        <f>J540</f>
        <v>0</v>
      </c>
      <c r="K77" s="142"/>
      <c r="L77" s="146"/>
    </row>
    <row r="78" spans="1:31" s="10" customFormat="1" ht="19.899999999999999" customHeight="1">
      <c r="B78" s="141"/>
      <c r="C78" s="142"/>
      <c r="D78" s="143" t="s">
        <v>110</v>
      </c>
      <c r="E78" s="144"/>
      <c r="F78" s="144"/>
      <c r="G78" s="144"/>
      <c r="H78" s="144"/>
      <c r="I78" s="144"/>
      <c r="J78" s="145">
        <f>J546</f>
        <v>0</v>
      </c>
      <c r="K78" s="142"/>
      <c r="L78" s="146"/>
    </row>
    <row r="79" spans="1:31" s="10" customFormat="1" ht="19.899999999999999" customHeight="1">
      <c r="B79" s="141"/>
      <c r="C79" s="142"/>
      <c r="D79" s="143" t="s">
        <v>111</v>
      </c>
      <c r="E79" s="144"/>
      <c r="F79" s="144"/>
      <c r="G79" s="144"/>
      <c r="H79" s="144"/>
      <c r="I79" s="144"/>
      <c r="J79" s="145">
        <f>J549</f>
        <v>0</v>
      </c>
      <c r="K79" s="142"/>
      <c r="L79" s="146"/>
    </row>
    <row r="80" spans="1:31" s="2" customFormat="1" ht="21.7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31" s="2" customFormat="1" ht="6.95" customHeight="1">
      <c r="A81" s="35"/>
      <c r="B81" s="48"/>
      <c r="C81" s="49"/>
      <c r="D81" s="49"/>
      <c r="E81" s="49"/>
      <c r="F81" s="49"/>
      <c r="G81" s="49"/>
      <c r="H81" s="49"/>
      <c r="I81" s="49"/>
      <c r="J81" s="49"/>
      <c r="K81" s="49"/>
      <c r="L81" s="107"/>
      <c r="S81" s="35"/>
      <c r="T81" s="35"/>
      <c r="U81" s="35"/>
      <c r="V81" s="35"/>
      <c r="W81" s="35"/>
      <c r="X81" s="35"/>
      <c r="Y81" s="35"/>
      <c r="Z81" s="35"/>
      <c r="AA81" s="35"/>
      <c r="AB81" s="35"/>
      <c r="AC81" s="35"/>
      <c r="AD81" s="35"/>
      <c r="AE81" s="35"/>
    </row>
    <row r="85" spans="1:31" s="2" customFormat="1" ht="6.95" customHeight="1">
      <c r="A85" s="35"/>
      <c r="B85" s="50"/>
      <c r="C85" s="51"/>
      <c r="D85" s="51"/>
      <c r="E85" s="51"/>
      <c r="F85" s="51"/>
      <c r="G85" s="51"/>
      <c r="H85" s="51"/>
      <c r="I85" s="51"/>
      <c r="J85" s="51"/>
      <c r="K85" s="51"/>
      <c r="L85" s="107"/>
      <c r="S85" s="35"/>
      <c r="T85" s="35"/>
      <c r="U85" s="35"/>
      <c r="V85" s="35"/>
      <c r="W85" s="35"/>
      <c r="X85" s="35"/>
      <c r="Y85" s="35"/>
      <c r="Z85" s="35"/>
      <c r="AA85" s="35"/>
      <c r="AB85" s="35"/>
      <c r="AC85" s="35"/>
      <c r="AD85" s="35"/>
      <c r="AE85" s="35"/>
    </row>
    <row r="86" spans="1:31" s="2" customFormat="1" ht="24.95" customHeight="1">
      <c r="A86" s="35"/>
      <c r="B86" s="36"/>
      <c r="C86" s="24" t="s">
        <v>112</v>
      </c>
      <c r="D86" s="37"/>
      <c r="E86" s="37"/>
      <c r="F86" s="37"/>
      <c r="G86" s="37"/>
      <c r="H86" s="37"/>
      <c r="I86" s="37"/>
      <c r="J86" s="37"/>
      <c r="K86" s="37"/>
      <c r="L86" s="107"/>
      <c r="S86" s="35"/>
      <c r="T86" s="35"/>
      <c r="U86" s="35"/>
      <c r="V86" s="35"/>
      <c r="W86" s="35"/>
      <c r="X86" s="35"/>
      <c r="Y86" s="35"/>
      <c r="Z86" s="35"/>
      <c r="AA86" s="35"/>
      <c r="AB86" s="35"/>
      <c r="AC86" s="35"/>
      <c r="AD86" s="35"/>
      <c r="AE86" s="35"/>
    </row>
    <row r="87" spans="1:31" s="2" customFormat="1" ht="6.95" customHeight="1">
      <c r="A87" s="35"/>
      <c r="B87" s="36"/>
      <c r="C87" s="37"/>
      <c r="D87" s="37"/>
      <c r="E87" s="37"/>
      <c r="F87" s="37"/>
      <c r="G87" s="37"/>
      <c r="H87" s="37"/>
      <c r="I87" s="37"/>
      <c r="J87" s="37"/>
      <c r="K87" s="37"/>
      <c r="L87" s="107"/>
      <c r="S87" s="35"/>
      <c r="T87" s="35"/>
      <c r="U87" s="35"/>
      <c r="V87" s="35"/>
      <c r="W87" s="35"/>
      <c r="X87" s="35"/>
      <c r="Y87" s="35"/>
      <c r="Z87" s="35"/>
      <c r="AA87" s="35"/>
      <c r="AB87" s="35"/>
      <c r="AC87" s="35"/>
      <c r="AD87" s="35"/>
      <c r="AE87" s="35"/>
    </row>
    <row r="88" spans="1:31" s="2" customFormat="1" ht="12" customHeight="1">
      <c r="A88" s="35"/>
      <c r="B88" s="36"/>
      <c r="C88" s="30" t="s">
        <v>16</v>
      </c>
      <c r="D88" s="37"/>
      <c r="E88" s="37"/>
      <c r="F88" s="37"/>
      <c r="G88" s="37"/>
      <c r="H88" s="37"/>
      <c r="I88" s="37"/>
      <c r="J88" s="37"/>
      <c r="K88" s="37"/>
      <c r="L88" s="107"/>
      <c r="S88" s="35"/>
      <c r="T88" s="35"/>
      <c r="U88" s="35"/>
      <c r="V88" s="35"/>
      <c r="W88" s="35"/>
      <c r="X88" s="35"/>
      <c r="Y88" s="35"/>
      <c r="Z88" s="35"/>
      <c r="AA88" s="35"/>
      <c r="AB88" s="35"/>
      <c r="AC88" s="35"/>
      <c r="AD88" s="35"/>
      <c r="AE88" s="35"/>
    </row>
    <row r="89" spans="1:31" s="2" customFormat="1" ht="16.5" customHeight="1">
      <c r="A89" s="35"/>
      <c r="B89" s="36"/>
      <c r="C89" s="37"/>
      <c r="D89" s="37"/>
      <c r="E89" s="372" t="str">
        <f>E7</f>
        <v>Výměna krytiny a údržba střech ZŠ Školní náměstí Chrudim</v>
      </c>
      <c r="F89" s="373"/>
      <c r="G89" s="373"/>
      <c r="H89" s="373"/>
      <c r="I89" s="37"/>
      <c r="J89" s="37"/>
      <c r="K89" s="37"/>
      <c r="L89" s="107"/>
      <c r="S89" s="35"/>
      <c r="T89" s="35"/>
      <c r="U89" s="35"/>
      <c r="V89" s="35"/>
      <c r="W89" s="35"/>
      <c r="X89" s="35"/>
      <c r="Y89" s="35"/>
      <c r="Z89" s="35"/>
      <c r="AA89" s="35"/>
      <c r="AB89" s="35"/>
      <c r="AC89" s="35"/>
      <c r="AD89" s="35"/>
      <c r="AE89" s="35"/>
    </row>
    <row r="90" spans="1:31" s="2" customFormat="1" ht="12" customHeight="1">
      <c r="A90" s="35"/>
      <c r="B90" s="36"/>
      <c r="C90" s="30" t="s">
        <v>86</v>
      </c>
      <c r="D90" s="37"/>
      <c r="E90" s="37"/>
      <c r="F90" s="37"/>
      <c r="G90" s="37"/>
      <c r="H90" s="37"/>
      <c r="I90" s="37"/>
      <c r="J90" s="37"/>
      <c r="K90" s="37"/>
      <c r="L90" s="107"/>
      <c r="S90" s="35"/>
      <c r="T90" s="35"/>
      <c r="U90" s="35"/>
      <c r="V90" s="35"/>
      <c r="W90" s="35"/>
      <c r="X90" s="35"/>
      <c r="Y90" s="35"/>
      <c r="Z90" s="35"/>
      <c r="AA90" s="35"/>
      <c r="AB90" s="35"/>
      <c r="AC90" s="35"/>
      <c r="AD90" s="35"/>
      <c r="AE90" s="35"/>
    </row>
    <row r="91" spans="1:31" s="2" customFormat="1" ht="16.5" customHeight="1">
      <c r="A91" s="35"/>
      <c r="B91" s="36"/>
      <c r="C91" s="37"/>
      <c r="D91" s="37"/>
      <c r="E91" s="344" t="str">
        <f>E9</f>
        <v>00 - Stavební část</v>
      </c>
      <c r="F91" s="374"/>
      <c r="G91" s="374"/>
      <c r="H91" s="374"/>
      <c r="I91" s="37"/>
      <c r="J91" s="37"/>
      <c r="K91" s="37"/>
      <c r="L91" s="107"/>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107"/>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F12</f>
        <v>Chrudim, Školní náměstí č.p. 238</v>
      </c>
      <c r="G93" s="37"/>
      <c r="H93" s="37"/>
      <c r="I93" s="30" t="s">
        <v>23</v>
      </c>
      <c r="J93" s="60" t="str">
        <f>IF(J12="","",J12)</f>
        <v>22. 1. 2021</v>
      </c>
      <c r="K93" s="37"/>
      <c r="L93" s="107"/>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107"/>
      <c r="S94" s="35"/>
      <c r="T94" s="35"/>
      <c r="U94" s="35"/>
      <c r="V94" s="35"/>
      <c r="W94" s="35"/>
      <c r="X94" s="35"/>
      <c r="Y94" s="35"/>
      <c r="Z94" s="35"/>
      <c r="AA94" s="35"/>
      <c r="AB94" s="35"/>
      <c r="AC94" s="35"/>
      <c r="AD94" s="35"/>
      <c r="AE94" s="35"/>
    </row>
    <row r="95" spans="1:31" s="2" customFormat="1" ht="15.2" customHeight="1">
      <c r="A95" s="35"/>
      <c r="B95" s="36"/>
      <c r="C95" s="30" t="s">
        <v>25</v>
      </c>
      <c r="D95" s="37"/>
      <c r="E95" s="37"/>
      <c r="F95" s="28" t="str">
        <f>E15</f>
        <v>Město Chrudim</v>
      </c>
      <c r="G95" s="37"/>
      <c r="H95" s="37"/>
      <c r="I95" s="30" t="s">
        <v>31</v>
      </c>
      <c r="J95" s="33" t="str">
        <f>E21</f>
        <v>KLIKS atelier, s.r.o.</v>
      </c>
      <c r="K95" s="37"/>
      <c r="L95" s="107"/>
      <c r="S95" s="35"/>
      <c r="T95" s="35"/>
      <c r="U95" s="35"/>
      <c r="V95" s="35"/>
      <c r="W95" s="35"/>
      <c r="X95" s="35"/>
      <c r="Y95" s="35"/>
      <c r="Z95" s="35"/>
      <c r="AA95" s="35"/>
      <c r="AB95" s="35"/>
      <c r="AC95" s="35"/>
      <c r="AD95" s="35"/>
      <c r="AE95" s="35"/>
    </row>
    <row r="96" spans="1:31" s="2" customFormat="1" ht="15.2" customHeight="1">
      <c r="A96" s="35"/>
      <c r="B96" s="36"/>
      <c r="C96" s="30" t="s">
        <v>29</v>
      </c>
      <c r="D96" s="37"/>
      <c r="E96" s="37"/>
      <c r="F96" s="28" t="str">
        <f>IF(E18="","",E18)</f>
        <v>Vyplň údaj</v>
      </c>
      <c r="G96" s="37"/>
      <c r="H96" s="37"/>
      <c r="I96" s="30" t="s">
        <v>34</v>
      </c>
      <c r="J96" s="33" t="str">
        <f>E24</f>
        <v>Michal Kubelka</v>
      </c>
      <c r="K96" s="37"/>
      <c r="L96" s="107"/>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37"/>
      <c r="J97" s="37"/>
      <c r="K97" s="37"/>
      <c r="L97" s="107"/>
      <c r="S97" s="35"/>
      <c r="T97" s="35"/>
      <c r="U97" s="35"/>
      <c r="V97" s="35"/>
      <c r="W97" s="35"/>
      <c r="X97" s="35"/>
      <c r="Y97" s="35"/>
      <c r="Z97" s="35"/>
      <c r="AA97" s="35"/>
      <c r="AB97" s="35"/>
      <c r="AC97" s="35"/>
      <c r="AD97" s="35"/>
      <c r="AE97" s="35"/>
    </row>
    <row r="98" spans="1:65" s="11" customFormat="1" ht="29.25" customHeight="1">
      <c r="A98" s="147"/>
      <c r="B98" s="148"/>
      <c r="C98" s="149" t="s">
        <v>113</v>
      </c>
      <c r="D98" s="150" t="s">
        <v>57</v>
      </c>
      <c r="E98" s="150" t="s">
        <v>53</v>
      </c>
      <c r="F98" s="150" t="s">
        <v>54</v>
      </c>
      <c r="G98" s="150" t="s">
        <v>114</v>
      </c>
      <c r="H98" s="150" t="s">
        <v>115</v>
      </c>
      <c r="I98" s="150" t="s">
        <v>116</v>
      </c>
      <c r="J98" s="150" t="s">
        <v>90</v>
      </c>
      <c r="K98" s="151" t="s">
        <v>117</v>
      </c>
      <c r="L98" s="152"/>
      <c r="M98" s="69" t="s">
        <v>19</v>
      </c>
      <c r="N98" s="70" t="s">
        <v>42</v>
      </c>
      <c r="O98" s="70" t="s">
        <v>118</v>
      </c>
      <c r="P98" s="70" t="s">
        <v>119</v>
      </c>
      <c r="Q98" s="70" t="s">
        <v>120</v>
      </c>
      <c r="R98" s="70" t="s">
        <v>121</v>
      </c>
      <c r="S98" s="70" t="s">
        <v>122</v>
      </c>
      <c r="T98" s="71" t="s">
        <v>123</v>
      </c>
      <c r="U98" s="147"/>
      <c r="V98" s="147"/>
      <c r="W98" s="147"/>
      <c r="X98" s="147"/>
      <c r="Y98" s="147"/>
      <c r="Z98" s="147"/>
      <c r="AA98" s="147"/>
      <c r="AB98" s="147"/>
      <c r="AC98" s="147"/>
      <c r="AD98" s="147"/>
      <c r="AE98" s="147"/>
    </row>
    <row r="99" spans="1:65" s="2" customFormat="1" ht="22.9" customHeight="1">
      <c r="A99" s="35"/>
      <c r="B99" s="36"/>
      <c r="C99" s="76" t="s">
        <v>124</v>
      </c>
      <c r="D99" s="37"/>
      <c r="E99" s="37"/>
      <c r="F99" s="37"/>
      <c r="G99" s="37"/>
      <c r="H99" s="37"/>
      <c r="I99" s="37"/>
      <c r="J99" s="153">
        <f>BK99</f>
        <v>0</v>
      </c>
      <c r="K99" s="37"/>
      <c r="L99" s="40"/>
      <c r="M99" s="72"/>
      <c r="N99" s="154"/>
      <c r="O99" s="73"/>
      <c r="P99" s="155">
        <f>P100+P175+P536</f>
        <v>0</v>
      </c>
      <c r="Q99" s="73"/>
      <c r="R99" s="155">
        <f>R100+R175+R536</f>
        <v>8.3842580400000024</v>
      </c>
      <c r="S99" s="73"/>
      <c r="T99" s="156">
        <f>T100+T175+T536</f>
        <v>24.787431550000001</v>
      </c>
      <c r="U99" s="35"/>
      <c r="V99" s="35"/>
      <c r="W99" s="35"/>
      <c r="X99" s="35"/>
      <c r="Y99" s="35"/>
      <c r="Z99" s="35"/>
      <c r="AA99" s="35"/>
      <c r="AB99" s="35"/>
      <c r="AC99" s="35"/>
      <c r="AD99" s="35"/>
      <c r="AE99" s="35"/>
      <c r="AT99" s="18" t="s">
        <v>71</v>
      </c>
      <c r="AU99" s="18" t="s">
        <v>91</v>
      </c>
      <c r="BK99" s="157">
        <f>BK100+BK175+BK536</f>
        <v>0</v>
      </c>
    </row>
    <row r="100" spans="1:65" s="12" customFormat="1" ht="25.9" customHeight="1">
      <c r="B100" s="158"/>
      <c r="C100" s="159"/>
      <c r="D100" s="160" t="s">
        <v>71</v>
      </c>
      <c r="E100" s="161" t="s">
        <v>125</v>
      </c>
      <c r="F100" s="161" t="s">
        <v>126</v>
      </c>
      <c r="G100" s="159"/>
      <c r="H100" s="159"/>
      <c r="I100" s="162"/>
      <c r="J100" s="163">
        <f>BK100</f>
        <v>0</v>
      </c>
      <c r="K100" s="159"/>
      <c r="L100" s="164"/>
      <c r="M100" s="165"/>
      <c r="N100" s="166"/>
      <c r="O100" s="166"/>
      <c r="P100" s="167">
        <f>P101+P124+P160+P172</f>
        <v>0</v>
      </c>
      <c r="Q100" s="166"/>
      <c r="R100" s="167">
        <f>R101+R124+R160+R172</f>
        <v>0.14354228000000002</v>
      </c>
      <c r="S100" s="166"/>
      <c r="T100" s="168">
        <f>T101+T124+T160+T172</f>
        <v>5.5695969999999999</v>
      </c>
      <c r="AR100" s="169" t="s">
        <v>79</v>
      </c>
      <c r="AT100" s="170" t="s">
        <v>71</v>
      </c>
      <c r="AU100" s="170" t="s">
        <v>72</v>
      </c>
      <c r="AY100" s="169" t="s">
        <v>127</v>
      </c>
      <c r="BK100" s="171">
        <f>BK101+BK124+BK160+BK172</f>
        <v>0</v>
      </c>
    </row>
    <row r="101" spans="1:65" s="12" customFormat="1" ht="22.9" customHeight="1">
      <c r="B101" s="158"/>
      <c r="C101" s="159"/>
      <c r="D101" s="160" t="s">
        <v>71</v>
      </c>
      <c r="E101" s="172" t="s">
        <v>128</v>
      </c>
      <c r="F101" s="172" t="s">
        <v>129</v>
      </c>
      <c r="G101" s="159"/>
      <c r="H101" s="159"/>
      <c r="I101" s="162"/>
      <c r="J101" s="173">
        <f>BK101</f>
        <v>0</v>
      </c>
      <c r="K101" s="159"/>
      <c r="L101" s="164"/>
      <c r="M101" s="165"/>
      <c r="N101" s="166"/>
      <c r="O101" s="166"/>
      <c r="P101" s="167">
        <f>SUM(P102:P123)</f>
        <v>0</v>
      </c>
      <c r="Q101" s="166"/>
      <c r="R101" s="167">
        <f>SUM(R102:R123)</f>
        <v>9.5502280000000009E-2</v>
      </c>
      <c r="S101" s="166"/>
      <c r="T101" s="168">
        <f>SUM(T102:T123)</f>
        <v>0</v>
      </c>
      <c r="AR101" s="169" t="s">
        <v>79</v>
      </c>
      <c r="AT101" s="170" t="s">
        <v>71</v>
      </c>
      <c r="AU101" s="170" t="s">
        <v>79</v>
      </c>
      <c r="AY101" s="169" t="s">
        <v>127</v>
      </c>
      <c r="BK101" s="171">
        <f>SUM(BK102:BK123)</f>
        <v>0</v>
      </c>
    </row>
    <row r="102" spans="1:65" s="2" customFormat="1" ht="24">
      <c r="A102" s="35"/>
      <c r="B102" s="36"/>
      <c r="C102" s="174" t="s">
        <v>79</v>
      </c>
      <c r="D102" s="174" t="s">
        <v>130</v>
      </c>
      <c r="E102" s="175" t="s">
        <v>131</v>
      </c>
      <c r="F102" s="176" t="s">
        <v>132</v>
      </c>
      <c r="G102" s="177" t="s">
        <v>133</v>
      </c>
      <c r="H102" s="178">
        <v>53.259</v>
      </c>
      <c r="I102" s="179"/>
      <c r="J102" s="180">
        <f>ROUND(I102*H102,2)</f>
        <v>0</v>
      </c>
      <c r="K102" s="176" t="s">
        <v>134</v>
      </c>
      <c r="L102" s="40"/>
      <c r="M102" s="181" t="s">
        <v>19</v>
      </c>
      <c r="N102" s="182" t="s">
        <v>43</v>
      </c>
      <c r="O102" s="65"/>
      <c r="P102" s="183">
        <f>O102*H102</f>
        <v>0</v>
      </c>
      <c r="Q102" s="183">
        <v>0</v>
      </c>
      <c r="R102" s="183">
        <f>Q102*H102</f>
        <v>0</v>
      </c>
      <c r="S102" s="183">
        <v>0</v>
      </c>
      <c r="T102" s="184">
        <f>S102*H102</f>
        <v>0</v>
      </c>
      <c r="U102" s="35"/>
      <c r="V102" s="35"/>
      <c r="W102" s="35"/>
      <c r="X102" s="35"/>
      <c r="Y102" s="35"/>
      <c r="Z102" s="35"/>
      <c r="AA102" s="35"/>
      <c r="AB102" s="35"/>
      <c r="AC102" s="35"/>
      <c r="AD102" s="35"/>
      <c r="AE102" s="35"/>
      <c r="AR102" s="185" t="s">
        <v>135</v>
      </c>
      <c r="AT102" s="185" t="s">
        <v>130</v>
      </c>
      <c r="AU102" s="185" t="s">
        <v>81</v>
      </c>
      <c r="AY102" s="18" t="s">
        <v>127</v>
      </c>
      <c r="BE102" s="186">
        <f>IF(N102="základní",J102,0)</f>
        <v>0</v>
      </c>
      <c r="BF102" s="186">
        <f>IF(N102="snížená",J102,0)</f>
        <v>0</v>
      </c>
      <c r="BG102" s="186">
        <f>IF(N102="zákl. přenesená",J102,0)</f>
        <v>0</v>
      </c>
      <c r="BH102" s="186">
        <f>IF(N102="sníž. přenesená",J102,0)</f>
        <v>0</v>
      </c>
      <c r="BI102" s="186">
        <f>IF(N102="nulová",J102,0)</f>
        <v>0</v>
      </c>
      <c r="BJ102" s="18" t="s">
        <v>79</v>
      </c>
      <c r="BK102" s="186">
        <f>ROUND(I102*H102,2)</f>
        <v>0</v>
      </c>
      <c r="BL102" s="18" t="s">
        <v>135</v>
      </c>
      <c r="BM102" s="185" t="s">
        <v>136</v>
      </c>
    </row>
    <row r="103" spans="1:65" s="2" customFormat="1" ht="39">
      <c r="A103" s="35"/>
      <c r="B103" s="36"/>
      <c r="C103" s="37"/>
      <c r="D103" s="187" t="s">
        <v>137</v>
      </c>
      <c r="E103" s="37"/>
      <c r="F103" s="188" t="s">
        <v>138</v>
      </c>
      <c r="G103" s="37"/>
      <c r="H103" s="37"/>
      <c r="I103" s="189"/>
      <c r="J103" s="37"/>
      <c r="K103" s="37"/>
      <c r="L103" s="40"/>
      <c r="M103" s="190"/>
      <c r="N103" s="191"/>
      <c r="O103" s="65"/>
      <c r="P103" s="65"/>
      <c r="Q103" s="65"/>
      <c r="R103" s="65"/>
      <c r="S103" s="65"/>
      <c r="T103" s="66"/>
      <c r="U103" s="35"/>
      <c r="V103" s="35"/>
      <c r="W103" s="35"/>
      <c r="X103" s="35"/>
      <c r="Y103" s="35"/>
      <c r="Z103" s="35"/>
      <c r="AA103" s="35"/>
      <c r="AB103" s="35"/>
      <c r="AC103" s="35"/>
      <c r="AD103" s="35"/>
      <c r="AE103" s="35"/>
      <c r="AT103" s="18" t="s">
        <v>137</v>
      </c>
      <c r="AU103" s="18" t="s">
        <v>81</v>
      </c>
    </row>
    <row r="104" spans="1:65" s="13" customFormat="1" ht="11.25">
      <c r="B104" s="192"/>
      <c r="C104" s="193"/>
      <c r="D104" s="187" t="s">
        <v>139</v>
      </c>
      <c r="E104" s="194" t="s">
        <v>19</v>
      </c>
      <c r="F104" s="195" t="s">
        <v>140</v>
      </c>
      <c r="G104" s="193"/>
      <c r="H104" s="194" t="s">
        <v>19</v>
      </c>
      <c r="I104" s="196"/>
      <c r="J104" s="193"/>
      <c r="K104" s="193"/>
      <c r="L104" s="197"/>
      <c r="M104" s="198"/>
      <c r="N104" s="199"/>
      <c r="O104" s="199"/>
      <c r="P104" s="199"/>
      <c r="Q104" s="199"/>
      <c r="R104" s="199"/>
      <c r="S104" s="199"/>
      <c r="T104" s="200"/>
      <c r="AT104" s="201" t="s">
        <v>139</v>
      </c>
      <c r="AU104" s="201" t="s">
        <v>81</v>
      </c>
      <c r="AV104" s="13" t="s">
        <v>79</v>
      </c>
      <c r="AW104" s="13" t="s">
        <v>33</v>
      </c>
      <c r="AX104" s="13" t="s">
        <v>72</v>
      </c>
      <c r="AY104" s="201" t="s">
        <v>127</v>
      </c>
    </row>
    <row r="105" spans="1:65" s="14" customFormat="1" ht="11.25">
      <c r="B105" s="202"/>
      <c r="C105" s="203"/>
      <c r="D105" s="187" t="s">
        <v>139</v>
      </c>
      <c r="E105" s="204" t="s">
        <v>19</v>
      </c>
      <c r="F105" s="205" t="s">
        <v>141</v>
      </c>
      <c r="G105" s="203"/>
      <c r="H105" s="206">
        <v>1.716</v>
      </c>
      <c r="I105" s="207"/>
      <c r="J105" s="203"/>
      <c r="K105" s="203"/>
      <c r="L105" s="208"/>
      <c r="M105" s="209"/>
      <c r="N105" s="210"/>
      <c r="O105" s="210"/>
      <c r="P105" s="210"/>
      <c r="Q105" s="210"/>
      <c r="R105" s="210"/>
      <c r="S105" s="210"/>
      <c r="T105" s="211"/>
      <c r="AT105" s="212" t="s">
        <v>139</v>
      </c>
      <c r="AU105" s="212" t="s">
        <v>81</v>
      </c>
      <c r="AV105" s="14" t="s">
        <v>81</v>
      </c>
      <c r="AW105" s="14" t="s">
        <v>33</v>
      </c>
      <c r="AX105" s="14" t="s">
        <v>72</v>
      </c>
      <c r="AY105" s="212" t="s">
        <v>127</v>
      </c>
    </row>
    <row r="106" spans="1:65" s="14" customFormat="1" ht="11.25">
      <c r="B106" s="202"/>
      <c r="C106" s="203"/>
      <c r="D106" s="187" t="s">
        <v>139</v>
      </c>
      <c r="E106" s="204" t="s">
        <v>19</v>
      </c>
      <c r="F106" s="205" t="s">
        <v>142</v>
      </c>
      <c r="G106" s="203"/>
      <c r="H106" s="206">
        <v>46.332000000000001</v>
      </c>
      <c r="I106" s="207"/>
      <c r="J106" s="203"/>
      <c r="K106" s="203"/>
      <c r="L106" s="208"/>
      <c r="M106" s="209"/>
      <c r="N106" s="210"/>
      <c r="O106" s="210"/>
      <c r="P106" s="210"/>
      <c r="Q106" s="210"/>
      <c r="R106" s="210"/>
      <c r="S106" s="210"/>
      <c r="T106" s="211"/>
      <c r="AT106" s="212" t="s">
        <v>139</v>
      </c>
      <c r="AU106" s="212" t="s">
        <v>81</v>
      </c>
      <c r="AV106" s="14" t="s">
        <v>81</v>
      </c>
      <c r="AW106" s="14" t="s">
        <v>33</v>
      </c>
      <c r="AX106" s="14" t="s">
        <v>72</v>
      </c>
      <c r="AY106" s="212" t="s">
        <v>127</v>
      </c>
    </row>
    <row r="107" spans="1:65" s="14" customFormat="1" ht="11.25">
      <c r="B107" s="202"/>
      <c r="C107" s="203"/>
      <c r="D107" s="187" t="s">
        <v>139</v>
      </c>
      <c r="E107" s="204" t="s">
        <v>19</v>
      </c>
      <c r="F107" s="205" t="s">
        <v>143</v>
      </c>
      <c r="G107" s="203"/>
      <c r="H107" s="206">
        <v>1.5289999999999999</v>
      </c>
      <c r="I107" s="207"/>
      <c r="J107" s="203"/>
      <c r="K107" s="203"/>
      <c r="L107" s="208"/>
      <c r="M107" s="209"/>
      <c r="N107" s="210"/>
      <c r="O107" s="210"/>
      <c r="P107" s="210"/>
      <c r="Q107" s="210"/>
      <c r="R107" s="210"/>
      <c r="S107" s="210"/>
      <c r="T107" s="211"/>
      <c r="AT107" s="212" t="s">
        <v>139</v>
      </c>
      <c r="AU107" s="212" t="s">
        <v>81</v>
      </c>
      <c r="AV107" s="14" t="s">
        <v>81</v>
      </c>
      <c r="AW107" s="14" t="s">
        <v>33</v>
      </c>
      <c r="AX107" s="14" t="s">
        <v>72</v>
      </c>
      <c r="AY107" s="212" t="s">
        <v>127</v>
      </c>
    </row>
    <row r="108" spans="1:65" s="14" customFormat="1" ht="11.25">
      <c r="B108" s="202"/>
      <c r="C108" s="203"/>
      <c r="D108" s="187" t="s">
        <v>139</v>
      </c>
      <c r="E108" s="204" t="s">
        <v>19</v>
      </c>
      <c r="F108" s="205" t="s">
        <v>144</v>
      </c>
      <c r="G108" s="203"/>
      <c r="H108" s="206">
        <v>3.6819999999999999</v>
      </c>
      <c r="I108" s="207"/>
      <c r="J108" s="203"/>
      <c r="K108" s="203"/>
      <c r="L108" s="208"/>
      <c r="M108" s="209"/>
      <c r="N108" s="210"/>
      <c r="O108" s="210"/>
      <c r="P108" s="210"/>
      <c r="Q108" s="210"/>
      <c r="R108" s="210"/>
      <c r="S108" s="210"/>
      <c r="T108" s="211"/>
      <c r="AT108" s="212" t="s">
        <v>139</v>
      </c>
      <c r="AU108" s="212" t="s">
        <v>81</v>
      </c>
      <c r="AV108" s="14" t="s">
        <v>81</v>
      </c>
      <c r="AW108" s="14" t="s">
        <v>33</v>
      </c>
      <c r="AX108" s="14" t="s">
        <v>72</v>
      </c>
      <c r="AY108" s="212" t="s">
        <v>127</v>
      </c>
    </row>
    <row r="109" spans="1:65" s="15" customFormat="1" ht="11.25">
      <c r="B109" s="213"/>
      <c r="C109" s="214"/>
      <c r="D109" s="187" t="s">
        <v>139</v>
      </c>
      <c r="E109" s="215" t="s">
        <v>19</v>
      </c>
      <c r="F109" s="216" t="s">
        <v>145</v>
      </c>
      <c r="G109" s="214"/>
      <c r="H109" s="217">
        <v>53.259</v>
      </c>
      <c r="I109" s="218"/>
      <c r="J109" s="214"/>
      <c r="K109" s="214"/>
      <c r="L109" s="219"/>
      <c r="M109" s="220"/>
      <c r="N109" s="221"/>
      <c r="O109" s="221"/>
      <c r="P109" s="221"/>
      <c r="Q109" s="221"/>
      <c r="R109" s="221"/>
      <c r="S109" s="221"/>
      <c r="T109" s="222"/>
      <c r="AT109" s="223" t="s">
        <v>139</v>
      </c>
      <c r="AU109" s="223" t="s">
        <v>81</v>
      </c>
      <c r="AV109" s="15" t="s">
        <v>135</v>
      </c>
      <c r="AW109" s="15" t="s">
        <v>33</v>
      </c>
      <c r="AX109" s="15" t="s">
        <v>79</v>
      </c>
      <c r="AY109" s="223" t="s">
        <v>127</v>
      </c>
    </row>
    <row r="110" spans="1:65" s="2" customFormat="1" ht="21.75" customHeight="1">
      <c r="A110" s="35"/>
      <c r="B110" s="36"/>
      <c r="C110" s="174" t="s">
        <v>81</v>
      </c>
      <c r="D110" s="174" t="s">
        <v>130</v>
      </c>
      <c r="E110" s="175" t="s">
        <v>146</v>
      </c>
      <c r="F110" s="176" t="s">
        <v>147</v>
      </c>
      <c r="G110" s="177" t="s">
        <v>133</v>
      </c>
      <c r="H110" s="178">
        <v>551</v>
      </c>
      <c r="I110" s="179"/>
      <c r="J110" s="180">
        <f>ROUND(I110*H110,2)</f>
        <v>0</v>
      </c>
      <c r="K110" s="176" t="s">
        <v>134</v>
      </c>
      <c r="L110" s="40"/>
      <c r="M110" s="181" t="s">
        <v>19</v>
      </c>
      <c r="N110" s="182" t="s">
        <v>43</v>
      </c>
      <c r="O110" s="65"/>
      <c r="P110" s="183">
        <f>O110*H110</f>
        <v>0</v>
      </c>
      <c r="Q110" s="183">
        <v>0</v>
      </c>
      <c r="R110" s="183">
        <f>Q110*H110</f>
        <v>0</v>
      </c>
      <c r="S110" s="183">
        <v>0</v>
      </c>
      <c r="T110" s="184">
        <f>S110*H110</f>
        <v>0</v>
      </c>
      <c r="U110" s="35"/>
      <c r="V110" s="35"/>
      <c r="W110" s="35"/>
      <c r="X110" s="35"/>
      <c r="Y110" s="35"/>
      <c r="Z110" s="35"/>
      <c r="AA110" s="35"/>
      <c r="AB110" s="35"/>
      <c r="AC110" s="35"/>
      <c r="AD110" s="35"/>
      <c r="AE110" s="35"/>
      <c r="AR110" s="185" t="s">
        <v>135</v>
      </c>
      <c r="AT110" s="185" t="s">
        <v>130</v>
      </c>
      <c r="AU110" s="185" t="s">
        <v>81</v>
      </c>
      <c r="AY110" s="18" t="s">
        <v>127</v>
      </c>
      <c r="BE110" s="186">
        <f>IF(N110="základní",J110,0)</f>
        <v>0</v>
      </c>
      <c r="BF110" s="186">
        <f>IF(N110="snížená",J110,0)</f>
        <v>0</v>
      </c>
      <c r="BG110" s="186">
        <f>IF(N110="zákl. přenesená",J110,0)</f>
        <v>0</v>
      </c>
      <c r="BH110" s="186">
        <f>IF(N110="sníž. přenesená",J110,0)</f>
        <v>0</v>
      </c>
      <c r="BI110" s="186">
        <f>IF(N110="nulová",J110,0)</f>
        <v>0</v>
      </c>
      <c r="BJ110" s="18" t="s">
        <v>79</v>
      </c>
      <c r="BK110" s="186">
        <f>ROUND(I110*H110,2)</f>
        <v>0</v>
      </c>
      <c r="BL110" s="18" t="s">
        <v>135</v>
      </c>
      <c r="BM110" s="185" t="s">
        <v>148</v>
      </c>
    </row>
    <row r="111" spans="1:65" s="2" customFormat="1" ht="39">
      <c r="A111" s="35"/>
      <c r="B111" s="36"/>
      <c r="C111" s="37"/>
      <c r="D111" s="187" t="s">
        <v>137</v>
      </c>
      <c r="E111" s="37"/>
      <c r="F111" s="188" t="s">
        <v>149</v>
      </c>
      <c r="G111" s="37"/>
      <c r="H111" s="37"/>
      <c r="I111" s="189"/>
      <c r="J111" s="37"/>
      <c r="K111" s="37"/>
      <c r="L111" s="40"/>
      <c r="M111" s="190"/>
      <c r="N111" s="191"/>
      <c r="O111" s="65"/>
      <c r="P111" s="65"/>
      <c r="Q111" s="65"/>
      <c r="R111" s="65"/>
      <c r="S111" s="65"/>
      <c r="T111" s="66"/>
      <c r="U111" s="35"/>
      <c r="V111" s="35"/>
      <c r="W111" s="35"/>
      <c r="X111" s="35"/>
      <c r="Y111" s="35"/>
      <c r="Z111" s="35"/>
      <c r="AA111" s="35"/>
      <c r="AB111" s="35"/>
      <c r="AC111" s="35"/>
      <c r="AD111" s="35"/>
      <c r="AE111" s="35"/>
      <c r="AT111" s="18" t="s">
        <v>137</v>
      </c>
      <c r="AU111" s="18" t="s">
        <v>81</v>
      </c>
    </row>
    <row r="112" spans="1:65" s="13" customFormat="1" ht="11.25">
      <c r="B112" s="192"/>
      <c r="C112" s="193"/>
      <c r="D112" s="187" t="s">
        <v>139</v>
      </c>
      <c r="E112" s="194" t="s">
        <v>19</v>
      </c>
      <c r="F112" s="195" t="s">
        <v>150</v>
      </c>
      <c r="G112" s="193"/>
      <c r="H112" s="194" t="s">
        <v>19</v>
      </c>
      <c r="I112" s="196"/>
      <c r="J112" s="193"/>
      <c r="K112" s="193"/>
      <c r="L112" s="197"/>
      <c r="M112" s="198"/>
      <c r="N112" s="199"/>
      <c r="O112" s="199"/>
      <c r="P112" s="199"/>
      <c r="Q112" s="199"/>
      <c r="R112" s="199"/>
      <c r="S112" s="199"/>
      <c r="T112" s="200"/>
      <c r="AT112" s="201" t="s">
        <v>139</v>
      </c>
      <c r="AU112" s="201" t="s">
        <v>81</v>
      </c>
      <c r="AV112" s="13" t="s">
        <v>79</v>
      </c>
      <c r="AW112" s="13" t="s">
        <v>33</v>
      </c>
      <c r="AX112" s="13" t="s">
        <v>72</v>
      </c>
      <c r="AY112" s="201" t="s">
        <v>127</v>
      </c>
    </row>
    <row r="113" spans="1:65" s="14" customFormat="1" ht="11.25">
      <c r="B113" s="202"/>
      <c r="C113" s="203"/>
      <c r="D113" s="187" t="s">
        <v>139</v>
      </c>
      <c r="E113" s="204" t="s">
        <v>19</v>
      </c>
      <c r="F113" s="205" t="s">
        <v>151</v>
      </c>
      <c r="G113" s="203"/>
      <c r="H113" s="206">
        <v>551</v>
      </c>
      <c r="I113" s="207"/>
      <c r="J113" s="203"/>
      <c r="K113" s="203"/>
      <c r="L113" s="208"/>
      <c r="M113" s="209"/>
      <c r="N113" s="210"/>
      <c r="O113" s="210"/>
      <c r="P113" s="210"/>
      <c r="Q113" s="210"/>
      <c r="R113" s="210"/>
      <c r="S113" s="210"/>
      <c r="T113" s="211"/>
      <c r="AT113" s="212" t="s">
        <v>139</v>
      </c>
      <c r="AU113" s="212" t="s">
        <v>81</v>
      </c>
      <c r="AV113" s="14" t="s">
        <v>81</v>
      </c>
      <c r="AW113" s="14" t="s">
        <v>33</v>
      </c>
      <c r="AX113" s="14" t="s">
        <v>79</v>
      </c>
      <c r="AY113" s="212" t="s">
        <v>127</v>
      </c>
    </row>
    <row r="114" spans="1:65" s="2" customFormat="1" ht="24">
      <c r="A114" s="35"/>
      <c r="B114" s="36"/>
      <c r="C114" s="174" t="s">
        <v>152</v>
      </c>
      <c r="D114" s="174" t="s">
        <v>130</v>
      </c>
      <c r="E114" s="175" t="s">
        <v>153</v>
      </c>
      <c r="F114" s="176" t="s">
        <v>154</v>
      </c>
      <c r="G114" s="177" t="s">
        <v>133</v>
      </c>
      <c r="H114" s="178">
        <v>3.6230000000000002</v>
      </c>
      <c r="I114" s="179"/>
      <c r="J114" s="180">
        <f>ROUND(I114*H114,2)</f>
        <v>0</v>
      </c>
      <c r="K114" s="176" t="s">
        <v>134</v>
      </c>
      <c r="L114" s="40"/>
      <c r="M114" s="181" t="s">
        <v>19</v>
      </c>
      <c r="N114" s="182" t="s">
        <v>43</v>
      </c>
      <c r="O114" s="65"/>
      <c r="P114" s="183">
        <f>O114*H114</f>
        <v>0</v>
      </c>
      <c r="Q114" s="183">
        <v>2.6360000000000001E-2</v>
      </c>
      <c r="R114" s="183">
        <f>Q114*H114</f>
        <v>9.5502280000000009E-2</v>
      </c>
      <c r="S114" s="183">
        <v>0</v>
      </c>
      <c r="T114" s="184">
        <f>S114*H114</f>
        <v>0</v>
      </c>
      <c r="U114" s="35"/>
      <c r="V114" s="35"/>
      <c r="W114" s="35"/>
      <c r="X114" s="35"/>
      <c r="Y114" s="35"/>
      <c r="Z114" s="35"/>
      <c r="AA114" s="35"/>
      <c r="AB114" s="35"/>
      <c r="AC114" s="35"/>
      <c r="AD114" s="35"/>
      <c r="AE114" s="35"/>
      <c r="AR114" s="185" t="s">
        <v>135</v>
      </c>
      <c r="AT114" s="185" t="s">
        <v>130</v>
      </c>
      <c r="AU114" s="185" t="s">
        <v>81</v>
      </c>
      <c r="AY114" s="18" t="s">
        <v>127</v>
      </c>
      <c r="BE114" s="186">
        <f>IF(N114="základní",J114,0)</f>
        <v>0</v>
      </c>
      <c r="BF114" s="186">
        <f>IF(N114="snížená",J114,0)</f>
        <v>0</v>
      </c>
      <c r="BG114" s="186">
        <f>IF(N114="zákl. přenesená",J114,0)</f>
        <v>0</v>
      </c>
      <c r="BH114" s="186">
        <f>IF(N114="sníž. přenesená",J114,0)</f>
        <v>0</v>
      </c>
      <c r="BI114" s="186">
        <f>IF(N114="nulová",J114,0)</f>
        <v>0</v>
      </c>
      <c r="BJ114" s="18" t="s">
        <v>79</v>
      </c>
      <c r="BK114" s="186">
        <f>ROUND(I114*H114,2)</f>
        <v>0</v>
      </c>
      <c r="BL114" s="18" t="s">
        <v>135</v>
      </c>
      <c r="BM114" s="185" t="s">
        <v>155</v>
      </c>
    </row>
    <row r="115" spans="1:65" s="2" customFormat="1" ht="39">
      <c r="A115" s="35"/>
      <c r="B115" s="36"/>
      <c r="C115" s="37"/>
      <c r="D115" s="187" t="s">
        <v>137</v>
      </c>
      <c r="E115" s="37"/>
      <c r="F115" s="188" t="s">
        <v>156</v>
      </c>
      <c r="G115" s="37"/>
      <c r="H115" s="37"/>
      <c r="I115" s="189"/>
      <c r="J115" s="37"/>
      <c r="K115" s="37"/>
      <c r="L115" s="40"/>
      <c r="M115" s="190"/>
      <c r="N115" s="191"/>
      <c r="O115" s="65"/>
      <c r="P115" s="65"/>
      <c r="Q115" s="65"/>
      <c r="R115" s="65"/>
      <c r="S115" s="65"/>
      <c r="T115" s="66"/>
      <c r="U115" s="35"/>
      <c r="V115" s="35"/>
      <c r="W115" s="35"/>
      <c r="X115" s="35"/>
      <c r="Y115" s="35"/>
      <c r="Z115" s="35"/>
      <c r="AA115" s="35"/>
      <c r="AB115" s="35"/>
      <c r="AC115" s="35"/>
      <c r="AD115" s="35"/>
      <c r="AE115" s="35"/>
      <c r="AT115" s="18" t="s">
        <v>137</v>
      </c>
      <c r="AU115" s="18" t="s">
        <v>81</v>
      </c>
    </row>
    <row r="116" spans="1:65" s="13" customFormat="1" ht="11.25">
      <c r="B116" s="192"/>
      <c r="C116" s="193"/>
      <c r="D116" s="187" t="s">
        <v>139</v>
      </c>
      <c r="E116" s="194" t="s">
        <v>19</v>
      </c>
      <c r="F116" s="195" t="s">
        <v>157</v>
      </c>
      <c r="G116" s="193"/>
      <c r="H116" s="194" t="s">
        <v>19</v>
      </c>
      <c r="I116" s="196"/>
      <c r="J116" s="193"/>
      <c r="K116" s="193"/>
      <c r="L116" s="197"/>
      <c r="M116" s="198"/>
      <c r="N116" s="199"/>
      <c r="O116" s="199"/>
      <c r="P116" s="199"/>
      <c r="Q116" s="199"/>
      <c r="R116" s="199"/>
      <c r="S116" s="199"/>
      <c r="T116" s="200"/>
      <c r="AT116" s="201" t="s">
        <v>139</v>
      </c>
      <c r="AU116" s="201" t="s">
        <v>81</v>
      </c>
      <c r="AV116" s="13" t="s">
        <v>79</v>
      </c>
      <c r="AW116" s="13" t="s">
        <v>33</v>
      </c>
      <c r="AX116" s="13" t="s">
        <v>72</v>
      </c>
      <c r="AY116" s="201" t="s">
        <v>127</v>
      </c>
    </row>
    <row r="117" spans="1:65" s="14" customFormat="1" ht="11.25">
      <c r="B117" s="202"/>
      <c r="C117" s="203"/>
      <c r="D117" s="187" t="s">
        <v>139</v>
      </c>
      <c r="E117" s="204" t="s">
        <v>19</v>
      </c>
      <c r="F117" s="205" t="s">
        <v>158</v>
      </c>
      <c r="G117" s="203"/>
      <c r="H117" s="206">
        <v>0.99</v>
      </c>
      <c r="I117" s="207"/>
      <c r="J117" s="203"/>
      <c r="K117" s="203"/>
      <c r="L117" s="208"/>
      <c r="M117" s="209"/>
      <c r="N117" s="210"/>
      <c r="O117" s="210"/>
      <c r="P117" s="210"/>
      <c r="Q117" s="210"/>
      <c r="R117" s="210"/>
      <c r="S117" s="210"/>
      <c r="T117" s="211"/>
      <c r="AT117" s="212" t="s">
        <v>139</v>
      </c>
      <c r="AU117" s="212" t="s">
        <v>81</v>
      </c>
      <c r="AV117" s="14" t="s">
        <v>81</v>
      </c>
      <c r="AW117" s="14" t="s">
        <v>33</v>
      </c>
      <c r="AX117" s="14" t="s">
        <v>72</v>
      </c>
      <c r="AY117" s="212" t="s">
        <v>127</v>
      </c>
    </row>
    <row r="118" spans="1:65" s="14" customFormat="1" ht="11.25">
      <c r="B118" s="202"/>
      <c r="C118" s="203"/>
      <c r="D118" s="187" t="s">
        <v>139</v>
      </c>
      <c r="E118" s="204" t="s">
        <v>19</v>
      </c>
      <c r="F118" s="205" t="s">
        <v>158</v>
      </c>
      <c r="G118" s="203"/>
      <c r="H118" s="206">
        <v>0.99</v>
      </c>
      <c r="I118" s="207"/>
      <c r="J118" s="203"/>
      <c r="K118" s="203"/>
      <c r="L118" s="208"/>
      <c r="M118" s="209"/>
      <c r="N118" s="210"/>
      <c r="O118" s="210"/>
      <c r="P118" s="210"/>
      <c r="Q118" s="210"/>
      <c r="R118" s="210"/>
      <c r="S118" s="210"/>
      <c r="T118" s="211"/>
      <c r="AT118" s="212" t="s">
        <v>139</v>
      </c>
      <c r="AU118" s="212" t="s">
        <v>81</v>
      </c>
      <c r="AV118" s="14" t="s">
        <v>81</v>
      </c>
      <c r="AW118" s="14" t="s">
        <v>33</v>
      </c>
      <c r="AX118" s="14" t="s">
        <v>72</v>
      </c>
      <c r="AY118" s="212" t="s">
        <v>127</v>
      </c>
    </row>
    <row r="119" spans="1:65" s="14" customFormat="1" ht="11.25">
      <c r="B119" s="202"/>
      <c r="C119" s="203"/>
      <c r="D119" s="187" t="s">
        <v>139</v>
      </c>
      <c r="E119" s="204" t="s">
        <v>19</v>
      </c>
      <c r="F119" s="205" t="s">
        <v>159</v>
      </c>
      <c r="G119" s="203"/>
      <c r="H119" s="206">
        <v>0.60799999999999998</v>
      </c>
      <c r="I119" s="207"/>
      <c r="J119" s="203"/>
      <c r="K119" s="203"/>
      <c r="L119" s="208"/>
      <c r="M119" s="209"/>
      <c r="N119" s="210"/>
      <c r="O119" s="210"/>
      <c r="P119" s="210"/>
      <c r="Q119" s="210"/>
      <c r="R119" s="210"/>
      <c r="S119" s="210"/>
      <c r="T119" s="211"/>
      <c r="AT119" s="212" t="s">
        <v>139</v>
      </c>
      <c r="AU119" s="212" t="s">
        <v>81</v>
      </c>
      <c r="AV119" s="14" t="s">
        <v>81</v>
      </c>
      <c r="AW119" s="14" t="s">
        <v>33</v>
      </c>
      <c r="AX119" s="14" t="s">
        <v>72</v>
      </c>
      <c r="AY119" s="212" t="s">
        <v>127</v>
      </c>
    </row>
    <row r="120" spans="1:65" s="14" customFormat="1" ht="11.25">
      <c r="B120" s="202"/>
      <c r="C120" s="203"/>
      <c r="D120" s="187" t="s">
        <v>139</v>
      </c>
      <c r="E120" s="204" t="s">
        <v>19</v>
      </c>
      <c r="F120" s="205" t="s">
        <v>160</v>
      </c>
      <c r="G120" s="203"/>
      <c r="H120" s="206">
        <v>1.0349999999999999</v>
      </c>
      <c r="I120" s="207"/>
      <c r="J120" s="203"/>
      <c r="K120" s="203"/>
      <c r="L120" s="208"/>
      <c r="M120" s="209"/>
      <c r="N120" s="210"/>
      <c r="O120" s="210"/>
      <c r="P120" s="210"/>
      <c r="Q120" s="210"/>
      <c r="R120" s="210"/>
      <c r="S120" s="210"/>
      <c r="T120" s="211"/>
      <c r="AT120" s="212" t="s">
        <v>139</v>
      </c>
      <c r="AU120" s="212" t="s">
        <v>81</v>
      </c>
      <c r="AV120" s="14" t="s">
        <v>81</v>
      </c>
      <c r="AW120" s="14" t="s">
        <v>33</v>
      </c>
      <c r="AX120" s="14" t="s">
        <v>72</v>
      </c>
      <c r="AY120" s="212" t="s">
        <v>127</v>
      </c>
    </row>
    <row r="121" spans="1:65" s="15" customFormat="1" ht="11.25">
      <c r="B121" s="213"/>
      <c r="C121" s="214"/>
      <c r="D121" s="187" t="s">
        <v>139</v>
      </c>
      <c r="E121" s="215" t="s">
        <v>19</v>
      </c>
      <c r="F121" s="216" t="s">
        <v>145</v>
      </c>
      <c r="G121" s="214"/>
      <c r="H121" s="217">
        <v>3.6230000000000002</v>
      </c>
      <c r="I121" s="218"/>
      <c r="J121" s="214"/>
      <c r="K121" s="214"/>
      <c r="L121" s="219"/>
      <c r="M121" s="220"/>
      <c r="N121" s="221"/>
      <c r="O121" s="221"/>
      <c r="P121" s="221"/>
      <c r="Q121" s="221"/>
      <c r="R121" s="221"/>
      <c r="S121" s="221"/>
      <c r="T121" s="222"/>
      <c r="AT121" s="223" t="s">
        <v>139</v>
      </c>
      <c r="AU121" s="223" t="s">
        <v>81</v>
      </c>
      <c r="AV121" s="15" t="s">
        <v>135</v>
      </c>
      <c r="AW121" s="15" t="s">
        <v>33</v>
      </c>
      <c r="AX121" s="15" t="s">
        <v>79</v>
      </c>
      <c r="AY121" s="223" t="s">
        <v>127</v>
      </c>
    </row>
    <row r="122" spans="1:65" s="2" customFormat="1" ht="24">
      <c r="A122" s="35"/>
      <c r="B122" s="36"/>
      <c r="C122" s="174" t="s">
        <v>135</v>
      </c>
      <c r="D122" s="174" t="s">
        <v>130</v>
      </c>
      <c r="E122" s="175" t="s">
        <v>161</v>
      </c>
      <c r="F122" s="176" t="s">
        <v>162</v>
      </c>
      <c r="G122" s="177" t="s">
        <v>163</v>
      </c>
      <c r="H122" s="178">
        <v>1</v>
      </c>
      <c r="I122" s="179"/>
      <c r="J122" s="180">
        <f>ROUND(I122*H122,2)</f>
        <v>0</v>
      </c>
      <c r="K122" s="176" t="s">
        <v>19</v>
      </c>
      <c r="L122" s="40"/>
      <c r="M122" s="181" t="s">
        <v>19</v>
      </c>
      <c r="N122" s="182" t="s">
        <v>43</v>
      </c>
      <c r="O122" s="65"/>
      <c r="P122" s="183">
        <f>O122*H122</f>
        <v>0</v>
      </c>
      <c r="Q122" s="183">
        <v>0</v>
      </c>
      <c r="R122" s="183">
        <f>Q122*H122</f>
        <v>0</v>
      </c>
      <c r="S122" s="183">
        <v>0</v>
      </c>
      <c r="T122" s="184">
        <f>S122*H122</f>
        <v>0</v>
      </c>
      <c r="U122" s="35"/>
      <c r="V122" s="35"/>
      <c r="W122" s="35"/>
      <c r="X122" s="35"/>
      <c r="Y122" s="35"/>
      <c r="Z122" s="35"/>
      <c r="AA122" s="35"/>
      <c r="AB122" s="35"/>
      <c r="AC122" s="35"/>
      <c r="AD122" s="35"/>
      <c r="AE122" s="35"/>
      <c r="AR122" s="185" t="s">
        <v>135</v>
      </c>
      <c r="AT122" s="185" t="s">
        <v>130</v>
      </c>
      <c r="AU122" s="185" t="s">
        <v>81</v>
      </c>
      <c r="AY122" s="18" t="s">
        <v>127</v>
      </c>
      <c r="BE122" s="186">
        <f>IF(N122="základní",J122,0)</f>
        <v>0</v>
      </c>
      <c r="BF122" s="186">
        <f>IF(N122="snížená",J122,0)</f>
        <v>0</v>
      </c>
      <c r="BG122" s="186">
        <f>IF(N122="zákl. přenesená",J122,0)</f>
        <v>0</v>
      </c>
      <c r="BH122" s="186">
        <f>IF(N122="sníž. přenesená",J122,0)</f>
        <v>0</v>
      </c>
      <c r="BI122" s="186">
        <f>IF(N122="nulová",J122,0)</f>
        <v>0</v>
      </c>
      <c r="BJ122" s="18" t="s">
        <v>79</v>
      </c>
      <c r="BK122" s="186">
        <f>ROUND(I122*H122,2)</f>
        <v>0</v>
      </c>
      <c r="BL122" s="18" t="s">
        <v>135</v>
      </c>
      <c r="BM122" s="185" t="s">
        <v>164</v>
      </c>
    </row>
    <row r="123" spans="1:65" s="2" customFormat="1" ht="16.5" customHeight="1">
      <c r="A123" s="35"/>
      <c r="B123" s="36"/>
      <c r="C123" s="174" t="s">
        <v>165</v>
      </c>
      <c r="D123" s="174" t="s">
        <v>130</v>
      </c>
      <c r="E123" s="175" t="s">
        <v>166</v>
      </c>
      <c r="F123" s="176" t="s">
        <v>167</v>
      </c>
      <c r="G123" s="177" t="s">
        <v>163</v>
      </c>
      <c r="H123" s="178">
        <v>1</v>
      </c>
      <c r="I123" s="179"/>
      <c r="J123" s="180">
        <f>ROUND(I123*H123,2)</f>
        <v>0</v>
      </c>
      <c r="K123" s="176" t="s">
        <v>19</v>
      </c>
      <c r="L123" s="40"/>
      <c r="M123" s="181" t="s">
        <v>19</v>
      </c>
      <c r="N123" s="182" t="s">
        <v>43</v>
      </c>
      <c r="O123" s="65"/>
      <c r="P123" s="183">
        <f>O123*H123</f>
        <v>0</v>
      </c>
      <c r="Q123" s="183">
        <v>0</v>
      </c>
      <c r="R123" s="183">
        <f>Q123*H123</f>
        <v>0</v>
      </c>
      <c r="S123" s="183">
        <v>0</v>
      </c>
      <c r="T123" s="184">
        <f>S123*H123</f>
        <v>0</v>
      </c>
      <c r="U123" s="35"/>
      <c r="V123" s="35"/>
      <c r="W123" s="35"/>
      <c r="X123" s="35"/>
      <c r="Y123" s="35"/>
      <c r="Z123" s="35"/>
      <c r="AA123" s="35"/>
      <c r="AB123" s="35"/>
      <c r="AC123" s="35"/>
      <c r="AD123" s="35"/>
      <c r="AE123" s="35"/>
      <c r="AR123" s="185" t="s">
        <v>135</v>
      </c>
      <c r="AT123" s="185" t="s">
        <v>130</v>
      </c>
      <c r="AU123" s="185" t="s">
        <v>81</v>
      </c>
      <c r="AY123" s="18" t="s">
        <v>127</v>
      </c>
      <c r="BE123" s="186">
        <f>IF(N123="základní",J123,0)</f>
        <v>0</v>
      </c>
      <c r="BF123" s="186">
        <f>IF(N123="snížená",J123,0)</f>
        <v>0</v>
      </c>
      <c r="BG123" s="186">
        <f>IF(N123="zákl. přenesená",J123,0)</f>
        <v>0</v>
      </c>
      <c r="BH123" s="186">
        <f>IF(N123="sníž. přenesená",J123,0)</f>
        <v>0</v>
      </c>
      <c r="BI123" s="186">
        <f>IF(N123="nulová",J123,0)</f>
        <v>0</v>
      </c>
      <c r="BJ123" s="18" t="s">
        <v>79</v>
      </c>
      <c r="BK123" s="186">
        <f>ROUND(I123*H123,2)</f>
        <v>0</v>
      </c>
      <c r="BL123" s="18" t="s">
        <v>135</v>
      </c>
      <c r="BM123" s="185" t="s">
        <v>168</v>
      </c>
    </row>
    <row r="124" spans="1:65" s="12" customFormat="1" ht="22.9" customHeight="1">
      <c r="B124" s="158"/>
      <c r="C124" s="159"/>
      <c r="D124" s="160" t="s">
        <v>71</v>
      </c>
      <c r="E124" s="172" t="s">
        <v>169</v>
      </c>
      <c r="F124" s="172" t="s">
        <v>170</v>
      </c>
      <c r="G124" s="159"/>
      <c r="H124" s="159"/>
      <c r="I124" s="162"/>
      <c r="J124" s="173">
        <f>BK124</f>
        <v>0</v>
      </c>
      <c r="K124" s="159"/>
      <c r="L124" s="164"/>
      <c r="M124" s="165"/>
      <c r="N124" s="166"/>
      <c r="O124" s="166"/>
      <c r="P124" s="167">
        <f>SUM(P125:P159)</f>
        <v>0</v>
      </c>
      <c r="Q124" s="166"/>
      <c r="R124" s="167">
        <f>SUM(R125:R159)</f>
        <v>4.8039999999999999E-2</v>
      </c>
      <c r="S124" s="166"/>
      <c r="T124" s="168">
        <f>SUM(T125:T159)</f>
        <v>5.5695969999999999</v>
      </c>
      <c r="AR124" s="169" t="s">
        <v>79</v>
      </c>
      <c r="AT124" s="170" t="s">
        <v>71</v>
      </c>
      <c r="AU124" s="170" t="s">
        <v>79</v>
      </c>
      <c r="AY124" s="169" t="s">
        <v>127</v>
      </c>
      <c r="BK124" s="171">
        <f>SUM(BK125:BK159)</f>
        <v>0</v>
      </c>
    </row>
    <row r="125" spans="1:65" s="2" customFormat="1" ht="24">
      <c r="A125" s="35"/>
      <c r="B125" s="36"/>
      <c r="C125" s="174" t="s">
        <v>128</v>
      </c>
      <c r="D125" s="174" t="s">
        <v>130</v>
      </c>
      <c r="E125" s="175" t="s">
        <v>171</v>
      </c>
      <c r="F125" s="176" t="s">
        <v>172</v>
      </c>
      <c r="G125" s="177" t="s">
        <v>173</v>
      </c>
      <c r="H125" s="178">
        <v>3.36</v>
      </c>
      <c r="I125" s="179"/>
      <c r="J125" s="180">
        <f>ROUND(I125*H125,2)</f>
        <v>0</v>
      </c>
      <c r="K125" s="176" t="s">
        <v>134</v>
      </c>
      <c r="L125" s="40"/>
      <c r="M125" s="181" t="s">
        <v>19</v>
      </c>
      <c r="N125" s="182" t="s">
        <v>43</v>
      </c>
      <c r="O125" s="65"/>
      <c r="P125" s="183">
        <f>O125*H125</f>
        <v>0</v>
      </c>
      <c r="Q125" s="183">
        <v>0</v>
      </c>
      <c r="R125" s="183">
        <f>Q125*H125</f>
        <v>0</v>
      </c>
      <c r="S125" s="183">
        <v>1.5940000000000001</v>
      </c>
      <c r="T125" s="184">
        <f>S125*H125</f>
        <v>5.3558399999999997</v>
      </c>
      <c r="U125" s="35"/>
      <c r="V125" s="35"/>
      <c r="W125" s="35"/>
      <c r="X125" s="35"/>
      <c r="Y125" s="35"/>
      <c r="Z125" s="35"/>
      <c r="AA125" s="35"/>
      <c r="AB125" s="35"/>
      <c r="AC125" s="35"/>
      <c r="AD125" s="35"/>
      <c r="AE125" s="35"/>
      <c r="AR125" s="185" t="s">
        <v>135</v>
      </c>
      <c r="AT125" s="185" t="s">
        <v>130</v>
      </c>
      <c r="AU125" s="185" t="s">
        <v>81</v>
      </c>
      <c r="AY125" s="18" t="s">
        <v>127</v>
      </c>
      <c r="BE125" s="186">
        <f>IF(N125="základní",J125,0)</f>
        <v>0</v>
      </c>
      <c r="BF125" s="186">
        <f>IF(N125="snížená",J125,0)</f>
        <v>0</v>
      </c>
      <c r="BG125" s="186">
        <f>IF(N125="zákl. přenesená",J125,0)</f>
        <v>0</v>
      </c>
      <c r="BH125" s="186">
        <f>IF(N125="sníž. přenesená",J125,0)</f>
        <v>0</v>
      </c>
      <c r="BI125" s="186">
        <f>IF(N125="nulová",J125,0)</f>
        <v>0</v>
      </c>
      <c r="BJ125" s="18" t="s">
        <v>79</v>
      </c>
      <c r="BK125" s="186">
        <f>ROUND(I125*H125,2)</f>
        <v>0</v>
      </c>
      <c r="BL125" s="18" t="s">
        <v>135</v>
      </c>
      <c r="BM125" s="185" t="s">
        <v>174</v>
      </c>
    </row>
    <row r="126" spans="1:65" s="2" customFormat="1" ht="39">
      <c r="A126" s="35"/>
      <c r="B126" s="36"/>
      <c r="C126" s="37"/>
      <c r="D126" s="187" t="s">
        <v>137</v>
      </c>
      <c r="E126" s="37"/>
      <c r="F126" s="188" t="s">
        <v>175</v>
      </c>
      <c r="G126" s="37"/>
      <c r="H126" s="37"/>
      <c r="I126" s="189"/>
      <c r="J126" s="37"/>
      <c r="K126" s="37"/>
      <c r="L126" s="40"/>
      <c r="M126" s="190"/>
      <c r="N126" s="191"/>
      <c r="O126" s="65"/>
      <c r="P126" s="65"/>
      <c r="Q126" s="65"/>
      <c r="R126" s="65"/>
      <c r="S126" s="65"/>
      <c r="T126" s="66"/>
      <c r="U126" s="35"/>
      <c r="V126" s="35"/>
      <c r="W126" s="35"/>
      <c r="X126" s="35"/>
      <c r="Y126" s="35"/>
      <c r="Z126" s="35"/>
      <c r="AA126" s="35"/>
      <c r="AB126" s="35"/>
      <c r="AC126" s="35"/>
      <c r="AD126" s="35"/>
      <c r="AE126" s="35"/>
      <c r="AT126" s="18" t="s">
        <v>137</v>
      </c>
      <c r="AU126" s="18" t="s">
        <v>81</v>
      </c>
    </row>
    <row r="127" spans="1:65" s="13" customFormat="1" ht="11.25">
      <c r="B127" s="192"/>
      <c r="C127" s="193"/>
      <c r="D127" s="187" t="s">
        <v>139</v>
      </c>
      <c r="E127" s="194" t="s">
        <v>19</v>
      </c>
      <c r="F127" s="195" t="s">
        <v>176</v>
      </c>
      <c r="G127" s="193"/>
      <c r="H127" s="194" t="s">
        <v>19</v>
      </c>
      <c r="I127" s="196"/>
      <c r="J127" s="193"/>
      <c r="K127" s="193"/>
      <c r="L127" s="197"/>
      <c r="M127" s="198"/>
      <c r="N127" s="199"/>
      <c r="O127" s="199"/>
      <c r="P127" s="199"/>
      <c r="Q127" s="199"/>
      <c r="R127" s="199"/>
      <c r="S127" s="199"/>
      <c r="T127" s="200"/>
      <c r="AT127" s="201" t="s">
        <v>139</v>
      </c>
      <c r="AU127" s="201" t="s">
        <v>81</v>
      </c>
      <c r="AV127" s="13" t="s">
        <v>79</v>
      </c>
      <c r="AW127" s="13" t="s">
        <v>33</v>
      </c>
      <c r="AX127" s="13" t="s">
        <v>72</v>
      </c>
      <c r="AY127" s="201" t="s">
        <v>127</v>
      </c>
    </row>
    <row r="128" spans="1:65" s="14" customFormat="1" ht="11.25">
      <c r="B128" s="202"/>
      <c r="C128" s="203"/>
      <c r="D128" s="187" t="s">
        <v>139</v>
      </c>
      <c r="E128" s="204" t="s">
        <v>19</v>
      </c>
      <c r="F128" s="205" t="s">
        <v>177</v>
      </c>
      <c r="G128" s="203"/>
      <c r="H128" s="206">
        <v>3.36</v>
      </c>
      <c r="I128" s="207"/>
      <c r="J128" s="203"/>
      <c r="K128" s="203"/>
      <c r="L128" s="208"/>
      <c r="M128" s="209"/>
      <c r="N128" s="210"/>
      <c r="O128" s="210"/>
      <c r="P128" s="210"/>
      <c r="Q128" s="210"/>
      <c r="R128" s="210"/>
      <c r="S128" s="210"/>
      <c r="T128" s="211"/>
      <c r="AT128" s="212" t="s">
        <v>139</v>
      </c>
      <c r="AU128" s="212" t="s">
        <v>81</v>
      </c>
      <c r="AV128" s="14" t="s">
        <v>81</v>
      </c>
      <c r="AW128" s="14" t="s">
        <v>33</v>
      </c>
      <c r="AX128" s="14" t="s">
        <v>79</v>
      </c>
      <c r="AY128" s="212" t="s">
        <v>127</v>
      </c>
    </row>
    <row r="129" spans="1:65" s="2" customFormat="1" ht="24">
      <c r="A129" s="35"/>
      <c r="B129" s="36"/>
      <c r="C129" s="174" t="s">
        <v>178</v>
      </c>
      <c r="D129" s="174" t="s">
        <v>130</v>
      </c>
      <c r="E129" s="175" t="s">
        <v>179</v>
      </c>
      <c r="F129" s="176" t="s">
        <v>180</v>
      </c>
      <c r="G129" s="177" t="s">
        <v>133</v>
      </c>
      <c r="H129" s="178">
        <v>3.6230000000000002</v>
      </c>
      <c r="I129" s="179"/>
      <c r="J129" s="180">
        <f>ROUND(I129*H129,2)</f>
        <v>0</v>
      </c>
      <c r="K129" s="176" t="s">
        <v>134</v>
      </c>
      <c r="L129" s="40"/>
      <c r="M129" s="181" t="s">
        <v>19</v>
      </c>
      <c r="N129" s="182" t="s">
        <v>43</v>
      </c>
      <c r="O129" s="65"/>
      <c r="P129" s="183">
        <f>O129*H129</f>
        <v>0</v>
      </c>
      <c r="Q129" s="183">
        <v>0</v>
      </c>
      <c r="R129" s="183">
        <f>Q129*H129</f>
        <v>0</v>
      </c>
      <c r="S129" s="183">
        <v>5.8999999999999997E-2</v>
      </c>
      <c r="T129" s="184">
        <f>S129*H129</f>
        <v>0.213757</v>
      </c>
      <c r="U129" s="35"/>
      <c r="V129" s="35"/>
      <c r="W129" s="35"/>
      <c r="X129" s="35"/>
      <c r="Y129" s="35"/>
      <c r="Z129" s="35"/>
      <c r="AA129" s="35"/>
      <c r="AB129" s="35"/>
      <c r="AC129" s="35"/>
      <c r="AD129" s="35"/>
      <c r="AE129" s="35"/>
      <c r="AR129" s="185" t="s">
        <v>135</v>
      </c>
      <c r="AT129" s="185" t="s">
        <v>130</v>
      </c>
      <c r="AU129" s="185" t="s">
        <v>81</v>
      </c>
      <c r="AY129" s="18" t="s">
        <v>127</v>
      </c>
      <c r="BE129" s="186">
        <f>IF(N129="základní",J129,0)</f>
        <v>0</v>
      </c>
      <c r="BF129" s="186">
        <f>IF(N129="snížená",J129,0)</f>
        <v>0</v>
      </c>
      <c r="BG129" s="186">
        <f>IF(N129="zákl. přenesená",J129,0)</f>
        <v>0</v>
      </c>
      <c r="BH129" s="186">
        <f>IF(N129="sníž. přenesená",J129,0)</f>
        <v>0</v>
      </c>
      <c r="BI129" s="186">
        <f>IF(N129="nulová",J129,0)</f>
        <v>0</v>
      </c>
      <c r="BJ129" s="18" t="s">
        <v>79</v>
      </c>
      <c r="BK129" s="186">
        <f>ROUND(I129*H129,2)</f>
        <v>0</v>
      </c>
      <c r="BL129" s="18" t="s">
        <v>135</v>
      </c>
      <c r="BM129" s="185" t="s">
        <v>181</v>
      </c>
    </row>
    <row r="130" spans="1:65" s="13" customFormat="1" ht="11.25">
      <c r="B130" s="192"/>
      <c r="C130" s="193"/>
      <c r="D130" s="187" t="s">
        <v>139</v>
      </c>
      <c r="E130" s="194" t="s">
        <v>19</v>
      </c>
      <c r="F130" s="195" t="s">
        <v>157</v>
      </c>
      <c r="G130" s="193"/>
      <c r="H130" s="194" t="s">
        <v>19</v>
      </c>
      <c r="I130" s="196"/>
      <c r="J130" s="193"/>
      <c r="K130" s="193"/>
      <c r="L130" s="197"/>
      <c r="M130" s="198"/>
      <c r="N130" s="199"/>
      <c r="O130" s="199"/>
      <c r="P130" s="199"/>
      <c r="Q130" s="199"/>
      <c r="R130" s="199"/>
      <c r="S130" s="199"/>
      <c r="T130" s="200"/>
      <c r="AT130" s="201" t="s">
        <v>139</v>
      </c>
      <c r="AU130" s="201" t="s">
        <v>81</v>
      </c>
      <c r="AV130" s="13" t="s">
        <v>79</v>
      </c>
      <c r="AW130" s="13" t="s">
        <v>33</v>
      </c>
      <c r="AX130" s="13" t="s">
        <v>72</v>
      </c>
      <c r="AY130" s="201" t="s">
        <v>127</v>
      </c>
    </row>
    <row r="131" spans="1:65" s="14" customFormat="1" ht="11.25">
      <c r="B131" s="202"/>
      <c r="C131" s="203"/>
      <c r="D131" s="187" t="s">
        <v>139</v>
      </c>
      <c r="E131" s="204" t="s">
        <v>19</v>
      </c>
      <c r="F131" s="205" t="s">
        <v>158</v>
      </c>
      <c r="G131" s="203"/>
      <c r="H131" s="206">
        <v>0.99</v>
      </c>
      <c r="I131" s="207"/>
      <c r="J131" s="203"/>
      <c r="K131" s="203"/>
      <c r="L131" s="208"/>
      <c r="M131" s="209"/>
      <c r="N131" s="210"/>
      <c r="O131" s="210"/>
      <c r="P131" s="210"/>
      <c r="Q131" s="210"/>
      <c r="R131" s="210"/>
      <c r="S131" s="210"/>
      <c r="T131" s="211"/>
      <c r="AT131" s="212" t="s">
        <v>139</v>
      </c>
      <c r="AU131" s="212" t="s">
        <v>81</v>
      </c>
      <c r="AV131" s="14" t="s">
        <v>81</v>
      </c>
      <c r="AW131" s="14" t="s">
        <v>33</v>
      </c>
      <c r="AX131" s="14" t="s">
        <v>72</v>
      </c>
      <c r="AY131" s="212" t="s">
        <v>127</v>
      </c>
    </row>
    <row r="132" spans="1:65" s="14" customFormat="1" ht="11.25">
      <c r="B132" s="202"/>
      <c r="C132" s="203"/>
      <c r="D132" s="187" t="s">
        <v>139</v>
      </c>
      <c r="E132" s="204" t="s">
        <v>19</v>
      </c>
      <c r="F132" s="205" t="s">
        <v>158</v>
      </c>
      <c r="G132" s="203"/>
      <c r="H132" s="206">
        <v>0.99</v>
      </c>
      <c r="I132" s="207"/>
      <c r="J132" s="203"/>
      <c r="K132" s="203"/>
      <c r="L132" s="208"/>
      <c r="M132" s="209"/>
      <c r="N132" s="210"/>
      <c r="O132" s="210"/>
      <c r="P132" s="210"/>
      <c r="Q132" s="210"/>
      <c r="R132" s="210"/>
      <c r="S132" s="210"/>
      <c r="T132" s="211"/>
      <c r="AT132" s="212" t="s">
        <v>139</v>
      </c>
      <c r="AU132" s="212" t="s">
        <v>81</v>
      </c>
      <c r="AV132" s="14" t="s">
        <v>81</v>
      </c>
      <c r="AW132" s="14" t="s">
        <v>33</v>
      </c>
      <c r="AX132" s="14" t="s">
        <v>72</v>
      </c>
      <c r="AY132" s="212" t="s">
        <v>127</v>
      </c>
    </row>
    <row r="133" spans="1:65" s="14" customFormat="1" ht="11.25">
      <c r="B133" s="202"/>
      <c r="C133" s="203"/>
      <c r="D133" s="187" t="s">
        <v>139</v>
      </c>
      <c r="E133" s="204" t="s">
        <v>19</v>
      </c>
      <c r="F133" s="205" t="s">
        <v>159</v>
      </c>
      <c r="G133" s="203"/>
      <c r="H133" s="206">
        <v>0.60799999999999998</v>
      </c>
      <c r="I133" s="207"/>
      <c r="J133" s="203"/>
      <c r="K133" s="203"/>
      <c r="L133" s="208"/>
      <c r="M133" s="209"/>
      <c r="N133" s="210"/>
      <c r="O133" s="210"/>
      <c r="P133" s="210"/>
      <c r="Q133" s="210"/>
      <c r="R133" s="210"/>
      <c r="S133" s="210"/>
      <c r="T133" s="211"/>
      <c r="AT133" s="212" t="s">
        <v>139</v>
      </c>
      <c r="AU133" s="212" t="s">
        <v>81</v>
      </c>
      <c r="AV133" s="14" t="s">
        <v>81</v>
      </c>
      <c r="AW133" s="14" t="s">
        <v>33</v>
      </c>
      <c r="AX133" s="14" t="s">
        <v>72</v>
      </c>
      <c r="AY133" s="212" t="s">
        <v>127</v>
      </c>
    </row>
    <row r="134" spans="1:65" s="14" customFormat="1" ht="11.25">
      <c r="B134" s="202"/>
      <c r="C134" s="203"/>
      <c r="D134" s="187" t="s">
        <v>139</v>
      </c>
      <c r="E134" s="204" t="s">
        <v>19</v>
      </c>
      <c r="F134" s="205" t="s">
        <v>160</v>
      </c>
      <c r="G134" s="203"/>
      <c r="H134" s="206">
        <v>1.0349999999999999</v>
      </c>
      <c r="I134" s="207"/>
      <c r="J134" s="203"/>
      <c r="K134" s="203"/>
      <c r="L134" s="208"/>
      <c r="M134" s="209"/>
      <c r="N134" s="210"/>
      <c r="O134" s="210"/>
      <c r="P134" s="210"/>
      <c r="Q134" s="210"/>
      <c r="R134" s="210"/>
      <c r="S134" s="210"/>
      <c r="T134" s="211"/>
      <c r="AT134" s="212" t="s">
        <v>139</v>
      </c>
      <c r="AU134" s="212" t="s">
        <v>81</v>
      </c>
      <c r="AV134" s="14" t="s">
        <v>81</v>
      </c>
      <c r="AW134" s="14" t="s">
        <v>33</v>
      </c>
      <c r="AX134" s="14" t="s">
        <v>72</v>
      </c>
      <c r="AY134" s="212" t="s">
        <v>127</v>
      </c>
    </row>
    <row r="135" spans="1:65" s="15" customFormat="1" ht="11.25">
      <c r="B135" s="213"/>
      <c r="C135" s="214"/>
      <c r="D135" s="187" t="s">
        <v>139</v>
      </c>
      <c r="E135" s="215" t="s">
        <v>19</v>
      </c>
      <c r="F135" s="216" t="s">
        <v>145</v>
      </c>
      <c r="G135" s="214"/>
      <c r="H135" s="217">
        <v>3.6230000000000002</v>
      </c>
      <c r="I135" s="218"/>
      <c r="J135" s="214"/>
      <c r="K135" s="214"/>
      <c r="L135" s="219"/>
      <c r="M135" s="220"/>
      <c r="N135" s="221"/>
      <c r="O135" s="221"/>
      <c r="P135" s="221"/>
      <c r="Q135" s="221"/>
      <c r="R135" s="221"/>
      <c r="S135" s="221"/>
      <c r="T135" s="222"/>
      <c r="AT135" s="223" t="s">
        <v>139</v>
      </c>
      <c r="AU135" s="223" t="s">
        <v>81</v>
      </c>
      <c r="AV135" s="15" t="s">
        <v>135</v>
      </c>
      <c r="AW135" s="15" t="s">
        <v>33</v>
      </c>
      <c r="AX135" s="15" t="s">
        <v>79</v>
      </c>
      <c r="AY135" s="223" t="s">
        <v>127</v>
      </c>
    </row>
    <row r="136" spans="1:65" s="2" customFormat="1" ht="16.5" customHeight="1">
      <c r="A136" s="35"/>
      <c r="B136" s="36"/>
      <c r="C136" s="174" t="s">
        <v>182</v>
      </c>
      <c r="D136" s="174" t="s">
        <v>130</v>
      </c>
      <c r="E136" s="175" t="s">
        <v>183</v>
      </c>
      <c r="F136" s="176" t="s">
        <v>184</v>
      </c>
      <c r="G136" s="177" t="s">
        <v>163</v>
      </c>
      <c r="H136" s="178">
        <v>1</v>
      </c>
      <c r="I136" s="179"/>
      <c r="J136" s="180">
        <f>ROUND(I136*H136,2)</f>
        <v>0</v>
      </c>
      <c r="K136" s="176" t="s">
        <v>19</v>
      </c>
      <c r="L136" s="40"/>
      <c r="M136" s="181" t="s">
        <v>19</v>
      </c>
      <c r="N136" s="182" t="s">
        <v>43</v>
      </c>
      <c r="O136" s="65"/>
      <c r="P136" s="183">
        <f>O136*H136</f>
        <v>0</v>
      </c>
      <c r="Q136" s="183">
        <v>0</v>
      </c>
      <c r="R136" s="183">
        <f>Q136*H136</f>
        <v>0</v>
      </c>
      <c r="S136" s="183">
        <v>0</v>
      </c>
      <c r="T136" s="184">
        <f>S136*H136</f>
        <v>0</v>
      </c>
      <c r="U136" s="35"/>
      <c r="V136" s="35"/>
      <c r="W136" s="35"/>
      <c r="X136" s="35"/>
      <c r="Y136" s="35"/>
      <c r="Z136" s="35"/>
      <c r="AA136" s="35"/>
      <c r="AB136" s="35"/>
      <c r="AC136" s="35"/>
      <c r="AD136" s="35"/>
      <c r="AE136" s="35"/>
      <c r="AR136" s="185" t="s">
        <v>135</v>
      </c>
      <c r="AT136" s="185" t="s">
        <v>130</v>
      </c>
      <c r="AU136" s="185" t="s">
        <v>81</v>
      </c>
      <c r="AY136" s="18" t="s">
        <v>127</v>
      </c>
      <c r="BE136" s="186">
        <f>IF(N136="základní",J136,0)</f>
        <v>0</v>
      </c>
      <c r="BF136" s="186">
        <f>IF(N136="snížená",J136,0)</f>
        <v>0</v>
      </c>
      <c r="BG136" s="186">
        <f>IF(N136="zákl. přenesená",J136,0)</f>
        <v>0</v>
      </c>
      <c r="BH136" s="186">
        <f>IF(N136="sníž. přenesená",J136,0)</f>
        <v>0</v>
      </c>
      <c r="BI136" s="186">
        <f>IF(N136="nulová",J136,0)</f>
        <v>0</v>
      </c>
      <c r="BJ136" s="18" t="s">
        <v>79</v>
      </c>
      <c r="BK136" s="186">
        <f>ROUND(I136*H136,2)</f>
        <v>0</v>
      </c>
      <c r="BL136" s="18" t="s">
        <v>135</v>
      </c>
      <c r="BM136" s="185" t="s">
        <v>185</v>
      </c>
    </row>
    <row r="137" spans="1:65" s="2" customFormat="1" ht="24">
      <c r="A137" s="35"/>
      <c r="B137" s="36"/>
      <c r="C137" s="174" t="s">
        <v>169</v>
      </c>
      <c r="D137" s="174" t="s">
        <v>130</v>
      </c>
      <c r="E137" s="175" t="s">
        <v>186</v>
      </c>
      <c r="F137" s="176" t="s">
        <v>187</v>
      </c>
      <c r="G137" s="177" t="s">
        <v>133</v>
      </c>
      <c r="H137" s="178">
        <v>2028</v>
      </c>
      <c r="I137" s="179"/>
      <c r="J137" s="180">
        <f>ROUND(I137*H137,2)</f>
        <v>0</v>
      </c>
      <c r="K137" s="176" t="s">
        <v>134</v>
      </c>
      <c r="L137" s="40"/>
      <c r="M137" s="181" t="s">
        <v>19</v>
      </c>
      <c r="N137" s="182" t="s">
        <v>43</v>
      </c>
      <c r="O137" s="65"/>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135</v>
      </c>
      <c r="AT137" s="185" t="s">
        <v>130</v>
      </c>
      <c r="AU137" s="185" t="s">
        <v>81</v>
      </c>
      <c r="AY137" s="18" t="s">
        <v>127</v>
      </c>
      <c r="BE137" s="186">
        <f>IF(N137="základní",J137,0)</f>
        <v>0</v>
      </c>
      <c r="BF137" s="186">
        <f>IF(N137="snížená",J137,0)</f>
        <v>0</v>
      </c>
      <c r="BG137" s="186">
        <f>IF(N137="zákl. přenesená",J137,0)</f>
        <v>0</v>
      </c>
      <c r="BH137" s="186">
        <f>IF(N137="sníž. přenesená",J137,0)</f>
        <v>0</v>
      </c>
      <c r="BI137" s="186">
        <f>IF(N137="nulová",J137,0)</f>
        <v>0</v>
      </c>
      <c r="BJ137" s="18" t="s">
        <v>79</v>
      </c>
      <c r="BK137" s="186">
        <f>ROUND(I137*H137,2)</f>
        <v>0</v>
      </c>
      <c r="BL137" s="18" t="s">
        <v>135</v>
      </c>
      <c r="BM137" s="185" t="s">
        <v>188</v>
      </c>
    </row>
    <row r="138" spans="1:65" s="2" customFormat="1" ht="58.5">
      <c r="A138" s="35"/>
      <c r="B138" s="36"/>
      <c r="C138" s="37"/>
      <c r="D138" s="187" t="s">
        <v>137</v>
      </c>
      <c r="E138" s="37"/>
      <c r="F138" s="188" t="s">
        <v>189</v>
      </c>
      <c r="G138" s="37"/>
      <c r="H138" s="37"/>
      <c r="I138" s="189"/>
      <c r="J138" s="37"/>
      <c r="K138" s="37"/>
      <c r="L138" s="40"/>
      <c r="M138" s="190"/>
      <c r="N138" s="191"/>
      <c r="O138" s="65"/>
      <c r="P138" s="65"/>
      <c r="Q138" s="65"/>
      <c r="R138" s="65"/>
      <c r="S138" s="65"/>
      <c r="T138" s="66"/>
      <c r="U138" s="35"/>
      <c r="V138" s="35"/>
      <c r="W138" s="35"/>
      <c r="X138" s="35"/>
      <c r="Y138" s="35"/>
      <c r="Z138" s="35"/>
      <c r="AA138" s="35"/>
      <c r="AB138" s="35"/>
      <c r="AC138" s="35"/>
      <c r="AD138" s="35"/>
      <c r="AE138" s="35"/>
      <c r="AT138" s="18" t="s">
        <v>137</v>
      </c>
      <c r="AU138" s="18" t="s">
        <v>81</v>
      </c>
    </row>
    <row r="139" spans="1:65" s="14" customFormat="1" ht="11.25">
      <c r="B139" s="202"/>
      <c r="C139" s="203"/>
      <c r="D139" s="187" t="s">
        <v>139</v>
      </c>
      <c r="E139" s="204" t="s">
        <v>19</v>
      </c>
      <c r="F139" s="205" t="s">
        <v>190</v>
      </c>
      <c r="G139" s="203"/>
      <c r="H139" s="206">
        <v>1980</v>
      </c>
      <c r="I139" s="207"/>
      <c r="J139" s="203"/>
      <c r="K139" s="203"/>
      <c r="L139" s="208"/>
      <c r="M139" s="209"/>
      <c r="N139" s="210"/>
      <c r="O139" s="210"/>
      <c r="P139" s="210"/>
      <c r="Q139" s="210"/>
      <c r="R139" s="210"/>
      <c r="S139" s="210"/>
      <c r="T139" s="211"/>
      <c r="AT139" s="212" t="s">
        <v>139</v>
      </c>
      <c r="AU139" s="212" t="s">
        <v>81</v>
      </c>
      <c r="AV139" s="14" t="s">
        <v>81</v>
      </c>
      <c r="AW139" s="14" t="s">
        <v>33</v>
      </c>
      <c r="AX139" s="14" t="s">
        <v>72</v>
      </c>
      <c r="AY139" s="212" t="s">
        <v>127</v>
      </c>
    </row>
    <row r="140" spans="1:65" s="14" customFormat="1" ht="11.25">
      <c r="B140" s="202"/>
      <c r="C140" s="203"/>
      <c r="D140" s="187" t="s">
        <v>139</v>
      </c>
      <c r="E140" s="204" t="s">
        <v>19</v>
      </c>
      <c r="F140" s="205" t="s">
        <v>191</v>
      </c>
      <c r="G140" s="203"/>
      <c r="H140" s="206">
        <v>48</v>
      </c>
      <c r="I140" s="207"/>
      <c r="J140" s="203"/>
      <c r="K140" s="203"/>
      <c r="L140" s="208"/>
      <c r="M140" s="209"/>
      <c r="N140" s="210"/>
      <c r="O140" s="210"/>
      <c r="P140" s="210"/>
      <c r="Q140" s="210"/>
      <c r="R140" s="210"/>
      <c r="S140" s="210"/>
      <c r="T140" s="211"/>
      <c r="AT140" s="212" t="s">
        <v>139</v>
      </c>
      <c r="AU140" s="212" t="s">
        <v>81</v>
      </c>
      <c r="AV140" s="14" t="s">
        <v>81</v>
      </c>
      <c r="AW140" s="14" t="s">
        <v>33</v>
      </c>
      <c r="AX140" s="14" t="s">
        <v>72</v>
      </c>
      <c r="AY140" s="212" t="s">
        <v>127</v>
      </c>
    </row>
    <row r="141" spans="1:65" s="15" customFormat="1" ht="11.25">
      <c r="B141" s="213"/>
      <c r="C141" s="214"/>
      <c r="D141" s="187" t="s">
        <v>139</v>
      </c>
      <c r="E141" s="215" t="s">
        <v>19</v>
      </c>
      <c r="F141" s="216" t="s">
        <v>145</v>
      </c>
      <c r="G141" s="214"/>
      <c r="H141" s="217">
        <v>2028</v>
      </c>
      <c r="I141" s="218"/>
      <c r="J141" s="214"/>
      <c r="K141" s="214"/>
      <c r="L141" s="219"/>
      <c r="M141" s="220"/>
      <c r="N141" s="221"/>
      <c r="O141" s="221"/>
      <c r="P141" s="221"/>
      <c r="Q141" s="221"/>
      <c r="R141" s="221"/>
      <c r="S141" s="221"/>
      <c r="T141" s="222"/>
      <c r="AT141" s="223" t="s">
        <v>139</v>
      </c>
      <c r="AU141" s="223" t="s">
        <v>81</v>
      </c>
      <c r="AV141" s="15" t="s">
        <v>135</v>
      </c>
      <c r="AW141" s="15" t="s">
        <v>33</v>
      </c>
      <c r="AX141" s="15" t="s">
        <v>79</v>
      </c>
      <c r="AY141" s="223" t="s">
        <v>127</v>
      </c>
    </row>
    <row r="142" spans="1:65" s="2" customFormat="1" ht="24">
      <c r="A142" s="35"/>
      <c r="B142" s="36"/>
      <c r="C142" s="174" t="s">
        <v>192</v>
      </c>
      <c r="D142" s="174" t="s">
        <v>130</v>
      </c>
      <c r="E142" s="175" t="s">
        <v>193</v>
      </c>
      <c r="F142" s="176" t="s">
        <v>194</v>
      </c>
      <c r="G142" s="177" t="s">
        <v>133</v>
      </c>
      <c r="H142" s="178">
        <v>121680</v>
      </c>
      <c r="I142" s="179"/>
      <c r="J142" s="180">
        <f>ROUND(I142*H142,2)</f>
        <v>0</v>
      </c>
      <c r="K142" s="176" t="s">
        <v>134</v>
      </c>
      <c r="L142" s="40"/>
      <c r="M142" s="181" t="s">
        <v>19</v>
      </c>
      <c r="N142" s="182" t="s">
        <v>43</v>
      </c>
      <c r="O142" s="65"/>
      <c r="P142" s="183">
        <f>O142*H142</f>
        <v>0</v>
      </c>
      <c r="Q142" s="183">
        <v>0</v>
      </c>
      <c r="R142" s="183">
        <f>Q142*H142</f>
        <v>0</v>
      </c>
      <c r="S142" s="183">
        <v>0</v>
      </c>
      <c r="T142" s="184">
        <f>S142*H142</f>
        <v>0</v>
      </c>
      <c r="U142" s="35"/>
      <c r="V142" s="35"/>
      <c r="W142" s="35"/>
      <c r="X142" s="35"/>
      <c r="Y142" s="35"/>
      <c r="Z142" s="35"/>
      <c r="AA142" s="35"/>
      <c r="AB142" s="35"/>
      <c r="AC142" s="35"/>
      <c r="AD142" s="35"/>
      <c r="AE142" s="35"/>
      <c r="AR142" s="185" t="s">
        <v>135</v>
      </c>
      <c r="AT142" s="185" t="s">
        <v>130</v>
      </c>
      <c r="AU142" s="185" t="s">
        <v>81</v>
      </c>
      <c r="AY142" s="18" t="s">
        <v>127</v>
      </c>
      <c r="BE142" s="186">
        <f>IF(N142="základní",J142,0)</f>
        <v>0</v>
      </c>
      <c r="BF142" s="186">
        <f>IF(N142="snížená",J142,0)</f>
        <v>0</v>
      </c>
      <c r="BG142" s="186">
        <f>IF(N142="zákl. přenesená",J142,0)</f>
        <v>0</v>
      </c>
      <c r="BH142" s="186">
        <f>IF(N142="sníž. přenesená",J142,0)</f>
        <v>0</v>
      </c>
      <c r="BI142" s="186">
        <f>IF(N142="nulová",J142,0)</f>
        <v>0</v>
      </c>
      <c r="BJ142" s="18" t="s">
        <v>79</v>
      </c>
      <c r="BK142" s="186">
        <f>ROUND(I142*H142,2)</f>
        <v>0</v>
      </c>
      <c r="BL142" s="18" t="s">
        <v>135</v>
      </c>
      <c r="BM142" s="185" t="s">
        <v>195</v>
      </c>
    </row>
    <row r="143" spans="1:65" s="2" customFormat="1" ht="58.5">
      <c r="A143" s="35"/>
      <c r="B143" s="36"/>
      <c r="C143" s="37"/>
      <c r="D143" s="187" t="s">
        <v>137</v>
      </c>
      <c r="E143" s="37"/>
      <c r="F143" s="188" t="s">
        <v>189</v>
      </c>
      <c r="G143" s="37"/>
      <c r="H143" s="37"/>
      <c r="I143" s="189"/>
      <c r="J143" s="37"/>
      <c r="K143" s="37"/>
      <c r="L143" s="40"/>
      <c r="M143" s="190"/>
      <c r="N143" s="191"/>
      <c r="O143" s="65"/>
      <c r="P143" s="65"/>
      <c r="Q143" s="65"/>
      <c r="R143" s="65"/>
      <c r="S143" s="65"/>
      <c r="T143" s="66"/>
      <c r="U143" s="35"/>
      <c r="V143" s="35"/>
      <c r="W143" s="35"/>
      <c r="X143" s="35"/>
      <c r="Y143" s="35"/>
      <c r="Z143" s="35"/>
      <c r="AA143" s="35"/>
      <c r="AB143" s="35"/>
      <c r="AC143" s="35"/>
      <c r="AD143" s="35"/>
      <c r="AE143" s="35"/>
      <c r="AT143" s="18" t="s">
        <v>137</v>
      </c>
      <c r="AU143" s="18" t="s">
        <v>81</v>
      </c>
    </row>
    <row r="144" spans="1:65" s="14" customFormat="1" ht="11.25">
      <c r="B144" s="202"/>
      <c r="C144" s="203"/>
      <c r="D144" s="187" t="s">
        <v>139</v>
      </c>
      <c r="E144" s="204" t="s">
        <v>19</v>
      </c>
      <c r="F144" s="205" t="s">
        <v>196</v>
      </c>
      <c r="G144" s="203"/>
      <c r="H144" s="206">
        <v>121680</v>
      </c>
      <c r="I144" s="207"/>
      <c r="J144" s="203"/>
      <c r="K144" s="203"/>
      <c r="L144" s="208"/>
      <c r="M144" s="209"/>
      <c r="N144" s="210"/>
      <c r="O144" s="210"/>
      <c r="P144" s="210"/>
      <c r="Q144" s="210"/>
      <c r="R144" s="210"/>
      <c r="S144" s="210"/>
      <c r="T144" s="211"/>
      <c r="AT144" s="212" t="s">
        <v>139</v>
      </c>
      <c r="AU144" s="212" t="s">
        <v>81</v>
      </c>
      <c r="AV144" s="14" t="s">
        <v>81</v>
      </c>
      <c r="AW144" s="14" t="s">
        <v>33</v>
      </c>
      <c r="AX144" s="14" t="s">
        <v>79</v>
      </c>
      <c r="AY144" s="212" t="s">
        <v>127</v>
      </c>
    </row>
    <row r="145" spans="1:65" s="2" customFormat="1" ht="24">
      <c r="A145" s="35"/>
      <c r="B145" s="36"/>
      <c r="C145" s="174" t="s">
        <v>197</v>
      </c>
      <c r="D145" s="174" t="s">
        <v>130</v>
      </c>
      <c r="E145" s="175" t="s">
        <v>198</v>
      </c>
      <c r="F145" s="176" t="s">
        <v>199</v>
      </c>
      <c r="G145" s="177" t="s">
        <v>133</v>
      </c>
      <c r="H145" s="178">
        <v>2028</v>
      </c>
      <c r="I145" s="179"/>
      <c r="J145" s="180">
        <f>ROUND(I145*H145,2)</f>
        <v>0</v>
      </c>
      <c r="K145" s="176" t="s">
        <v>134</v>
      </c>
      <c r="L145" s="40"/>
      <c r="M145" s="181" t="s">
        <v>19</v>
      </c>
      <c r="N145" s="182" t="s">
        <v>43</v>
      </c>
      <c r="O145" s="65"/>
      <c r="P145" s="183">
        <f>O145*H145</f>
        <v>0</v>
      </c>
      <c r="Q145" s="183">
        <v>0</v>
      </c>
      <c r="R145" s="183">
        <f>Q145*H145</f>
        <v>0</v>
      </c>
      <c r="S145" s="183">
        <v>0</v>
      </c>
      <c r="T145" s="184">
        <f>S145*H145</f>
        <v>0</v>
      </c>
      <c r="U145" s="35"/>
      <c r="V145" s="35"/>
      <c r="W145" s="35"/>
      <c r="X145" s="35"/>
      <c r="Y145" s="35"/>
      <c r="Z145" s="35"/>
      <c r="AA145" s="35"/>
      <c r="AB145" s="35"/>
      <c r="AC145" s="35"/>
      <c r="AD145" s="35"/>
      <c r="AE145" s="35"/>
      <c r="AR145" s="185" t="s">
        <v>135</v>
      </c>
      <c r="AT145" s="185" t="s">
        <v>130</v>
      </c>
      <c r="AU145" s="185" t="s">
        <v>81</v>
      </c>
      <c r="AY145" s="18" t="s">
        <v>127</v>
      </c>
      <c r="BE145" s="186">
        <f>IF(N145="základní",J145,0)</f>
        <v>0</v>
      </c>
      <c r="BF145" s="186">
        <f>IF(N145="snížená",J145,0)</f>
        <v>0</v>
      </c>
      <c r="BG145" s="186">
        <f>IF(N145="zákl. přenesená",J145,0)</f>
        <v>0</v>
      </c>
      <c r="BH145" s="186">
        <f>IF(N145="sníž. přenesená",J145,0)</f>
        <v>0</v>
      </c>
      <c r="BI145" s="186">
        <f>IF(N145="nulová",J145,0)</f>
        <v>0</v>
      </c>
      <c r="BJ145" s="18" t="s">
        <v>79</v>
      </c>
      <c r="BK145" s="186">
        <f>ROUND(I145*H145,2)</f>
        <v>0</v>
      </c>
      <c r="BL145" s="18" t="s">
        <v>135</v>
      </c>
      <c r="BM145" s="185" t="s">
        <v>200</v>
      </c>
    </row>
    <row r="146" spans="1:65" s="2" customFormat="1" ht="29.25">
      <c r="A146" s="35"/>
      <c r="B146" s="36"/>
      <c r="C146" s="37"/>
      <c r="D146" s="187" t="s">
        <v>137</v>
      </c>
      <c r="E146" s="37"/>
      <c r="F146" s="188" t="s">
        <v>201</v>
      </c>
      <c r="G146" s="37"/>
      <c r="H146" s="37"/>
      <c r="I146" s="189"/>
      <c r="J146" s="37"/>
      <c r="K146" s="37"/>
      <c r="L146" s="40"/>
      <c r="M146" s="190"/>
      <c r="N146" s="191"/>
      <c r="O146" s="65"/>
      <c r="P146" s="65"/>
      <c r="Q146" s="65"/>
      <c r="R146" s="65"/>
      <c r="S146" s="65"/>
      <c r="T146" s="66"/>
      <c r="U146" s="35"/>
      <c r="V146" s="35"/>
      <c r="W146" s="35"/>
      <c r="X146" s="35"/>
      <c r="Y146" s="35"/>
      <c r="Z146" s="35"/>
      <c r="AA146" s="35"/>
      <c r="AB146" s="35"/>
      <c r="AC146" s="35"/>
      <c r="AD146" s="35"/>
      <c r="AE146" s="35"/>
      <c r="AT146" s="18" t="s">
        <v>137</v>
      </c>
      <c r="AU146" s="18" t="s">
        <v>81</v>
      </c>
    </row>
    <row r="147" spans="1:65" s="2" customFormat="1" ht="16.5" customHeight="1">
      <c r="A147" s="35"/>
      <c r="B147" s="36"/>
      <c r="C147" s="174" t="s">
        <v>202</v>
      </c>
      <c r="D147" s="174" t="s">
        <v>130</v>
      </c>
      <c r="E147" s="175" t="s">
        <v>203</v>
      </c>
      <c r="F147" s="176" t="s">
        <v>204</v>
      </c>
      <c r="G147" s="177" t="s">
        <v>133</v>
      </c>
      <c r="H147" s="178">
        <v>2028</v>
      </c>
      <c r="I147" s="179"/>
      <c r="J147" s="180">
        <f>ROUND(I147*H147,2)</f>
        <v>0</v>
      </c>
      <c r="K147" s="176" t="s">
        <v>134</v>
      </c>
      <c r="L147" s="40"/>
      <c r="M147" s="181" t="s">
        <v>19</v>
      </c>
      <c r="N147" s="182" t="s">
        <v>43</v>
      </c>
      <c r="O147" s="65"/>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135</v>
      </c>
      <c r="AT147" s="185" t="s">
        <v>130</v>
      </c>
      <c r="AU147" s="185" t="s">
        <v>81</v>
      </c>
      <c r="AY147" s="18" t="s">
        <v>127</v>
      </c>
      <c r="BE147" s="186">
        <f>IF(N147="základní",J147,0)</f>
        <v>0</v>
      </c>
      <c r="BF147" s="186">
        <f>IF(N147="snížená",J147,0)</f>
        <v>0</v>
      </c>
      <c r="BG147" s="186">
        <f>IF(N147="zákl. přenesená",J147,0)</f>
        <v>0</v>
      </c>
      <c r="BH147" s="186">
        <f>IF(N147="sníž. přenesená",J147,0)</f>
        <v>0</v>
      </c>
      <c r="BI147" s="186">
        <f>IF(N147="nulová",J147,0)</f>
        <v>0</v>
      </c>
      <c r="BJ147" s="18" t="s">
        <v>79</v>
      </c>
      <c r="BK147" s="186">
        <f>ROUND(I147*H147,2)</f>
        <v>0</v>
      </c>
      <c r="BL147" s="18" t="s">
        <v>135</v>
      </c>
      <c r="BM147" s="185" t="s">
        <v>205</v>
      </c>
    </row>
    <row r="148" spans="1:65" s="2" customFormat="1" ht="29.25">
      <c r="A148" s="35"/>
      <c r="B148" s="36"/>
      <c r="C148" s="37"/>
      <c r="D148" s="187" t="s">
        <v>137</v>
      </c>
      <c r="E148" s="37"/>
      <c r="F148" s="188" t="s">
        <v>206</v>
      </c>
      <c r="G148" s="37"/>
      <c r="H148" s="37"/>
      <c r="I148" s="189"/>
      <c r="J148" s="37"/>
      <c r="K148" s="37"/>
      <c r="L148" s="40"/>
      <c r="M148" s="190"/>
      <c r="N148" s="191"/>
      <c r="O148" s="65"/>
      <c r="P148" s="65"/>
      <c r="Q148" s="65"/>
      <c r="R148" s="65"/>
      <c r="S148" s="65"/>
      <c r="T148" s="66"/>
      <c r="U148" s="35"/>
      <c r="V148" s="35"/>
      <c r="W148" s="35"/>
      <c r="X148" s="35"/>
      <c r="Y148" s="35"/>
      <c r="Z148" s="35"/>
      <c r="AA148" s="35"/>
      <c r="AB148" s="35"/>
      <c r="AC148" s="35"/>
      <c r="AD148" s="35"/>
      <c r="AE148" s="35"/>
      <c r="AT148" s="18" t="s">
        <v>137</v>
      </c>
      <c r="AU148" s="18" t="s">
        <v>81</v>
      </c>
    </row>
    <row r="149" spans="1:65" s="2" customFormat="1" ht="16.5" customHeight="1">
      <c r="A149" s="35"/>
      <c r="B149" s="36"/>
      <c r="C149" s="174" t="s">
        <v>207</v>
      </c>
      <c r="D149" s="174" t="s">
        <v>130</v>
      </c>
      <c r="E149" s="175" t="s">
        <v>208</v>
      </c>
      <c r="F149" s="176" t="s">
        <v>209</v>
      </c>
      <c r="G149" s="177" t="s">
        <v>133</v>
      </c>
      <c r="H149" s="178">
        <v>121680</v>
      </c>
      <c r="I149" s="179"/>
      <c r="J149" s="180">
        <f>ROUND(I149*H149,2)</f>
        <v>0</v>
      </c>
      <c r="K149" s="176" t="s">
        <v>134</v>
      </c>
      <c r="L149" s="40"/>
      <c r="M149" s="181" t="s">
        <v>19</v>
      </c>
      <c r="N149" s="182" t="s">
        <v>43</v>
      </c>
      <c r="O149" s="65"/>
      <c r="P149" s="183">
        <f>O149*H149</f>
        <v>0</v>
      </c>
      <c r="Q149" s="183">
        <v>0</v>
      </c>
      <c r="R149" s="183">
        <f>Q149*H149</f>
        <v>0</v>
      </c>
      <c r="S149" s="183">
        <v>0</v>
      </c>
      <c r="T149" s="184">
        <f>S149*H149</f>
        <v>0</v>
      </c>
      <c r="U149" s="35"/>
      <c r="V149" s="35"/>
      <c r="W149" s="35"/>
      <c r="X149" s="35"/>
      <c r="Y149" s="35"/>
      <c r="Z149" s="35"/>
      <c r="AA149" s="35"/>
      <c r="AB149" s="35"/>
      <c r="AC149" s="35"/>
      <c r="AD149" s="35"/>
      <c r="AE149" s="35"/>
      <c r="AR149" s="185" t="s">
        <v>135</v>
      </c>
      <c r="AT149" s="185" t="s">
        <v>130</v>
      </c>
      <c r="AU149" s="185" t="s">
        <v>81</v>
      </c>
      <c r="AY149" s="18" t="s">
        <v>127</v>
      </c>
      <c r="BE149" s="186">
        <f>IF(N149="základní",J149,0)</f>
        <v>0</v>
      </c>
      <c r="BF149" s="186">
        <f>IF(N149="snížená",J149,0)</f>
        <v>0</v>
      </c>
      <c r="BG149" s="186">
        <f>IF(N149="zákl. přenesená",J149,0)</f>
        <v>0</v>
      </c>
      <c r="BH149" s="186">
        <f>IF(N149="sníž. přenesená",J149,0)</f>
        <v>0</v>
      </c>
      <c r="BI149" s="186">
        <f>IF(N149="nulová",J149,0)</f>
        <v>0</v>
      </c>
      <c r="BJ149" s="18" t="s">
        <v>79</v>
      </c>
      <c r="BK149" s="186">
        <f>ROUND(I149*H149,2)</f>
        <v>0</v>
      </c>
      <c r="BL149" s="18" t="s">
        <v>135</v>
      </c>
      <c r="BM149" s="185" t="s">
        <v>210</v>
      </c>
    </row>
    <row r="150" spans="1:65" s="2" customFormat="1" ht="29.25">
      <c r="A150" s="35"/>
      <c r="B150" s="36"/>
      <c r="C150" s="37"/>
      <c r="D150" s="187" t="s">
        <v>137</v>
      </c>
      <c r="E150" s="37"/>
      <c r="F150" s="188" t="s">
        <v>206</v>
      </c>
      <c r="G150" s="37"/>
      <c r="H150" s="37"/>
      <c r="I150" s="189"/>
      <c r="J150" s="37"/>
      <c r="K150" s="37"/>
      <c r="L150" s="40"/>
      <c r="M150" s="190"/>
      <c r="N150" s="191"/>
      <c r="O150" s="65"/>
      <c r="P150" s="65"/>
      <c r="Q150" s="65"/>
      <c r="R150" s="65"/>
      <c r="S150" s="65"/>
      <c r="T150" s="66"/>
      <c r="U150" s="35"/>
      <c r="V150" s="35"/>
      <c r="W150" s="35"/>
      <c r="X150" s="35"/>
      <c r="Y150" s="35"/>
      <c r="Z150" s="35"/>
      <c r="AA150" s="35"/>
      <c r="AB150" s="35"/>
      <c r="AC150" s="35"/>
      <c r="AD150" s="35"/>
      <c r="AE150" s="35"/>
      <c r="AT150" s="18" t="s">
        <v>137</v>
      </c>
      <c r="AU150" s="18" t="s">
        <v>81</v>
      </c>
    </row>
    <row r="151" spans="1:65" s="2" customFormat="1" ht="16.5" customHeight="1">
      <c r="A151" s="35"/>
      <c r="B151" s="36"/>
      <c r="C151" s="174" t="s">
        <v>211</v>
      </c>
      <c r="D151" s="174" t="s">
        <v>130</v>
      </c>
      <c r="E151" s="175" t="s">
        <v>212</v>
      </c>
      <c r="F151" s="176" t="s">
        <v>213</v>
      </c>
      <c r="G151" s="177" t="s">
        <v>133</v>
      </c>
      <c r="H151" s="178">
        <v>2028</v>
      </c>
      <c r="I151" s="179"/>
      <c r="J151" s="180">
        <f>ROUND(I151*H151,2)</f>
        <v>0</v>
      </c>
      <c r="K151" s="176" t="s">
        <v>134</v>
      </c>
      <c r="L151" s="40"/>
      <c r="M151" s="181" t="s">
        <v>19</v>
      </c>
      <c r="N151" s="182" t="s">
        <v>43</v>
      </c>
      <c r="O151" s="65"/>
      <c r="P151" s="183">
        <f>O151*H151</f>
        <v>0</v>
      </c>
      <c r="Q151" s="183">
        <v>0</v>
      </c>
      <c r="R151" s="183">
        <f>Q151*H151</f>
        <v>0</v>
      </c>
      <c r="S151" s="183">
        <v>0</v>
      </c>
      <c r="T151" s="184">
        <f>S151*H151</f>
        <v>0</v>
      </c>
      <c r="U151" s="35"/>
      <c r="V151" s="35"/>
      <c r="W151" s="35"/>
      <c r="X151" s="35"/>
      <c r="Y151" s="35"/>
      <c r="Z151" s="35"/>
      <c r="AA151" s="35"/>
      <c r="AB151" s="35"/>
      <c r="AC151" s="35"/>
      <c r="AD151" s="35"/>
      <c r="AE151" s="35"/>
      <c r="AR151" s="185" t="s">
        <v>135</v>
      </c>
      <c r="AT151" s="185" t="s">
        <v>130</v>
      </c>
      <c r="AU151" s="185" t="s">
        <v>81</v>
      </c>
      <c r="AY151" s="18" t="s">
        <v>127</v>
      </c>
      <c r="BE151" s="186">
        <f>IF(N151="základní",J151,0)</f>
        <v>0</v>
      </c>
      <c r="BF151" s="186">
        <f>IF(N151="snížená",J151,0)</f>
        <v>0</v>
      </c>
      <c r="BG151" s="186">
        <f>IF(N151="zákl. přenesená",J151,0)</f>
        <v>0</v>
      </c>
      <c r="BH151" s="186">
        <f>IF(N151="sníž. přenesená",J151,0)</f>
        <v>0</v>
      </c>
      <c r="BI151" s="186">
        <f>IF(N151="nulová",J151,0)</f>
        <v>0</v>
      </c>
      <c r="BJ151" s="18" t="s">
        <v>79</v>
      </c>
      <c r="BK151" s="186">
        <f>ROUND(I151*H151,2)</f>
        <v>0</v>
      </c>
      <c r="BL151" s="18" t="s">
        <v>135</v>
      </c>
      <c r="BM151" s="185" t="s">
        <v>214</v>
      </c>
    </row>
    <row r="152" spans="1:65" s="2" customFormat="1" ht="24">
      <c r="A152" s="35"/>
      <c r="B152" s="36"/>
      <c r="C152" s="174" t="s">
        <v>8</v>
      </c>
      <c r="D152" s="174" t="s">
        <v>130</v>
      </c>
      <c r="E152" s="175" t="s">
        <v>215</v>
      </c>
      <c r="F152" s="176" t="s">
        <v>216</v>
      </c>
      <c r="G152" s="177" t="s">
        <v>133</v>
      </c>
      <c r="H152" s="178">
        <v>200</v>
      </c>
      <c r="I152" s="179"/>
      <c r="J152" s="180">
        <f>ROUND(I152*H152,2)</f>
        <v>0</v>
      </c>
      <c r="K152" s="176" t="s">
        <v>134</v>
      </c>
      <c r="L152" s="40"/>
      <c r="M152" s="181" t="s">
        <v>19</v>
      </c>
      <c r="N152" s="182" t="s">
        <v>43</v>
      </c>
      <c r="O152" s="65"/>
      <c r="P152" s="183">
        <f>O152*H152</f>
        <v>0</v>
      </c>
      <c r="Q152" s="183">
        <v>1.2999999999999999E-4</v>
      </c>
      <c r="R152" s="183">
        <f>Q152*H152</f>
        <v>2.5999999999999999E-2</v>
      </c>
      <c r="S152" s="183">
        <v>0</v>
      </c>
      <c r="T152" s="184">
        <f>S152*H152</f>
        <v>0</v>
      </c>
      <c r="U152" s="35"/>
      <c r="V152" s="35"/>
      <c r="W152" s="35"/>
      <c r="X152" s="35"/>
      <c r="Y152" s="35"/>
      <c r="Z152" s="35"/>
      <c r="AA152" s="35"/>
      <c r="AB152" s="35"/>
      <c r="AC152" s="35"/>
      <c r="AD152" s="35"/>
      <c r="AE152" s="35"/>
      <c r="AR152" s="185" t="s">
        <v>135</v>
      </c>
      <c r="AT152" s="185" t="s">
        <v>130</v>
      </c>
      <c r="AU152" s="185" t="s">
        <v>81</v>
      </c>
      <c r="AY152" s="18" t="s">
        <v>127</v>
      </c>
      <c r="BE152" s="186">
        <f>IF(N152="základní",J152,0)</f>
        <v>0</v>
      </c>
      <c r="BF152" s="186">
        <f>IF(N152="snížená",J152,0)</f>
        <v>0</v>
      </c>
      <c r="BG152" s="186">
        <f>IF(N152="zákl. přenesená",J152,0)</f>
        <v>0</v>
      </c>
      <c r="BH152" s="186">
        <f>IF(N152="sníž. přenesená",J152,0)</f>
        <v>0</v>
      </c>
      <c r="BI152" s="186">
        <f>IF(N152="nulová",J152,0)</f>
        <v>0</v>
      </c>
      <c r="BJ152" s="18" t="s">
        <v>79</v>
      </c>
      <c r="BK152" s="186">
        <f>ROUND(I152*H152,2)</f>
        <v>0</v>
      </c>
      <c r="BL152" s="18" t="s">
        <v>135</v>
      </c>
      <c r="BM152" s="185" t="s">
        <v>217</v>
      </c>
    </row>
    <row r="153" spans="1:65" s="2" customFormat="1" ht="48.75">
      <c r="A153" s="35"/>
      <c r="B153" s="36"/>
      <c r="C153" s="37"/>
      <c r="D153" s="187" t="s">
        <v>137</v>
      </c>
      <c r="E153" s="37"/>
      <c r="F153" s="188" t="s">
        <v>218</v>
      </c>
      <c r="G153" s="37"/>
      <c r="H153" s="37"/>
      <c r="I153" s="189"/>
      <c r="J153" s="37"/>
      <c r="K153" s="37"/>
      <c r="L153" s="40"/>
      <c r="M153" s="190"/>
      <c r="N153" s="191"/>
      <c r="O153" s="65"/>
      <c r="P153" s="65"/>
      <c r="Q153" s="65"/>
      <c r="R153" s="65"/>
      <c r="S153" s="65"/>
      <c r="T153" s="66"/>
      <c r="U153" s="35"/>
      <c r="V153" s="35"/>
      <c r="W153" s="35"/>
      <c r="X153" s="35"/>
      <c r="Y153" s="35"/>
      <c r="Z153" s="35"/>
      <c r="AA153" s="35"/>
      <c r="AB153" s="35"/>
      <c r="AC153" s="35"/>
      <c r="AD153" s="35"/>
      <c r="AE153" s="35"/>
      <c r="AT153" s="18" t="s">
        <v>137</v>
      </c>
      <c r="AU153" s="18" t="s">
        <v>81</v>
      </c>
    </row>
    <row r="154" spans="1:65" s="13" customFormat="1" ht="11.25">
      <c r="B154" s="192"/>
      <c r="C154" s="193"/>
      <c r="D154" s="187" t="s">
        <v>139</v>
      </c>
      <c r="E154" s="194" t="s">
        <v>19</v>
      </c>
      <c r="F154" s="195" t="s">
        <v>150</v>
      </c>
      <c r="G154" s="193"/>
      <c r="H154" s="194" t="s">
        <v>19</v>
      </c>
      <c r="I154" s="196"/>
      <c r="J154" s="193"/>
      <c r="K154" s="193"/>
      <c r="L154" s="197"/>
      <c r="M154" s="198"/>
      <c r="N154" s="199"/>
      <c r="O154" s="199"/>
      <c r="P154" s="199"/>
      <c r="Q154" s="199"/>
      <c r="R154" s="199"/>
      <c r="S154" s="199"/>
      <c r="T154" s="200"/>
      <c r="AT154" s="201" t="s">
        <v>139</v>
      </c>
      <c r="AU154" s="201" t="s">
        <v>81</v>
      </c>
      <c r="AV154" s="13" t="s">
        <v>79</v>
      </c>
      <c r="AW154" s="13" t="s">
        <v>33</v>
      </c>
      <c r="AX154" s="13" t="s">
        <v>72</v>
      </c>
      <c r="AY154" s="201" t="s">
        <v>127</v>
      </c>
    </row>
    <row r="155" spans="1:65" s="14" customFormat="1" ht="11.25">
      <c r="B155" s="202"/>
      <c r="C155" s="203"/>
      <c r="D155" s="187" t="s">
        <v>139</v>
      </c>
      <c r="E155" s="204" t="s">
        <v>19</v>
      </c>
      <c r="F155" s="205" t="s">
        <v>219</v>
      </c>
      <c r="G155" s="203"/>
      <c r="H155" s="206">
        <v>200</v>
      </c>
      <c r="I155" s="207"/>
      <c r="J155" s="203"/>
      <c r="K155" s="203"/>
      <c r="L155" s="208"/>
      <c r="M155" s="209"/>
      <c r="N155" s="210"/>
      <c r="O155" s="210"/>
      <c r="P155" s="210"/>
      <c r="Q155" s="210"/>
      <c r="R155" s="210"/>
      <c r="S155" s="210"/>
      <c r="T155" s="211"/>
      <c r="AT155" s="212" t="s">
        <v>139</v>
      </c>
      <c r="AU155" s="212" t="s">
        <v>81</v>
      </c>
      <c r="AV155" s="14" t="s">
        <v>81</v>
      </c>
      <c r="AW155" s="14" t="s">
        <v>33</v>
      </c>
      <c r="AX155" s="14" t="s">
        <v>79</v>
      </c>
      <c r="AY155" s="212" t="s">
        <v>127</v>
      </c>
    </row>
    <row r="156" spans="1:65" s="2" customFormat="1" ht="24">
      <c r="A156" s="35"/>
      <c r="B156" s="36"/>
      <c r="C156" s="174" t="s">
        <v>220</v>
      </c>
      <c r="D156" s="174" t="s">
        <v>130</v>
      </c>
      <c r="E156" s="175" t="s">
        <v>221</v>
      </c>
      <c r="F156" s="176" t="s">
        <v>222</v>
      </c>
      <c r="G156" s="177" t="s">
        <v>133</v>
      </c>
      <c r="H156" s="178">
        <v>551</v>
      </c>
      <c r="I156" s="179"/>
      <c r="J156" s="180">
        <f>ROUND(I156*H156,2)</f>
        <v>0</v>
      </c>
      <c r="K156" s="176" t="s">
        <v>134</v>
      </c>
      <c r="L156" s="40"/>
      <c r="M156" s="181" t="s">
        <v>19</v>
      </c>
      <c r="N156" s="182" t="s">
        <v>43</v>
      </c>
      <c r="O156" s="65"/>
      <c r="P156" s="183">
        <f>O156*H156</f>
        <v>0</v>
      </c>
      <c r="Q156" s="183">
        <v>4.0000000000000003E-5</v>
      </c>
      <c r="R156" s="183">
        <f>Q156*H156</f>
        <v>2.2040000000000001E-2</v>
      </c>
      <c r="S156" s="183">
        <v>0</v>
      </c>
      <c r="T156" s="184">
        <f>S156*H156</f>
        <v>0</v>
      </c>
      <c r="U156" s="35"/>
      <c r="V156" s="35"/>
      <c r="W156" s="35"/>
      <c r="X156" s="35"/>
      <c r="Y156" s="35"/>
      <c r="Z156" s="35"/>
      <c r="AA156" s="35"/>
      <c r="AB156" s="35"/>
      <c r="AC156" s="35"/>
      <c r="AD156" s="35"/>
      <c r="AE156" s="35"/>
      <c r="AR156" s="185" t="s">
        <v>135</v>
      </c>
      <c r="AT156" s="185" t="s">
        <v>130</v>
      </c>
      <c r="AU156" s="185" t="s">
        <v>81</v>
      </c>
      <c r="AY156" s="18" t="s">
        <v>127</v>
      </c>
      <c r="BE156" s="186">
        <f>IF(N156="základní",J156,0)</f>
        <v>0</v>
      </c>
      <c r="BF156" s="186">
        <f>IF(N156="snížená",J156,0)</f>
        <v>0</v>
      </c>
      <c r="BG156" s="186">
        <f>IF(N156="zákl. přenesená",J156,0)</f>
        <v>0</v>
      </c>
      <c r="BH156" s="186">
        <f>IF(N156="sníž. přenesená",J156,0)</f>
        <v>0</v>
      </c>
      <c r="BI156" s="186">
        <f>IF(N156="nulová",J156,0)</f>
        <v>0</v>
      </c>
      <c r="BJ156" s="18" t="s">
        <v>79</v>
      </c>
      <c r="BK156" s="186">
        <f>ROUND(I156*H156,2)</f>
        <v>0</v>
      </c>
      <c r="BL156" s="18" t="s">
        <v>135</v>
      </c>
      <c r="BM156" s="185" t="s">
        <v>223</v>
      </c>
    </row>
    <row r="157" spans="1:65" s="2" customFormat="1" ht="175.5">
      <c r="A157" s="35"/>
      <c r="B157" s="36"/>
      <c r="C157" s="37"/>
      <c r="D157" s="187" t="s">
        <v>137</v>
      </c>
      <c r="E157" s="37"/>
      <c r="F157" s="188" t="s">
        <v>224</v>
      </c>
      <c r="G157" s="37"/>
      <c r="H157" s="37"/>
      <c r="I157" s="189"/>
      <c r="J157" s="37"/>
      <c r="K157" s="37"/>
      <c r="L157" s="40"/>
      <c r="M157" s="190"/>
      <c r="N157" s="191"/>
      <c r="O157" s="65"/>
      <c r="P157" s="65"/>
      <c r="Q157" s="65"/>
      <c r="R157" s="65"/>
      <c r="S157" s="65"/>
      <c r="T157" s="66"/>
      <c r="U157" s="35"/>
      <c r="V157" s="35"/>
      <c r="W157" s="35"/>
      <c r="X157" s="35"/>
      <c r="Y157" s="35"/>
      <c r="Z157" s="35"/>
      <c r="AA157" s="35"/>
      <c r="AB157" s="35"/>
      <c r="AC157" s="35"/>
      <c r="AD157" s="35"/>
      <c r="AE157" s="35"/>
      <c r="AT157" s="18" t="s">
        <v>137</v>
      </c>
      <c r="AU157" s="18" t="s">
        <v>81</v>
      </c>
    </row>
    <row r="158" spans="1:65" s="13" customFormat="1" ht="11.25">
      <c r="B158" s="192"/>
      <c r="C158" s="193"/>
      <c r="D158" s="187" t="s">
        <v>139</v>
      </c>
      <c r="E158" s="194" t="s">
        <v>19</v>
      </c>
      <c r="F158" s="195" t="s">
        <v>225</v>
      </c>
      <c r="G158" s="193"/>
      <c r="H158" s="194" t="s">
        <v>19</v>
      </c>
      <c r="I158" s="196"/>
      <c r="J158" s="193"/>
      <c r="K158" s="193"/>
      <c r="L158" s="197"/>
      <c r="M158" s="198"/>
      <c r="N158" s="199"/>
      <c r="O158" s="199"/>
      <c r="P158" s="199"/>
      <c r="Q158" s="199"/>
      <c r="R158" s="199"/>
      <c r="S158" s="199"/>
      <c r="T158" s="200"/>
      <c r="AT158" s="201" t="s">
        <v>139</v>
      </c>
      <c r="AU158" s="201" t="s">
        <v>81</v>
      </c>
      <c r="AV158" s="13" t="s">
        <v>79</v>
      </c>
      <c r="AW158" s="13" t="s">
        <v>33</v>
      </c>
      <c r="AX158" s="13" t="s">
        <v>72</v>
      </c>
      <c r="AY158" s="201" t="s">
        <v>127</v>
      </c>
    </row>
    <row r="159" spans="1:65" s="14" customFormat="1" ht="11.25">
      <c r="B159" s="202"/>
      <c r="C159" s="203"/>
      <c r="D159" s="187" t="s">
        <v>139</v>
      </c>
      <c r="E159" s="204" t="s">
        <v>19</v>
      </c>
      <c r="F159" s="205" t="s">
        <v>151</v>
      </c>
      <c r="G159" s="203"/>
      <c r="H159" s="206">
        <v>551</v>
      </c>
      <c r="I159" s="207"/>
      <c r="J159" s="203"/>
      <c r="K159" s="203"/>
      <c r="L159" s="208"/>
      <c r="M159" s="209"/>
      <c r="N159" s="210"/>
      <c r="O159" s="210"/>
      <c r="P159" s="210"/>
      <c r="Q159" s="210"/>
      <c r="R159" s="210"/>
      <c r="S159" s="210"/>
      <c r="T159" s="211"/>
      <c r="AT159" s="212" t="s">
        <v>139</v>
      </c>
      <c r="AU159" s="212" t="s">
        <v>81</v>
      </c>
      <c r="AV159" s="14" t="s">
        <v>81</v>
      </c>
      <c r="AW159" s="14" t="s">
        <v>33</v>
      </c>
      <c r="AX159" s="14" t="s">
        <v>79</v>
      </c>
      <c r="AY159" s="212" t="s">
        <v>127</v>
      </c>
    </row>
    <row r="160" spans="1:65" s="12" customFormat="1" ht="22.9" customHeight="1">
      <c r="B160" s="158"/>
      <c r="C160" s="159"/>
      <c r="D160" s="160" t="s">
        <v>71</v>
      </c>
      <c r="E160" s="172" t="s">
        <v>226</v>
      </c>
      <c r="F160" s="172" t="s">
        <v>227</v>
      </c>
      <c r="G160" s="159"/>
      <c r="H160" s="159"/>
      <c r="I160" s="162"/>
      <c r="J160" s="173">
        <f>BK160</f>
        <v>0</v>
      </c>
      <c r="K160" s="159"/>
      <c r="L160" s="164"/>
      <c r="M160" s="165"/>
      <c r="N160" s="166"/>
      <c r="O160" s="166"/>
      <c r="P160" s="167">
        <f>SUM(P161:P171)</f>
        <v>0</v>
      </c>
      <c r="Q160" s="166"/>
      <c r="R160" s="167">
        <f>SUM(R161:R171)</f>
        <v>0</v>
      </c>
      <c r="S160" s="166"/>
      <c r="T160" s="168">
        <f>SUM(T161:T171)</f>
        <v>0</v>
      </c>
      <c r="AR160" s="169" t="s">
        <v>79</v>
      </c>
      <c r="AT160" s="170" t="s">
        <v>71</v>
      </c>
      <c r="AU160" s="170" t="s">
        <v>79</v>
      </c>
      <c r="AY160" s="169" t="s">
        <v>127</v>
      </c>
      <c r="BK160" s="171">
        <f>SUM(BK161:BK171)</f>
        <v>0</v>
      </c>
    </row>
    <row r="161" spans="1:65" s="2" customFormat="1" ht="24">
      <c r="A161" s="35"/>
      <c r="B161" s="36"/>
      <c r="C161" s="174" t="s">
        <v>228</v>
      </c>
      <c r="D161" s="174" t="s">
        <v>130</v>
      </c>
      <c r="E161" s="175" t="s">
        <v>229</v>
      </c>
      <c r="F161" s="176" t="s">
        <v>230</v>
      </c>
      <c r="G161" s="177" t="s">
        <v>231</v>
      </c>
      <c r="H161" s="178">
        <v>24.786999999999999</v>
      </c>
      <c r="I161" s="179"/>
      <c r="J161" s="180">
        <f>ROUND(I161*H161,2)</f>
        <v>0</v>
      </c>
      <c r="K161" s="176" t="s">
        <v>134</v>
      </c>
      <c r="L161" s="40"/>
      <c r="M161" s="181" t="s">
        <v>19</v>
      </c>
      <c r="N161" s="182" t="s">
        <v>43</v>
      </c>
      <c r="O161" s="65"/>
      <c r="P161" s="183">
        <f>O161*H161</f>
        <v>0</v>
      </c>
      <c r="Q161" s="183">
        <v>0</v>
      </c>
      <c r="R161" s="183">
        <f>Q161*H161</f>
        <v>0</v>
      </c>
      <c r="S161" s="183">
        <v>0</v>
      </c>
      <c r="T161" s="184">
        <f>S161*H161</f>
        <v>0</v>
      </c>
      <c r="U161" s="35"/>
      <c r="V161" s="35"/>
      <c r="W161" s="35"/>
      <c r="X161" s="35"/>
      <c r="Y161" s="35"/>
      <c r="Z161" s="35"/>
      <c r="AA161" s="35"/>
      <c r="AB161" s="35"/>
      <c r="AC161" s="35"/>
      <c r="AD161" s="35"/>
      <c r="AE161" s="35"/>
      <c r="AR161" s="185" t="s">
        <v>135</v>
      </c>
      <c r="AT161" s="185" t="s">
        <v>130</v>
      </c>
      <c r="AU161" s="185" t="s">
        <v>81</v>
      </c>
      <c r="AY161" s="18" t="s">
        <v>127</v>
      </c>
      <c r="BE161" s="186">
        <f>IF(N161="základní",J161,0)</f>
        <v>0</v>
      </c>
      <c r="BF161" s="186">
        <f>IF(N161="snížená",J161,0)</f>
        <v>0</v>
      </c>
      <c r="BG161" s="186">
        <f>IF(N161="zákl. přenesená",J161,0)</f>
        <v>0</v>
      </c>
      <c r="BH161" s="186">
        <f>IF(N161="sníž. přenesená",J161,0)</f>
        <v>0</v>
      </c>
      <c r="BI161" s="186">
        <f>IF(N161="nulová",J161,0)</f>
        <v>0</v>
      </c>
      <c r="BJ161" s="18" t="s">
        <v>79</v>
      </c>
      <c r="BK161" s="186">
        <f>ROUND(I161*H161,2)</f>
        <v>0</v>
      </c>
      <c r="BL161" s="18" t="s">
        <v>135</v>
      </c>
      <c r="BM161" s="185" t="s">
        <v>232</v>
      </c>
    </row>
    <row r="162" spans="1:65" s="2" customFormat="1" ht="107.25">
      <c r="A162" s="35"/>
      <c r="B162" s="36"/>
      <c r="C162" s="37"/>
      <c r="D162" s="187" t="s">
        <v>137</v>
      </c>
      <c r="E162" s="37"/>
      <c r="F162" s="188" t="s">
        <v>233</v>
      </c>
      <c r="G162" s="37"/>
      <c r="H162" s="37"/>
      <c r="I162" s="189"/>
      <c r="J162" s="37"/>
      <c r="K162" s="37"/>
      <c r="L162" s="40"/>
      <c r="M162" s="190"/>
      <c r="N162" s="191"/>
      <c r="O162" s="65"/>
      <c r="P162" s="65"/>
      <c r="Q162" s="65"/>
      <c r="R162" s="65"/>
      <c r="S162" s="65"/>
      <c r="T162" s="66"/>
      <c r="U162" s="35"/>
      <c r="V162" s="35"/>
      <c r="W162" s="35"/>
      <c r="X162" s="35"/>
      <c r="Y162" s="35"/>
      <c r="Z162" s="35"/>
      <c r="AA162" s="35"/>
      <c r="AB162" s="35"/>
      <c r="AC162" s="35"/>
      <c r="AD162" s="35"/>
      <c r="AE162" s="35"/>
      <c r="AT162" s="18" t="s">
        <v>137</v>
      </c>
      <c r="AU162" s="18" t="s">
        <v>81</v>
      </c>
    </row>
    <row r="163" spans="1:65" s="2" customFormat="1" ht="16.5" customHeight="1">
      <c r="A163" s="35"/>
      <c r="B163" s="36"/>
      <c r="C163" s="174" t="s">
        <v>234</v>
      </c>
      <c r="D163" s="174" t="s">
        <v>130</v>
      </c>
      <c r="E163" s="175" t="s">
        <v>235</v>
      </c>
      <c r="F163" s="176" t="s">
        <v>236</v>
      </c>
      <c r="G163" s="177" t="s">
        <v>231</v>
      </c>
      <c r="H163" s="178">
        <v>24.786999999999999</v>
      </c>
      <c r="I163" s="179"/>
      <c r="J163" s="180">
        <f>ROUND(I163*H163,2)</f>
        <v>0</v>
      </c>
      <c r="K163" s="176" t="s">
        <v>134</v>
      </c>
      <c r="L163" s="40"/>
      <c r="M163" s="181" t="s">
        <v>19</v>
      </c>
      <c r="N163" s="182" t="s">
        <v>43</v>
      </c>
      <c r="O163" s="65"/>
      <c r="P163" s="183">
        <f>O163*H163</f>
        <v>0</v>
      </c>
      <c r="Q163" s="183">
        <v>0</v>
      </c>
      <c r="R163" s="183">
        <f>Q163*H163</f>
        <v>0</v>
      </c>
      <c r="S163" s="183">
        <v>0</v>
      </c>
      <c r="T163" s="184">
        <f>S163*H163</f>
        <v>0</v>
      </c>
      <c r="U163" s="35"/>
      <c r="V163" s="35"/>
      <c r="W163" s="35"/>
      <c r="X163" s="35"/>
      <c r="Y163" s="35"/>
      <c r="Z163" s="35"/>
      <c r="AA163" s="35"/>
      <c r="AB163" s="35"/>
      <c r="AC163" s="35"/>
      <c r="AD163" s="35"/>
      <c r="AE163" s="35"/>
      <c r="AR163" s="185" t="s">
        <v>135</v>
      </c>
      <c r="AT163" s="185" t="s">
        <v>130</v>
      </c>
      <c r="AU163" s="185" t="s">
        <v>81</v>
      </c>
      <c r="AY163" s="18" t="s">
        <v>127</v>
      </c>
      <c r="BE163" s="186">
        <f>IF(N163="základní",J163,0)</f>
        <v>0</v>
      </c>
      <c r="BF163" s="186">
        <f>IF(N163="snížená",J163,0)</f>
        <v>0</v>
      </c>
      <c r="BG163" s="186">
        <f>IF(N163="zákl. přenesená",J163,0)</f>
        <v>0</v>
      </c>
      <c r="BH163" s="186">
        <f>IF(N163="sníž. přenesená",J163,0)</f>
        <v>0</v>
      </c>
      <c r="BI163" s="186">
        <f>IF(N163="nulová",J163,0)</f>
        <v>0</v>
      </c>
      <c r="BJ163" s="18" t="s">
        <v>79</v>
      </c>
      <c r="BK163" s="186">
        <f>ROUND(I163*H163,2)</f>
        <v>0</v>
      </c>
      <c r="BL163" s="18" t="s">
        <v>135</v>
      </c>
      <c r="BM163" s="185" t="s">
        <v>237</v>
      </c>
    </row>
    <row r="164" spans="1:65" s="2" customFormat="1" ht="39">
      <c r="A164" s="35"/>
      <c r="B164" s="36"/>
      <c r="C164" s="37"/>
      <c r="D164" s="187" t="s">
        <v>137</v>
      </c>
      <c r="E164" s="37"/>
      <c r="F164" s="188" t="s">
        <v>238</v>
      </c>
      <c r="G164" s="37"/>
      <c r="H164" s="37"/>
      <c r="I164" s="189"/>
      <c r="J164" s="37"/>
      <c r="K164" s="37"/>
      <c r="L164" s="40"/>
      <c r="M164" s="190"/>
      <c r="N164" s="191"/>
      <c r="O164" s="65"/>
      <c r="P164" s="65"/>
      <c r="Q164" s="65"/>
      <c r="R164" s="65"/>
      <c r="S164" s="65"/>
      <c r="T164" s="66"/>
      <c r="U164" s="35"/>
      <c r="V164" s="35"/>
      <c r="W164" s="35"/>
      <c r="X164" s="35"/>
      <c r="Y164" s="35"/>
      <c r="Z164" s="35"/>
      <c r="AA164" s="35"/>
      <c r="AB164" s="35"/>
      <c r="AC164" s="35"/>
      <c r="AD164" s="35"/>
      <c r="AE164" s="35"/>
      <c r="AT164" s="18" t="s">
        <v>137</v>
      </c>
      <c r="AU164" s="18" t="s">
        <v>81</v>
      </c>
    </row>
    <row r="165" spans="1:65" s="2" customFormat="1" ht="21.75" customHeight="1">
      <c r="A165" s="35"/>
      <c r="B165" s="36"/>
      <c r="C165" s="174" t="s">
        <v>239</v>
      </c>
      <c r="D165" s="174" t="s">
        <v>130</v>
      </c>
      <c r="E165" s="175" t="s">
        <v>240</v>
      </c>
      <c r="F165" s="176" t="s">
        <v>241</v>
      </c>
      <c r="G165" s="177" t="s">
        <v>231</v>
      </c>
      <c r="H165" s="178">
        <v>24.786999999999999</v>
      </c>
      <c r="I165" s="179"/>
      <c r="J165" s="180">
        <f>ROUND(I165*H165,2)</f>
        <v>0</v>
      </c>
      <c r="K165" s="176" t="s">
        <v>134</v>
      </c>
      <c r="L165" s="40"/>
      <c r="M165" s="181" t="s">
        <v>19</v>
      </c>
      <c r="N165" s="182" t="s">
        <v>43</v>
      </c>
      <c r="O165" s="65"/>
      <c r="P165" s="183">
        <f>O165*H165</f>
        <v>0</v>
      </c>
      <c r="Q165" s="183">
        <v>0</v>
      </c>
      <c r="R165" s="183">
        <f>Q165*H165</f>
        <v>0</v>
      </c>
      <c r="S165" s="183">
        <v>0</v>
      </c>
      <c r="T165" s="184">
        <f>S165*H165</f>
        <v>0</v>
      </c>
      <c r="U165" s="35"/>
      <c r="V165" s="35"/>
      <c r="W165" s="35"/>
      <c r="X165" s="35"/>
      <c r="Y165" s="35"/>
      <c r="Z165" s="35"/>
      <c r="AA165" s="35"/>
      <c r="AB165" s="35"/>
      <c r="AC165" s="35"/>
      <c r="AD165" s="35"/>
      <c r="AE165" s="35"/>
      <c r="AR165" s="185" t="s">
        <v>135</v>
      </c>
      <c r="AT165" s="185" t="s">
        <v>130</v>
      </c>
      <c r="AU165" s="185" t="s">
        <v>81</v>
      </c>
      <c r="AY165" s="18" t="s">
        <v>127</v>
      </c>
      <c r="BE165" s="186">
        <f>IF(N165="základní",J165,0)</f>
        <v>0</v>
      </c>
      <c r="BF165" s="186">
        <f>IF(N165="snížená",J165,0)</f>
        <v>0</v>
      </c>
      <c r="BG165" s="186">
        <f>IF(N165="zákl. přenesená",J165,0)</f>
        <v>0</v>
      </c>
      <c r="BH165" s="186">
        <f>IF(N165="sníž. přenesená",J165,0)</f>
        <v>0</v>
      </c>
      <c r="BI165" s="186">
        <f>IF(N165="nulová",J165,0)</f>
        <v>0</v>
      </c>
      <c r="BJ165" s="18" t="s">
        <v>79</v>
      </c>
      <c r="BK165" s="186">
        <f>ROUND(I165*H165,2)</f>
        <v>0</v>
      </c>
      <c r="BL165" s="18" t="s">
        <v>135</v>
      </c>
      <c r="BM165" s="185" t="s">
        <v>242</v>
      </c>
    </row>
    <row r="166" spans="1:65" s="2" customFormat="1" ht="68.25">
      <c r="A166" s="35"/>
      <c r="B166" s="36"/>
      <c r="C166" s="37"/>
      <c r="D166" s="187" t="s">
        <v>137</v>
      </c>
      <c r="E166" s="37"/>
      <c r="F166" s="188" t="s">
        <v>243</v>
      </c>
      <c r="G166" s="37"/>
      <c r="H166" s="37"/>
      <c r="I166" s="189"/>
      <c r="J166" s="37"/>
      <c r="K166" s="37"/>
      <c r="L166" s="40"/>
      <c r="M166" s="190"/>
      <c r="N166" s="191"/>
      <c r="O166" s="65"/>
      <c r="P166" s="65"/>
      <c r="Q166" s="65"/>
      <c r="R166" s="65"/>
      <c r="S166" s="65"/>
      <c r="T166" s="66"/>
      <c r="U166" s="35"/>
      <c r="V166" s="35"/>
      <c r="W166" s="35"/>
      <c r="X166" s="35"/>
      <c r="Y166" s="35"/>
      <c r="Z166" s="35"/>
      <c r="AA166" s="35"/>
      <c r="AB166" s="35"/>
      <c r="AC166" s="35"/>
      <c r="AD166" s="35"/>
      <c r="AE166" s="35"/>
      <c r="AT166" s="18" t="s">
        <v>137</v>
      </c>
      <c r="AU166" s="18" t="s">
        <v>81</v>
      </c>
    </row>
    <row r="167" spans="1:65" s="2" customFormat="1" ht="24">
      <c r="A167" s="35"/>
      <c r="B167" s="36"/>
      <c r="C167" s="174" t="s">
        <v>244</v>
      </c>
      <c r="D167" s="174" t="s">
        <v>130</v>
      </c>
      <c r="E167" s="175" t="s">
        <v>245</v>
      </c>
      <c r="F167" s="176" t="s">
        <v>246</v>
      </c>
      <c r="G167" s="177" t="s">
        <v>231</v>
      </c>
      <c r="H167" s="178">
        <v>297.44400000000002</v>
      </c>
      <c r="I167" s="179"/>
      <c r="J167" s="180">
        <f>ROUND(I167*H167,2)</f>
        <v>0</v>
      </c>
      <c r="K167" s="176" t="s">
        <v>134</v>
      </c>
      <c r="L167" s="40"/>
      <c r="M167" s="181" t="s">
        <v>19</v>
      </c>
      <c r="N167" s="182" t="s">
        <v>43</v>
      </c>
      <c r="O167" s="65"/>
      <c r="P167" s="183">
        <f>O167*H167</f>
        <v>0</v>
      </c>
      <c r="Q167" s="183">
        <v>0</v>
      </c>
      <c r="R167" s="183">
        <f>Q167*H167</f>
        <v>0</v>
      </c>
      <c r="S167" s="183">
        <v>0</v>
      </c>
      <c r="T167" s="184">
        <f>S167*H167</f>
        <v>0</v>
      </c>
      <c r="U167" s="35"/>
      <c r="V167" s="35"/>
      <c r="W167" s="35"/>
      <c r="X167" s="35"/>
      <c r="Y167" s="35"/>
      <c r="Z167" s="35"/>
      <c r="AA167" s="35"/>
      <c r="AB167" s="35"/>
      <c r="AC167" s="35"/>
      <c r="AD167" s="35"/>
      <c r="AE167" s="35"/>
      <c r="AR167" s="185" t="s">
        <v>135</v>
      </c>
      <c r="AT167" s="185" t="s">
        <v>130</v>
      </c>
      <c r="AU167" s="185" t="s">
        <v>81</v>
      </c>
      <c r="AY167" s="18" t="s">
        <v>127</v>
      </c>
      <c r="BE167" s="186">
        <f>IF(N167="základní",J167,0)</f>
        <v>0</v>
      </c>
      <c r="BF167" s="186">
        <f>IF(N167="snížená",J167,0)</f>
        <v>0</v>
      </c>
      <c r="BG167" s="186">
        <f>IF(N167="zákl. přenesená",J167,0)</f>
        <v>0</v>
      </c>
      <c r="BH167" s="186">
        <f>IF(N167="sníž. přenesená",J167,0)</f>
        <v>0</v>
      </c>
      <c r="BI167" s="186">
        <f>IF(N167="nulová",J167,0)</f>
        <v>0</v>
      </c>
      <c r="BJ167" s="18" t="s">
        <v>79</v>
      </c>
      <c r="BK167" s="186">
        <f>ROUND(I167*H167,2)</f>
        <v>0</v>
      </c>
      <c r="BL167" s="18" t="s">
        <v>135</v>
      </c>
      <c r="BM167" s="185" t="s">
        <v>247</v>
      </c>
    </row>
    <row r="168" spans="1:65" s="2" customFormat="1" ht="68.25">
      <c r="A168" s="35"/>
      <c r="B168" s="36"/>
      <c r="C168" s="37"/>
      <c r="D168" s="187" t="s">
        <v>137</v>
      </c>
      <c r="E168" s="37"/>
      <c r="F168" s="188" t="s">
        <v>243</v>
      </c>
      <c r="G168" s="37"/>
      <c r="H168" s="37"/>
      <c r="I168" s="189"/>
      <c r="J168" s="37"/>
      <c r="K168" s="37"/>
      <c r="L168" s="40"/>
      <c r="M168" s="190"/>
      <c r="N168" s="191"/>
      <c r="O168" s="65"/>
      <c r="P168" s="65"/>
      <c r="Q168" s="65"/>
      <c r="R168" s="65"/>
      <c r="S168" s="65"/>
      <c r="T168" s="66"/>
      <c r="U168" s="35"/>
      <c r="V168" s="35"/>
      <c r="W168" s="35"/>
      <c r="X168" s="35"/>
      <c r="Y168" s="35"/>
      <c r="Z168" s="35"/>
      <c r="AA168" s="35"/>
      <c r="AB168" s="35"/>
      <c r="AC168" s="35"/>
      <c r="AD168" s="35"/>
      <c r="AE168" s="35"/>
      <c r="AT168" s="18" t="s">
        <v>137</v>
      </c>
      <c r="AU168" s="18" t="s">
        <v>81</v>
      </c>
    </row>
    <row r="169" spans="1:65" s="14" customFormat="1" ht="11.25">
      <c r="B169" s="202"/>
      <c r="C169" s="203"/>
      <c r="D169" s="187" t="s">
        <v>139</v>
      </c>
      <c r="E169" s="204" t="s">
        <v>19</v>
      </c>
      <c r="F169" s="205" t="s">
        <v>248</v>
      </c>
      <c r="G169" s="203"/>
      <c r="H169" s="206">
        <v>297.44400000000002</v>
      </c>
      <c r="I169" s="207"/>
      <c r="J169" s="203"/>
      <c r="K169" s="203"/>
      <c r="L169" s="208"/>
      <c r="M169" s="209"/>
      <c r="N169" s="210"/>
      <c r="O169" s="210"/>
      <c r="P169" s="210"/>
      <c r="Q169" s="210"/>
      <c r="R169" s="210"/>
      <c r="S169" s="210"/>
      <c r="T169" s="211"/>
      <c r="AT169" s="212" t="s">
        <v>139</v>
      </c>
      <c r="AU169" s="212" t="s">
        <v>81</v>
      </c>
      <c r="AV169" s="14" t="s">
        <v>81</v>
      </c>
      <c r="AW169" s="14" t="s">
        <v>33</v>
      </c>
      <c r="AX169" s="14" t="s">
        <v>79</v>
      </c>
      <c r="AY169" s="212" t="s">
        <v>127</v>
      </c>
    </row>
    <row r="170" spans="1:65" s="2" customFormat="1" ht="24">
      <c r="A170" s="35"/>
      <c r="B170" s="36"/>
      <c r="C170" s="174" t="s">
        <v>7</v>
      </c>
      <c r="D170" s="174" t="s">
        <v>130</v>
      </c>
      <c r="E170" s="175" t="s">
        <v>249</v>
      </c>
      <c r="F170" s="176" t="s">
        <v>250</v>
      </c>
      <c r="G170" s="177" t="s">
        <v>231</v>
      </c>
      <c r="H170" s="178">
        <v>24.786999999999999</v>
      </c>
      <c r="I170" s="179"/>
      <c r="J170" s="180">
        <f>ROUND(I170*H170,2)</f>
        <v>0</v>
      </c>
      <c r="K170" s="176" t="s">
        <v>134</v>
      </c>
      <c r="L170" s="40"/>
      <c r="M170" s="181" t="s">
        <v>19</v>
      </c>
      <c r="N170" s="182" t="s">
        <v>43</v>
      </c>
      <c r="O170" s="65"/>
      <c r="P170" s="183">
        <f>O170*H170</f>
        <v>0</v>
      </c>
      <c r="Q170" s="183">
        <v>0</v>
      </c>
      <c r="R170" s="183">
        <f>Q170*H170</f>
        <v>0</v>
      </c>
      <c r="S170" s="183">
        <v>0</v>
      </c>
      <c r="T170" s="184">
        <f>S170*H170</f>
        <v>0</v>
      </c>
      <c r="U170" s="35"/>
      <c r="V170" s="35"/>
      <c r="W170" s="35"/>
      <c r="X170" s="35"/>
      <c r="Y170" s="35"/>
      <c r="Z170" s="35"/>
      <c r="AA170" s="35"/>
      <c r="AB170" s="35"/>
      <c r="AC170" s="35"/>
      <c r="AD170" s="35"/>
      <c r="AE170" s="35"/>
      <c r="AR170" s="185" t="s">
        <v>135</v>
      </c>
      <c r="AT170" s="185" t="s">
        <v>130</v>
      </c>
      <c r="AU170" s="185" t="s">
        <v>81</v>
      </c>
      <c r="AY170" s="18" t="s">
        <v>127</v>
      </c>
      <c r="BE170" s="186">
        <f>IF(N170="základní",J170,0)</f>
        <v>0</v>
      </c>
      <c r="BF170" s="186">
        <f>IF(N170="snížená",J170,0)</f>
        <v>0</v>
      </c>
      <c r="BG170" s="186">
        <f>IF(N170="zákl. přenesená",J170,0)</f>
        <v>0</v>
      </c>
      <c r="BH170" s="186">
        <f>IF(N170="sníž. přenesená",J170,0)</f>
        <v>0</v>
      </c>
      <c r="BI170" s="186">
        <f>IF(N170="nulová",J170,0)</f>
        <v>0</v>
      </c>
      <c r="BJ170" s="18" t="s">
        <v>79</v>
      </c>
      <c r="BK170" s="186">
        <f>ROUND(I170*H170,2)</f>
        <v>0</v>
      </c>
      <c r="BL170" s="18" t="s">
        <v>135</v>
      </c>
      <c r="BM170" s="185" t="s">
        <v>251</v>
      </c>
    </row>
    <row r="171" spans="1:65" s="2" customFormat="1" ht="58.5">
      <c r="A171" s="35"/>
      <c r="B171" s="36"/>
      <c r="C171" s="37"/>
      <c r="D171" s="187" t="s">
        <v>137</v>
      </c>
      <c r="E171" s="37"/>
      <c r="F171" s="188" t="s">
        <v>252</v>
      </c>
      <c r="G171" s="37"/>
      <c r="H171" s="37"/>
      <c r="I171" s="189"/>
      <c r="J171" s="37"/>
      <c r="K171" s="37"/>
      <c r="L171" s="40"/>
      <c r="M171" s="190"/>
      <c r="N171" s="191"/>
      <c r="O171" s="65"/>
      <c r="P171" s="65"/>
      <c r="Q171" s="65"/>
      <c r="R171" s="65"/>
      <c r="S171" s="65"/>
      <c r="T171" s="66"/>
      <c r="U171" s="35"/>
      <c r="V171" s="35"/>
      <c r="W171" s="35"/>
      <c r="X171" s="35"/>
      <c r="Y171" s="35"/>
      <c r="Z171" s="35"/>
      <c r="AA171" s="35"/>
      <c r="AB171" s="35"/>
      <c r="AC171" s="35"/>
      <c r="AD171" s="35"/>
      <c r="AE171" s="35"/>
      <c r="AT171" s="18" t="s">
        <v>137</v>
      </c>
      <c r="AU171" s="18" t="s">
        <v>81</v>
      </c>
    </row>
    <row r="172" spans="1:65" s="12" customFormat="1" ht="22.9" customHeight="1">
      <c r="B172" s="158"/>
      <c r="C172" s="159"/>
      <c r="D172" s="160" t="s">
        <v>71</v>
      </c>
      <c r="E172" s="172" t="s">
        <v>253</v>
      </c>
      <c r="F172" s="172" t="s">
        <v>254</v>
      </c>
      <c r="G172" s="159"/>
      <c r="H172" s="159"/>
      <c r="I172" s="162"/>
      <c r="J172" s="173">
        <f>BK172</f>
        <v>0</v>
      </c>
      <c r="K172" s="159"/>
      <c r="L172" s="164"/>
      <c r="M172" s="165"/>
      <c r="N172" s="166"/>
      <c r="O172" s="166"/>
      <c r="P172" s="167">
        <f>SUM(P173:P174)</f>
        <v>0</v>
      </c>
      <c r="Q172" s="166"/>
      <c r="R172" s="167">
        <f>SUM(R173:R174)</f>
        <v>0</v>
      </c>
      <c r="S172" s="166"/>
      <c r="T172" s="168">
        <f>SUM(T173:T174)</f>
        <v>0</v>
      </c>
      <c r="AR172" s="169" t="s">
        <v>79</v>
      </c>
      <c r="AT172" s="170" t="s">
        <v>71</v>
      </c>
      <c r="AU172" s="170" t="s">
        <v>79</v>
      </c>
      <c r="AY172" s="169" t="s">
        <v>127</v>
      </c>
      <c r="BK172" s="171">
        <f>SUM(BK173:BK174)</f>
        <v>0</v>
      </c>
    </row>
    <row r="173" spans="1:65" s="2" customFormat="1" ht="33" customHeight="1">
      <c r="A173" s="35"/>
      <c r="B173" s="36"/>
      <c r="C173" s="174" t="s">
        <v>255</v>
      </c>
      <c r="D173" s="174" t="s">
        <v>130</v>
      </c>
      <c r="E173" s="175" t="s">
        <v>256</v>
      </c>
      <c r="F173" s="176" t="s">
        <v>257</v>
      </c>
      <c r="G173" s="177" t="s">
        <v>231</v>
      </c>
      <c r="H173" s="178">
        <v>0.14399999999999999</v>
      </c>
      <c r="I173" s="179"/>
      <c r="J173" s="180">
        <f>ROUND(I173*H173,2)</f>
        <v>0</v>
      </c>
      <c r="K173" s="176" t="s">
        <v>134</v>
      </c>
      <c r="L173" s="40"/>
      <c r="M173" s="181" t="s">
        <v>19</v>
      </c>
      <c r="N173" s="182" t="s">
        <v>43</v>
      </c>
      <c r="O173" s="65"/>
      <c r="P173" s="183">
        <f>O173*H173</f>
        <v>0</v>
      </c>
      <c r="Q173" s="183">
        <v>0</v>
      </c>
      <c r="R173" s="183">
        <f>Q173*H173</f>
        <v>0</v>
      </c>
      <c r="S173" s="183">
        <v>0</v>
      </c>
      <c r="T173" s="184">
        <f>S173*H173</f>
        <v>0</v>
      </c>
      <c r="U173" s="35"/>
      <c r="V173" s="35"/>
      <c r="W173" s="35"/>
      <c r="X173" s="35"/>
      <c r="Y173" s="35"/>
      <c r="Z173" s="35"/>
      <c r="AA173" s="35"/>
      <c r="AB173" s="35"/>
      <c r="AC173" s="35"/>
      <c r="AD173" s="35"/>
      <c r="AE173" s="35"/>
      <c r="AR173" s="185" t="s">
        <v>135</v>
      </c>
      <c r="AT173" s="185" t="s">
        <v>130</v>
      </c>
      <c r="AU173" s="185" t="s">
        <v>81</v>
      </c>
      <c r="AY173" s="18" t="s">
        <v>127</v>
      </c>
      <c r="BE173" s="186">
        <f>IF(N173="základní",J173,0)</f>
        <v>0</v>
      </c>
      <c r="BF173" s="186">
        <f>IF(N173="snížená",J173,0)</f>
        <v>0</v>
      </c>
      <c r="BG173" s="186">
        <f>IF(N173="zákl. přenesená",J173,0)</f>
        <v>0</v>
      </c>
      <c r="BH173" s="186">
        <f>IF(N173="sníž. přenesená",J173,0)</f>
        <v>0</v>
      </c>
      <c r="BI173" s="186">
        <f>IF(N173="nulová",J173,0)</f>
        <v>0</v>
      </c>
      <c r="BJ173" s="18" t="s">
        <v>79</v>
      </c>
      <c r="BK173" s="186">
        <f>ROUND(I173*H173,2)</f>
        <v>0</v>
      </c>
      <c r="BL173" s="18" t="s">
        <v>135</v>
      </c>
      <c r="BM173" s="185" t="s">
        <v>258</v>
      </c>
    </row>
    <row r="174" spans="1:65" s="2" customFormat="1" ht="58.5">
      <c r="A174" s="35"/>
      <c r="B174" s="36"/>
      <c r="C174" s="37"/>
      <c r="D174" s="187" t="s">
        <v>137</v>
      </c>
      <c r="E174" s="37"/>
      <c r="F174" s="188" t="s">
        <v>259</v>
      </c>
      <c r="G174" s="37"/>
      <c r="H174" s="37"/>
      <c r="I174" s="189"/>
      <c r="J174" s="37"/>
      <c r="K174" s="37"/>
      <c r="L174" s="40"/>
      <c r="M174" s="190"/>
      <c r="N174" s="191"/>
      <c r="O174" s="65"/>
      <c r="P174" s="65"/>
      <c r="Q174" s="65"/>
      <c r="R174" s="65"/>
      <c r="S174" s="65"/>
      <c r="T174" s="66"/>
      <c r="U174" s="35"/>
      <c r="V174" s="35"/>
      <c r="W174" s="35"/>
      <c r="X174" s="35"/>
      <c r="Y174" s="35"/>
      <c r="Z174" s="35"/>
      <c r="AA174" s="35"/>
      <c r="AB174" s="35"/>
      <c r="AC174" s="35"/>
      <c r="AD174" s="35"/>
      <c r="AE174" s="35"/>
      <c r="AT174" s="18" t="s">
        <v>137</v>
      </c>
      <c r="AU174" s="18" t="s">
        <v>81</v>
      </c>
    </row>
    <row r="175" spans="1:65" s="12" customFormat="1" ht="25.9" customHeight="1">
      <c r="B175" s="158"/>
      <c r="C175" s="159"/>
      <c r="D175" s="160" t="s">
        <v>71</v>
      </c>
      <c r="E175" s="161" t="s">
        <v>260</v>
      </c>
      <c r="F175" s="161" t="s">
        <v>261</v>
      </c>
      <c r="G175" s="159"/>
      <c r="H175" s="159"/>
      <c r="I175" s="162"/>
      <c r="J175" s="163">
        <f>BK175</f>
        <v>0</v>
      </c>
      <c r="K175" s="159"/>
      <c r="L175" s="164"/>
      <c r="M175" s="165"/>
      <c r="N175" s="166"/>
      <c r="O175" s="166"/>
      <c r="P175" s="167">
        <f>P176+P233+P252+P363+P411+P446+P484+P490+P499</f>
        <v>0</v>
      </c>
      <c r="Q175" s="166"/>
      <c r="R175" s="167">
        <f>R176+R233+R252+R363+R411+R446+R484+R490+R499</f>
        <v>8.2407157600000023</v>
      </c>
      <c r="S175" s="166"/>
      <c r="T175" s="168">
        <f>T176+T233+T252+T363+T411+T446+T484+T490+T499</f>
        <v>19.217834550000003</v>
      </c>
      <c r="AR175" s="169" t="s">
        <v>81</v>
      </c>
      <c r="AT175" s="170" t="s">
        <v>71</v>
      </c>
      <c r="AU175" s="170" t="s">
        <v>72</v>
      </c>
      <c r="AY175" s="169" t="s">
        <v>127</v>
      </c>
      <c r="BK175" s="171">
        <f>BK176+BK233+BK252+BK363+BK411+BK446+BK484+BK490+BK499</f>
        <v>0</v>
      </c>
    </row>
    <row r="176" spans="1:65" s="12" customFormat="1" ht="22.9" customHeight="1">
      <c r="B176" s="158"/>
      <c r="C176" s="159"/>
      <c r="D176" s="160" t="s">
        <v>71</v>
      </c>
      <c r="E176" s="172" t="s">
        <v>262</v>
      </c>
      <c r="F176" s="172" t="s">
        <v>263</v>
      </c>
      <c r="G176" s="159"/>
      <c r="H176" s="159"/>
      <c r="I176" s="162"/>
      <c r="J176" s="173">
        <f>BK176</f>
        <v>0</v>
      </c>
      <c r="K176" s="159"/>
      <c r="L176" s="164"/>
      <c r="M176" s="165"/>
      <c r="N176" s="166"/>
      <c r="O176" s="166"/>
      <c r="P176" s="167">
        <f>SUM(P177:P232)</f>
        <v>0</v>
      </c>
      <c r="Q176" s="166"/>
      <c r="R176" s="167">
        <f>SUM(R177:R232)</f>
        <v>0.21701399999999998</v>
      </c>
      <c r="S176" s="166"/>
      <c r="T176" s="168">
        <f>SUM(T177:T232)</f>
        <v>0.78914400000000007</v>
      </c>
      <c r="AR176" s="169" t="s">
        <v>81</v>
      </c>
      <c r="AT176" s="170" t="s">
        <v>71</v>
      </c>
      <c r="AU176" s="170" t="s">
        <v>79</v>
      </c>
      <c r="AY176" s="169" t="s">
        <v>127</v>
      </c>
      <c r="BK176" s="171">
        <f>SUM(BK177:BK232)</f>
        <v>0</v>
      </c>
    </row>
    <row r="177" spans="1:65" s="2" customFormat="1" ht="33" customHeight="1">
      <c r="A177" s="35"/>
      <c r="B177" s="36"/>
      <c r="C177" s="174" t="s">
        <v>264</v>
      </c>
      <c r="D177" s="174" t="s">
        <v>130</v>
      </c>
      <c r="E177" s="175" t="s">
        <v>265</v>
      </c>
      <c r="F177" s="176" t="s">
        <v>266</v>
      </c>
      <c r="G177" s="177" t="s">
        <v>133</v>
      </c>
      <c r="H177" s="178">
        <v>32.881</v>
      </c>
      <c r="I177" s="179"/>
      <c r="J177" s="180">
        <f>ROUND(I177*H177,2)</f>
        <v>0</v>
      </c>
      <c r="K177" s="176" t="s">
        <v>134</v>
      </c>
      <c r="L177" s="40"/>
      <c r="M177" s="181" t="s">
        <v>19</v>
      </c>
      <c r="N177" s="182" t="s">
        <v>43</v>
      </c>
      <c r="O177" s="65"/>
      <c r="P177" s="183">
        <f>O177*H177</f>
        <v>0</v>
      </c>
      <c r="Q177" s="183">
        <v>0</v>
      </c>
      <c r="R177" s="183">
        <f>Q177*H177</f>
        <v>0</v>
      </c>
      <c r="S177" s="183">
        <v>2.4E-2</v>
      </c>
      <c r="T177" s="184">
        <f>S177*H177</f>
        <v>0.78914400000000007</v>
      </c>
      <c r="U177" s="35"/>
      <c r="V177" s="35"/>
      <c r="W177" s="35"/>
      <c r="X177" s="35"/>
      <c r="Y177" s="35"/>
      <c r="Z177" s="35"/>
      <c r="AA177" s="35"/>
      <c r="AB177" s="35"/>
      <c r="AC177" s="35"/>
      <c r="AD177" s="35"/>
      <c r="AE177" s="35"/>
      <c r="AR177" s="185" t="s">
        <v>220</v>
      </c>
      <c r="AT177" s="185" t="s">
        <v>130</v>
      </c>
      <c r="AU177" s="185" t="s">
        <v>81</v>
      </c>
      <c r="AY177" s="18" t="s">
        <v>127</v>
      </c>
      <c r="BE177" s="186">
        <f>IF(N177="základní",J177,0)</f>
        <v>0</v>
      </c>
      <c r="BF177" s="186">
        <f>IF(N177="snížená",J177,0)</f>
        <v>0</v>
      </c>
      <c r="BG177" s="186">
        <f>IF(N177="zákl. přenesená",J177,0)</f>
        <v>0</v>
      </c>
      <c r="BH177" s="186">
        <f>IF(N177="sníž. přenesená",J177,0)</f>
        <v>0</v>
      </c>
      <c r="BI177" s="186">
        <f>IF(N177="nulová",J177,0)</f>
        <v>0</v>
      </c>
      <c r="BJ177" s="18" t="s">
        <v>79</v>
      </c>
      <c r="BK177" s="186">
        <f>ROUND(I177*H177,2)</f>
        <v>0</v>
      </c>
      <c r="BL177" s="18" t="s">
        <v>220</v>
      </c>
      <c r="BM177" s="185" t="s">
        <v>267</v>
      </c>
    </row>
    <row r="178" spans="1:65" s="2" customFormat="1" ht="58.5">
      <c r="A178" s="35"/>
      <c r="B178" s="36"/>
      <c r="C178" s="37"/>
      <c r="D178" s="187" t="s">
        <v>137</v>
      </c>
      <c r="E178" s="37"/>
      <c r="F178" s="188" t="s">
        <v>268</v>
      </c>
      <c r="G178" s="37"/>
      <c r="H178" s="37"/>
      <c r="I178" s="189"/>
      <c r="J178" s="37"/>
      <c r="K178" s="37"/>
      <c r="L178" s="40"/>
      <c r="M178" s="190"/>
      <c r="N178" s="191"/>
      <c r="O178" s="65"/>
      <c r="P178" s="65"/>
      <c r="Q178" s="65"/>
      <c r="R178" s="65"/>
      <c r="S178" s="65"/>
      <c r="T178" s="66"/>
      <c r="U178" s="35"/>
      <c r="V178" s="35"/>
      <c r="W178" s="35"/>
      <c r="X178" s="35"/>
      <c r="Y178" s="35"/>
      <c r="Z178" s="35"/>
      <c r="AA178" s="35"/>
      <c r="AB178" s="35"/>
      <c r="AC178" s="35"/>
      <c r="AD178" s="35"/>
      <c r="AE178" s="35"/>
      <c r="AT178" s="18" t="s">
        <v>137</v>
      </c>
      <c r="AU178" s="18" t="s">
        <v>81</v>
      </c>
    </row>
    <row r="179" spans="1:65" s="13" customFormat="1" ht="11.25">
      <c r="B179" s="192"/>
      <c r="C179" s="193"/>
      <c r="D179" s="187" t="s">
        <v>139</v>
      </c>
      <c r="E179" s="194" t="s">
        <v>19</v>
      </c>
      <c r="F179" s="195" t="s">
        <v>269</v>
      </c>
      <c r="G179" s="193"/>
      <c r="H179" s="194" t="s">
        <v>19</v>
      </c>
      <c r="I179" s="196"/>
      <c r="J179" s="193"/>
      <c r="K179" s="193"/>
      <c r="L179" s="197"/>
      <c r="M179" s="198"/>
      <c r="N179" s="199"/>
      <c r="O179" s="199"/>
      <c r="P179" s="199"/>
      <c r="Q179" s="199"/>
      <c r="R179" s="199"/>
      <c r="S179" s="199"/>
      <c r="T179" s="200"/>
      <c r="AT179" s="201" t="s">
        <v>139</v>
      </c>
      <c r="AU179" s="201" t="s">
        <v>81</v>
      </c>
      <c r="AV179" s="13" t="s">
        <v>79</v>
      </c>
      <c r="AW179" s="13" t="s">
        <v>33</v>
      </c>
      <c r="AX179" s="13" t="s">
        <v>72</v>
      </c>
      <c r="AY179" s="201" t="s">
        <v>127</v>
      </c>
    </row>
    <row r="180" spans="1:65" s="14" customFormat="1" ht="11.25">
      <c r="B180" s="202"/>
      <c r="C180" s="203"/>
      <c r="D180" s="187" t="s">
        <v>139</v>
      </c>
      <c r="E180" s="204" t="s">
        <v>19</v>
      </c>
      <c r="F180" s="205" t="s">
        <v>270</v>
      </c>
      <c r="G180" s="203"/>
      <c r="H180" s="206">
        <v>1</v>
      </c>
      <c r="I180" s="207"/>
      <c r="J180" s="203"/>
      <c r="K180" s="203"/>
      <c r="L180" s="208"/>
      <c r="M180" s="209"/>
      <c r="N180" s="210"/>
      <c r="O180" s="210"/>
      <c r="P180" s="210"/>
      <c r="Q180" s="210"/>
      <c r="R180" s="210"/>
      <c r="S180" s="210"/>
      <c r="T180" s="211"/>
      <c r="AT180" s="212" t="s">
        <v>139</v>
      </c>
      <c r="AU180" s="212" t="s">
        <v>81</v>
      </c>
      <c r="AV180" s="14" t="s">
        <v>81</v>
      </c>
      <c r="AW180" s="14" t="s">
        <v>33</v>
      </c>
      <c r="AX180" s="14" t="s">
        <v>72</v>
      </c>
      <c r="AY180" s="212" t="s">
        <v>127</v>
      </c>
    </row>
    <row r="181" spans="1:65" s="14" customFormat="1" ht="11.25">
      <c r="B181" s="202"/>
      <c r="C181" s="203"/>
      <c r="D181" s="187" t="s">
        <v>139</v>
      </c>
      <c r="E181" s="204" t="s">
        <v>19</v>
      </c>
      <c r="F181" s="205" t="s">
        <v>271</v>
      </c>
      <c r="G181" s="203"/>
      <c r="H181" s="206">
        <v>1.4750000000000001</v>
      </c>
      <c r="I181" s="207"/>
      <c r="J181" s="203"/>
      <c r="K181" s="203"/>
      <c r="L181" s="208"/>
      <c r="M181" s="209"/>
      <c r="N181" s="210"/>
      <c r="O181" s="210"/>
      <c r="P181" s="210"/>
      <c r="Q181" s="210"/>
      <c r="R181" s="210"/>
      <c r="S181" s="210"/>
      <c r="T181" s="211"/>
      <c r="AT181" s="212" t="s">
        <v>139</v>
      </c>
      <c r="AU181" s="212" t="s">
        <v>81</v>
      </c>
      <c r="AV181" s="14" t="s">
        <v>81</v>
      </c>
      <c r="AW181" s="14" t="s">
        <v>33</v>
      </c>
      <c r="AX181" s="14" t="s">
        <v>72</v>
      </c>
      <c r="AY181" s="212" t="s">
        <v>127</v>
      </c>
    </row>
    <row r="182" spans="1:65" s="14" customFormat="1" ht="11.25">
      <c r="B182" s="202"/>
      <c r="C182" s="203"/>
      <c r="D182" s="187" t="s">
        <v>139</v>
      </c>
      <c r="E182" s="204" t="s">
        <v>19</v>
      </c>
      <c r="F182" s="205" t="s">
        <v>272</v>
      </c>
      <c r="G182" s="203"/>
      <c r="H182" s="206">
        <v>1.4950000000000001</v>
      </c>
      <c r="I182" s="207"/>
      <c r="J182" s="203"/>
      <c r="K182" s="203"/>
      <c r="L182" s="208"/>
      <c r="M182" s="209"/>
      <c r="N182" s="210"/>
      <c r="O182" s="210"/>
      <c r="P182" s="210"/>
      <c r="Q182" s="210"/>
      <c r="R182" s="210"/>
      <c r="S182" s="210"/>
      <c r="T182" s="211"/>
      <c r="AT182" s="212" t="s">
        <v>139</v>
      </c>
      <c r="AU182" s="212" t="s">
        <v>81</v>
      </c>
      <c r="AV182" s="14" t="s">
        <v>81</v>
      </c>
      <c r="AW182" s="14" t="s">
        <v>33</v>
      </c>
      <c r="AX182" s="14" t="s">
        <v>72</v>
      </c>
      <c r="AY182" s="212" t="s">
        <v>127</v>
      </c>
    </row>
    <row r="183" spans="1:65" s="14" customFormat="1" ht="11.25">
      <c r="B183" s="202"/>
      <c r="C183" s="203"/>
      <c r="D183" s="187" t="s">
        <v>139</v>
      </c>
      <c r="E183" s="204" t="s">
        <v>19</v>
      </c>
      <c r="F183" s="205" t="s">
        <v>273</v>
      </c>
      <c r="G183" s="203"/>
      <c r="H183" s="206">
        <v>1.47</v>
      </c>
      <c r="I183" s="207"/>
      <c r="J183" s="203"/>
      <c r="K183" s="203"/>
      <c r="L183" s="208"/>
      <c r="M183" s="209"/>
      <c r="N183" s="210"/>
      <c r="O183" s="210"/>
      <c r="P183" s="210"/>
      <c r="Q183" s="210"/>
      <c r="R183" s="210"/>
      <c r="S183" s="210"/>
      <c r="T183" s="211"/>
      <c r="AT183" s="212" t="s">
        <v>139</v>
      </c>
      <c r="AU183" s="212" t="s">
        <v>81</v>
      </c>
      <c r="AV183" s="14" t="s">
        <v>81</v>
      </c>
      <c r="AW183" s="14" t="s">
        <v>33</v>
      </c>
      <c r="AX183" s="14" t="s">
        <v>72</v>
      </c>
      <c r="AY183" s="212" t="s">
        <v>127</v>
      </c>
    </row>
    <row r="184" spans="1:65" s="14" customFormat="1" ht="11.25">
      <c r="B184" s="202"/>
      <c r="C184" s="203"/>
      <c r="D184" s="187" t="s">
        <v>139</v>
      </c>
      <c r="E184" s="204" t="s">
        <v>19</v>
      </c>
      <c r="F184" s="205" t="s">
        <v>274</v>
      </c>
      <c r="G184" s="203"/>
      <c r="H184" s="206">
        <v>3.9350000000000001</v>
      </c>
      <c r="I184" s="207"/>
      <c r="J184" s="203"/>
      <c r="K184" s="203"/>
      <c r="L184" s="208"/>
      <c r="M184" s="209"/>
      <c r="N184" s="210"/>
      <c r="O184" s="210"/>
      <c r="P184" s="210"/>
      <c r="Q184" s="210"/>
      <c r="R184" s="210"/>
      <c r="S184" s="210"/>
      <c r="T184" s="211"/>
      <c r="AT184" s="212" t="s">
        <v>139</v>
      </c>
      <c r="AU184" s="212" t="s">
        <v>81</v>
      </c>
      <c r="AV184" s="14" t="s">
        <v>81</v>
      </c>
      <c r="AW184" s="14" t="s">
        <v>33</v>
      </c>
      <c r="AX184" s="14" t="s">
        <v>72</v>
      </c>
      <c r="AY184" s="212" t="s">
        <v>127</v>
      </c>
    </row>
    <row r="185" spans="1:65" s="14" customFormat="1" ht="11.25">
      <c r="B185" s="202"/>
      <c r="C185" s="203"/>
      <c r="D185" s="187" t="s">
        <v>139</v>
      </c>
      <c r="E185" s="204" t="s">
        <v>19</v>
      </c>
      <c r="F185" s="205" t="s">
        <v>275</v>
      </c>
      <c r="G185" s="203"/>
      <c r="H185" s="206">
        <v>1.784</v>
      </c>
      <c r="I185" s="207"/>
      <c r="J185" s="203"/>
      <c r="K185" s="203"/>
      <c r="L185" s="208"/>
      <c r="M185" s="209"/>
      <c r="N185" s="210"/>
      <c r="O185" s="210"/>
      <c r="P185" s="210"/>
      <c r="Q185" s="210"/>
      <c r="R185" s="210"/>
      <c r="S185" s="210"/>
      <c r="T185" s="211"/>
      <c r="AT185" s="212" t="s">
        <v>139</v>
      </c>
      <c r="AU185" s="212" t="s">
        <v>81</v>
      </c>
      <c r="AV185" s="14" t="s">
        <v>81</v>
      </c>
      <c r="AW185" s="14" t="s">
        <v>33</v>
      </c>
      <c r="AX185" s="14" t="s">
        <v>72</v>
      </c>
      <c r="AY185" s="212" t="s">
        <v>127</v>
      </c>
    </row>
    <row r="186" spans="1:65" s="14" customFormat="1" ht="11.25">
      <c r="B186" s="202"/>
      <c r="C186" s="203"/>
      <c r="D186" s="187" t="s">
        <v>139</v>
      </c>
      <c r="E186" s="204" t="s">
        <v>19</v>
      </c>
      <c r="F186" s="205" t="s">
        <v>276</v>
      </c>
      <c r="G186" s="203"/>
      <c r="H186" s="206">
        <v>3.8239999999999998</v>
      </c>
      <c r="I186" s="207"/>
      <c r="J186" s="203"/>
      <c r="K186" s="203"/>
      <c r="L186" s="208"/>
      <c r="M186" s="209"/>
      <c r="N186" s="210"/>
      <c r="O186" s="210"/>
      <c r="P186" s="210"/>
      <c r="Q186" s="210"/>
      <c r="R186" s="210"/>
      <c r="S186" s="210"/>
      <c r="T186" s="211"/>
      <c r="AT186" s="212" t="s">
        <v>139</v>
      </c>
      <c r="AU186" s="212" t="s">
        <v>81</v>
      </c>
      <c r="AV186" s="14" t="s">
        <v>81</v>
      </c>
      <c r="AW186" s="14" t="s">
        <v>33</v>
      </c>
      <c r="AX186" s="14" t="s">
        <v>72</v>
      </c>
      <c r="AY186" s="212" t="s">
        <v>127</v>
      </c>
    </row>
    <row r="187" spans="1:65" s="14" customFormat="1" ht="11.25">
      <c r="B187" s="202"/>
      <c r="C187" s="203"/>
      <c r="D187" s="187" t="s">
        <v>139</v>
      </c>
      <c r="E187" s="204" t="s">
        <v>19</v>
      </c>
      <c r="F187" s="205" t="s">
        <v>277</v>
      </c>
      <c r="G187" s="203"/>
      <c r="H187" s="206">
        <v>1.3560000000000001</v>
      </c>
      <c r="I187" s="207"/>
      <c r="J187" s="203"/>
      <c r="K187" s="203"/>
      <c r="L187" s="208"/>
      <c r="M187" s="209"/>
      <c r="N187" s="210"/>
      <c r="O187" s="210"/>
      <c r="P187" s="210"/>
      <c r="Q187" s="210"/>
      <c r="R187" s="210"/>
      <c r="S187" s="210"/>
      <c r="T187" s="211"/>
      <c r="AT187" s="212" t="s">
        <v>139</v>
      </c>
      <c r="AU187" s="212" t="s">
        <v>81</v>
      </c>
      <c r="AV187" s="14" t="s">
        <v>81</v>
      </c>
      <c r="AW187" s="14" t="s">
        <v>33</v>
      </c>
      <c r="AX187" s="14" t="s">
        <v>72</v>
      </c>
      <c r="AY187" s="212" t="s">
        <v>127</v>
      </c>
    </row>
    <row r="188" spans="1:65" s="14" customFormat="1" ht="11.25">
      <c r="B188" s="202"/>
      <c r="C188" s="203"/>
      <c r="D188" s="187" t="s">
        <v>139</v>
      </c>
      <c r="E188" s="204" t="s">
        <v>19</v>
      </c>
      <c r="F188" s="205" t="s">
        <v>278</v>
      </c>
      <c r="G188" s="203"/>
      <c r="H188" s="206">
        <v>-6.6000000000000003E-2</v>
      </c>
      <c r="I188" s="207"/>
      <c r="J188" s="203"/>
      <c r="K188" s="203"/>
      <c r="L188" s="208"/>
      <c r="M188" s="209"/>
      <c r="N188" s="210"/>
      <c r="O188" s="210"/>
      <c r="P188" s="210"/>
      <c r="Q188" s="210"/>
      <c r="R188" s="210"/>
      <c r="S188" s="210"/>
      <c r="T188" s="211"/>
      <c r="AT188" s="212" t="s">
        <v>139</v>
      </c>
      <c r="AU188" s="212" t="s">
        <v>81</v>
      </c>
      <c r="AV188" s="14" t="s">
        <v>81</v>
      </c>
      <c r="AW188" s="14" t="s">
        <v>33</v>
      </c>
      <c r="AX188" s="14" t="s">
        <v>72</v>
      </c>
      <c r="AY188" s="212" t="s">
        <v>127</v>
      </c>
    </row>
    <row r="189" spans="1:65" s="14" customFormat="1" ht="11.25">
      <c r="B189" s="202"/>
      <c r="C189" s="203"/>
      <c r="D189" s="187" t="s">
        <v>139</v>
      </c>
      <c r="E189" s="204" t="s">
        <v>19</v>
      </c>
      <c r="F189" s="205" t="s">
        <v>279</v>
      </c>
      <c r="G189" s="203"/>
      <c r="H189" s="206">
        <v>4.024</v>
      </c>
      <c r="I189" s="207"/>
      <c r="J189" s="203"/>
      <c r="K189" s="203"/>
      <c r="L189" s="208"/>
      <c r="M189" s="209"/>
      <c r="N189" s="210"/>
      <c r="O189" s="210"/>
      <c r="P189" s="210"/>
      <c r="Q189" s="210"/>
      <c r="R189" s="210"/>
      <c r="S189" s="210"/>
      <c r="T189" s="211"/>
      <c r="AT189" s="212" t="s">
        <v>139</v>
      </c>
      <c r="AU189" s="212" t="s">
        <v>81</v>
      </c>
      <c r="AV189" s="14" t="s">
        <v>81</v>
      </c>
      <c r="AW189" s="14" t="s">
        <v>33</v>
      </c>
      <c r="AX189" s="14" t="s">
        <v>72</v>
      </c>
      <c r="AY189" s="212" t="s">
        <v>127</v>
      </c>
    </row>
    <row r="190" spans="1:65" s="14" customFormat="1" ht="11.25">
      <c r="B190" s="202"/>
      <c r="C190" s="203"/>
      <c r="D190" s="187" t="s">
        <v>139</v>
      </c>
      <c r="E190" s="204" t="s">
        <v>19</v>
      </c>
      <c r="F190" s="205" t="s">
        <v>280</v>
      </c>
      <c r="G190" s="203"/>
      <c r="H190" s="206">
        <v>1.494</v>
      </c>
      <c r="I190" s="207"/>
      <c r="J190" s="203"/>
      <c r="K190" s="203"/>
      <c r="L190" s="208"/>
      <c r="M190" s="209"/>
      <c r="N190" s="210"/>
      <c r="O190" s="210"/>
      <c r="P190" s="210"/>
      <c r="Q190" s="210"/>
      <c r="R190" s="210"/>
      <c r="S190" s="210"/>
      <c r="T190" s="211"/>
      <c r="AT190" s="212" t="s">
        <v>139</v>
      </c>
      <c r="AU190" s="212" t="s">
        <v>81</v>
      </c>
      <c r="AV190" s="14" t="s">
        <v>81</v>
      </c>
      <c r="AW190" s="14" t="s">
        <v>33</v>
      </c>
      <c r="AX190" s="14" t="s">
        <v>72</v>
      </c>
      <c r="AY190" s="212" t="s">
        <v>127</v>
      </c>
    </row>
    <row r="191" spans="1:65" s="14" customFormat="1" ht="11.25">
      <c r="B191" s="202"/>
      <c r="C191" s="203"/>
      <c r="D191" s="187" t="s">
        <v>139</v>
      </c>
      <c r="E191" s="204" t="s">
        <v>19</v>
      </c>
      <c r="F191" s="205" t="s">
        <v>281</v>
      </c>
      <c r="G191" s="203"/>
      <c r="H191" s="206">
        <v>0.98</v>
      </c>
      <c r="I191" s="207"/>
      <c r="J191" s="203"/>
      <c r="K191" s="203"/>
      <c r="L191" s="208"/>
      <c r="M191" s="209"/>
      <c r="N191" s="210"/>
      <c r="O191" s="210"/>
      <c r="P191" s="210"/>
      <c r="Q191" s="210"/>
      <c r="R191" s="210"/>
      <c r="S191" s="210"/>
      <c r="T191" s="211"/>
      <c r="AT191" s="212" t="s">
        <v>139</v>
      </c>
      <c r="AU191" s="212" t="s">
        <v>81</v>
      </c>
      <c r="AV191" s="14" t="s">
        <v>81</v>
      </c>
      <c r="AW191" s="14" t="s">
        <v>33</v>
      </c>
      <c r="AX191" s="14" t="s">
        <v>72</v>
      </c>
      <c r="AY191" s="212" t="s">
        <v>127</v>
      </c>
    </row>
    <row r="192" spans="1:65" s="14" customFormat="1" ht="11.25">
      <c r="B192" s="202"/>
      <c r="C192" s="203"/>
      <c r="D192" s="187" t="s">
        <v>139</v>
      </c>
      <c r="E192" s="204" t="s">
        <v>19</v>
      </c>
      <c r="F192" s="205" t="s">
        <v>281</v>
      </c>
      <c r="G192" s="203"/>
      <c r="H192" s="206">
        <v>0.98</v>
      </c>
      <c r="I192" s="207"/>
      <c r="J192" s="203"/>
      <c r="K192" s="203"/>
      <c r="L192" s="208"/>
      <c r="M192" s="209"/>
      <c r="N192" s="210"/>
      <c r="O192" s="210"/>
      <c r="P192" s="210"/>
      <c r="Q192" s="210"/>
      <c r="R192" s="210"/>
      <c r="S192" s="210"/>
      <c r="T192" s="211"/>
      <c r="AT192" s="212" t="s">
        <v>139</v>
      </c>
      <c r="AU192" s="212" t="s">
        <v>81</v>
      </c>
      <c r="AV192" s="14" t="s">
        <v>81</v>
      </c>
      <c r="AW192" s="14" t="s">
        <v>33</v>
      </c>
      <c r="AX192" s="14" t="s">
        <v>72</v>
      </c>
      <c r="AY192" s="212" t="s">
        <v>127</v>
      </c>
    </row>
    <row r="193" spans="1:65" s="14" customFormat="1" ht="11.25">
      <c r="B193" s="202"/>
      <c r="C193" s="203"/>
      <c r="D193" s="187" t="s">
        <v>139</v>
      </c>
      <c r="E193" s="204" t="s">
        <v>19</v>
      </c>
      <c r="F193" s="205" t="s">
        <v>282</v>
      </c>
      <c r="G193" s="203"/>
      <c r="H193" s="206">
        <v>1.534</v>
      </c>
      <c r="I193" s="207"/>
      <c r="J193" s="203"/>
      <c r="K193" s="203"/>
      <c r="L193" s="208"/>
      <c r="M193" s="209"/>
      <c r="N193" s="210"/>
      <c r="O193" s="210"/>
      <c r="P193" s="210"/>
      <c r="Q193" s="210"/>
      <c r="R193" s="210"/>
      <c r="S193" s="210"/>
      <c r="T193" s="211"/>
      <c r="AT193" s="212" t="s">
        <v>139</v>
      </c>
      <c r="AU193" s="212" t="s">
        <v>81</v>
      </c>
      <c r="AV193" s="14" t="s">
        <v>81</v>
      </c>
      <c r="AW193" s="14" t="s">
        <v>33</v>
      </c>
      <c r="AX193" s="14" t="s">
        <v>72</v>
      </c>
      <c r="AY193" s="212" t="s">
        <v>127</v>
      </c>
    </row>
    <row r="194" spans="1:65" s="14" customFormat="1" ht="11.25">
      <c r="B194" s="202"/>
      <c r="C194" s="203"/>
      <c r="D194" s="187" t="s">
        <v>139</v>
      </c>
      <c r="E194" s="204" t="s">
        <v>19</v>
      </c>
      <c r="F194" s="205" t="s">
        <v>283</v>
      </c>
      <c r="G194" s="203"/>
      <c r="H194" s="206">
        <v>2.2559999999999998</v>
      </c>
      <c r="I194" s="207"/>
      <c r="J194" s="203"/>
      <c r="K194" s="203"/>
      <c r="L194" s="208"/>
      <c r="M194" s="209"/>
      <c r="N194" s="210"/>
      <c r="O194" s="210"/>
      <c r="P194" s="210"/>
      <c r="Q194" s="210"/>
      <c r="R194" s="210"/>
      <c r="S194" s="210"/>
      <c r="T194" s="211"/>
      <c r="AT194" s="212" t="s">
        <v>139</v>
      </c>
      <c r="AU194" s="212" t="s">
        <v>81</v>
      </c>
      <c r="AV194" s="14" t="s">
        <v>81</v>
      </c>
      <c r="AW194" s="14" t="s">
        <v>33</v>
      </c>
      <c r="AX194" s="14" t="s">
        <v>72</v>
      </c>
      <c r="AY194" s="212" t="s">
        <v>127</v>
      </c>
    </row>
    <row r="195" spans="1:65" s="14" customFormat="1" ht="11.25">
      <c r="B195" s="202"/>
      <c r="C195" s="203"/>
      <c r="D195" s="187" t="s">
        <v>139</v>
      </c>
      <c r="E195" s="204" t="s">
        <v>19</v>
      </c>
      <c r="F195" s="205" t="s">
        <v>284</v>
      </c>
      <c r="G195" s="203"/>
      <c r="H195" s="206">
        <v>2.0670000000000002</v>
      </c>
      <c r="I195" s="207"/>
      <c r="J195" s="203"/>
      <c r="K195" s="203"/>
      <c r="L195" s="208"/>
      <c r="M195" s="209"/>
      <c r="N195" s="210"/>
      <c r="O195" s="210"/>
      <c r="P195" s="210"/>
      <c r="Q195" s="210"/>
      <c r="R195" s="210"/>
      <c r="S195" s="210"/>
      <c r="T195" s="211"/>
      <c r="AT195" s="212" t="s">
        <v>139</v>
      </c>
      <c r="AU195" s="212" t="s">
        <v>81</v>
      </c>
      <c r="AV195" s="14" t="s">
        <v>81</v>
      </c>
      <c r="AW195" s="14" t="s">
        <v>33</v>
      </c>
      <c r="AX195" s="14" t="s">
        <v>72</v>
      </c>
      <c r="AY195" s="212" t="s">
        <v>127</v>
      </c>
    </row>
    <row r="196" spans="1:65" s="14" customFormat="1" ht="11.25">
      <c r="B196" s="202"/>
      <c r="C196" s="203"/>
      <c r="D196" s="187" t="s">
        <v>139</v>
      </c>
      <c r="E196" s="204" t="s">
        <v>19</v>
      </c>
      <c r="F196" s="205" t="s">
        <v>285</v>
      </c>
      <c r="G196" s="203"/>
      <c r="H196" s="206">
        <v>0.69199999999999995</v>
      </c>
      <c r="I196" s="207"/>
      <c r="J196" s="203"/>
      <c r="K196" s="203"/>
      <c r="L196" s="208"/>
      <c r="M196" s="209"/>
      <c r="N196" s="210"/>
      <c r="O196" s="210"/>
      <c r="P196" s="210"/>
      <c r="Q196" s="210"/>
      <c r="R196" s="210"/>
      <c r="S196" s="210"/>
      <c r="T196" s="211"/>
      <c r="AT196" s="212" t="s">
        <v>139</v>
      </c>
      <c r="AU196" s="212" t="s">
        <v>81</v>
      </c>
      <c r="AV196" s="14" t="s">
        <v>81</v>
      </c>
      <c r="AW196" s="14" t="s">
        <v>33</v>
      </c>
      <c r="AX196" s="14" t="s">
        <v>72</v>
      </c>
      <c r="AY196" s="212" t="s">
        <v>127</v>
      </c>
    </row>
    <row r="197" spans="1:65" s="14" customFormat="1" ht="11.25">
      <c r="B197" s="202"/>
      <c r="C197" s="203"/>
      <c r="D197" s="187" t="s">
        <v>139</v>
      </c>
      <c r="E197" s="204" t="s">
        <v>19</v>
      </c>
      <c r="F197" s="205" t="s">
        <v>286</v>
      </c>
      <c r="G197" s="203"/>
      <c r="H197" s="206">
        <v>1.583</v>
      </c>
      <c r="I197" s="207"/>
      <c r="J197" s="203"/>
      <c r="K197" s="203"/>
      <c r="L197" s="208"/>
      <c r="M197" s="209"/>
      <c r="N197" s="210"/>
      <c r="O197" s="210"/>
      <c r="P197" s="210"/>
      <c r="Q197" s="210"/>
      <c r="R197" s="210"/>
      <c r="S197" s="210"/>
      <c r="T197" s="211"/>
      <c r="AT197" s="212" t="s">
        <v>139</v>
      </c>
      <c r="AU197" s="212" t="s">
        <v>81</v>
      </c>
      <c r="AV197" s="14" t="s">
        <v>81</v>
      </c>
      <c r="AW197" s="14" t="s">
        <v>33</v>
      </c>
      <c r="AX197" s="14" t="s">
        <v>72</v>
      </c>
      <c r="AY197" s="212" t="s">
        <v>127</v>
      </c>
    </row>
    <row r="198" spans="1:65" s="14" customFormat="1" ht="11.25">
      <c r="B198" s="202"/>
      <c r="C198" s="203"/>
      <c r="D198" s="187" t="s">
        <v>139</v>
      </c>
      <c r="E198" s="204" t="s">
        <v>19</v>
      </c>
      <c r="F198" s="205" t="s">
        <v>287</v>
      </c>
      <c r="G198" s="203"/>
      <c r="H198" s="206">
        <v>0.34</v>
      </c>
      <c r="I198" s="207"/>
      <c r="J198" s="203"/>
      <c r="K198" s="203"/>
      <c r="L198" s="208"/>
      <c r="M198" s="209"/>
      <c r="N198" s="210"/>
      <c r="O198" s="210"/>
      <c r="P198" s="210"/>
      <c r="Q198" s="210"/>
      <c r="R198" s="210"/>
      <c r="S198" s="210"/>
      <c r="T198" s="211"/>
      <c r="AT198" s="212" t="s">
        <v>139</v>
      </c>
      <c r="AU198" s="212" t="s">
        <v>81</v>
      </c>
      <c r="AV198" s="14" t="s">
        <v>81</v>
      </c>
      <c r="AW198" s="14" t="s">
        <v>33</v>
      </c>
      <c r="AX198" s="14" t="s">
        <v>72</v>
      </c>
      <c r="AY198" s="212" t="s">
        <v>127</v>
      </c>
    </row>
    <row r="199" spans="1:65" s="14" customFormat="1" ht="11.25">
      <c r="B199" s="202"/>
      <c r="C199" s="203"/>
      <c r="D199" s="187" t="s">
        <v>139</v>
      </c>
      <c r="E199" s="204" t="s">
        <v>19</v>
      </c>
      <c r="F199" s="205" t="s">
        <v>288</v>
      </c>
      <c r="G199" s="203"/>
      <c r="H199" s="206">
        <v>0.23400000000000001</v>
      </c>
      <c r="I199" s="207"/>
      <c r="J199" s="203"/>
      <c r="K199" s="203"/>
      <c r="L199" s="208"/>
      <c r="M199" s="209"/>
      <c r="N199" s="210"/>
      <c r="O199" s="210"/>
      <c r="P199" s="210"/>
      <c r="Q199" s="210"/>
      <c r="R199" s="210"/>
      <c r="S199" s="210"/>
      <c r="T199" s="211"/>
      <c r="AT199" s="212" t="s">
        <v>139</v>
      </c>
      <c r="AU199" s="212" t="s">
        <v>81</v>
      </c>
      <c r="AV199" s="14" t="s">
        <v>81</v>
      </c>
      <c r="AW199" s="14" t="s">
        <v>33</v>
      </c>
      <c r="AX199" s="14" t="s">
        <v>72</v>
      </c>
      <c r="AY199" s="212" t="s">
        <v>127</v>
      </c>
    </row>
    <row r="200" spans="1:65" s="14" customFormat="1" ht="11.25">
      <c r="B200" s="202"/>
      <c r="C200" s="203"/>
      <c r="D200" s="187" t="s">
        <v>139</v>
      </c>
      <c r="E200" s="204" t="s">
        <v>19</v>
      </c>
      <c r="F200" s="205" t="s">
        <v>289</v>
      </c>
      <c r="G200" s="203"/>
      <c r="H200" s="206">
        <v>0.21199999999999999</v>
      </c>
      <c r="I200" s="207"/>
      <c r="J200" s="203"/>
      <c r="K200" s="203"/>
      <c r="L200" s="208"/>
      <c r="M200" s="209"/>
      <c r="N200" s="210"/>
      <c r="O200" s="210"/>
      <c r="P200" s="210"/>
      <c r="Q200" s="210"/>
      <c r="R200" s="210"/>
      <c r="S200" s="210"/>
      <c r="T200" s="211"/>
      <c r="AT200" s="212" t="s">
        <v>139</v>
      </c>
      <c r="AU200" s="212" t="s">
        <v>81</v>
      </c>
      <c r="AV200" s="14" t="s">
        <v>81</v>
      </c>
      <c r="AW200" s="14" t="s">
        <v>33</v>
      </c>
      <c r="AX200" s="14" t="s">
        <v>72</v>
      </c>
      <c r="AY200" s="212" t="s">
        <v>127</v>
      </c>
    </row>
    <row r="201" spans="1:65" s="14" customFormat="1" ht="11.25">
      <c r="B201" s="202"/>
      <c r="C201" s="203"/>
      <c r="D201" s="187" t="s">
        <v>139</v>
      </c>
      <c r="E201" s="204" t="s">
        <v>19</v>
      </c>
      <c r="F201" s="205" t="s">
        <v>289</v>
      </c>
      <c r="G201" s="203"/>
      <c r="H201" s="206">
        <v>0.21199999999999999</v>
      </c>
      <c r="I201" s="207"/>
      <c r="J201" s="203"/>
      <c r="K201" s="203"/>
      <c r="L201" s="208"/>
      <c r="M201" s="209"/>
      <c r="N201" s="210"/>
      <c r="O201" s="210"/>
      <c r="P201" s="210"/>
      <c r="Q201" s="210"/>
      <c r="R201" s="210"/>
      <c r="S201" s="210"/>
      <c r="T201" s="211"/>
      <c r="AT201" s="212" t="s">
        <v>139</v>
      </c>
      <c r="AU201" s="212" t="s">
        <v>81</v>
      </c>
      <c r="AV201" s="14" t="s">
        <v>81</v>
      </c>
      <c r="AW201" s="14" t="s">
        <v>33</v>
      </c>
      <c r="AX201" s="14" t="s">
        <v>72</v>
      </c>
      <c r="AY201" s="212" t="s">
        <v>127</v>
      </c>
    </row>
    <row r="202" spans="1:65" s="15" customFormat="1" ht="11.25">
      <c r="B202" s="213"/>
      <c r="C202" s="214"/>
      <c r="D202" s="187" t="s">
        <v>139</v>
      </c>
      <c r="E202" s="215" t="s">
        <v>19</v>
      </c>
      <c r="F202" s="216" t="s">
        <v>145</v>
      </c>
      <c r="G202" s="214"/>
      <c r="H202" s="217">
        <v>32.881</v>
      </c>
      <c r="I202" s="218"/>
      <c r="J202" s="214"/>
      <c r="K202" s="214"/>
      <c r="L202" s="219"/>
      <c r="M202" s="220"/>
      <c r="N202" s="221"/>
      <c r="O202" s="221"/>
      <c r="P202" s="221"/>
      <c r="Q202" s="221"/>
      <c r="R202" s="221"/>
      <c r="S202" s="221"/>
      <c r="T202" s="222"/>
      <c r="AT202" s="223" t="s">
        <v>139</v>
      </c>
      <c r="AU202" s="223" t="s">
        <v>81</v>
      </c>
      <c r="AV202" s="15" t="s">
        <v>135</v>
      </c>
      <c r="AW202" s="15" t="s">
        <v>33</v>
      </c>
      <c r="AX202" s="15" t="s">
        <v>79</v>
      </c>
      <c r="AY202" s="223" t="s">
        <v>127</v>
      </c>
    </row>
    <row r="203" spans="1:65" s="2" customFormat="1" ht="24">
      <c r="A203" s="35"/>
      <c r="B203" s="36"/>
      <c r="C203" s="174" t="s">
        <v>290</v>
      </c>
      <c r="D203" s="174" t="s">
        <v>130</v>
      </c>
      <c r="E203" s="175" t="s">
        <v>291</v>
      </c>
      <c r="F203" s="176" t="s">
        <v>292</v>
      </c>
      <c r="G203" s="177" t="s">
        <v>133</v>
      </c>
      <c r="H203" s="178">
        <v>32.881</v>
      </c>
      <c r="I203" s="179"/>
      <c r="J203" s="180">
        <f>ROUND(I203*H203,2)</f>
        <v>0</v>
      </c>
      <c r="K203" s="176" t="s">
        <v>134</v>
      </c>
      <c r="L203" s="40"/>
      <c r="M203" s="181" t="s">
        <v>19</v>
      </c>
      <c r="N203" s="182" t="s">
        <v>43</v>
      </c>
      <c r="O203" s="65"/>
      <c r="P203" s="183">
        <f>O203*H203</f>
        <v>0</v>
      </c>
      <c r="Q203" s="183">
        <v>0</v>
      </c>
      <c r="R203" s="183">
        <f>Q203*H203</f>
        <v>0</v>
      </c>
      <c r="S203" s="183">
        <v>0</v>
      </c>
      <c r="T203" s="184">
        <f>S203*H203</f>
        <v>0</v>
      </c>
      <c r="U203" s="35"/>
      <c r="V203" s="35"/>
      <c r="W203" s="35"/>
      <c r="X203" s="35"/>
      <c r="Y203" s="35"/>
      <c r="Z203" s="35"/>
      <c r="AA203" s="35"/>
      <c r="AB203" s="35"/>
      <c r="AC203" s="35"/>
      <c r="AD203" s="35"/>
      <c r="AE203" s="35"/>
      <c r="AR203" s="185" t="s">
        <v>220</v>
      </c>
      <c r="AT203" s="185" t="s">
        <v>130</v>
      </c>
      <c r="AU203" s="185" t="s">
        <v>81</v>
      </c>
      <c r="AY203" s="18" t="s">
        <v>127</v>
      </c>
      <c r="BE203" s="186">
        <f>IF(N203="základní",J203,0)</f>
        <v>0</v>
      </c>
      <c r="BF203" s="186">
        <f>IF(N203="snížená",J203,0)</f>
        <v>0</v>
      </c>
      <c r="BG203" s="186">
        <f>IF(N203="zákl. přenesená",J203,0)</f>
        <v>0</v>
      </c>
      <c r="BH203" s="186">
        <f>IF(N203="sníž. přenesená",J203,0)</f>
        <v>0</v>
      </c>
      <c r="BI203" s="186">
        <f>IF(N203="nulová",J203,0)</f>
        <v>0</v>
      </c>
      <c r="BJ203" s="18" t="s">
        <v>79</v>
      </c>
      <c r="BK203" s="186">
        <f>ROUND(I203*H203,2)</f>
        <v>0</v>
      </c>
      <c r="BL203" s="18" t="s">
        <v>220</v>
      </c>
      <c r="BM203" s="185" t="s">
        <v>293</v>
      </c>
    </row>
    <row r="204" spans="1:65" s="2" customFormat="1" ht="68.25">
      <c r="A204" s="35"/>
      <c r="B204" s="36"/>
      <c r="C204" s="37"/>
      <c r="D204" s="187" t="s">
        <v>137</v>
      </c>
      <c r="E204" s="37"/>
      <c r="F204" s="188" t="s">
        <v>294</v>
      </c>
      <c r="G204" s="37"/>
      <c r="H204" s="37"/>
      <c r="I204" s="189"/>
      <c r="J204" s="37"/>
      <c r="K204" s="37"/>
      <c r="L204" s="40"/>
      <c r="M204" s="190"/>
      <c r="N204" s="191"/>
      <c r="O204" s="65"/>
      <c r="P204" s="65"/>
      <c r="Q204" s="65"/>
      <c r="R204" s="65"/>
      <c r="S204" s="65"/>
      <c r="T204" s="66"/>
      <c r="U204" s="35"/>
      <c r="V204" s="35"/>
      <c r="W204" s="35"/>
      <c r="X204" s="35"/>
      <c r="Y204" s="35"/>
      <c r="Z204" s="35"/>
      <c r="AA204" s="35"/>
      <c r="AB204" s="35"/>
      <c r="AC204" s="35"/>
      <c r="AD204" s="35"/>
      <c r="AE204" s="35"/>
      <c r="AT204" s="18" t="s">
        <v>137</v>
      </c>
      <c r="AU204" s="18" t="s">
        <v>81</v>
      </c>
    </row>
    <row r="205" spans="1:65" s="13" customFormat="1" ht="11.25">
      <c r="B205" s="192"/>
      <c r="C205" s="193"/>
      <c r="D205" s="187" t="s">
        <v>139</v>
      </c>
      <c r="E205" s="194" t="s">
        <v>19</v>
      </c>
      <c r="F205" s="195" t="s">
        <v>269</v>
      </c>
      <c r="G205" s="193"/>
      <c r="H205" s="194" t="s">
        <v>19</v>
      </c>
      <c r="I205" s="196"/>
      <c r="J205" s="193"/>
      <c r="K205" s="193"/>
      <c r="L205" s="197"/>
      <c r="M205" s="198"/>
      <c r="N205" s="199"/>
      <c r="O205" s="199"/>
      <c r="P205" s="199"/>
      <c r="Q205" s="199"/>
      <c r="R205" s="199"/>
      <c r="S205" s="199"/>
      <c r="T205" s="200"/>
      <c r="AT205" s="201" t="s">
        <v>139</v>
      </c>
      <c r="AU205" s="201" t="s">
        <v>81</v>
      </c>
      <c r="AV205" s="13" t="s">
        <v>79</v>
      </c>
      <c r="AW205" s="13" t="s">
        <v>33</v>
      </c>
      <c r="AX205" s="13" t="s">
        <v>72</v>
      </c>
      <c r="AY205" s="201" t="s">
        <v>127</v>
      </c>
    </row>
    <row r="206" spans="1:65" s="14" customFormat="1" ht="11.25">
      <c r="B206" s="202"/>
      <c r="C206" s="203"/>
      <c r="D206" s="187" t="s">
        <v>139</v>
      </c>
      <c r="E206" s="204" t="s">
        <v>19</v>
      </c>
      <c r="F206" s="205" t="s">
        <v>270</v>
      </c>
      <c r="G206" s="203"/>
      <c r="H206" s="206">
        <v>1</v>
      </c>
      <c r="I206" s="207"/>
      <c r="J206" s="203"/>
      <c r="K206" s="203"/>
      <c r="L206" s="208"/>
      <c r="M206" s="209"/>
      <c r="N206" s="210"/>
      <c r="O206" s="210"/>
      <c r="P206" s="210"/>
      <c r="Q206" s="210"/>
      <c r="R206" s="210"/>
      <c r="S206" s="210"/>
      <c r="T206" s="211"/>
      <c r="AT206" s="212" t="s">
        <v>139</v>
      </c>
      <c r="AU206" s="212" t="s">
        <v>81</v>
      </c>
      <c r="AV206" s="14" t="s">
        <v>81</v>
      </c>
      <c r="AW206" s="14" t="s">
        <v>33</v>
      </c>
      <c r="AX206" s="14" t="s">
        <v>72</v>
      </c>
      <c r="AY206" s="212" t="s">
        <v>127</v>
      </c>
    </row>
    <row r="207" spans="1:65" s="14" customFormat="1" ht="11.25">
      <c r="B207" s="202"/>
      <c r="C207" s="203"/>
      <c r="D207" s="187" t="s">
        <v>139</v>
      </c>
      <c r="E207" s="204" t="s">
        <v>19</v>
      </c>
      <c r="F207" s="205" t="s">
        <v>271</v>
      </c>
      <c r="G207" s="203"/>
      <c r="H207" s="206">
        <v>1.4750000000000001</v>
      </c>
      <c r="I207" s="207"/>
      <c r="J207" s="203"/>
      <c r="K207" s="203"/>
      <c r="L207" s="208"/>
      <c r="M207" s="209"/>
      <c r="N207" s="210"/>
      <c r="O207" s="210"/>
      <c r="P207" s="210"/>
      <c r="Q207" s="210"/>
      <c r="R207" s="210"/>
      <c r="S207" s="210"/>
      <c r="T207" s="211"/>
      <c r="AT207" s="212" t="s">
        <v>139</v>
      </c>
      <c r="AU207" s="212" t="s">
        <v>81</v>
      </c>
      <c r="AV207" s="14" t="s">
        <v>81</v>
      </c>
      <c r="AW207" s="14" t="s">
        <v>33</v>
      </c>
      <c r="AX207" s="14" t="s">
        <v>72</v>
      </c>
      <c r="AY207" s="212" t="s">
        <v>127</v>
      </c>
    </row>
    <row r="208" spans="1:65" s="14" customFormat="1" ht="11.25">
      <c r="B208" s="202"/>
      <c r="C208" s="203"/>
      <c r="D208" s="187" t="s">
        <v>139</v>
      </c>
      <c r="E208" s="204" t="s">
        <v>19</v>
      </c>
      <c r="F208" s="205" t="s">
        <v>272</v>
      </c>
      <c r="G208" s="203"/>
      <c r="H208" s="206">
        <v>1.4950000000000001</v>
      </c>
      <c r="I208" s="207"/>
      <c r="J208" s="203"/>
      <c r="K208" s="203"/>
      <c r="L208" s="208"/>
      <c r="M208" s="209"/>
      <c r="N208" s="210"/>
      <c r="O208" s="210"/>
      <c r="P208" s="210"/>
      <c r="Q208" s="210"/>
      <c r="R208" s="210"/>
      <c r="S208" s="210"/>
      <c r="T208" s="211"/>
      <c r="AT208" s="212" t="s">
        <v>139</v>
      </c>
      <c r="AU208" s="212" t="s">
        <v>81</v>
      </c>
      <c r="AV208" s="14" t="s">
        <v>81</v>
      </c>
      <c r="AW208" s="14" t="s">
        <v>33</v>
      </c>
      <c r="AX208" s="14" t="s">
        <v>72</v>
      </c>
      <c r="AY208" s="212" t="s">
        <v>127</v>
      </c>
    </row>
    <row r="209" spans="2:51" s="14" customFormat="1" ht="11.25">
      <c r="B209" s="202"/>
      <c r="C209" s="203"/>
      <c r="D209" s="187" t="s">
        <v>139</v>
      </c>
      <c r="E209" s="204" t="s">
        <v>19</v>
      </c>
      <c r="F209" s="205" t="s">
        <v>273</v>
      </c>
      <c r="G209" s="203"/>
      <c r="H209" s="206">
        <v>1.47</v>
      </c>
      <c r="I209" s="207"/>
      <c r="J209" s="203"/>
      <c r="K209" s="203"/>
      <c r="L209" s="208"/>
      <c r="M209" s="209"/>
      <c r="N209" s="210"/>
      <c r="O209" s="210"/>
      <c r="P209" s="210"/>
      <c r="Q209" s="210"/>
      <c r="R209" s="210"/>
      <c r="S209" s="210"/>
      <c r="T209" s="211"/>
      <c r="AT209" s="212" t="s">
        <v>139</v>
      </c>
      <c r="AU209" s="212" t="s">
        <v>81</v>
      </c>
      <c r="AV209" s="14" t="s">
        <v>81</v>
      </c>
      <c r="AW209" s="14" t="s">
        <v>33</v>
      </c>
      <c r="AX209" s="14" t="s">
        <v>72</v>
      </c>
      <c r="AY209" s="212" t="s">
        <v>127</v>
      </c>
    </row>
    <row r="210" spans="2:51" s="14" customFormat="1" ht="11.25">
      <c r="B210" s="202"/>
      <c r="C210" s="203"/>
      <c r="D210" s="187" t="s">
        <v>139</v>
      </c>
      <c r="E210" s="204" t="s">
        <v>19</v>
      </c>
      <c r="F210" s="205" t="s">
        <v>274</v>
      </c>
      <c r="G210" s="203"/>
      <c r="H210" s="206">
        <v>3.9350000000000001</v>
      </c>
      <c r="I210" s="207"/>
      <c r="J210" s="203"/>
      <c r="K210" s="203"/>
      <c r="L210" s="208"/>
      <c r="M210" s="209"/>
      <c r="N210" s="210"/>
      <c r="O210" s="210"/>
      <c r="P210" s="210"/>
      <c r="Q210" s="210"/>
      <c r="R210" s="210"/>
      <c r="S210" s="210"/>
      <c r="T210" s="211"/>
      <c r="AT210" s="212" t="s">
        <v>139</v>
      </c>
      <c r="AU210" s="212" t="s">
        <v>81</v>
      </c>
      <c r="AV210" s="14" t="s">
        <v>81</v>
      </c>
      <c r="AW210" s="14" t="s">
        <v>33</v>
      </c>
      <c r="AX210" s="14" t="s">
        <v>72</v>
      </c>
      <c r="AY210" s="212" t="s">
        <v>127</v>
      </c>
    </row>
    <row r="211" spans="2:51" s="14" customFormat="1" ht="11.25">
      <c r="B211" s="202"/>
      <c r="C211" s="203"/>
      <c r="D211" s="187" t="s">
        <v>139</v>
      </c>
      <c r="E211" s="204" t="s">
        <v>19</v>
      </c>
      <c r="F211" s="205" t="s">
        <v>275</v>
      </c>
      <c r="G211" s="203"/>
      <c r="H211" s="206">
        <v>1.784</v>
      </c>
      <c r="I211" s="207"/>
      <c r="J211" s="203"/>
      <c r="K211" s="203"/>
      <c r="L211" s="208"/>
      <c r="M211" s="209"/>
      <c r="N211" s="210"/>
      <c r="O211" s="210"/>
      <c r="P211" s="210"/>
      <c r="Q211" s="210"/>
      <c r="R211" s="210"/>
      <c r="S211" s="210"/>
      <c r="T211" s="211"/>
      <c r="AT211" s="212" t="s">
        <v>139</v>
      </c>
      <c r="AU211" s="212" t="s">
        <v>81</v>
      </c>
      <c r="AV211" s="14" t="s">
        <v>81</v>
      </c>
      <c r="AW211" s="14" t="s">
        <v>33</v>
      </c>
      <c r="AX211" s="14" t="s">
        <v>72</v>
      </c>
      <c r="AY211" s="212" t="s">
        <v>127</v>
      </c>
    </row>
    <row r="212" spans="2:51" s="14" customFormat="1" ht="11.25">
      <c r="B212" s="202"/>
      <c r="C212" s="203"/>
      <c r="D212" s="187" t="s">
        <v>139</v>
      </c>
      <c r="E212" s="204" t="s">
        <v>19</v>
      </c>
      <c r="F212" s="205" t="s">
        <v>276</v>
      </c>
      <c r="G212" s="203"/>
      <c r="H212" s="206">
        <v>3.8239999999999998</v>
      </c>
      <c r="I212" s="207"/>
      <c r="J212" s="203"/>
      <c r="K212" s="203"/>
      <c r="L212" s="208"/>
      <c r="M212" s="209"/>
      <c r="N212" s="210"/>
      <c r="O212" s="210"/>
      <c r="P212" s="210"/>
      <c r="Q212" s="210"/>
      <c r="R212" s="210"/>
      <c r="S212" s="210"/>
      <c r="T212" s="211"/>
      <c r="AT212" s="212" t="s">
        <v>139</v>
      </c>
      <c r="AU212" s="212" t="s">
        <v>81</v>
      </c>
      <c r="AV212" s="14" t="s">
        <v>81</v>
      </c>
      <c r="AW212" s="14" t="s">
        <v>33</v>
      </c>
      <c r="AX212" s="14" t="s">
        <v>72</v>
      </c>
      <c r="AY212" s="212" t="s">
        <v>127</v>
      </c>
    </row>
    <row r="213" spans="2:51" s="14" customFormat="1" ht="11.25">
      <c r="B213" s="202"/>
      <c r="C213" s="203"/>
      <c r="D213" s="187" t="s">
        <v>139</v>
      </c>
      <c r="E213" s="204" t="s">
        <v>19</v>
      </c>
      <c r="F213" s="205" t="s">
        <v>277</v>
      </c>
      <c r="G213" s="203"/>
      <c r="H213" s="206">
        <v>1.3560000000000001</v>
      </c>
      <c r="I213" s="207"/>
      <c r="J213" s="203"/>
      <c r="K213" s="203"/>
      <c r="L213" s="208"/>
      <c r="M213" s="209"/>
      <c r="N213" s="210"/>
      <c r="O213" s="210"/>
      <c r="P213" s="210"/>
      <c r="Q213" s="210"/>
      <c r="R213" s="210"/>
      <c r="S213" s="210"/>
      <c r="T213" s="211"/>
      <c r="AT213" s="212" t="s">
        <v>139</v>
      </c>
      <c r="AU213" s="212" t="s">
        <v>81</v>
      </c>
      <c r="AV213" s="14" t="s">
        <v>81</v>
      </c>
      <c r="AW213" s="14" t="s">
        <v>33</v>
      </c>
      <c r="AX213" s="14" t="s">
        <v>72</v>
      </c>
      <c r="AY213" s="212" t="s">
        <v>127</v>
      </c>
    </row>
    <row r="214" spans="2:51" s="14" customFormat="1" ht="11.25">
      <c r="B214" s="202"/>
      <c r="C214" s="203"/>
      <c r="D214" s="187" t="s">
        <v>139</v>
      </c>
      <c r="E214" s="204" t="s">
        <v>19</v>
      </c>
      <c r="F214" s="205" t="s">
        <v>278</v>
      </c>
      <c r="G214" s="203"/>
      <c r="H214" s="206">
        <v>-6.6000000000000003E-2</v>
      </c>
      <c r="I214" s="207"/>
      <c r="J214" s="203"/>
      <c r="K214" s="203"/>
      <c r="L214" s="208"/>
      <c r="M214" s="209"/>
      <c r="N214" s="210"/>
      <c r="O214" s="210"/>
      <c r="P214" s="210"/>
      <c r="Q214" s="210"/>
      <c r="R214" s="210"/>
      <c r="S214" s="210"/>
      <c r="T214" s="211"/>
      <c r="AT214" s="212" t="s">
        <v>139</v>
      </c>
      <c r="AU214" s="212" t="s">
        <v>81</v>
      </c>
      <c r="AV214" s="14" t="s">
        <v>81</v>
      </c>
      <c r="AW214" s="14" t="s">
        <v>33</v>
      </c>
      <c r="AX214" s="14" t="s">
        <v>72</v>
      </c>
      <c r="AY214" s="212" t="s">
        <v>127</v>
      </c>
    </row>
    <row r="215" spans="2:51" s="14" customFormat="1" ht="11.25">
      <c r="B215" s="202"/>
      <c r="C215" s="203"/>
      <c r="D215" s="187" t="s">
        <v>139</v>
      </c>
      <c r="E215" s="204" t="s">
        <v>19</v>
      </c>
      <c r="F215" s="205" t="s">
        <v>279</v>
      </c>
      <c r="G215" s="203"/>
      <c r="H215" s="206">
        <v>4.024</v>
      </c>
      <c r="I215" s="207"/>
      <c r="J215" s="203"/>
      <c r="K215" s="203"/>
      <c r="L215" s="208"/>
      <c r="M215" s="209"/>
      <c r="N215" s="210"/>
      <c r="O215" s="210"/>
      <c r="P215" s="210"/>
      <c r="Q215" s="210"/>
      <c r="R215" s="210"/>
      <c r="S215" s="210"/>
      <c r="T215" s="211"/>
      <c r="AT215" s="212" t="s">
        <v>139</v>
      </c>
      <c r="AU215" s="212" t="s">
        <v>81</v>
      </c>
      <c r="AV215" s="14" t="s">
        <v>81</v>
      </c>
      <c r="AW215" s="14" t="s">
        <v>33</v>
      </c>
      <c r="AX215" s="14" t="s">
        <v>72</v>
      </c>
      <c r="AY215" s="212" t="s">
        <v>127</v>
      </c>
    </row>
    <row r="216" spans="2:51" s="14" customFormat="1" ht="11.25">
      <c r="B216" s="202"/>
      <c r="C216" s="203"/>
      <c r="D216" s="187" t="s">
        <v>139</v>
      </c>
      <c r="E216" s="204" t="s">
        <v>19</v>
      </c>
      <c r="F216" s="205" t="s">
        <v>280</v>
      </c>
      <c r="G216" s="203"/>
      <c r="H216" s="206">
        <v>1.494</v>
      </c>
      <c r="I216" s="207"/>
      <c r="J216" s="203"/>
      <c r="K216" s="203"/>
      <c r="L216" s="208"/>
      <c r="M216" s="209"/>
      <c r="N216" s="210"/>
      <c r="O216" s="210"/>
      <c r="P216" s="210"/>
      <c r="Q216" s="210"/>
      <c r="R216" s="210"/>
      <c r="S216" s="210"/>
      <c r="T216" s="211"/>
      <c r="AT216" s="212" t="s">
        <v>139</v>
      </c>
      <c r="AU216" s="212" t="s">
        <v>81</v>
      </c>
      <c r="AV216" s="14" t="s">
        <v>81</v>
      </c>
      <c r="AW216" s="14" t="s">
        <v>33</v>
      </c>
      <c r="AX216" s="14" t="s">
        <v>72</v>
      </c>
      <c r="AY216" s="212" t="s">
        <v>127</v>
      </c>
    </row>
    <row r="217" spans="2:51" s="14" customFormat="1" ht="11.25">
      <c r="B217" s="202"/>
      <c r="C217" s="203"/>
      <c r="D217" s="187" t="s">
        <v>139</v>
      </c>
      <c r="E217" s="204" t="s">
        <v>19</v>
      </c>
      <c r="F217" s="205" t="s">
        <v>281</v>
      </c>
      <c r="G217" s="203"/>
      <c r="H217" s="206">
        <v>0.98</v>
      </c>
      <c r="I217" s="207"/>
      <c r="J217" s="203"/>
      <c r="K217" s="203"/>
      <c r="L217" s="208"/>
      <c r="M217" s="209"/>
      <c r="N217" s="210"/>
      <c r="O217" s="210"/>
      <c r="P217" s="210"/>
      <c r="Q217" s="210"/>
      <c r="R217" s="210"/>
      <c r="S217" s="210"/>
      <c r="T217" s="211"/>
      <c r="AT217" s="212" t="s">
        <v>139</v>
      </c>
      <c r="AU217" s="212" t="s">
        <v>81</v>
      </c>
      <c r="AV217" s="14" t="s">
        <v>81</v>
      </c>
      <c r="AW217" s="14" t="s">
        <v>33</v>
      </c>
      <c r="AX217" s="14" t="s">
        <v>72</v>
      </c>
      <c r="AY217" s="212" t="s">
        <v>127</v>
      </c>
    </row>
    <row r="218" spans="2:51" s="14" customFormat="1" ht="11.25">
      <c r="B218" s="202"/>
      <c r="C218" s="203"/>
      <c r="D218" s="187" t="s">
        <v>139</v>
      </c>
      <c r="E218" s="204" t="s">
        <v>19</v>
      </c>
      <c r="F218" s="205" t="s">
        <v>281</v>
      </c>
      <c r="G218" s="203"/>
      <c r="H218" s="206">
        <v>0.98</v>
      </c>
      <c r="I218" s="207"/>
      <c r="J218" s="203"/>
      <c r="K218" s="203"/>
      <c r="L218" s="208"/>
      <c r="M218" s="209"/>
      <c r="N218" s="210"/>
      <c r="O218" s="210"/>
      <c r="P218" s="210"/>
      <c r="Q218" s="210"/>
      <c r="R218" s="210"/>
      <c r="S218" s="210"/>
      <c r="T218" s="211"/>
      <c r="AT218" s="212" t="s">
        <v>139</v>
      </c>
      <c r="AU218" s="212" t="s">
        <v>81</v>
      </c>
      <c r="AV218" s="14" t="s">
        <v>81</v>
      </c>
      <c r="AW218" s="14" t="s">
        <v>33</v>
      </c>
      <c r="AX218" s="14" t="s">
        <v>72</v>
      </c>
      <c r="AY218" s="212" t="s">
        <v>127</v>
      </c>
    </row>
    <row r="219" spans="2:51" s="14" customFormat="1" ht="11.25">
      <c r="B219" s="202"/>
      <c r="C219" s="203"/>
      <c r="D219" s="187" t="s">
        <v>139</v>
      </c>
      <c r="E219" s="204" t="s">
        <v>19</v>
      </c>
      <c r="F219" s="205" t="s">
        <v>282</v>
      </c>
      <c r="G219" s="203"/>
      <c r="H219" s="206">
        <v>1.534</v>
      </c>
      <c r="I219" s="207"/>
      <c r="J219" s="203"/>
      <c r="K219" s="203"/>
      <c r="L219" s="208"/>
      <c r="M219" s="209"/>
      <c r="N219" s="210"/>
      <c r="O219" s="210"/>
      <c r="P219" s="210"/>
      <c r="Q219" s="210"/>
      <c r="R219" s="210"/>
      <c r="S219" s="210"/>
      <c r="T219" s="211"/>
      <c r="AT219" s="212" t="s">
        <v>139</v>
      </c>
      <c r="AU219" s="212" t="s">
        <v>81</v>
      </c>
      <c r="AV219" s="14" t="s">
        <v>81</v>
      </c>
      <c r="AW219" s="14" t="s">
        <v>33</v>
      </c>
      <c r="AX219" s="14" t="s">
        <v>72</v>
      </c>
      <c r="AY219" s="212" t="s">
        <v>127</v>
      </c>
    </row>
    <row r="220" spans="2:51" s="14" customFormat="1" ht="11.25">
      <c r="B220" s="202"/>
      <c r="C220" s="203"/>
      <c r="D220" s="187" t="s">
        <v>139</v>
      </c>
      <c r="E220" s="204" t="s">
        <v>19</v>
      </c>
      <c r="F220" s="205" t="s">
        <v>283</v>
      </c>
      <c r="G220" s="203"/>
      <c r="H220" s="206">
        <v>2.2559999999999998</v>
      </c>
      <c r="I220" s="207"/>
      <c r="J220" s="203"/>
      <c r="K220" s="203"/>
      <c r="L220" s="208"/>
      <c r="M220" s="209"/>
      <c r="N220" s="210"/>
      <c r="O220" s="210"/>
      <c r="P220" s="210"/>
      <c r="Q220" s="210"/>
      <c r="R220" s="210"/>
      <c r="S220" s="210"/>
      <c r="T220" s="211"/>
      <c r="AT220" s="212" t="s">
        <v>139</v>
      </c>
      <c r="AU220" s="212" t="s">
        <v>81</v>
      </c>
      <c r="AV220" s="14" t="s">
        <v>81</v>
      </c>
      <c r="AW220" s="14" t="s">
        <v>33</v>
      </c>
      <c r="AX220" s="14" t="s">
        <v>72</v>
      </c>
      <c r="AY220" s="212" t="s">
        <v>127</v>
      </c>
    </row>
    <row r="221" spans="2:51" s="14" customFormat="1" ht="11.25">
      <c r="B221" s="202"/>
      <c r="C221" s="203"/>
      <c r="D221" s="187" t="s">
        <v>139</v>
      </c>
      <c r="E221" s="204" t="s">
        <v>19</v>
      </c>
      <c r="F221" s="205" t="s">
        <v>284</v>
      </c>
      <c r="G221" s="203"/>
      <c r="H221" s="206">
        <v>2.0670000000000002</v>
      </c>
      <c r="I221" s="207"/>
      <c r="J221" s="203"/>
      <c r="K221" s="203"/>
      <c r="L221" s="208"/>
      <c r="M221" s="209"/>
      <c r="N221" s="210"/>
      <c r="O221" s="210"/>
      <c r="P221" s="210"/>
      <c r="Q221" s="210"/>
      <c r="R221" s="210"/>
      <c r="S221" s="210"/>
      <c r="T221" s="211"/>
      <c r="AT221" s="212" t="s">
        <v>139</v>
      </c>
      <c r="AU221" s="212" t="s">
        <v>81</v>
      </c>
      <c r="AV221" s="14" t="s">
        <v>81</v>
      </c>
      <c r="AW221" s="14" t="s">
        <v>33</v>
      </c>
      <c r="AX221" s="14" t="s">
        <v>72</v>
      </c>
      <c r="AY221" s="212" t="s">
        <v>127</v>
      </c>
    </row>
    <row r="222" spans="2:51" s="14" customFormat="1" ht="11.25">
      <c r="B222" s="202"/>
      <c r="C222" s="203"/>
      <c r="D222" s="187" t="s">
        <v>139</v>
      </c>
      <c r="E222" s="204" t="s">
        <v>19</v>
      </c>
      <c r="F222" s="205" t="s">
        <v>285</v>
      </c>
      <c r="G222" s="203"/>
      <c r="H222" s="206">
        <v>0.69199999999999995</v>
      </c>
      <c r="I222" s="207"/>
      <c r="J222" s="203"/>
      <c r="K222" s="203"/>
      <c r="L222" s="208"/>
      <c r="M222" s="209"/>
      <c r="N222" s="210"/>
      <c r="O222" s="210"/>
      <c r="P222" s="210"/>
      <c r="Q222" s="210"/>
      <c r="R222" s="210"/>
      <c r="S222" s="210"/>
      <c r="T222" s="211"/>
      <c r="AT222" s="212" t="s">
        <v>139</v>
      </c>
      <c r="AU222" s="212" t="s">
        <v>81</v>
      </c>
      <c r="AV222" s="14" t="s">
        <v>81</v>
      </c>
      <c r="AW222" s="14" t="s">
        <v>33</v>
      </c>
      <c r="AX222" s="14" t="s">
        <v>72</v>
      </c>
      <c r="AY222" s="212" t="s">
        <v>127</v>
      </c>
    </row>
    <row r="223" spans="2:51" s="14" customFormat="1" ht="11.25">
      <c r="B223" s="202"/>
      <c r="C223" s="203"/>
      <c r="D223" s="187" t="s">
        <v>139</v>
      </c>
      <c r="E223" s="204" t="s">
        <v>19</v>
      </c>
      <c r="F223" s="205" t="s">
        <v>286</v>
      </c>
      <c r="G223" s="203"/>
      <c r="H223" s="206">
        <v>1.583</v>
      </c>
      <c r="I223" s="207"/>
      <c r="J223" s="203"/>
      <c r="K223" s="203"/>
      <c r="L223" s="208"/>
      <c r="M223" s="209"/>
      <c r="N223" s="210"/>
      <c r="O223" s="210"/>
      <c r="P223" s="210"/>
      <c r="Q223" s="210"/>
      <c r="R223" s="210"/>
      <c r="S223" s="210"/>
      <c r="T223" s="211"/>
      <c r="AT223" s="212" t="s">
        <v>139</v>
      </c>
      <c r="AU223" s="212" t="s">
        <v>81</v>
      </c>
      <c r="AV223" s="14" t="s">
        <v>81</v>
      </c>
      <c r="AW223" s="14" t="s">
        <v>33</v>
      </c>
      <c r="AX223" s="14" t="s">
        <v>72</v>
      </c>
      <c r="AY223" s="212" t="s">
        <v>127</v>
      </c>
    </row>
    <row r="224" spans="2:51" s="14" customFormat="1" ht="11.25">
      <c r="B224" s="202"/>
      <c r="C224" s="203"/>
      <c r="D224" s="187" t="s">
        <v>139</v>
      </c>
      <c r="E224" s="204" t="s">
        <v>19</v>
      </c>
      <c r="F224" s="205" t="s">
        <v>287</v>
      </c>
      <c r="G224" s="203"/>
      <c r="H224" s="206">
        <v>0.34</v>
      </c>
      <c r="I224" s="207"/>
      <c r="J224" s="203"/>
      <c r="K224" s="203"/>
      <c r="L224" s="208"/>
      <c r="M224" s="209"/>
      <c r="N224" s="210"/>
      <c r="O224" s="210"/>
      <c r="P224" s="210"/>
      <c r="Q224" s="210"/>
      <c r="R224" s="210"/>
      <c r="S224" s="210"/>
      <c r="T224" s="211"/>
      <c r="AT224" s="212" t="s">
        <v>139</v>
      </c>
      <c r="AU224" s="212" t="s">
        <v>81</v>
      </c>
      <c r="AV224" s="14" t="s">
        <v>81</v>
      </c>
      <c r="AW224" s="14" t="s">
        <v>33</v>
      </c>
      <c r="AX224" s="14" t="s">
        <v>72</v>
      </c>
      <c r="AY224" s="212" t="s">
        <v>127</v>
      </c>
    </row>
    <row r="225" spans="1:65" s="14" customFormat="1" ht="11.25">
      <c r="B225" s="202"/>
      <c r="C225" s="203"/>
      <c r="D225" s="187" t="s">
        <v>139</v>
      </c>
      <c r="E225" s="204" t="s">
        <v>19</v>
      </c>
      <c r="F225" s="205" t="s">
        <v>288</v>
      </c>
      <c r="G225" s="203"/>
      <c r="H225" s="206">
        <v>0.23400000000000001</v>
      </c>
      <c r="I225" s="207"/>
      <c r="J225" s="203"/>
      <c r="K225" s="203"/>
      <c r="L225" s="208"/>
      <c r="M225" s="209"/>
      <c r="N225" s="210"/>
      <c r="O225" s="210"/>
      <c r="P225" s="210"/>
      <c r="Q225" s="210"/>
      <c r="R225" s="210"/>
      <c r="S225" s="210"/>
      <c r="T225" s="211"/>
      <c r="AT225" s="212" t="s">
        <v>139</v>
      </c>
      <c r="AU225" s="212" t="s">
        <v>81</v>
      </c>
      <c r="AV225" s="14" t="s">
        <v>81</v>
      </c>
      <c r="AW225" s="14" t="s">
        <v>33</v>
      </c>
      <c r="AX225" s="14" t="s">
        <v>72</v>
      </c>
      <c r="AY225" s="212" t="s">
        <v>127</v>
      </c>
    </row>
    <row r="226" spans="1:65" s="14" customFormat="1" ht="11.25">
      <c r="B226" s="202"/>
      <c r="C226" s="203"/>
      <c r="D226" s="187" t="s">
        <v>139</v>
      </c>
      <c r="E226" s="204" t="s">
        <v>19</v>
      </c>
      <c r="F226" s="205" t="s">
        <v>289</v>
      </c>
      <c r="G226" s="203"/>
      <c r="H226" s="206">
        <v>0.21199999999999999</v>
      </c>
      <c r="I226" s="207"/>
      <c r="J226" s="203"/>
      <c r="K226" s="203"/>
      <c r="L226" s="208"/>
      <c r="M226" s="209"/>
      <c r="N226" s="210"/>
      <c r="O226" s="210"/>
      <c r="P226" s="210"/>
      <c r="Q226" s="210"/>
      <c r="R226" s="210"/>
      <c r="S226" s="210"/>
      <c r="T226" s="211"/>
      <c r="AT226" s="212" t="s">
        <v>139</v>
      </c>
      <c r="AU226" s="212" t="s">
        <v>81</v>
      </c>
      <c r="AV226" s="14" t="s">
        <v>81</v>
      </c>
      <c r="AW226" s="14" t="s">
        <v>33</v>
      </c>
      <c r="AX226" s="14" t="s">
        <v>72</v>
      </c>
      <c r="AY226" s="212" t="s">
        <v>127</v>
      </c>
    </row>
    <row r="227" spans="1:65" s="14" customFormat="1" ht="11.25">
      <c r="B227" s="202"/>
      <c r="C227" s="203"/>
      <c r="D227" s="187" t="s">
        <v>139</v>
      </c>
      <c r="E227" s="204" t="s">
        <v>19</v>
      </c>
      <c r="F227" s="205" t="s">
        <v>289</v>
      </c>
      <c r="G227" s="203"/>
      <c r="H227" s="206">
        <v>0.21199999999999999</v>
      </c>
      <c r="I227" s="207"/>
      <c r="J227" s="203"/>
      <c r="K227" s="203"/>
      <c r="L227" s="208"/>
      <c r="M227" s="209"/>
      <c r="N227" s="210"/>
      <c r="O227" s="210"/>
      <c r="P227" s="210"/>
      <c r="Q227" s="210"/>
      <c r="R227" s="210"/>
      <c r="S227" s="210"/>
      <c r="T227" s="211"/>
      <c r="AT227" s="212" t="s">
        <v>139</v>
      </c>
      <c r="AU227" s="212" t="s">
        <v>81</v>
      </c>
      <c r="AV227" s="14" t="s">
        <v>81</v>
      </c>
      <c r="AW227" s="14" t="s">
        <v>33</v>
      </c>
      <c r="AX227" s="14" t="s">
        <v>72</v>
      </c>
      <c r="AY227" s="212" t="s">
        <v>127</v>
      </c>
    </row>
    <row r="228" spans="1:65" s="15" customFormat="1" ht="11.25">
      <c r="B228" s="213"/>
      <c r="C228" s="214"/>
      <c r="D228" s="187" t="s">
        <v>139</v>
      </c>
      <c r="E228" s="215" t="s">
        <v>19</v>
      </c>
      <c r="F228" s="216" t="s">
        <v>145</v>
      </c>
      <c r="G228" s="214"/>
      <c r="H228" s="217">
        <v>32.881</v>
      </c>
      <c r="I228" s="218"/>
      <c r="J228" s="214"/>
      <c r="K228" s="214"/>
      <c r="L228" s="219"/>
      <c r="M228" s="220"/>
      <c r="N228" s="221"/>
      <c r="O228" s="221"/>
      <c r="P228" s="221"/>
      <c r="Q228" s="221"/>
      <c r="R228" s="221"/>
      <c r="S228" s="221"/>
      <c r="T228" s="222"/>
      <c r="AT228" s="223" t="s">
        <v>139</v>
      </c>
      <c r="AU228" s="223" t="s">
        <v>81</v>
      </c>
      <c r="AV228" s="15" t="s">
        <v>135</v>
      </c>
      <c r="AW228" s="15" t="s">
        <v>33</v>
      </c>
      <c r="AX228" s="15" t="s">
        <v>79</v>
      </c>
      <c r="AY228" s="223" t="s">
        <v>127</v>
      </c>
    </row>
    <row r="229" spans="1:65" s="2" customFormat="1" ht="16.5" customHeight="1">
      <c r="A229" s="35"/>
      <c r="B229" s="36"/>
      <c r="C229" s="224" t="s">
        <v>295</v>
      </c>
      <c r="D229" s="224" t="s">
        <v>296</v>
      </c>
      <c r="E229" s="225" t="s">
        <v>297</v>
      </c>
      <c r="F229" s="226" t="s">
        <v>298</v>
      </c>
      <c r="G229" s="227" t="s">
        <v>133</v>
      </c>
      <c r="H229" s="228">
        <v>36.168999999999997</v>
      </c>
      <c r="I229" s="229"/>
      <c r="J229" s="230">
        <f>ROUND(I229*H229,2)</f>
        <v>0</v>
      </c>
      <c r="K229" s="226" t="s">
        <v>134</v>
      </c>
      <c r="L229" s="231"/>
      <c r="M229" s="232" t="s">
        <v>19</v>
      </c>
      <c r="N229" s="233" t="s">
        <v>43</v>
      </c>
      <c r="O229" s="65"/>
      <c r="P229" s="183">
        <f>O229*H229</f>
        <v>0</v>
      </c>
      <c r="Q229" s="183">
        <v>6.0000000000000001E-3</v>
      </c>
      <c r="R229" s="183">
        <f>Q229*H229</f>
        <v>0.21701399999999998</v>
      </c>
      <c r="S229" s="183">
        <v>0</v>
      </c>
      <c r="T229" s="184">
        <f>S229*H229</f>
        <v>0</v>
      </c>
      <c r="U229" s="35"/>
      <c r="V229" s="35"/>
      <c r="W229" s="35"/>
      <c r="X229" s="35"/>
      <c r="Y229" s="35"/>
      <c r="Z229" s="35"/>
      <c r="AA229" s="35"/>
      <c r="AB229" s="35"/>
      <c r="AC229" s="35"/>
      <c r="AD229" s="35"/>
      <c r="AE229" s="35"/>
      <c r="AR229" s="185" t="s">
        <v>299</v>
      </c>
      <c r="AT229" s="185" t="s">
        <v>296</v>
      </c>
      <c r="AU229" s="185" t="s">
        <v>81</v>
      </c>
      <c r="AY229" s="18" t="s">
        <v>127</v>
      </c>
      <c r="BE229" s="186">
        <f>IF(N229="základní",J229,0)</f>
        <v>0</v>
      </c>
      <c r="BF229" s="186">
        <f>IF(N229="snížená",J229,0)</f>
        <v>0</v>
      </c>
      <c r="BG229" s="186">
        <f>IF(N229="zákl. přenesená",J229,0)</f>
        <v>0</v>
      </c>
      <c r="BH229" s="186">
        <f>IF(N229="sníž. přenesená",J229,0)</f>
        <v>0</v>
      </c>
      <c r="BI229" s="186">
        <f>IF(N229="nulová",J229,0)</f>
        <v>0</v>
      </c>
      <c r="BJ229" s="18" t="s">
        <v>79</v>
      </c>
      <c r="BK229" s="186">
        <f>ROUND(I229*H229,2)</f>
        <v>0</v>
      </c>
      <c r="BL229" s="18" t="s">
        <v>220</v>
      </c>
      <c r="BM229" s="185" t="s">
        <v>300</v>
      </c>
    </row>
    <row r="230" spans="1:65" s="14" customFormat="1" ht="11.25">
      <c r="B230" s="202"/>
      <c r="C230" s="203"/>
      <c r="D230" s="187" t="s">
        <v>139</v>
      </c>
      <c r="E230" s="203"/>
      <c r="F230" s="205" t="s">
        <v>301</v>
      </c>
      <c r="G230" s="203"/>
      <c r="H230" s="206">
        <v>36.168999999999997</v>
      </c>
      <c r="I230" s="207"/>
      <c r="J230" s="203"/>
      <c r="K230" s="203"/>
      <c r="L230" s="208"/>
      <c r="M230" s="209"/>
      <c r="N230" s="210"/>
      <c r="O230" s="210"/>
      <c r="P230" s="210"/>
      <c r="Q230" s="210"/>
      <c r="R230" s="210"/>
      <c r="S230" s="210"/>
      <c r="T230" s="211"/>
      <c r="AT230" s="212" t="s">
        <v>139</v>
      </c>
      <c r="AU230" s="212" t="s">
        <v>81</v>
      </c>
      <c r="AV230" s="14" t="s">
        <v>81</v>
      </c>
      <c r="AW230" s="14" t="s">
        <v>4</v>
      </c>
      <c r="AX230" s="14" t="s">
        <v>79</v>
      </c>
      <c r="AY230" s="212" t="s">
        <v>127</v>
      </c>
    </row>
    <row r="231" spans="1:65" s="2" customFormat="1" ht="24">
      <c r="A231" s="35"/>
      <c r="B231" s="36"/>
      <c r="C231" s="174" t="s">
        <v>302</v>
      </c>
      <c r="D231" s="174" t="s">
        <v>130</v>
      </c>
      <c r="E231" s="175" t="s">
        <v>303</v>
      </c>
      <c r="F231" s="176" t="s">
        <v>304</v>
      </c>
      <c r="G231" s="177" t="s">
        <v>305</v>
      </c>
      <c r="H231" s="234"/>
      <c r="I231" s="179"/>
      <c r="J231" s="180">
        <f>ROUND(I231*H231,2)</f>
        <v>0</v>
      </c>
      <c r="K231" s="176" t="s">
        <v>134</v>
      </c>
      <c r="L231" s="40"/>
      <c r="M231" s="181" t="s">
        <v>19</v>
      </c>
      <c r="N231" s="182" t="s">
        <v>43</v>
      </c>
      <c r="O231" s="65"/>
      <c r="P231" s="183">
        <f>O231*H231</f>
        <v>0</v>
      </c>
      <c r="Q231" s="183">
        <v>0</v>
      </c>
      <c r="R231" s="183">
        <f>Q231*H231</f>
        <v>0</v>
      </c>
      <c r="S231" s="183">
        <v>0</v>
      </c>
      <c r="T231" s="184">
        <f>S231*H231</f>
        <v>0</v>
      </c>
      <c r="U231" s="35"/>
      <c r="V231" s="35"/>
      <c r="W231" s="35"/>
      <c r="X231" s="35"/>
      <c r="Y231" s="35"/>
      <c r="Z231" s="35"/>
      <c r="AA231" s="35"/>
      <c r="AB231" s="35"/>
      <c r="AC231" s="35"/>
      <c r="AD231" s="35"/>
      <c r="AE231" s="35"/>
      <c r="AR231" s="185" t="s">
        <v>220</v>
      </c>
      <c r="AT231" s="185" t="s">
        <v>130</v>
      </c>
      <c r="AU231" s="185" t="s">
        <v>81</v>
      </c>
      <c r="AY231" s="18" t="s">
        <v>127</v>
      </c>
      <c r="BE231" s="186">
        <f>IF(N231="základní",J231,0)</f>
        <v>0</v>
      </c>
      <c r="BF231" s="186">
        <f>IF(N231="snížená",J231,0)</f>
        <v>0</v>
      </c>
      <c r="BG231" s="186">
        <f>IF(N231="zákl. přenesená",J231,0)</f>
        <v>0</v>
      </c>
      <c r="BH231" s="186">
        <f>IF(N231="sníž. přenesená",J231,0)</f>
        <v>0</v>
      </c>
      <c r="BI231" s="186">
        <f>IF(N231="nulová",J231,0)</f>
        <v>0</v>
      </c>
      <c r="BJ231" s="18" t="s">
        <v>79</v>
      </c>
      <c r="BK231" s="186">
        <f>ROUND(I231*H231,2)</f>
        <v>0</v>
      </c>
      <c r="BL231" s="18" t="s">
        <v>220</v>
      </c>
      <c r="BM231" s="185" t="s">
        <v>306</v>
      </c>
    </row>
    <row r="232" spans="1:65" s="2" customFormat="1" ht="78">
      <c r="A232" s="35"/>
      <c r="B232" s="36"/>
      <c r="C232" s="37"/>
      <c r="D232" s="187" t="s">
        <v>137</v>
      </c>
      <c r="E232" s="37"/>
      <c r="F232" s="188" t="s">
        <v>307</v>
      </c>
      <c r="G232" s="37"/>
      <c r="H232" s="37"/>
      <c r="I232" s="189"/>
      <c r="J232" s="37"/>
      <c r="K232" s="37"/>
      <c r="L232" s="40"/>
      <c r="M232" s="190"/>
      <c r="N232" s="191"/>
      <c r="O232" s="65"/>
      <c r="P232" s="65"/>
      <c r="Q232" s="65"/>
      <c r="R232" s="65"/>
      <c r="S232" s="65"/>
      <c r="T232" s="66"/>
      <c r="U232" s="35"/>
      <c r="V232" s="35"/>
      <c r="W232" s="35"/>
      <c r="X232" s="35"/>
      <c r="Y232" s="35"/>
      <c r="Z232" s="35"/>
      <c r="AA232" s="35"/>
      <c r="AB232" s="35"/>
      <c r="AC232" s="35"/>
      <c r="AD232" s="35"/>
      <c r="AE232" s="35"/>
      <c r="AT232" s="18" t="s">
        <v>137</v>
      </c>
      <c r="AU232" s="18" t="s">
        <v>81</v>
      </c>
    </row>
    <row r="233" spans="1:65" s="12" customFormat="1" ht="22.9" customHeight="1">
      <c r="B233" s="158"/>
      <c r="C233" s="159"/>
      <c r="D233" s="160" t="s">
        <v>71</v>
      </c>
      <c r="E233" s="172" t="s">
        <v>308</v>
      </c>
      <c r="F233" s="172" t="s">
        <v>309</v>
      </c>
      <c r="G233" s="159"/>
      <c r="H233" s="159"/>
      <c r="I233" s="162"/>
      <c r="J233" s="173">
        <f>BK233</f>
        <v>0</v>
      </c>
      <c r="K233" s="159"/>
      <c r="L233" s="164"/>
      <c r="M233" s="165"/>
      <c r="N233" s="166"/>
      <c r="O233" s="166"/>
      <c r="P233" s="167">
        <f>SUM(P234:P251)</f>
        <v>0</v>
      </c>
      <c r="Q233" s="166"/>
      <c r="R233" s="167">
        <f>SUM(R234:R251)</f>
        <v>1.7177694800000001</v>
      </c>
      <c r="S233" s="166"/>
      <c r="T233" s="168">
        <f>SUM(T234:T251)</f>
        <v>1.61571</v>
      </c>
      <c r="AR233" s="169" t="s">
        <v>81</v>
      </c>
      <c r="AT233" s="170" t="s">
        <v>71</v>
      </c>
      <c r="AU233" s="170" t="s">
        <v>79</v>
      </c>
      <c r="AY233" s="169" t="s">
        <v>127</v>
      </c>
      <c r="BK233" s="171">
        <f>SUM(BK234:BK251)</f>
        <v>0</v>
      </c>
    </row>
    <row r="234" spans="1:65" s="2" customFormat="1" ht="24">
      <c r="A234" s="35"/>
      <c r="B234" s="36"/>
      <c r="C234" s="174" t="s">
        <v>310</v>
      </c>
      <c r="D234" s="174" t="s">
        <v>130</v>
      </c>
      <c r="E234" s="175" t="s">
        <v>311</v>
      </c>
      <c r="F234" s="176" t="s">
        <v>312</v>
      </c>
      <c r="G234" s="177" t="s">
        <v>133</v>
      </c>
      <c r="H234" s="178">
        <v>107.714</v>
      </c>
      <c r="I234" s="179"/>
      <c r="J234" s="180">
        <f>ROUND(I234*H234,2)</f>
        <v>0</v>
      </c>
      <c r="K234" s="176" t="s">
        <v>134</v>
      </c>
      <c r="L234" s="40"/>
      <c r="M234" s="181" t="s">
        <v>19</v>
      </c>
      <c r="N234" s="182" t="s">
        <v>43</v>
      </c>
      <c r="O234" s="65"/>
      <c r="P234" s="183">
        <f>O234*H234</f>
        <v>0</v>
      </c>
      <c r="Q234" s="183">
        <v>0</v>
      </c>
      <c r="R234" s="183">
        <f>Q234*H234</f>
        <v>0</v>
      </c>
      <c r="S234" s="183">
        <v>1.4999999999999999E-2</v>
      </c>
      <c r="T234" s="184">
        <f>S234*H234</f>
        <v>1.61571</v>
      </c>
      <c r="U234" s="35"/>
      <c r="V234" s="35"/>
      <c r="W234" s="35"/>
      <c r="X234" s="35"/>
      <c r="Y234" s="35"/>
      <c r="Z234" s="35"/>
      <c r="AA234" s="35"/>
      <c r="AB234" s="35"/>
      <c r="AC234" s="35"/>
      <c r="AD234" s="35"/>
      <c r="AE234" s="35"/>
      <c r="AR234" s="185" t="s">
        <v>220</v>
      </c>
      <c r="AT234" s="185" t="s">
        <v>130</v>
      </c>
      <c r="AU234" s="185" t="s">
        <v>81</v>
      </c>
      <c r="AY234" s="18" t="s">
        <v>127</v>
      </c>
      <c r="BE234" s="186">
        <f>IF(N234="základní",J234,0)</f>
        <v>0</v>
      </c>
      <c r="BF234" s="186">
        <f>IF(N234="snížená",J234,0)</f>
        <v>0</v>
      </c>
      <c r="BG234" s="186">
        <f>IF(N234="zákl. přenesená",J234,0)</f>
        <v>0</v>
      </c>
      <c r="BH234" s="186">
        <f>IF(N234="sníž. přenesená",J234,0)</f>
        <v>0</v>
      </c>
      <c r="BI234" s="186">
        <f>IF(N234="nulová",J234,0)</f>
        <v>0</v>
      </c>
      <c r="BJ234" s="18" t="s">
        <v>79</v>
      </c>
      <c r="BK234" s="186">
        <f>ROUND(I234*H234,2)</f>
        <v>0</v>
      </c>
      <c r="BL234" s="18" t="s">
        <v>220</v>
      </c>
      <c r="BM234" s="185" t="s">
        <v>313</v>
      </c>
    </row>
    <row r="235" spans="1:65" s="13" customFormat="1" ht="11.25">
      <c r="B235" s="192"/>
      <c r="C235" s="193"/>
      <c r="D235" s="187" t="s">
        <v>139</v>
      </c>
      <c r="E235" s="194" t="s">
        <v>19</v>
      </c>
      <c r="F235" s="195" t="s">
        <v>314</v>
      </c>
      <c r="G235" s="193"/>
      <c r="H235" s="194" t="s">
        <v>19</v>
      </c>
      <c r="I235" s="196"/>
      <c r="J235" s="193"/>
      <c r="K235" s="193"/>
      <c r="L235" s="197"/>
      <c r="M235" s="198"/>
      <c r="N235" s="199"/>
      <c r="O235" s="199"/>
      <c r="P235" s="199"/>
      <c r="Q235" s="199"/>
      <c r="R235" s="199"/>
      <c r="S235" s="199"/>
      <c r="T235" s="200"/>
      <c r="AT235" s="201" t="s">
        <v>139</v>
      </c>
      <c r="AU235" s="201" t="s">
        <v>81</v>
      </c>
      <c r="AV235" s="13" t="s">
        <v>79</v>
      </c>
      <c r="AW235" s="13" t="s">
        <v>33</v>
      </c>
      <c r="AX235" s="13" t="s">
        <v>72</v>
      </c>
      <c r="AY235" s="201" t="s">
        <v>127</v>
      </c>
    </row>
    <row r="236" spans="1:65" s="14" customFormat="1" ht="11.25">
      <c r="B236" s="202"/>
      <c r="C236" s="203"/>
      <c r="D236" s="187" t="s">
        <v>139</v>
      </c>
      <c r="E236" s="204" t="s">
        <v>19</v>
      </c>
      <c r="F236" s="205" t="s">
        <v>315</v>
      </c>
      <c r="G236" s="203"/>
      <c r="H236" s="206">
        <v>107.714</v>
      </c>
      <c r="I236" s="207"/>
      <c r="J236" s="203"/>
      <c r="K236" s="203"/>
      <c r="L236" s="208"/>
      <c r="M236" s="209"/>
      <c r="N236" s="210"/>
      <c r="O236" s="210"/>
      <c r="P236" s="210"/>
      <c r="Q236" s="210"/>
      <c r="R236" s="210"/>
      <c r="S236" s="210"/>
      <c r="T236" s="211"/>
      <c r="AT236" s="212" t="s">
        <v>139</v>
      </c>
      <c r="AU236" s="212" t="s">
        <v>81</v>
      </c>
      <c r="AV236" s="14" t="s">
        <v>81</v>
      </c>
      <c r="AW236" s="14" t="s">
        <v>33</v>
      </c>
      <c r="AX236" s="14" t="s">
        <v>72</v>
      </c>
      <c r="AY236" s="212" t="s">
        <v>127</v>
      </c>
    </row>
    <row r="237" spans="1:65" s="15" customFormat="1" ht="11.25">
      <c r="B237" s="213"/>
      <c r="C237" s="214"/>
      <c r="D237" s="187" t="s">
        <v>139</v>
      </c>
      <c r="E237" s="215" t="s">
        <v>19</v>
      </c>
      <c r="F237" s="216" t="s">
        <v>145</v>
      </c>
      <c r="G237" s="214"/>
      <c r="H237" s="217">
        <v>107.714</v>
      </c>
      <c r="I237" s="218"/>
      <c r="J237" s="214"/>
      <c r="K237" s="214"/>
      <c r="L237" s="219"/>
      <c r="M237" s="220"/>
      <c r="N237" s="221"/>
      <c r="O237" s="221"/>
      <c r="P237" s="221"/>
      <c r="Q237" s="221"/>
      <c r="R237" s="221"/>
      <c r="S237" s="221"/>
      <c r="T237" s="222"/>
      <c r="AT237" s="223" t="s">
        <v>139</v>
      </c>
      <c r="AU237" s="223" t="s">
        <v>81</v>
      </c>
      <c r="AV237" s="15" t="s">
        <v>135</v>
      </c>
      <c r="AW237" s="15" t="s">
        <v>33</v>
      </c>
      <c r="AX237" s="15" t="s">
        <v>79</v>
      </c>
      <c r="AY237" s="223" t="s">
        <v>127</v>
      </c>
    </row>
    <row r="238" spans="1:65" s="2" customFormat="1" ht="24">
      <c r="A238" s="35"/>
      <c r="B238" s="36"/>
      <c r="C238" s="174" t="s">
        <v>316</v>
      </c>
      <c r="D238" s="174" t="s">
        <v>130</v>
      </c>
      <c r="E238" s="175" t="s">
        <v>317</v>
      </c>
      <c r="F238" s="176" t="s">
        <v>318</v>
      </c>
      <c r="G238" s="177" t="s">
        <v>173</v>
      </c>
      <c r="H238" s="178">
        <v>3.0019999999999998</v>
      </c>
      <c r="I238" s="179"/>
      <c r="J238" s="180">
        <f>ROUND(I238*H238,2)</f>
        <v>0</v>
      </c>
      <c r="K238" s="176" t="s">
        <v>134</v>
      </c>
      <c r="L238" s="40"/>
      <c r="M238" s="181" t="s">
        <v>19</v>
      </c>
      <c r="N238" s="182" t="s">
        <v>43</v>
      </c>
      <c r="O238" s="65"/>
      <c r="P238" s="183">
        <f>O238*H238</f>
        <v>0</v>
      </c>
      <c r="Q238" s="183">
        <v>1.89E-3</v>
      </c>
      <c r="R238" s="183">
        <f>Q238*H238</f>
        <v>5.6737799999999998E-3</v>
      </c>
      <c r="S238" s="183">
        <v>0</v>
      </c>
      <c r="T238" s="184">
        <f>S238*H238</f>
        <v>0</v>
      </c>
      <c r="U238" s="35"/>
      <c r="V238" s="35"/>
      <c r="W238" s="35"/>
      <c r="X238" s="35"/>
      <c r="Y238" s="35"/>
      <c r="Z238" s="35"/>
      <c r="AA238" s="35"/>
      <c r="AB238" s="35"/>
      <c r="AC238" s="35"/>
      <c r="AD238" s="35"/>
      <c r="AE238" s="35"/>
      <c r="AR238" s="185" t="s">
        <v>220</v>
      </c>
      <c r="AT238" s="185" t="s">
        <v>130</v>
      </c>
      <c r="AU238" s="185" t="s">
        <v>81</v>
      </c>
      <c r="AY238" s="18" t="s">
        <v>127</v>
      </c>
      <c r="BE238" s="186">
        <f>IF(N238="základní",J238,0)</f>
        <v>0</v>
      </c>
      <c r="BF238" s="186">
        <f>IF(N238="snížená",J238,0)</f>
        <v>0</v>
      </c>
      <c r="BG238" s="186">
        <f>IF(N238="zákl. přenesená",J238,0)</f>
        <v>0</v>
      </c>
      <c r="BH238" s="186">
        <f>IF(N238="sníž. přenesená",J238,0)</f>
        <v>0</v>
      </c>
      <c r="BI238" s="186">
        <f>IF(N238="nulová",J238,0)</f>
        <v>0</v>
      </c>
      <c r="BJ238" s="18" t="s">
        <v>79</v>
      </c>
      <c r="BK238" s="186">
        <f>ROUND(I238*H238,2)</f>
        <v>0</v>
      </c>
      <c r="BL238" s="18" t="s">
        <v>220</v>
      </c>
      <c r="BM238" s="185" t="s">
        <v>319</v>
      </c>
    </row>
    <row r="239" spans="1:65" s="2" customFormat="1" ht="156">
      <c r="A239" s="35"/>
      <c r="B239" s="36"/>
      <c r="C239" s="37"/>
      <c r="D239" s="187" t="s">
        <v>137</v>
      </c>
      <c r="E239" s="37"/>
      <c r="F239" s="188" t="s">
        <v>320</v>
      </c>
      <c r="G239" s="37"/>
      <c r="H239" s="37"/>
      <c r="I239" s="189"/>
      <c r="J239" s="37"/>
      <c r="K239" s="37"/>
      <c r="L239" s="40"/>
      <c r="M239" s="190"/>
      <c r="N239" s="191"/>
      <c r="O239" s="65"/>
      <c r="P239" s="65"/>
      <c r="Q239" s="65"/>
      <c r="R239" s="65"/>
      <c r="S239" s="65"/>
      <c r="T239" s="66"/>
      <c r="U239" s="35"/>
      <c r="V239" s="35"/>
      <c r="W239" s="35"/>
      <c r="X239" s="35"/>
      <c r="Y239" s="35"/>
      <c r="Z239" s="35"/>
      <c r="AA239" s="35"/>
      <c r="AB239" s="35"/>
      <c r="AC239" s="35"/>
      <c r="AD239" s="35"/>
      <c r="AE239" s="35"/>
      <c r="AT239" s="18" t="s">
        <v>137</v>
      </c>
      <c r="AU239" s="18" t="s">
        <v>81</v>
      </c>
    </row>
    <row r="240" spans="1:65" s="2" customFormat="1" ht="24">
      <c r="A240" s="35"/>
      <c r="B240" s="36"/>
      <c r="C240" s="174" t="s">
        <v>321</v>
      </c>
      <c r="D240" s="174" t="s">
        <v>130</v>
      </c>
      <c r="E240" s="175" t="s">
        <v>322</v>
      </c>
      <c r="F240" s="176" t="s">
        <v>323</v>
      </c>
      <c r="G240" s="177" t="s">
        <v>133</v>
      </c>
      <c r="H240" s="178">
        <v>108.764</v>
      </c>
      <c r="I240" s="179"/>
      <c r="J240" s="180">
        <f>ROUND(I240*H240,2)</f>
        <v>0</v>
      </c>
      <c r="K240" s="176" t="s">
        <v>134</v>
      </c>
      <c r="L240" s="40"/>
      <c r="M240" s="181" t="s">
        <v>19</v>
      </c>
      <c r="N240" s="182" t="s">
        <v>43</v>
      </c>
      <c r="O240" s="65"/>
      <c r="P240" s="183">
        <f>O240*H240</f>
        <v>0</v>
      </c>
      <c r="Q240" s="183">
        <v>0</v>
      </c>
      <c r="R240" s="183">
        <f>Q240*H240</f>
        <v>0</v>
      </c>
      <c r="S240" s="183">
        <v>0</v>
      </c>
      <c r="T240" s="184">
        <f>S240*H240</f>
        <v>0</v>
      </c>
      <c r="U240" s="35"/>
      <c r="V240" s="35"/>
      <c r="W240" s="35"/>
      <c r="X240" s="35"/>
      <c r="Y240" s="35"/>
      <c r="Z240" s="35"/>
      <c r="AA240" s="35"/>
      <c r="AB240" s="35"/>
      <c r="AC240" s="35"/>
      <c r="AD240" s="35"/>
      <c r="AE240" s="35"/>
      <c r="AR240" s="185" t="s">
        <v>220</v>
      </c>
      <c r="AT240" s="185" t="s">
        <v>130</v>
      </c>
      <c r="AU240" s="185" t="s">
        <v>81</v>
      </c>
      <c r="AY240" s="18" t="s">
        <v>127</v>
      </c>
      <c r="BE240" s="186">
        <f>IF(N240="základní",J240,0)</f>
        <v>0</v>
      </c>
      <c r="BF240" s="186">
        <f>IF(N240="snížená",J240,0)</f>
        <v>0</v>
      </c>
      <c r="BG240" s="186">
        <f>IF(N240="zákl. přenesená",J240,0)</f>
        <v>0</v>
      </c>
      <c r="BH240" s="186">
        <f>IF(N240="sníž. přenesená",J240,0)</f>
        <v>0</v>
      </c>
      <c r="BI240" s="186">
        <f>IF(N240="nulová",J240,0)</f>
        <v>0</v>
      </c>
      <c r="BJ240" s="18" t="s">
        <v>79</v>
      </c>
      <c r="BK240" s="186">
        <f>ROUND(I240*H240,2)</f>
        <v>0</v>
      </c>
      <c r="BL240" s="18" t="s">
        <v>220</v>
      </c>
      <c r="BM240" s="185" t="s">
        <v>324</v>
      </c>
    </row>
    <row r="241" spans="1:65" s="2" customFormat="1" ht="39">
      <c r="A241" s="35"/>
      <c r="B241" s="36"/>
      <c r="C241" s="37"/>
      <c r="D241" s="187" t="s">
        <v>137</v>
      </c>
      <c r="E241" s="37"/>
      <c r="F241" s="188" t="s">
        <v>325</v>
      </c>
      <c r="G241" s="37"/>
      <c r="H241" s="37"/>
      <c r="I241" s="189"/>
      <c r="J241" s="37"/>
      <c r="K241" s="37"/>
      <c r="L241" s="40"/>
      <c r="M241" s="190"/>
      <c r="N241" s="191"/>
      <c r="O241" s="65"/>
      <c r="P241" s="65"/>
      <c r="Q241" s="65"/>
      <c r="R241" s="65"/>
      <c r="S241" s="65"/>
      <c r="T241" s="66"/>
      <c r="U241" s="35"/>
      <c r="V241" s="35"/>
      <c r="W241" s="35"/>
      <c r="X241" s="35"/>
      <c r="Y241" s="35"/>
      <c r="Z241" s="35"/>
      <c r="AA241" s="35"/>
      <c r="AB241" s="35"/>
      <c r="AC241" s="35"/>
      <c r="AD241" s="35"/>
      <c r="AE241" s="35"/>
      <c r="AT241" s="18" t="s">
        <v>137</v>
      </c>
      <c r="AU241" s="18" t="s">
        <v>81</v>
      </c>
    </row>
    <row r="242" spans="1:65" s="14" customFormat="1" ht="11.25">
      <c r="B242" s="202"/>
      <c r="C242" s="203"/>
      <c r="D242" s="187" t="s">
        <v>139</v>
      </c>
      <c r="E242" s="204" t="s">
        <v>19</v>
      </c>
      <c r="F242" s="205" t="s">
        <v>326</v>
      </c>
      <c r="G242" s="203"/>
      <c r="H242" s="206">
        <v>107.714</v>
      </c>
      <c r="I242" s="207"/>
      <c r="J242" s="203"/>
      <c r="K242" s="203"/>
      <c r="L242" s="208"/>
      <c r="M242" s="209"/>
      <c r="N242" s="210"/>
      <c r="O242" s="210"/>
      <c r="P242" s="210"/>
      <c r="Q242" s="210"/>
      <c r="R242" s="210"/>
      <c r="S242" s="210"/>
      <c r="T242" s="211"/>
      <c r="AT242" s="212" t="s">
        <v>139</v>
      </c>
      <c r="AU242" s="212" t="s">
        <v>81</v>
      </c>
      <c r="AV242" s="14" t="s">
        <v>81</v>
      </c>
      <c r="AW242" s="14" t="s">
        <v>33</v>
      </c>
      <c r="AX242" s="14" t="s">
        <v>72</v>
      </c>
      <c r="AY242" s="212" t="s">
        <v>127</v>
      </c>
    </row>
    <row r="243" spans="1:65" s="14" customFormat="1" ht="11.25">
      <c r="B243" s="202"/>
      <c r="C243" s="203"/>
      <c r="D243" s="187" t="s">
        <v>139</v>
      </c>
      <c r="E243" s="204" t="s">
        <v>19</v>
      </c>
      <c r="F243" s="205" t="s">
        <v>327</v>
      </c>
      <c r="G243" s="203"/>
      <c r="H243" s="206">
        <v>1.05</v>
      </c>
      <c r="I243" s="207"/>
      <c r="J243" s="203"/>
      <c r="K243" s="203"/>
      <c r="L243" s="208"/>
      <c r="M243" s="209"/>
      <c r="N243" s="210"/>
      <c r="O243" s="210"/>
      <c r="P243" s="210"/>
      <c r="Q243" s="210"/>
      <c r="R243" s="210"/>
      <c r="S243" s="210"/>
      <c r="T243" s="211"/>
      <c r="AT243" s="212" t="s">
        <v>139</v>
      </c>
      <c r="AU243" s="212" t="s">
        <v>81</v>
      </c>
      <c r="AV243" s="14" t="s">
        <v>81</v>
      </c>
      <c r="AW243" s="14" t="s">
        <v>33</v>
      </c>
      <c r="AX243" s="14" t="s">
        <v>72</v>
      </c>
      <c r="AY243" s="212" t="s">
        <v>127</v>
      </c>
    </row>
    <row r="244" spans="1:65" s="15" customFormat="1" ht="11.25">
      <c r="B244" s="213"/>
      <c r="C244" s="214"/>
      <c r="D244" s="187" t="s">
        <v>139</v>
      </c>
      <c r="E244" s="215" t="s">
        <v>19</v>
      </c>
      <c r="F244" s="216" t="s">
        <v>145</v>
      </c>
      <c r="G244" s="214"/>
      <c r="H244" s="217">
        <v>108.764</v>
      </c>
      <c r="I244" s="218"/>
      <c r="J244" s="214"/>
      <c r="K244" s="214"/>
      <c r="L244" s="219"/>
      <c r="M244" s="220"/>
      <c r="N244" s="221"/>
      <c r="O244" s="221"/>
      <c r="P244" s="221"/>
      <c r="Q244" s="221"/>
      <c r="R244" s="221"/>
      <c r="S244" s="221"/>
      <c r="T244" s="222"/>
      <c r="AT244" s="223" t="s">
        <v>139</v>
      </c>
      <c r="AU244" s="223" t="s">
        <v>81</v>
      </c>
      <c r="AV244" s="15" t="s">
        <v>135</v>
      </c>
      <c r="AW244" s="15" t="s">
        <v>33</v>
      </c>
      <c r="AX244" s="15" t="s">
        <v>79</v>
      </c>
      <c r="AY244" s="223" t="s">
        <v>127</v>
      </c>
    </row>
    <row r="245" spans="1:65" s="2" customFormat="1" ht="16.5" customHeight="1">
      <c r="A245" s="35"/>
      <c r="B245" s="36"/>
      <c r="C245" s="224" t="s">
        <v>328</v>
      </c>
      <c r="D245" s="224" t="s">
        <v>296</v>
      </c>
      <c r="E245" s="225" t="s">
        <v>329</v>
      </c>
      <c r="F245" s="226" t="s">
        <v>330</v>
      </c>
      <c r="G245" s="227" t="s">
        <v>173</v>
      </c>
      <c r="H245" s="228">
        <v>3.0019999999999998</v>
      </c>
      <c r="I245" s="229"/>
      <c r="J245" s="230">
        <f>ROUND(I245*H245,2)</f>
        <v>0</v>
      </c>
      <c r="K245" s="226" t="s">
        <v>134</v>
      </c>
      <c r="L245" s="231"/>
      <c r="M245" s="232" t="s">
        <v>19</v>
      </c>
      <c r="N245" s="233" t="s">
        <v>43</v>
      </c>
      <c r="O245" s="65"/>
      <c r="P245" s="183">
        <f>O245*H245</f>
        <v>0</v>
      </c>
      <c r="Q245" s="183">
        <v>0.55000000000000004</v>
      </c>
      <c r="R245" s="183">
        <f>Q245*H245</f>
        <v>1.6511</v>
      </c>
      <c r="S245" s="183">
        <v>0</v>
      </c>
      <c r="T245" s="184">
        <f>S245*H245</f>
        <v>0</v>
      </c>
      <c r="U245" s="35"/>
      <c r="V245" s="35"/>
      <c r="W245" s="35"/>
      <c r="X245" s="35"/>
      <c r="Y245" s="35"/>
      <c r="Z245" s="35"/>
      <c r="AA245" s="35"/>
      <c r="AB245" s="35"/>
      <c r="AC245" s="35"/>
      <c r="AD245" s="35"/>
      <c r="AE245" s="35"/>
      <c r="AR245" s="185" t="s">
        <v>299</v>
      </c>
      <c r="AT245" s="185" t="s">
        <v>296</v>
      </c>
      <c r="AU245" s="185" t="s">
        <v>81</v>
      </c>
      <c r="AY245" s="18" t="s">
        <v>127</v>
      </c>
      <c r="BE245" s="186">
        <f>IF(N245="základní",J245,0)</f>
        <v>0</v>
      </c>
      <c r="BF245" s="186">
        <f>IF(N245="snížená",J245,0)</f>
        <v>0</v>
      </c>
      <c r="BG245" s="186">
        <f>IF(N245="zákl. přenesená",J245,0)</f>
        <v>0</v>
      </c>
      <c r="BH245" s="186">
        <f>IF(N245="sníž. přenesená",J245,0)</f>
        <v>0</v>
      </c>
      <c r="BI245" s="186">
        <f>IF(N245="nulová",J245,0)</f>
        <v>0</v>
      </c>
      <c r="BJ245" s="18" t="s">
        <v>79</v>
      </c>
      <c r="BK245" s="186">
        <f>ROUND(I245*H245,2)</f>
        <v>0</v>
      </c>
      <c r="BL245" s="18" t="s">
        <v>220</v>
      </c>
      <c r="BM245" s="185" t="s">
        <v>331</v>
      </c>
    </row>
    <row r="246" spans="1:65" s="14" customFormat="1" ht="11.25">
      <c r="B246" s="202"/>
      <c r="C246" s="203"/>
      <c r="D246" s="187" t="s">
        <v>139</v>
      </c>
      <c r="E246" s="204" t="s">
        <v>19</v>
      </c>
      <c r="F246" s="205" t="s">
        <v>332</v>
      </c>
      <c r="G246" s="203"/>
      <c r="H246" s="206">
        <v>2.61</v>
      </c>
      <c r="I246" s="207"/>
      <c r="J246" s="203"/>
      <c r="K246" s="203"/>
      <c r="L246" s="208"/>
      <c r="M246" s="209"/>
      <c r="N246" s="210"/>
      <c r="O246" s="210"/>
      <c r="P246" s="210"/>
      <c r="Q246" s="210"/>
      <c r="R246" s="210"/>
      <c r="S246" s="210"/>
      <c r="T246" s="211"/>
      <c r="AT246" s="212" t="s">
        <v>139</v>
      </c>
      <c r="AU246" s="212" t="s">
        <v>81</v>
      </c>
      <c r="AV246" s="14" t="s">
        <v>81</v>
      </c>
      <c r="AW246" s="14" t="s">
        <v>33</v>
      </c>
      <c r="AX246" s="14" t="s">
        <v>79</v>
      </c>
      <c r="AY246" s="212" t="s">
        <v>127</v>
      </c>
    </row>
    <row r="247" spans="1:65" s="14" customFormat="1" ht="11.25">
      <c r="B247" s="202"/>
      <c r="C247" s="203"/>
      <c r="D247" s="187" t="s">
        <v>139</v>
      </c>
      <c r="E247" s="203"/>
      <c r="F247" s="205" t="s">
        <v>333</v>
      </c>
      <c r="G247" s="203"/>
      <c r="H247" s="206">
        <v>3.0019999999999998</v>
      </c>
      <c r="I247" s="207"/>
      <c r="J247" s="203"/>
      <c r="K247" s="203"/>
      <c r="L247" s="208"/>
      <c r="M247" s="209"/>
      <c r="N247" s="210"/>
      <c r="O247" s="210"/>
      <c r="P247" s="210"/>
      <c r="Q247" s="210"/>
      <c r="R247" s="210"/>
      <c r="S247" s="210"/>
      <c r="T247" s="211"/>
      <c r="AT247" s="212" t="s">
        <v>139</v>
      </c>
      <c r="AU247" s="212" t="s">
        <v>81</v>
      </c>
      <c r="AV247" s="14" t="s">
        <v>81</v>
      </c>
      <c r="AW247" s="14" t="s">
        <v>4</v>
      </c>
      <c r="AX247" s="14" t="s">
        <v>79</v>
      </c>
      <c r="AY247" s="212" t="s">
        <v>127</v>
      </c>
    </row>
    <row r="248" spans="1:65" s="2" customFormat="1" ht="21.75" customHeight="1">
      <c r="A248" s="35"/>
      <c r="B248" s="36"/>
      <c r="C248" s="174" t="s">
        <v>334</v>
      </c>
      <c r="D248" s="174" t="s">
        <v>130</v>
      </c>
      <c r="E248" s="175" t="s">
        <v>335</v>
      </c>
      <c r="F248" s="176" t="s">
        <v>336</v>
      </c>
      <c r="G248" s="177" t="s">
        <v>173</v>
      </c>
      <c r="H248" s="178">
        <v>2.61</v>
      </c>
      <c r="I248" s="179"/>
      <c r="J248" s="180">
        <f>ROUND(I248*H248,2)</f>
        <v>0</v>
      </c>
      <c r="K248" s="176" t="s">
        <v>134</v>
      </c>
      <c r="L248" s="40"/>
      <c r="M248" s="181" t="s">
        <v>19</v>
      </c>
      <c r="N248" s="182" t="s">
        <v>43</v>
      </c>
      <c r="O248" s="65"/>
      <c r="P248" s="183">
        <f>O248*H248</f>
        <v>0</v>
      </c>
      <c r="Q248" s="183">
        <v>2.3369999999999998E-2</v>
      </c>
      <c r="R248" s="183">
        <f>Q248*H248</f>
        <v>6.0995699999999993E-2</v>
      </c>
      <c r="S248" s="183">
        <v>0</v>
      </c>
      <c r="T248" s="184">
        <f>S248*H248</f>
        <v>0</v>
      </c>
      <c r="U248" s="35"/>
      <c r="V248" s="35"/>
      <c r="W248" s="35"/>
      <c r="X248" s="35"/>
      <c r="Y248" s="35"/>
      <c r="Z248" s="35"/>
      <c r="AA248" s="35"/>
      <c r="AB248" s="35"/>
      <c r="AC248" s="35"/>
      <c r="AD248" s="35"/>
      <c r="AE248" s="35"/>
      <c r="AR248" s="185" t="s">
        <v>220</v>
      </c>
      <c r="AT248" s="185" t="s">
        <v>130</v>
      </c>
      <c r="AU248" s="185" t="s">
        <v>81</v>
      </c>
      <c r="AY248" s="18" t="s">
        <v>127</v>
      </c>
      <c r="BE248" s="186">
        <f>IF(N248="základní",J248,0)</f>
        <v>0</v>
      </c>
      <c r="BF248" s="186">
        <f>IF(N248="snížená",J248,0)</f>
        <v>0</v>
      </c>
      <c r="BG248" s="186">
        <f>IF(N248="zákl. přenesená",J248,0)</f>
        <v>0</v>
      </c>
      <c r="BH248" s="186">
        <f>IF(N248="sníž. přenesená",J248,0)</f>
        <v>0</v>
      </c>
      <c r="BI248" s="186">
        <f>IF(N248="nulová",J248,0)</f>
        <v>0</v>
      </c>
      <c r="BJ248" s="18" t="s">
        <v>79</v>
      </c>
      <c r="BK248" s="186">
        <f>ROUND(I248*H248,2)</f>
        <v>0</v>
      </c>
      <c r="BL248" s="18" t="s">
        <v>220</v>
      </c>
      <c r="BM248" s="185" t="s">
        <v>337</v>
      </c>
    </row>
    <row r="249" spans="1:65" s="2" customFormat="1" ht="87.75">
      <c r="A249" s="35"/>
      <c r="B249" s="36"/>
      <c r="C249" s="37"/>
      <c r="D249" s="187" t="s">
        <v>137</v>
      </c>
      <c r="E249" s="37"/>
      <c r="F249" s="188" t="s">
        <v>338</v>
      </c>
      <c r="G249" s="37"/>
      <c r="H249" s="37"/>
      <c r="I249" s="189"/>
      <c r="J249" s="37"/>
      <c r="K249" s="37"/>
      <c r="L249" s="40"/>
      <c r="M249" s="190"/>
      <c r="N249" s="191"/>
      <c r="O249" s="65"/>
      <c r="P249" s="65"/>
      <c r="Q249" s="65"/>
      <c r="R249" s="65"/>
      <c r="S249" s="65"/>
      <c r="T249" s="66"/>
      <c r="U249" s="35"/>
      <c r="V249" s="35"/>
      <c r="W249" s="35"/>
      <c r="X249" s="35"/>
      <c r="Y249" s="35"/>
      <c r="Z249" s="35"/>
      <c r="AA249" s="35"/>
      <c r="AB249" s="35"/>
      <c r="AC249" s="35"/>
      <c r="AD249" s="35"/>
      <c r="AE249" s="35"/>
      <c r="AT249" s="18" t="s">
        <v>137</v>
      </c>
      <c r="AU249" s="18" t="s">
        <v>81</v>
      </c>
    </row>
    <row r="250" spans="1:65" s="2" customFormat="1" ht="24">
      <c r="A250" s="35"/>
      <c r="B250" s="36"/>
      <c r="C250" s="174" t="s">
        <v>299</v>
      </c>
      <c r="D250" s="174" t="s">
        <v>130</v>
      </c>
      <c r="E250" s="175" t="s">
        <v>339</v>
      </c>
      <c r="F250" s="176" t="s">
        <v>340</v>
      </c>
      <c r="G250" s="177" t="s">
        <v>305</v>
      </c>
      <c r="H250" s="234"/>
      <c r="I250" s="179"/>
      <c r="J250" s="180">
        <f>ROUND(I250*H250,2)</f>
        <v>0</v>
      </c>
      <c r="K250" s="176" t="s">
        <v>134</v>
      </c>
      <c r="L250" s="40"/>
      <c r="M250" s="181" t="s">
        <v>19</v>
      </c>
      <c r="N250" s="182" t="s">
        <v>43</v>
      </c>
      <c r="O250" s="65"/>
      <c r="P250" s="183">
        <f>O250*H250</f>
        <v>0</v>
      </c>
      <c r="Q250" s="183">
        <v>0</v>
      </c>
      <c r="R250" s="183">
        <f>Q250*H250</f>
        <v>0</v>
      </c>
      <c r="S250" s="183">
        <v>0</v>
      </c>
      <c r="T250" s="184">
        <f>S250*H250</f>
        <v>0</v>
      </c>
      <c r="U250" s="35"/>
      <c r="V250" s="35"/>
      <c r="W250" s="35"/>
      <c r="X250" s="35"/>
      <c r="Y250" s="35"/>
      <c r="Z250" s="35"/>
      <c r="AA250" s="35"/>
      <c r="AB250" s="35"/>
      <c r="AC250" s="35"/>
      <c r="AD250" s="35"/>
      <c r="AE250" s="35"/>
      <c r="AR250" s="185" t="s">
        <v>220</v>
      </c>
      <c r="AT250" s="185" t="s">
        <v>130</v>
      </c>
      <c r="AU250" s="185" t="s">
        <v>81</v>
      </c>
      <c r="AY250" s="18" t="s">
        <v>127</v>
      </c>
      <c r="BE250" s="186">
        <f>IF(N250="základní",J250,0)</f>
        <v>0</v>
      </c>
      <c r="BF250" s="186">
        <f>IF(N250="snížená",J250,0)</f>
        <v>0</v>
      </c>
      <c r="BG250" s="186">
        <f>IF(N250="zákl. přenesená",J250,0)</f>
        <v>0</v>
      </c>
      <c r="BH250" s="186">
        <f>IF(N250="sníž. přenesená",J250,0)</f>
        <v>0</v>
      </c>
      <c r="BI250" s="186">
        <f>IF(N250="nulová",J250,0)</f>
        <v>0</v>
      </c>
      <c r="BJ250" s="18" t="s">
        <v>79</v>
      </c>
      <c r="BK250" s="186">
        <f>ROUND(I250*H250,2)</f>
        <v>0</v>
      </c>
      <c r="BL250" s="18" t="s">
        <v>220</v>
      </c>
      <c r="BM250" s="185" t="s">
        <v>341</v>
      </c>
    </row>
    <row r="251" spans="1:65" s="2" customFormat="1" ht="78">
      <c r="A251" s="35"/>
      <c r="B251" s="36"/>
      <c r="C251" s="37"/>
      <c r="D251" s="187" t="s">
        <v>137</v>
      </c>
      <c r="E251" s="37"/>
      <c r="F251" s="188" t="s">
        <v>342</v>
      </c>
      <c r="G251" s="37"/>
      <c r="H251" s="37"/>
      <c r="I251" s="189"/>
      <c r="J251" s="37"/>
      <c r="K251" s="37"/>
      <c r="L251" s="40"/>
      <c r="M251" s="190"/>
      <c r="N251" s="191"/>
      <c r="O251" s="65"/>
      <c r="P251" s="65"/>
      <c r="Q251" s="65"/>
      <c r="R251" s="65"/>
      <c r="S251" s="65"/>
      <c r="T251" s="66"/>
      <c r="U251" s="35"/>
      <c r="V251" s="35"/>
      <c r="W251" s="35"/>
      <c r="X251" s="35"/>
      <c r="Y251" s="35"/>
      <c r="Z251" s="35"/>
      <c r="AA251" s="35"/>
      <c r="AB251" s="35"/>
      <c r="AC251" s="35"/>
      <c r="AD251" s="35"/>
      <c r="AE251" s="35"/>
      <c r="AT251" s="18" t="s">
        <v>137</v>
      </c>
      <c r="AU251" s="18" t="s">
        <v>81</v>
      </c>
    </row>
    <row r="252" spans="1:65" s="12" customFormat="1" ht="22.9" customHeight="1">
      <c r="B252" s="158"/>
      <c r="C252" s="159"/>
      <c r="D252" s="160" t="s">
        <v>71</v>
      </c>
      <c r="E252" s="172" t="s">
        <v>343</v>
      </c>
      <c r="F252" s="172" t="s">
        <v>344</v>
      </c>
      <c r="G252" s="159"/>
      <c r="H252" s="159"/>
      <c r="I252" s="162"/>
      <c r="J252" s="173">
        <f>BK252</f>
        <v>0</v>
      </c>
      <c r="K252" s="159"/>
      <c r="L252" s="164"/>
      <c r="M252" s="165"/>
      <c r="N252" s="166"/>
      <c r="O252" s="166"/>
      <c r="P252" s="167">
        <f>SUM(P253:P362)</f>
        <v>0</v>
      </c>
      <c r="Q252" s="166"/>
      <c r="R252" s="167">
        <f>SUM(R253:R362)</f>
        <v>3.6799797700000001</v>
      </c>
      <c r="S252" s="166"/>
      <c r="T252" s="168">
        <f>SUM(T253:T362)</f>
        <v>4.8436084300000006</v>
      </c>
      <c r="AR252" s="169" t="s">
        <v>81</v>
      </c>
      <c r="AT252" s="170" t="s">
        <v>71</v>
      </c>
      <c r="AU252" s="170" t="s">
        <v>79</v>
      </c>
      <c r="AY252" s="169" t="s">
        <v>127</v>
      </c>
      <c r="BK252" s="171">
        <f>SUM(BK253:BK362)</f>
        <v>0</v>
      </c>
    </row>
    <row r="253" spans="1:65" s="2" customFormat="1" ht="24">
      <c r="A253" s="35"/>
      <c r="B253" s="36"/>
      <c r="C253" s="174" t="s">
        <v>345</v>
      </c>
      <c r="D253" s="174" t="s">
        <v>130</v>
      </c>
      <c r="E253" s="175" t="s">
        <v>346</v>
      </c>
      <c r="F253" s="176" t="s">
        <v>347</v>
      </c>
      <c r="G253" s="177" t="s">
        <v>133</v>
      </c>
      <c r="H253" s="178">
        <v>170.971</v>
      </c>
      <c r="I253" s="179"/>
      <c r="J253" s="180">
        <f>ROUND(I253*H253,2)</f>
        <v>0</v>
      </c>
      <c r="K253" s="176" t="s">
        <v>134</v>
      </c>
      <c r="L253" s="40"/>
      <c r="M253" s="181" t="s">
        <v>19</v>
      </c>
      <c r="N253" s="182" t="s">
        <v>43</v>
      </c>
      <c r="O253" s="65"/>
      <c r="P253" s="183">
        <f>O253*H253</f>
        <v>0</v>
      </c>
      <c r="Q253" s="183">
        <v>0</v>
      </c>
      <c r="R253" s="183">
        <f>Q253*H253</f>
        <v>0</v>
      </c>
      <c r="S253" s="183">
        <v>2.8330000000000001E-2</v>
      </c>
      <c r="T253" s="184">
        <f>S253*H253</f>
        <v>4.8436084300000006</v>
      </c>
      <c r="U253" s="35"/>
      <c r="V253" s="35"/>
      <c r="W253" s="35"/>
      <c r="X253" s="35"/>
      <c r="Y253" s="35"/>
      <c r="Z253" s="35"/>
      <c r="AA253" s="35"/>
      <c r="AB253" s="35"/>
      <c r="AC253" s="35"/>
      <c r="AD253" s="35"/>
      <c r="AE253" s="35"/>
      <c r="AR253" s="185" t="s">
        <v>220</v>
      </c>
      <c r="AT253" s="185" t="s">
        <v>130</v>
      </c>
      <c r="AU253" s="185" t="s">
        <v>81</v>
      </c>
      <c r="AY253" s="18" t="s">
        <v>127</v>
      </c>
      <c r="BE253" s="186">
        <f>IF(N253="základní",J253,0)</f>
        <v>0</v>
      </c>
      <c r="BF253" s="186">
        <f>IF(N253="snížená",J253,0)</f>
        <v>0</v>
      </c>
      <c r="BG253" s="186">
        <f>IF(N253="zákl. přenesená",J253,0)</f>
        <v>0</v>
      </c>
      <c r="BH253" s="186">
        <f>IF(N253="sníž. přenesená",J253,0)</f>
        <v>0</v>
      </c>
      <c r="BI253" s="186">
        <f>IF(N253="nulová",J253,0)</f>
        <v>0</v>
      </c>
      <c r="BJ253" s="18" t="s">
        <v>79</v>
      </c>
      <c r="BK253" s="186">
        <f>ROUND(I253*H253,2)</f>
        <v>0</v>
      </c>
      <c r="BL253" s="18" t="s">
        <v>220</v>
      </c>
      <c r="BM253" s="185" t="s">
        <v>348</v>
      </c>
    </row>
    <row r="254" spans="1:65" s="2" customFormat="1" ht="29.25">
      <c r="A254" s="35"/>
      <c r="B254" s="36"/>
      <c r="C254" s="37"/>
      <c r="D254" s="187" t="s">
        <v>137</v>
      </c>
      <c r="E254" s="37"/>
      <c r="F254" s="188" t="s">
        <v>349</v>
      </c>
      <c r="G254" s="37"/>
      <c r="H254" s="37"/>
      <c r="I254" s="189"/>
      <c r="J254" s="37"/>
      <c r="K254" s="37"/>
      <c r="L254" s="40"/>
      <c r="M254" s="190"/>
      <c r="N254" s="191"/>
      <c r="O254" s="65"/>
      <c r="P254" s="65"/>
      <c r="Q254" s="65"/>
      <c r="R254" s="65"/>
      <c r="S254" s="65"/>
      <c r="T254" s="66"/>
      <c r="U254" s="35"/>
      <c r="V254" s="35"/>
      <c r="W254" s="35"/>
      <c r="X254" s="35"/>
      <c r="Y254" s="35"/>
      <c r="Z254" s="35"/>
      <c r="AA254" s="35"/>
      <c r="AB254" s="35"/>
      <c r="AC254" s="35"/>
      <c r="AD254" s="35"/>
      <c r="AE254" s="35"/>
      <c r="AT254" s="18" t="s">
        <v>137</v>
      </c>
      <c r="AU254" s="18" t="s">
        <v>81</v>
      </c>
    </row>
    <row r="255" spans="1:65" s="14" customFormat="1" ht="11.25">
      <c r="B255" s="202"/>
      <c r="C255" s="203"/>
      <c r="D255" s="187" t="s">
        <v>139</v>
      </c>
      <c r="E255" s="204" t="s">
        <v>19</v>
      </c>
      <c r="F255" s="205" t="s">
        <v>350</v>
      </c>
      <c r="G255" s="203"/>
      <c r="H255" s="206">
        <v>5.0019999999999998</v>
      </c>
      <c r="I255" s="207"/>
      <c r="J255" s="203"/>
      <c r="K255" s="203"/>
      <c r="L255" s="208"/>
      <c r="M255" s="209"/>
      <c r="N255" s="210"/>
      <c r="O255" s="210"/>
      <c r="P255" s="210"/>
      <c r="Q255" s="210"/>
      <c r="R255" s="210"/>
      <c r="S255" s="210"/>
      <c r="T255" s="211"/>
      <c r="AT255" s="212" t="s">
        <v>139</v>
      </c>
      <c r="AU255" s="212" t="s">
        <v>81</v>
      </c>
      <c r="AV255" s="14" t="s">
        <v>81</v>
      </c>
      <c r="AW255" s="14" t="s">
        <v>33</v>
      </c>
      <c r="AX255" s="14" t="s">
        <v>72</v>
      </c>
      <c r="AY255" s="212" t="s">
        <v>127</v>
      </c>
    </row>
    <row r="256" spans="1:65" s="14" customFormat="1" ht="11.25">
      <c r="B256" s="202"/>
      <c r="C256" s="203"/>
      <c r="D256" s="187" t="s">
        <v>139</v>
      </c>
      <c r="E256" s="204" t="s">
        <v>19</v>
      </c>
      <c r="F256" s="205" t="s">
        <v>351</v>
      </c>
      <c r="G256" s="203"/>
      <c r="H256" s="206">
        <v>7.375</v>
      </c>
      <c r="I256" s="207"/>
      <c r="J256" s="203"/>
      <c r="K256" s="203"/>
      <c r="L256" s="208"/>
      <c r="M256" s="209"/>
      <c r="N256" s="210"/>
      <c r="O256" s="210"/>
      <c r="P256" s="210"/>
      <c r="Q256" s="210"/>
      <c r="R256" s="210"/>
      <c r="S256" s="210"/>
      <c r="T256" s="211"/>
      <c r="AT256" s="212" t="s">
        <v>139</v>
      </c>
      <c r="AU256" s="212" t="s">
        <v>81</v>
      </c>
      <c r="AV256" s="14" t="s">
        <v>81</v>
      </c>
      <c r="AW256" s="14" t="s">
        <v>33</v>
      </c>
      <c r="AX256" s="14" t="s">
        <v>72</v>
      </c>
      <c r="AY256" s="212" t="s">
        <v>127</v>
      </c>
    </row>
    <row r="257" spans="2:51" s="14" customFormat="1" ht="11.25">
      <c r="B257" s="202"/>
      <c r="C257" s="203"/>
      <c r="D257" s="187" t="s">
        <v>139</v>
      </c>
      <c r="E257" s="204" t="s">
        <v>19</v>
      </c>
      <c r="F257" s="205" t="s">
        <v>352</v>
      </c>
      <c r="G257" s="203"/>
      <c r="H257" s="206">
        <v>7.4729999999999999</v>
      </c>
      <c r="I257" s="207"/>
      <c r="J257" s="203"/>
      <c r="K257" s="203"/>
      <c r="L257" s="208"/>
      <c r="M257" s="209"/>
      <c r="N257" s="210"/>
      <c r="O257" s="210"/>
      <c r="P257" s="210"/>
      <c r="Q257" s="210"/>
      <c r="R257" s="210"/>
      <c r="S257" s="210"/>
      <c r="T257" s="211"/>
      <c r="AT257" s="212" t="s">
        <v>139</v>
      </c>
      <c r="AU257" s="212" t="s">
        <v>81</v>
      </c>
      <c r="AV257" s="14" t="s">
        <v>81</v>
      </c>
      <c r="AW257" s="14" t="s">
        <v>33</v>
      </c>
      <c r="AX257" s="14" t="s">
        <v>72</v>
      </c>
      <c r="AY257" s="212" t="s">
        <v>127</v>
      </c>
    </row>
    <row r="258" spans="2:51" s="14" customFormat="1" ht="11.25">
      <c r="B258" s="202"/>
      <c r="C258" s="203"/>
      <c r="D258" s="187" t="s">
        <v>139</v>
      </c>
      <c r="E258" s="204" t="s">
        <v>19</v>
      </c>
      <c r="F258" s="205" t="s">
        <v>353</v>
      </c>
      <c r="G258" s="203"/>
      <c r="H258" s="206">
        <v>7.35</v>
      </c>
      <c r="I258" s="207"/>
      <c r="J258" s="203"/>
      <c r="K258" s="203"/>
      <c r="L258" s="208"/>
      <c r="M258" s="209"/>
      <c r="N258" s="210"/>
      <c r="O258" s="210"/>
      <c r="P258" s="210"/>
      <c r="Q258" s="210"/>
      <c r="R258" s="210"/>
      <c r="S258" s="210"/>
      <c r="T258" s="211"/>
      <c r="AT258" s="212" t="s">
        <v>139</v>
      </c>
      <c r="AU258" s="212" t="s">
        <v>81</v>
      </c>
      <c r="AV258" s="14" t="s">
        <v>81</v>
      </c>
      <c r="AW258" s="14" t="s">
        <v>33</v>
      </c>
      <c r="AX258" s="14" t="s">
        <v>72</v>
      </c>
      <c r="AY258" s="212" t="s">
        <v>127</v>
      </c>
    </row>
    <row r="259" spans="2:51" s="14" customFormat="1" ht="11.25">
      <c r="B259" s="202"/>
      <c r="C259" s="203"/>
      <c r="D259" s="187" t="s">
        <v>139</v>
      </c>
      <c r="E259" s="204" t="s">
        <v>19</v>
      </c>
      <c r="F259" s="205" t="s">
        <v>354</v>
      </c>
      <c r="G259" s="203"/>
      <c r="H259" s="206">
        <v>19.673999999999999</v>
      </c>
      <c r="I259" s="207"/>
      <c r="J259" s="203"/>
      <c r="K259" s="203"/>
      <c r="L259" s="208"/>
      <c r="M259" s="209"/>
      <c r="N259" s="210"/>
      <c r="O259" s="210"/>
      <c r="P259" s="210"/>
      <c r="Q259" s="210"/>
      <c r="R259" s="210"/>
      <c r="S259" s="210"/>
      <c r="T259" s="211"/>
      <c r="AT259" s="212" t="s">
        <v>139</v>
      </c>
      <c r="AU259" s="212" t="s">
        <v>81</v>
      </c>
      <c r="AV259" s="14" t="s">
        <v>81</v>
      </c>
      <c r="AW259" s="14" t="s">
        <v>33</v>
      </c>
      <c r="AX259" s="14" t="s">
        <v>72</v>
      </c>
      <c r="AY259" s="212" t="s">
        <v>127</v>
      </c>
    </row>
    <row r="260" spans="2:51" s="14" customFormat="1" ht="11.25">
      <c r="B260" s="202"/>
      <c r="C260" s="203"/>
      <c r="D260" s="187" t="s">
        <v>139</v>
      </c>
      <c r="E260" s="204" t="s">
        <v>19</v>
      </c>
      <c r="F260" s="205" t="s">
        <v>355</v>
      </c>
      <c r="G260" s="203"/>
      <c r="H260" s="206">
        <v>8.9179999999999993</v>
      </c>
      <c r="I260" s="207"/>
      <c r="J260" s="203"/>
      <c r="K260" s="203"/>
      <c r="L260" s="208"/>
      <c r="M260" s="209"/>
      <c r="N260" s="210"/>
      <c r="O260" s="210"/>
      <c r="P260" s="210"/>
      <c r="Q260" s="210"/>
      <c r="R260" s="210"/>
      <c r="S260" s="210"/>
      <c r="T260" s="211"/>
      <c r="AT260" s="212" t="s">
        <v>139</v>
      </c>
      <c r="AU260" s="212" t="s">
        <v>81</v>
      </c>
      <c r="AV260" s="14" t="s">
        <v>81</v>
      </c>
      <c r="AW260" s="14" t="s">
        <v>33</v>
      </c>
      <c r="AX260" s="14" t="s">
        <v>72</v>
      </c>
      <c r="AY260" s="212" t="s">
        <v>127</v>
      </c>
    </row>
    <row r="261" spans="2:51" s="14" customFormat="1" ht="11.25">
      <c r="B261" s="202"/>
      <c r="C261" s="203"/>
      <c r="D261" s="187" t="s">
        <v>139</v>
      </c>
      <c r="E261" s="204" t="s">
        <v>19</v>
      </c>
      <c r="F261" s="205" t="s">
        <v>356</v>
      </c>
      <c r="G261" s="203"/>
      <c r="H261" s="206">
        <v>19.12</v>
      </c>
      <c r="I261" s="207"/>
      <c r="J261" s="203"/>
      <c r="K261" s="203"/>
      <c r="L261" s="208"/>
      <c r="M261" s="209"/>
      <c r="N261" s="210"/>
      <c r="O261" s="210"/>
      <c r="P261" s="210"/>
      <c r="Q261" s="210"/>
      <c r="R261" s="210"/>
      <c r="S261" s="210"/>
      <c r="T261" s="211"/>
      <c r="AT261" s="212" t="s">
        <v>139</v>
      </c>
      <c r="AU261" s="212" t="s">
        <v>81</v>
      </c>
      <c r="AV261" s="14" t="s">
        <v>81</v>
      </c>
      <c r="AW261" s="14" t="s">
        <v>33</v>
      </c>
      <c r="AX261" s="14" t="s">
        <v>72</v>
      </c>
      <c r="AY261" s="212" t="s">
        <v>127</v>
      </c>
    </row>
    <row r="262" spans="2:51" s="14" customFormat="1" ht="11.25">
      <c r="B262" s="202"/>
      <c r="C262" s="203"/>
      <c r="D262" s="187" t="s">
        <v>139</v>
      </c>
      <c r="E262" s="204" t="s">
        <v>19</v>
      </c>
      <c r="F262" s="205" t="s">
        <v>357</v>
      </c>
      <c r="G262" s="203"/>
      <c r="H262" s="206">
        <v>6.7809999999999997</v>
      </c>
      <c r="I262" s="207"/>
      <c r="J262" s="203"/>
      <c r="K262" s="203"/>
      <c r="L262" s="208"/>
      <c r="M262" s="209"/>
      <c r="N262" s="210"/>
      <c r="O262" s="210"/>
      <c r="P262" s="210"/>
      <c r="Q262" s="210"/>
      <c r="R262" s="210"/>
      <c r="S262" s="210"/>
      <c r="T262" s="211"/>
      <c r="AT262" s="212" t="s">
        <v>139</v>
      </c>
      <c r="AU262" s="212" t="s">
        <v>81</v>
      </c>
      <c r="AV262" s="14" t="s">
        <v>81</v>
      </c>
      <c r="AW262" s="14" t="s">
        <v>33</v>
      </c>
      <c r="AX262" s="14" t="s">
        <v>72</v>
      </c>
      <c r="AY262" s="212" t="s">
        <v>127</v>
      </c>
    </row>
    <row r="263" spans="2:51" s="14" customFormat="1" ht="11.25">
      <c r="B263" s="202"/>
      <c r="C263" s="203"/>
      <c r="D263" s="187" t="s">
        <v>139</v>
      </c>
      <c r="E263" s="204" t="s">
        <v>19</v>
      </c>
      <c r="F263" s="205" t="s">
        <v>358</v>
      </c>
      <c r="G263" s="203"/>
      <c r="H263" s="206">
        <v>-0.33</v>
      </c>
      <c r="I263" s="207"/>
      <c r="J263" s="203"/>
      <c r="K263" s="203"/>
      <c r="L263" s="208"/>
      <c r="M263" s="209"/>
      <c r="N263" s="210"/>
      <c r="O263" s="210"/>
      <c r="P263" s="210"/>
      <c r="Q263" s="210"/>
      <c r="R263" s="210"/>
      <c r="S263" s="210"/>
      <c r="T263" s="211"/>
      <c r="AT263" s="212" t="s">
        <v>139</v>
      </c>
      <c r="AU263" s="212" t="s">
        <v>81</v>
      </c>
      <c r="AV263" s="14" t="s">
        <v>81</v>
      </c>
      <c r="AW263" s="14" t="s">
        <v>33</v>
      </c>
      <c r="AX263" s="14" t="s">
        <v>72</v>
      </c>
      <c r="AY263" s="212" t="s">
        <v>127</v>
      </c>
    </row>
    <row r="264" spans="2:51" s="14" customFormat="1" ht="11.25">
      <c r="B264" s="202"/>
      <c r="C264" s="203"/>
      <c r="D264" s="187" t="s">
        <v>139</v>
      </c>
      <c r="E264" s="204" t="s">
        <v>19</v>
      </c>
      <c r="F264" s="205" t="s">
        <v>359</v>
      </c>
      <c r="G264" s="203"/>
      <c r="H264" s="206">
        <v>20.119</v>
      </c>
      <c r="I264" s="207"/>
      <c r="J264" s="203"/>
      <c r="K264" s="203"/>
      <c r="L264" s="208"/>
      <c r="M264" s="209"/>
      <c r="N264" s="210"/>
      <c r="O264" s="210"/>
      <c r="P264" s="210"/>
      <c r="Q264" s="210"/>
      <c r="R264" s="210"/>
      <c r="S264" s="210"/>
      <c r="T264" s="211"/>
      <c r="AT264" s="212" t="s">
        <v>139</v>
      </c>
      <c r="AU264" s="212" t="s">
        <v>81</v>
      </c>
      <c r="AV264" s="14" t="s">
        <v>81</v>
      </c>
      <c r="AW264" s="14" t="s">
        <v>33</v>
      </c>
      <c r="AX264" s="14" t="s">
        <v>72</v>
      </c>
      <c r="AY264" s="212" t="s">
        <v>127</v>
      </c>
    </row>
    <row r="265" spans="2:51" s="14" customFormat="1" ht="11.25">
      <c r="B265" s="202"/>
      <c r="C265" s="203"/>
      <c r="D265" s="187" t="s">
        <v>139</v>
      </c>
      <c r="E265" s="204" t="s">
        <v>19</v>
      </c>
      <c r="F265" s="205" t="s">
        <v>360</v>
      </c>
      <c r="G265" s="203"/>
      <c r="H265" s="206">
        <v>7.47</v>
      </c>
      <c r="I265" s="207"/>
      <c r="J265" s="203"/>
      <c r="K265" s="203"/>
      <c r="L265" s="208"/>
      <c r="M265" s="209"/>
      <c r="N265" s="210"/>
      <c r="O265" s="210"/>
      <c r="P265" s="210"/>
      <c r="Q265" s="210"/>
      <c r="R265" s="210"/>
      <c r="S265" s="210"/>
      <c r="T265" s="211"/>
      <c r="AT265" s="212" t="s">
        <v>139</v>
      </c>
      <c r="AU265" s="212" t="s">
        <v>81</v>
      </c>
      <c r="AV265" s="14" t="s">
        <v>81</v>
      </c>
      <c r="AW265" s="14" t="s">
        <v>33</v>
      </c>
      <c r="AX265" s="14" t="s">
        <v>72</v>
      </c>
      <c r="AY265" s="212" t="s">
        <v>127</v>
      </c>
    </row>
    <row r="266" spans="2:51" s="14" customFormat="1" ht="11.25">
      <c r="B266" s="202"/>
      <c r="C266" s="203"/>
      <c r="D266" s="187" t="s">
        <v>139</v>
      </c>
      <c r="E266" s="204" t="s">
        <v>19</v>
      </c>
      <c r="F266" s="205" t="s">
        <v>361</v>
      </c>
      <c r="G266" s="203"/>
      <c r="H266" s="206">
        <v>4.9009999999999998</v>
      </c>
      <c r="I266" s="207"/>
      <c r="J266" s="203"/>
      <c r="K266" s="203"/>
      <c r="L266" s="208"/>
      <c r="M266" s="209"/>
      <c r="N266" s="210"/>
      <c r="O266" s="210"/>
      <c r="P266" s="210"/>
      <c r="Q266" s="210"/>
      <c r="R266" s="210"/>
      <c r="S266" s="210"/>
      <c r="T266" s="211"/>
      <c r="AT266" s="212" t="s">
        <v>139</v>
      </c>
      <c r="AU266" s="212" t="s">
        <v>81</v>
      </c>
      <c r="AV266" s="14" t="s">
        <v>81</v>
      </c>
      <c r="AW266" s="14" t="s">
        <v>33</v>
      </c>
      <c r="AX266" s="14" t="s">
        <v>72</v>
      </c>
      <c r="AY266" s="212" t="s">
        <v>127</v>
      </c>
    </row>
    <row r="267" spans="2:51" s="14" customFormat="1" ht="11.25">
      <c r="B267" s="202"/>
      <c r="C267" s="203"/>
      <c r="D267" s="187" t="s">
        <v>139</v>
      </c>
      <c r="E267" s="204" t="s">
        <v>19</v>
      </c>
      <c r="F267" s="205" t="s">
        <v>361</v>
      </c>
      <c r="G267" s="203"/>
      <c r="H267" s="206">
        <v>4.9009999999999998</v>
      </c>
      <c r="I267" s="207"/>
      <c r="J267" s="203"/>
      <c r="K267" s="203"/>
      <c r="L267" s="208"/>
      <c r="M267" s="209"/>
      <c r="N267" s="210"/>
      <c r="O267" s="210"/>
      <c r="P267" s="210"/>
      <c r="Q267" s="210"/>
      <c r="R267" s="210"/>
      <c r="S267" s="210"/>
      <c r="T267" s="211"/>
      <c r="AT267" s="212" t="s">
        <v>139</v>
      </c>
      <c r="AU267" s="212" t="s">
        <v>81</v>
      </c>
      <c r="AV267" s="14" t="s">
        <v>81</v>
      </c>
      <c r="AW267" s="14" t="s">
        <v>33</v>
      </c>
      <c r="AX267" s="14" t="s">
        <v>72</v>
      </c>
      <c r="AY267" s="212" t="s">
        <v>127</v>
      </c>
    </row>
    <row r="268" spans="2:51" s="14" customFormat="1" ht="11.25">
      <c r="B268" s="202"/>
      <c r="C268" s="203"/>
      <c r="D268" s="187" t="s">
        <v>139</v>
      </c>
      <c r="E268" s="204" t="s">
        <v>19</v>
      </c>
      <c r="F268" s="205" t="s">
        <v>362</v>
      </c>
      <c r="G268" s="203"/>
      <c r="H268" s="206">
        <v>7.6710000000000003</v>
      </c>
      <c r="I268" s="207"/>
      <c r="J268" s="203"/>
      <c r="K268" s="203"/>
      <c r="L268" s="208"/>
      <c r="M268" s="209"/>
      <c r="N268" s="210"/>
      <c r="O268" s="210"/>
      <c r="P268" s="210"/>
      <c r="Q268" s="210"/>
      <c r="R268" s="210"/>
      <c r="S268" s="210"/>
      <c r="T268" s="211"/>
      <c r="AT268" s="212" t="s">
        <v>139</v>
      </c>
      <c r="AU268" s="212" t="s">
        <v>81</v>
      </c>
      <c r="AV268" s="14" t="s">
        <v>81</v>
      </c>
      <c r="AW268" s="14" t="s">
        <v>33</v>
      </c>
      <c r="AX268" s="14" t="s">
        <v>72</v>
      </c>
      <c r="AY268" s="212" t="s">
        <v>127</v>
      </c>
    </row>
    <row r="269" spans="2:51" s="14" customFormat="1" ht="11.25">
      <c r="B269" s="202"/>
      <c r="C269" s="203"/>
      <c r="D269" s="187" t="s">
        <v>139</v>
      </c>
      <c r="E269" s="204" t="s">
        <v>19</v>
      </c>
      <c r="F269" s="205" t="s">
        <v>363</v>
      </c>
      <c r="G269" s="203"/>
      <c r="H269" s="206">
        <v>11.278</v>
      </c>
      <c r="I269" s="207"/>
      <c r="J269" s="203"/>
      <c r="K269" s="203"/>
      <c r="L269" s="208"/>
      <c r="M269" s="209"/>
      <c r="N269" s="210"/>
      <c r="O269" s="210"/>
      <c r="P269" s="210"/>
      <c r="Q269" s="210"/>
      <c r="R269" s="210"/>
      <c r="S269" s="210"/>
      <c r="T269" s="211"/>
      <c r="AT269" s="212" t="s">
        <v>139</v>
      </c>
      <c r="AU269" s="212" t="s">
        <v>81</v>
      </c>
      <c r="AV269" s="14" t="s">
        <v>81</v>
      </c>
      <c r="AW269" s="14" t="s">
        <v>33</v>
      </c>
      <c r="AX269" s="14" t="s">
        <v>72</v>
      </c>
      <c r="AY269" s="212" t="s">
        <v>127</v>
      </c>
    </row>
    <row r="270" spans="2:51" s="14" customFormat="1" ht="11.25">
      <c r="B270" s="202"/>
      <c r="C270" s="203"/>
      <c r="D270" s="187" t="s">
        <v>139</v>
      </c>
      <c r="E270" s="204" t="s">
        <v>19</v>
      </c>
      <c r="F270" s="205" t="s">
        <v>364</v>
      </c>
      <c r="G270" s="203"/>
      <c r="H270" s="206">
        <v>10.336</v>
      </c>
      <c r="I270" s="207"/>
      <c r="J270" s="203"/>
      <c r="K270" s="203"/>
      <c r="L270" s="208"/>
      <c r="M270" s="209"/>
      <c r="N270" s="210"/>
      <c r="O270" s="210"/>
      <c r="P270" s="210"/>
      <c r="Q270" s="210"/>
      <c r="R270" s="210"/>
      <c r="S270" s="210"/>
      <c r="T270" s="211"/>
      <c r="AT270" s="212" t="s">
        <v>139</v>
      </c>
      <c r="AU270" s="212" t="s">
        <v>81</v>
      </c>
      <c r="AV270" s="14" t="s">
        <v>81</v>
      </c>
      <c r="AW270" s="14" t="s">
        <v>33</v>
      </c>
      <c r="AX270" s="14" t="s">
        <v>72</v>
      </c>
      <c r="AY270" s="212" t="s">
        <v>127</v>
      </c>
    </row>
    <row r="271" spans="2:51" s="14" customFormat="1" ht="11.25">
      <c r="B271" s="202"/>
      <c r="C271" s="203"/>
      <c r="D271" s="187" t="s">
        <v>139</v>
      </c>
      <c r="E271" s="204" t="s">
        <v>19</v>
      </c>
      <c r="F271" s="205" t="s">
        <v>365</v>
      </c>
      <c r="G271" s="203"/>
      <c r="H271" s="206">
        <v>3.4580000000000002</v>
      </c>
      <c r="I271" s="207"/>
      <c r="J271" s="203"/>
      <c r="K271" s="203"/>
      <c r="L271" s="208"/>
      <c r="M271" s="209"/>
      <c r="N271" s="210"/>
      <c r="O271" s="210"/>
      <c r="P271" s="210"/>
      <c r="Q271" s="210"/>
      <c r="R271" s="210"/>
      <c r="S271" s="210"/>
      <c r="T271" s="211"/>
      <c r="AT271" s="212" t="s">
        <v>139</v>
      </c>
      <c r="AU271" s="212" t="s">
        <v>81</v>
      </c>
      <c r="AV271" s="14" t="s">
        <v>81</v>
      </c>
      <c r="AW271" s="14" t="s">
        <v>33</v>
      </c>
      <c r="AX271" s="14" t="s">
        <v>72</v>
      </c>
      <c r="AY271" s="212" t="s">
        <v>127</v>
      </c>
    </row>
    <row r="272" spans="2:51" s="14" customFormat="1" ht="11.25">
      <c r="B272" s="202"/>
      <c r="C272" s="203"/>
      <c r="D272" s="187" t="s">
        <v>139</v>
      </c>
      <c r="E272" s="204" t="s">
        <v>19</v>
      </c>
      <c r="F272" s="205" t="s">
        <v>366</v>
      </c>
      <c r="G272" s="203"/>
      <c r="H272" s="206">
        <v>7.9160000000000004</v>
      </c>
      <c r="I272" s="207"/>
      <c r="J272" s="203"/>
      <c r="K272" s="203"/>
      <c r="L272" s="208"/>
      <c r="M272" s="209"/>
      <c r="N272" s="210"/>
      <c r="O272" s="210"/>
      <c r="P272" s="210"/>
      <c r="Q272" s="210"/>
      <c r="R272" s="210"/>
      <c r="S272" s="210"/>
      <c r="T272" s="211"/>
      <c r="AT272" s="212" t="s">
        <v>139</v>
      </c>
      <c r="AU272" s="212" t="s">
        <v>81</v>
      </c>
      <c r="AV272" s="14" t="s">
        <v>81</v>
      </c>
      <c r="AW272" s="14" t="s">
        <v>33</v>
      </c>
      <c r="AX272" s="14" t="s">
        <v>72</v>
      </c>
      <c r="AY272" s="212" t="s">
        <v>127</v>
      </c>
    </row>
    <row r="273" spans="1:65" s="14" customFormat="1" ht="11.25">
      <c r="B273" s="202"/>
      <c r="C273" s="203"/>
      <c r="D273" s="187" t="s">
        <v>139</v>
      </c>
      <c r="E273" s="204" t="s">
        <v>19</v>
      </c>
      <c r="F273" s="205" t="s">
        <v>367</v>
      </c>
      <c r="G273" s="203"/>
      <c r="H273" s="206">
        <v>1.698</v>
      </c>
      <c r="I273" s="207"/>
      <c r="J273" s="203"/>
      <c r="K273" s="203"/>
      <c r="L273" s="208"/>
      <c r="M273" s="209"/>
      <c r="N273" s="210"/>
      <c r="O273" s="210"/>
      <c r="P273" s="210"/>
      <c r="Q273" s="210"/>
      <c r="R273" s="210"/>
      <c r="S273" s="210"/>
      <c r="T273" s="211"/>
      <c r="AT273" s="212" t="s">
        <v>139</v>
      </c>
      <c r="AU273" s="212" t="s">
        <v>81</v>
      </c>
      <c r="AV273" s="14" t="s">
        <v>81</v>
      </c>
      <c r="AW273" s="14" t="s">
        <v>33</v>
      </c>
      <c r="AX273" s="14" t="s">
        <v>72</v>
      </c>
      <c r="AY273" s="212" t="s">
        <v>127</v>
      </c>
    </row>
    <row r="274" spans="1:65" s="14" customFormat="1" ht="11.25">
      <c r="B274" s="202"/>
      <c r="C274" s="203"/>
      <c r="D274" s="187" t="s">
        <v>139</v>
      </c>
      <c r="E274" s="204" t="s">
        <v>19</v>
      </c>
      <c r="F274" s="205" t="s">
        <v>368</v>
      </c>
      <c r="G274" s="203"/>
      <c r="H274" s="206">
        <v>1.1719999999999999</v>
      </c>
      <c r="I274" s="207"/>
      <c r="J274" s="203"/>
      <c r="K274" s="203"/>
      <c r="L274" s="208"/>
      <c r="M274" s="209"/>
      <c r="N274" s="210"/>
      <c r="O274" s="210"/>
      <c r="P274" s="210"/>
      <c r="Q274" s="210"/>
      <c r="R274" s="210"/>
      <c r="S274" s="210"/>
      <c r="T274" s="211"/>
      <c r="AT274" s="212" t="s">
        <v>139</v>
      </c>
      <c r="AU274" s="212" t="s">
        <v>81</v>
      </c>
      <c r="AV274" s="14" t="s">
        <v>81</v>
      </c>
      <c r="AW274" s="14" t="s">
        <v>33</v>
      </c>
      <c r="AX274" s="14" t="s">
        <v>72</v>
      </c>
      <c r="AY274" s="212" t="s">
        <v>127</v>
      </c>
    </row>
    <row r="275" spans="1:65" s="14" customFormat="1" ht="11.25">
      <c r="B275" s="202"/>
      <c r="C275" s="203"/>
      <c r="D275" s="187" t="s">
        <v>139</v>
      </c>
      <c r="E275" s="204" t="s">
        <v>19</v>
      </c>
      <c r="F275" s="205" t="s">
        <v>369</v>
      </c>
      <c r="G275" s="203"/>
      <c r="H275" s="206">
        <v>1.0589999999999999</v>
      </c>
      <c r="I275" s="207"/>
      <c r="J275" s="203"/>
      <c r="K275" s="203"/>
      <c r="L275" s="208"/>
      <c r="M275" s="209"/>
      <c r="N275" s="210"/>
      <c r="O275" s="210"/>
      <c r="P275" s="210"/>
      <c r="Q275" s="210"/>
      <c r="R275" s="210"/>
      <c r="S275" s="210"/>
      <c r="T275" s="211"/>
      <c r="AT275" s="212" t="s">
        <v>139</v>
      </c>
      <c r="AU275" s="212" t="s">
        <v>81</v>
      </c>
      <c r="AV275" s="14" t="s">
        <v>81</v>
      </c>
      <c r="AW275" s="14" t="s">
        <v>33</v>
      </c>
      <c r="AX275" s="14" t="s">
        <v>72</v>
      </c>
      <c r="AY275" s="212" t="s">
        <v>127</v>
      </c>
    </row>
    <row r="276" spans="1:65" s="14" customFormat="1" ht="11.25">
      <c r="B276" s="202"/>
      <c r="C276" s="203"/>
      <c r="D276" s="187" t="s">
        <v>139</v>
      </c>
      <c r="E276" s="204" t="s">
        <v>19</v>
      </c>
      <c r="F276" s="205" t="s">
        <v>369</v>
      </c>
      <c r="G276" s="203"/>
      <c r="H276" s="206">
        <v>1.0589999999999999</v>
      </c>
      <c r="I276" s="207"/>
      <c r="J276" s="203"/>
      <c r="K276" s="203"/>
      <c r="L276" s="208"/>
      <c r="M276" s="209"/>
      <c r="N276" s="210"/>
      <c r="O276" s="210"/>
      <c r="P276" s="210"/>
      <c r="Q276" s="210"/>
      <c r="R276" s="210"/>
      <c r="S276" s="210"/>
      <c r="T276" s="211"/>
      <c r="AT276" s="212" t="s">
        <v>139</v>
      </c>
      <c r="AU276" s="212" t="s">
        <v>81</v>
      </c>
      <c r="AV276" s="14" t="s">
        <v>81</v>
      </c>
      <c r="AW276" s="14" t="s">
        <v>33</v>
      </c>
      <c r="AX276" s="14" t="s">
        <v>72</v>
      </c>
      <c r="AY276" s="212" t="s">
        <v>127</v>
      </c>
    </row>
    <row r="277" spans="1:65" s="14" customFormat="1" ht="11.25">
      <c r="B277" s="202"/>
      <c r="C277" s="203"/>
      <c r="D277" s="187" t="s">
        <v>139</v>
      </c>
      <c r="E277" s="204" t="s">
        <v>19</v>
      </c>
      <c r="F277" s="205" t="s">
        <v>370</v>
      </c>
      <c r="G277" s="203"/>
      <c r="H277" s="206">
        <v>-1.716</v>
      </c>
      <c r="I277" s="207"/>
      <c r="J277" s="203"/>
      <c r="K277" s="203"/>
      <c r="L277" s="208"/>
      <c r="M277" s="209"/>
      <c r="N277" s="210"/>
      <c r="O277" s="210"/>
      <c r="P277" s="210"/>
      <c r="Q277" s="210"/>
      <c r="R277" s="210"/>
      <c r="S277" s="210"/>
      <c r="T277" s="211"/>
      <c r="AT277" s="212" t="s">
        <v>139</v>
      </c>
      <c r="AU277" s="212" t="s">
        <v>81</v>
      </c>
      <c r="AV277" s="14" t="s">
        <v>81</v>
      </c>
      <c r="AW277" s="14" t="s">
        <v>33</v>
      </c>
      <c r="AX277" s="14" t="s">
        <v>72</v>
      </c>
      <c r="AY277" s="212" t="s">
        <v>127</v>
      </c>
    </row>
    <row r="278" spans="1:65" s="14" customFormat="1" ht="11.25">
      <c r="B278" s="202"/>
      <c r="C278" s="203"/>
      <c r="D278" s="187" t="s">
        <v>139</v>
      </c>
      <c r="E278" s="204" t="s">
        <v>19</v>
      </c>
      <c r="F278" s="205" t="s">
        <v>371</v>
      </c>
      <c r="G278" s="203"/>
      <c r="H278" s="206">
        <v>-46.332000000000001</v>
      </c>
      <c r="I278" s="207"/>
      <c r="J278" s="203"/>
      <c r="K278" s="203"/>
      <c r="L278" s="208"/>
      <c r="M278" s="209"/>
      <c r="N278" s="210"/>
      <c r="O278" s="210"/>
      <c r="P278" s="210"/>
      <c r="Q278" s="210"/>
      <c r="R278" s="210"/>
      <c r="S278" s="210"/>
      <c r="T278" s="211"/>
      <c r="AT278" s="212" t="s">
        <v>139</v>
      </c>
      <c r="AU278" s="212" t="s">
        <v>81</v>
      </c>
      <c r="AV278" s="14" t="s">
        <v>81</v>
      </c>
      <c r="AW278" s="14" t="s">
        <v>33</v>
      </c>
      <c r="AX278" s="14" t="s">
        <v>72</v>
      </c>
      <c r="AY278" s="212" t="s">
        <v>127</v>
      </c>
    </row>
    <row r="279" spans="1:65" s="14" customFormat="1" ht="11.25">
      <c r="B279" s="202"/>
      <c r="C279" s="203"/>
      <c r="D279" s="187" t="s">
        <v>139</v>
      </c>
      <c r="E279" s="204" t="s">
        <v>19</v>
      </c>
      <c r="F279" s="205" t="s">
        <v>372</v>
      </c>
      <c r="G279" s="203"/>
      <c r="H279" s="206">
        <v>-1.5289999999999999</v>
      </c>
      <c r="I279" s="207"/>
      <c r="J279" s="203"/>
      <c r="K279" s="203"/>
      <c r="L279" s="208"/>
      <c r="M279" s="209"/>
      <c r="N279" s="210"/>
      <c r="O279" s="210"/>
      <c r="P279" s="210"/>
      <c r="Q279" s="210"/>
      <c r="R279" s="210"/>
      <c r="S279" s="210"/>
      <c r="T279" s="211"/>
      <c r="AT279" s="212" t="s">
        <v>139</v>
      </c>
      <c r="AU279" s="212" t="s">
        <v>81</v>
      </c>
      <c r="AV279" s="14" t="s">
        <v>81</v>
      </c>
      <c r="AW279" s="14" t="s">
        <v>33</v>
      </c>
      <c r="AX279" s="14" t="s">
        <v>72</v>
      </c>
      <c r="AY279" s="212" t="s">
        <v>127</v>
      </c>
    </row>
    <row r="280" spans="1:65" s="14" customFormat="1" ht="11.25">
      <c r="B280" s="202"/>
      <c r="C280" s="203"/>
      <c r="D280" s="187" t="s">
        <v>139</v>
      </c>
      <c r="E280" s="204" t="s">
        <v>19</v>
      </c>
      <c r="F280" s="205" t="s">
        <v>373</v>
      </c>
      <c r="G280" s="203"/>
      <c r="H280" s="206">
        <v>-3.6819999999999999</v>
      </c>
      <c r="I280" s="207"/>
      <c r="J280" s="203"/>
      <c r="K280" s="203"/>
      <c r="L280" s="208"/>
      <c r="M280" s="209"/>
      <c r="N280" s="210"/>
      <c r="O280" s="210"/>
      <c r="P280" s="210"/>
      <c r="Q280" s="210"/>
      <c r="R280" s="210"/>
      <c r="S280" s="210"/>
      <c r="T280" s="211"/>
      <c r="AT280" s="212" t="s">
        <v>139</v>
      </c>
      <c r="AU280" s="212" t="s">
        <v>81</v>
      </c>
      <c r="AV280" s="14" t="s">
        <v>81</v>
      </c>
      <c r="AW280" s="14" t="s">
        <v>33</v>
      </c>
      <c r="AX280" s="14" t="s">
        <v>72</v>
      </c>
      <c r="AY280" s="212" t="s">
        <v>127</v>
      </c>
    </row>
    <row r="281" spans="1:65" s="14" customFormat="1" ht="11.25">
      <c r="B281" s="202"/>
      <c r="C281" s="203"/>
      <c r="D281" s="187" t="s">
        <v>139</v>
      </c>
      <c r="E281" s="204" t="s">
        <v>19</v>
      </c>
      <c r="F281" s="205" t="s">
        <v>374</v>
      </c>
      <c r="G281" s="203"/>
      <c r="H281" s="206">
        <v>1.042</v>
      </c>
      <c r="I281" s="207"/>
      <c r="J281" s="203"/>
      <c r="K281" s="203"/>
      <c r="L281" s="208"/>
      <c r="M281" s="209"/>
      <c r="N281" s="210"/>
      <c r="O281" s="210"/>
      <c r="P281" s="210"/>
      <c r="Q281" s="210"/>
      <c r="R281" s="210"/>
      <c r="S281" s="210"/>
      <c r="T281" s="211"/>
      <c r="AT281" s="212" t="s">
        <v>139</v>
      </c>
      <c r="AU281" s="212" t="s">
        <v>81</v>
      </c>
      <c r="AV281" s="14" t="s">
        <v>81</v>
      </c>
      <c r="AW281" s="14" t="s">
        <v>33</v>
      </c>
      <c r="AX281" s="14" t="s">
        <v>72</v>
      </c>
      <c r="AY281" s="212" t="s">
        <v>127</v>
      </c>
    </row>
    <row r="282" spans="1:65" s="14" customFormat="1" ht="11.25">
      <c r="B282" s="202"/>
      <c r="C282" s="203"/>
      <c r="D282" s="187" t="s">
        <v>139</v>
      </c>
      <c r="E282" s="204" t="s">
        <v>19</v>
      </c>
      <c r="F282" s="205" t="s">
        <v>375</v>
      </c>
      <c r="G282" s="203"/>
      <c r="H282" s="206">
        <v>2.1080000000000001</v>
      </c>
      <c r="I282" s="207"/>
      <c r="J282" s="203"/>
      <c r="K282" s="203"/>
      <c r="L282" s="208"/>
      <c r="M282" s="209"/>
      <c r="N282" s="210"/>
      <c r="O282" s="210"/>
      <c r="P282" s="210"/>
      <c r="Q282" s="210"/>
      <c r="R282" s="210"/>
      <c r="S282" s="210"/>
      <c r="T282" s="211"/>
      <c r="AT282" s="212" t="s">
        <v>139</v>
      </c>
      <c r="AU282" s="212" t="s">
        <v>81</v>
      </c>
      <c r="AV282" s="14" t="s">
        <v>81</v>
      </c>
      <c r="AW282" s="14" t="s">
        <v>33</v>
      </c>
      <c r="AX282" s="14" t="s">
        <v>72</v>
      </c>
      <c r="AY282" s="212" t="s">
        <v>127</v>
      </c>
    </row>
    <row r="283" spans="1:65" s="14" customFormat="1" ht="11.25">
      <c r="B283" s="202"/>
      <c r="C283" s="203"/>
      <c r="D283" s="187" t="s">
        <v>139</v>
      </c>
      <c r="E283" s="204" t="s">
        <v>19</v>
      </c>
      <c r="F283" s="205" t="s">
        <v>376</v>
      </c>
      <c r="G283" s="203"/>
      <c r="H283" s="206">
        <v>38.707000000000001</v>
      </c>
      <c r="I283" s="207"/>
      <c r="J283" s="203"/>
      <c r="K283" s="203"/>
      <c r="L283" s="208"/>
      <c r="M283" s="209"/>
      <c r="N283" s="210"/>
      <c r="O283" s="210"/>
      <c r="P283" s="210"/>
      <c r="Q283" s="210"/>
      <c r="R283" s="210"/>
      <c r="S283" s="210"/>
      <c r="T283" s="211"/>
      <c r="AT283" s="212" t="s">
        <v>139</v>
      </c>
      <c r="AU283" s="212" t="s">
        <v>81</v>
      </c>
      <c r="AV283" s="14" t="s">
        <v>81</v>
      </c>
      <c r="AW283" s="14" t="s">
        <v>33</v>
      </c>
      <c r="AX283" s="14" t="s">
        <v>72</v>
      </c>
      <c r="AY283" s="212" t="s">
        <v>127</v>
      </c>
    </row>
    <row r="284" spans="1:65" s="14" customFormat="1" ht="11.25">
      <c r="B284" s="202"/>
      <c r="C284" s="203"/>
      <c r="D284" s="187" t="s">
        <v>139</v>
      </c>
      <c r="E284" s="204" t="s">
        <v>19</v>
      </c>
      <c r="F284" s="205" t="s">
        <v>377</v>
      </c>
      <c r="G284" s="203"/>
      <c r="H284" s="206">
        <v>11.465999999999999</v>
      </c>
      <c r="I284" s="207"/>
      <c r="J284" s="203"/>
      <c r="K284" s="203"/>
      <c r="L284" s="208"/>
      <c r="M284" s="209"/>
      <c r="N284" s="210"/>
      <c r="O284" s="210"/>
      <c r="P284" s="210"/>
      <c r="Q284" s="210"/>
      <c r="R284" s="210"/>
      <c r="S284" s="210"/>
      <c r="T284" s="211"/>
      <c r="AT284" s="212" t="s">
        <v>139</v>
      </c>
      <c r="AU284" s="212" t="s">
        <v>81</v>
      </c>
      <c r="AV284" s="14" t="s">
        <v>81</v>
      </c>
      <c r="AW284" s="14" t="s">
        <v>33</v>
      </c>
      <c r="AX284" s="14" t="s">
        <v>72</v>
      </c>
      <c r="AY284" s="212" t="s">
        <v>127</v>
      </c>
    </row>
    <row r="285" spans="1:65" s="14" customFormat="1" ht="11.25">
      <c r="B285" s="202"/>
      <c r="C285" s="203"/>
      <c r="D285" s="187" t="s">
        <v>139</v>
      </c>
      <c r="E285" s="204" t="s">
        <v>19</v>
      </c>
      <c r="F285" s="205" t="s">
        <v>378</v>
      </c>
      <c r="G285" s="203"/>
      <c r="H285" s="206">
        <v>4.1989999999999998</v>
      </c>
      <c r="I285" s="207"/>
      <c r="J285" s="203"/>
      <c r="K285" s="203"/>
      <c r="L285" s="208"/>
      <c r="M285" s="209"/>
      <c r="N285" s="210"/>
      <c r="O285" s="210"/>
      <c r="P285" s="210"/>
      <c r="Q285" s="210"/>
      <c r="R285" s="210"/>
      <c r="S285" s="210"/>
      <c r="T285" s="211"/>
      <c r="AT285" s="212" t="s">
        <v>139</v>
      </c>
      <c r="AU285" s="212" t="s">
        <v>81</v>
      </c>
      <c r="AV285" s="14" t="s">
        <v>81</v>
      </c>
      <c r="AW285" s="14" t="s">
        <v>33</v>
      </c>
      <c r="AX285" s="14" t="s">
        <v>72</v>
      </c>
      <c r="AY285" s="212" t="s">
        <v>127</v>
      </c>
    </row>
    <row r="286" spans="1:65" s="14" customFormat="1" ht="11.25">
      <c r="B286" s="202"/>
      <c r="C286" s="203"/>
      <c r="D286" s="187" t="s">
        <v>139</v>
      </c>
      <c r="E286" s="204" t="s">
        <v>19</v>
      </c>
      <c r="F286" s="205" t="s">
        <v>379</v>
      </c>
      <c r="G286" s="203"/>
      <c r="H286" s="206">
        <v>2.3069999999999999</v>
      </c>
      <c r="I286" s="207"/>
      <c r="J286" s="203"/>
      <c r="K286" s="203"/>
      <c r="L286" s="208"/>
      <c r="M286" s="209"/>
      <c r="N286" s="210"/>
      <c r="O286" s="210"/>
      <c r="P286" s="210"/>
      <c r="Q286" s="210"/>
      <c r="R286" s="210"/>
      <c r="S286" s="210"/>
      <c r="T286" s="211"/>
      <c r="AT286" s="212" t="s">
        <v>139</v>
      </c>
      <c r="AU286" s="212" t="s">
        <v>81</v>
      </c>
      <c r="AV286" s="14" t="s">
        <v>81</v>
      </c>
      <c r="AW286" s="14" t="s">
        <v>33</v>
      </c>
      <c r="AX286" s="14" t="s">
        <v>72</v>
      </c>
      <c r="AY286" s="212" t="s">
        <v>127</v>
      </c>
    </row>
    <row r="287" spans="1:65" s="15" customFormat="1" ht="11.25">
      <c r="B287" s="213"/>
      <c r="C287" s="214"/>
      <c r="D287" s="187" t="s">
        <v>139</v>
      </c>
      <c r="E287" s="215" t="s">
        <v>19</v>
      </c>
      <c r="F287" s="216" t="s">
        <v>145</v>
      </c>
      <c r="G287" s="214"/>
      <c r="H287" s="217">
        <v>170.971</v>
      </c>
      <c r="I287" s="218"/>
      <c r="J287" s="214"/>
      <c r="K287" s="214"/>
      <c r="L287" s="219"/>
      <c r="M287" s="220"/>
      <c r="N287" s="221"/>
      <c r="O287" s="221"/>
      <c r="P287" s="221"/>
      <c r="Q287" s="221"/>
      <c r="R287" s="221"/>
      <c r="S287" s="221"/>
      <c r="T287" s="222"/>
      <c r="AT287" s="223" t="s">
        <v>139</v>
      </c>
      <c r="AU287" s="223" t="s">
        <v>81</v>
      </c>
      <c r="AV287" s="15" t="s">
        <v>135</v>
      </c>
      <c r="AW287" s="15" t="s">
        <v>33</v>
      </c>
      <c r="AX287" s="15" t="s">
        <v>79</v>
      </c>
      <c r="AY287" s="223" t="s">
        <v>127</v>
      </c>
    </row>
    <row r="288" spans="1:65" s="2" customFormat="1" ht="16.5" customHeight="1">
      <c r="A288" s="35"/>
      <c r="B288" s="36"/>
      <c r="C288" s="174" t="s">
        <v>380</v>
      </c>
      <c r="D288" s="174" t="s">
        <v>130</v>
      </c>
      <c r="E288" s="175" t="s">
        <v>381</v>
      </c>
      <c r="F288" s="176" t="s">
        <v>382</v>
      </c>
      <c r="G288" s="177" t="s">
        <v>133</v>
      </c>
      <c r="H288" s="178">
        <v>170.971</v>
      </c>
      <c r="I288" s="179"/>
      <c r="J288" s="180">
        <f>ROUND(I288*H288,2)</f>
        <v>0</v>
      </c>
      <c r="K288" s="176" t="s">
        <v>19</v>
      </c>
      <c r="L288" s="40"/>
      <c r="M288" s="181" t="s">
        <v>19</v>
      </c>
      <c r="N288" s="182" t="s">
        <v>43</v>
      </c>
      <c r="O288" s="65"/>
      <c r="P288" s="183">
        <f>O288*H288</f>
        <v>0</v>
      </c>
      <c r="Q288" s="183">
        <v>0</v>
      </c>
      <c r="R288" s="183">
        <f>Q288*H288</f>
        <v>0</v>
      </c>
      <c r="S288" s="183">
        <v>0</v>
      </c>
      <c r="T288" s="184">
        <f>S288*H288</f>
        <v>0</v>
      </c>
      <c r="U288" s="35"/>
      <c r="V288" s="35"/>
      <c r="W288" s="35"/>
      <c r="X288" s="35"/>
      <c r="Y288" s="35"/>
      <c r="Z288" s="35"/>
      <c r="AA288" s="35"/>
      <c r="AB288" s="35"/>
      <c r="AC288" s="35"/>
      <c r="AD288" s="35"/>
      <c r="AE288" s="35"/>
      <c r="AR288" s="185" t="s">
        <v>220</v>
      </c>
      <c r="AT288" s="185" t="s">
        <v>130</v>
      </c>
      <c r="AU288" s="185" t="s">
        <v>81</v>
      </c>
      <c r="AY288" s="18" t="s">
        <v>127</v>
      </c>
      <c r="BE288" s="186">
        <f>IF(N288="základní",J288,0)</f>
        <v>0</v>
      </c>
      <c r="BF288" s="186">
        <f>IF(N288="snížená",J288,0)</f>
        <v>0</v>
      </c>
      <c r="BG288" s="186">
        <f>IF(N288="zákl. přenesená",J288,0)</f>
        <v>0</v>
      </c>
      <c r="BH288" s="186">
        <f>IF(N288="sníž. přenesená",J288,0)</f>
        <v>0</v>
      </c>
      <c r="BI288" s="186">
        <f>IF(N288="nulová",J288,0)</f>
        <v>0</v>
      </c>
      <c r="BJ288" s="18" t="s">
        <v>79</v>
      </c>
      <c r="BK288" s="186">
        <f>ROUND(I288*H288,2)</f>
        <v>0</v>
      </c>
      <c r="BL288" s="18" t="s">
        <v>220</v>
      </c>
      <c r="BM288" s="185" t="s">
        <v>383</v>
      </c>
    </row>
    <row r="289" spans="1:65" s="2" customFormat="1" ht="24">
      <c r="A289" s="35"/>
      <c r="B289" s="36"/>
      <c r="C289" s="174" t="s">
        <v>384</v>
      </c>
      <c r="D289" s="174" t="s">
        <v>130</v>
      </c>
      <c r="E289" s="175" t="s">
        <v>385</v>
      </c>
      <c r="F289" s="176" t="s">
        <v>386</v>
      </c>
      <c r="G289" s="177" t="s">
        <v>133</v>
      </c>
      <c r="H289" s="178">
        <v>170.971</v>
      </c>
      <c r="I289" s="179"/>
      <c r="J289" s="180">
        <f>ROUND(I289*H289,2)</f>
        <v>0</v>
      </c>
      <c r="K289" s="176" t="s">
        <v>134</v>
      </c>
      <c r="L289" s="40"/>
      <c r="M289" s="181" t="s">
        <v>19</v>
      </c>
      <c r="N289" s="182" t="s">
        <v>43</v>
      </c>
      <c r="O289" s="65"/>
      <c r="P289" s="183">
        <f>O289*H289</f>
        <v>0</v>
      </c>
      <c r="Q289" s="183">
        <v>0</v>
      </c>
      <c r="R289" s="183">
        <f>Q289*H289</f>
        <v>0</v>
      </c>
      <c r="S289" s="183">
        <v>0</v>
      </c>
      <c r="T289" s="184">
        <f>S289*H289</f>
        <v>0</v>
      </c>
      <c r="U289" s="35"/>
      <c r="V289" s="35"/>
      <c r="W289" s="35"/>
      <c r="X289" s="35"/>
      <c r="Y289" s="35"/>
      <c r="Z289" s="35"/>
      <c r="AA289" s="35"/>
      <c r="AB289" s="35"/>
      <c r="AC289" s="35"/>
      <c r="AD289" s="35"/>
      <c r="AE289" s="35"/>
      <c r="AR289" s="185" t="s">
        <v>220</v>
      </c>
      <c r="AT289" s="185" t="s">
        <v>130</v>
      </c>
      <c r="AU289" s="185" t="s">
        <v>81</v>
      </c>
      <c r="AY289" s="18" t="s">
        <v>127</v>
      </c>
      <c r="BE289" s="186">
        <f>IF(N289="základní",J289,0)</f>
        <v>0</v>
      </c>
      <c r="BF289" s="186">
        <f>IF(N289="snížená",J289,0)</f>
        <v>0</v>
      </c>
      <c r="BG289" s="186">
        <f>IF(N289="zákl. přenesená",J289,0)</f>
        <v>0</v>
      </c>
      <c r="BH289" s="186">
        <f>IF(N289="sníž. přenesená",J289,0)</f>
        <v>0</v>
      </c>
      <c r="BI289" s="186">
        <f>IF(N289="nulová",J289,0)</f>
        <v>0</v>
      </c>
      <c r="BJ289" s="18" t="s">
        <v>79</v>
      </c>
      <c r="BK289" s="186">
        <f>ROUND(I289*H289,2)</f>
        <v>0</v>
      </c>
      <c r="BL289" s="18" t="s">
        <v>220</v>
      </c>
      <c r="BM289" s="185" t="s">
        <v>387</v>
      </c>
    </row>
    <row r="290" spans="1:65" s="2" customFormat="1" ht="107.25">
      <c r="A290" s="35"/>
      <c r="B290" s="36"/>
      <c r="C290" s="37"/>
      <c r="D290" s="187" t="s">
        <v>137</v>
      </c>
      <c r="E290" s="37"/>
      <c r="F290" s="188" t="s">
        <v>388</v>
      </c>
      <c r="G290" s="37"/>
      <c r="H290" s="37"/>
      <c r="I290" s="189"/>
      <c r="J290" s="37"/>
      <c r="K290" s="37"/>
      <c r="L290" s="40"/>
      <c r="M290" s="190"/>
      <c r="N290" s="191"/>
      <c r="O290" s="65"/>
      <c r="P290" s="65"/>
      <c r="Q290" s="65"/>
      <c r="R290" s="65"/>
      <c r="S290" s="65"/>
      <c r="T290" s="66"/>
      <c r="U290" s="35"/>
      <c r="V290" s="35"/>
      <c r="W290" s="35"/>
      <c r="X290" s="35"/>
      <c r="Y290" s="35"/>
      <c r="Z290" s="35"/>
      <c r="AA290" s="35"/>
      <c r="AB290" s="35"/>
      <c r="AC290" s="35"/>
      <c r="AD290" s="35"/>
      <c r="AE290" s="35"/>
      <c r="AT290" s="18" t="s">
        <v>137</v>
      </c>
      <c r="AU290" s="18" t="s">
        <v>81</v>
      </c>
    </row>
    <row r="291" spans="1:65" s="14" customFormat="1" ht="11.25">
      <c r="B291" s="202"/>
      <c r="C291" s="203"/>
      <c r="D291" s="187" t="s">
        <v>139</v>
      </c>
      <c r="E291" s="204" t="s">
        <v>19</v>
      </c>
      <c r="F291" s="205" t="s">
        <v>350</v>
      </c>
      <c r="G291" s="203"/>
      <c r="H291" s="206">
        <v>5.0019999999999998</v>
      </c>
      <c r="I291" s="207"/>
      <c r="J291" s="203"/>
      <c r="K291" s="203"/>
      <c r="L291" s="208"/>
      <c r="M291" s="209"/>
      <c r="N291" s="210"/>
      <c r="O291" s="210"/>
      <c r="P291" s="210"/>
      <c r="Q291" s="210"/>
      <c r="R291" s="210"/>
      <c r="S291" s="210"/>
      <c r="T291" s="211"/>
      <c r="AT291" s="212" t="s">
        <v>139</v>
      </c>
      <c r="AU291" s="212" t="s">
        <v>81</v>
      </c>
      <c r="AV291" s="14" t="s">
        <v>81</v>
      </c>
      <c r="AW291" s="14" t="s">
        <v>33</v>
      </c>
      <c r="AX291" s="14" t="s">
        <v>72</v>
      </c>
      <c r="AY291" s="212" t="s">
        <v>127</v>
      </c>
    </row>
    <row r="292" spans="1:65" s="14" customFormat="1" ht="11.25">
      <c r="B292" s="202"/>
      <c r="C292" s="203"/>
      <c r="D292" s="187" t="s">
        <v>139</v>
      </c>
      <c r="E292" s="204" t="s">
        <v>19</v>
      </c>
      <c r="F292" s="205" t="s">
        <v>351</v>
      </c>
      <c r="G292" s="203"/>
      <c r="H292" s="206">
        <v>7.375</v>
      </c>
      <c r="I292" s="207"/>
      <c r="J292" s="203"/>
      <c r="K292" s="203"/>
      <c r="L292" s="208"/>
      <c r="M292" s="209"/>
      <c r="N292" s="210"/>
      <c r="O292" s="210"/>
      <c r="P292" s="210"/>
      <c r="Q292" s="210"/>
      <c r="R292" s="210"/>
      <c r="S292" s="210"/>
      <c r="T292" s="211"/>
      <c r="AT292" s="212" t="s">
        <v>139</v>
      </c>
      <c r="AU292" s="212" t="s">
        <v>81</v>
      </c>
      <c r="AV292" s="14" t="s">
        <v>81</v>
      </c>
      <c r="AW292" s="14" t="s">
        <v>33</v>
      </c>
      <c r="AX292" s="14" t="s">
        <v>72</v>
      </c>
      <c r="AY292" s="212" t="s">
        <v>127</v>
      </c>
    </row>
    <row r="293" spans="1:65" s="14" customFormat="1" ht="11.25">
      <c r="B293" s="202"/>
      <c r="C293" s="203"/>
      <c r="D293" s="187" t="s">
        <v>139</v>
      </c>
      <c r="E293" s="204" t="s">
        <v>19</v>
      </c>
      <c r="F293" s="205" t="s">
        <v>352</v>
      </c>
      <c r="G293" s="203"/>
      <c r="H293" s="206">
        <v>7.4729999999999999</v>
      </c>
      <c r="I293" s="207"/>
      <c r="J293" s="203"/>
      <c r="K293" s="203"/>
      <c r="L293" s="208"/>
      <c r="M293" s="209"/>
      <c r="N293" s="210"/>
      <c r="O293" s="210"/>
      <c r="P293" s="210"/>
      <c r="Q293" s="210"/>
      <c r="R293" s="210"/>
      <c r="S293" s="210"/>
      <c r="T293" s="211"/>
      <c r="AT293" s="212" t="s">
        <v>139</v>
      </c>
      <c r="AU293" s="212" t="s">
        <v>81</v>
      </c>
      <c r="AV293" s="14" t="s">
        <v>81</v>
      </c>
      <c r="AW293" s="14" t="s">
        <v>33</v>
      </c>
      <c r="AX293" s="14" t="s">
        <v>72</v>
      </c>
      <c r="AY293" s="212" t="s">
        <v>127</v>
      </c>
    </row>
    <row r="294" spans="1:65" s="14" customFormat="1" ht="11.25">
      <c r="B294" s="202"/>
      <c r="C294" s="203"/>
      <c r="D294" s="187" t="s">
        <v>139</v>
      </c>
      <c r="E294" s="204" t="s">
        <v>19</v>
      </c>
      <c r="F294" s="205" t="s">
        <v>353</v>
      </c>
      <c r="G294" s="203"/>
      <c r="H294" s="206">
        <v>7.35</v>
      </c>
      <c r="I294" s="207"/>
      <c r="J294" s="203"/>
      <c r="K294" s="203"/>
      <c r="L294" s="208"/>
      <c r="M294" s="209"/>
      <c r="N294" s="210"/>
      <c r="O294" s="210"/>
      <c r="P294" s="210"/>
      <c r="Q294" s="210"/>
      <c r="R294" s="210"/>
      <c r="S294" s="210"/>
      <c r="T294" s="211"/>
      <c r="AT294" s="212" t="s">
        <v>139</v>
      </c>
      <c r="AU294" s="212" t="s">
        <v>81</v>
      </c>
      <c r="AV294" s="14" t="s">
        <v>81</v>
      </c>
      <c r="AW294" s="14" t="s">
        <v>33</v>
      </c>
      <c r="AX294" s="14" t="s">
        <v>72</v>
      </c>
      <c r="AY294" s="212" t="s">
        <v>127</v>
      </c>
    </row>
    <row r="295" spans="1:65" s="14" customFormat="1" ht="11.25">
      <c r="B295" s="202"/>
      <c r="C295" s="203"/>
      <c r="D295" s="187" t="s">
        <v>139</v>
      </c>
      <c r="E295" s="204" t="s">
        <v>19</v>
      </c>
      <c r="F295" s="205" t="s">
        <v>354</v>
      </c>
      <c r="G295" s="203"/>
      <c r="H295" s="206">
        <v>19.673999999999999</v>
      </c>
      <c r="I295" s="207"/>
      <c r="J295" s="203"/>
      <c r="K295" s="203"/>
      <c r="L295" s="208"/>
      <c r="M295" s="209"/>
      <c r="N295" s="210"/>
      <c r="O295" s="210"/>
      <c r="P295" s="210"/>
      <c r="Q295" s="210"/>
      <c r="R295" s="210"/>
      <c r="S295" s="210"/>
      <c r="T295" s="211"/>
      <c r="AT295" s="212" t="s">
        <v>139</v>
      </c>
      <c r="AU295" s="212" t="s">
        <v>81</v>
      </c>
      <c r="AV295" s="14" t="s">
        <v>81</v>
      </c>
      <c r="AW295" s="14" t="s">
        <v>33</v>
      </c>
      <c r="AX295" s="14" t="s">
        <v>72</v>
      </c>
      <c r="AY295" s="212" t="s">
        <v>127</v>
      </c>
    </row>
    <row r="296" spans="1:65" s="14" customFormat="1" ht="11.25">
      <c r="B296" s="202"/>
      <c r="C296" s="203"/>
      <c r="D296" s="187" t="s">
        <v>139</v>
      </c>
      <c r="E296" s="204" t="s">
        <v>19</v>
      </c>
      <c r="F296" s="205" t="s">
        <v>355</v>
      </c>
      <c r="G296" s="203"/>
      <c r="H296" s="206">
        <v>8.9179999999999993</v>
      </c>
      <c r="I296" s="207"/>
      <c r="J296" s="203"/>
      <c r="K296" s="203"/>
      <c r="L296" s="208"/>
      <c r="M296" s="209"/>
      <c r="N296" s="210"/>
      <c r="O296" s="210"/>
      <c r="P296" s="210"/>
      <c r="Q296" s="210"/>
      <c r="R296" s="210"/>
      <c r="S296" s="210"/>
      <c r="T296" s="211"/>
      <c r="AT296" s="212" t="s">
        <v>139</v>
      </c>
      <c r="AU296" s="212" t="s">
        <v>81</v>
      </c>
      <c r="AV296" s="14" t="s">
        <v>81</v>
      </c>
      <c r="AW296" s="14" t="s">
        <v>33</v>
      </c>
      <c r="AX296" s="14" t="s">
        <v>72</v>
      </c>
      <c r="AY296" s="212" t="s">
        <v>127</v>
      </c>
    </row>
    <row r="297" spans="1:65" s="14" customFormat="1" ht="11.25">
      <c r="B297" s="202"/>
      <c r="C297" s="203"/>
      <c r="D297" s="187" t="s">
        <v>139</v>
      </c>
      <c r="E297" s="204" t="s">
        <v>19</v>
      </c>
      <c r="F297" s="205" t="s">
        <v>356</v>
      </c>
      <c r="G297" s="203"/>
      <c r="H297" s="206">
        <v>19.12</v>
      </c>
      <c r="I297" s="207"/>
      <c r="J297" s="203"/>
      <c r="K297" s="203"/>
      <c r="L297" s="208"/>
      <c r="M297" s="209"/>
      <c r="N297" s="210"/>
      <c r="O297" s="210"/>
      <c r="P297" s="210"/>
      <c r="Q297" s="210"/>
      <c r="R297" s="210"/>
      <c r="S297" s="210"/>
      <c r="T297" s="211"/>
      <c r="AT297" s="212" t="s">
        <v>139</v>
      </c>
      <c r="AU297" s="212" t="s">
        <v>81</v>
      </c>
      <c r="AV297" s="14" t="s">
        <v>81</v>
      </c>
      <c r="AW297" s="14" t="s">
        <v>33</v>
      </c>
      <c r="AX297" s="14" t="s">
        <v>72</v>
      </c>
      <c r="AY297" s="212" t="s">
        <v>127</v>
      </c>
    </row>
    <row r="298" spans="1:65" s="14" customFormat="1" ht="11.25">
      <c r="B298" s="202"/>
      <c r="C298" s="203"/>
      <c r="D298" s="187" t="s">
        <v>139</v>
      </c>
      <c r="E298" s="204" t="s">
        <v>19</v>
      </c>
      <c r="F298" s="205" t="s">
        <v>357</v>
      </c>
      <c r="G298" s="203"/>
      <c r="H298" s="206">
        <v>6.7809999999999997</v>
      </c>
      <c r="I298" s="207"/>
      <c r="J298" s="203"/>
      <c r="K298" s="203"/>
      <c r="L298" s="208"/>
      <c r="M298" s="209"/>
      <c r="N298" s="210"/>
      <c r="O298" s="210"/>
      <c r="P298" s="210"/>
      <c r="Q298" s="210"/>
      <c r="R298" s="210"/>
      <c r="S298" s="210"/>
      <c r="T298" s="211"/>
      <c r="AT298" s="212" t="s">
        <v>139</v>
      </c>
      <c r="AU298" s="212" t="s">
        <v>81</v>
      </c>
      <c r="AV298" s="14" t="s">
        <v>81</v>
      </c>
      <c r="AW298" s="14" t="s">
        <v>33</v>
      </c>
      <c r="AX298" s="14" t="s">
        <v>72</v>
      </c>
      <c r="AY298" s="212" t="s">
        <v>127</v>
      </c>
    </row>
    <row r="299" spans="1:65" s="14" customFormat="1" ht="11.25">
      <c r="B299" s="202"/>
      <c r="C299" s="203"/>
      <c r="D299" s="187" t="s">
        <v>139</v>
      </c>
      <c r="E299" s="204" t="s">
        <v>19</v>
      </c>
      <c r="F299" s="205" t="s">
        <v>358</v>
      </c>
      <c r="G299" s="203"/>
      <c r="H299" s="206">
        <v>-0.33</v>
      </c>
      <c r="I299" s="207"/>
      <c r="J299" s="203"/>
      <c r="K299" s="203"/>
      <c r="L299" s="208"/>
      <c r="M299" s="209"/>
      <c r="N299" s="210"/>
      <c r="O299" s="210"/>
      <c r="P299" s="210"/>
      <c r="Q299" s="210"/>
      <c r="R299" s="210"/>
      <c r="S299" s="210"/>
      <c r="T299" s="211"/>
      <c r="AT299" s="212" t="s">
        <v>139</v>
      </c>
      <c r="AU299" s="212" t="s">
        <v>81</v>
      </c>
      <c r="AV299" s="14" t="s">
        <v>81</v>
      </c>
      <c r="AW299" s="14" t="s">
        <v>33</v>
      </c>
      <c r="AX299" s="14" t="s">
        <v>72</v>
      </c>
      <c r="AY299" s="212" t="s">
        <v>127</v>
      </c>
    </row>
    <row r="300" spans="1:65" s="14" customFormat="1" ht="11.25">
      <c r="B300" s="202"/>
      <c r="C300" s="203"/>
      <c r="D300" s="187" t="s">
        <v>139</v>
      </c>
      <c r="E300" s="204" t="s">
        <v>19</v>
      </c>
      <c r="F300" s="205" t="s">
        <v>359</v>
      </c>
      <c r="G300" s="203"/>
      <c r="H300" s="206">
        <v>20.119</v>
      </c>
      <c r="I300" s="207"/>
      <c r="J300" s="203"/>
      <c r="K300" s="203"/>
      <c r="L300" s="208"/>
      <c r="M300" s="209"/>
      <c r="N300" s="210"/>
      <c r="O300" s="210"/>
      <c r="P300" s="210"/>
      <c r="Q300" s="210"/>
      <c r="R300" s="210"/>
      <c r="S300" s="210"/>
      <c r="T300" s="211"/>
      <c r="AT300" s="212" t="s">
        <v>139</v>
      </c>
      <c r="AU300" s="212" t="s">
        <v>81</v>
      </c>
      <c r="AV300" s="14" t="s">
        <v>81</v>
      </c>
      <c r="AW300" s="14" t="s">
        <v>33</v>
      </c>
      <c r="AX300" s="14" t="s">
        <v>72</v>
      </c>
      <c r="AY300" s="212" t="s">
        <v>127</v>
      </c>
    </row>
    <row r="301" spans="1:65" s="14" customFormat="1" ht="11.25">
      <c r="B301" s="202"/>
      <c r="C301" s="203"/>
      <c r="D301" s="187" t="s">
        <v>139</v>
      </c>
      <c r="E301" s="204" t="s">
        <v>19</v>
      </c>
      <c r="F301" s="205" t="s">
        <v>360</v>
      </c>
      <c r="G301" s="203"/>
      <c r="H301" s="206">
        <v>7.47</v>
      </c>
      <c r="I301" s="207"/>
      <c r="J301" s="203"/>
      <c r="K301" s="203"/>
      <c r="L301" s="208"/>
      <c r="M301" s="209"/>
      <c r="N301" s="210"/>
      <c r="O301" s="210"/>
      <c r="P301" s="210"/>
      <c r="Q301" s="210"/>
      <c r="R301" s="210"/>
      <c r="S301" s="210"/>
      <c r="T301" s="211"/>
      <c r="AT301" s="212" t="s">
        <v>139</v>
      </c>
      <c r="AU301" s="212" t="s">
        <v>81</v>
      </c>
      <c r="AV301" s="14" t="s">
        <v>81</v>
      </c>
      <c r="AW301" s="14" t="s">
        <v>33</v>
      </c>
      <c r="AX301" s="14" t="s">
        <v>72</v>
      </c>
      <c r="AY301" s="212" t="s">
        <v>127</v>
      </c>
    </row>
    <row r="302" spans="1:65" s="14" customFormat="1" ht="11.25">
      <c r="B302" s="202"/>
      <c r="C302" s="203"/>
      <c r="D302" s="187" t="s">
        <v>139</v>
      </c>
      <c r="E302" s="204" t="s">
        <v>19</v>
      </c>
      <c r="F302" s="205" t="s">
        <v>361</v>
      </c>
      <c r="G302" s="203"/>
      <c r="H302" s="206">
        <v>4.9009999999999998</v>
      </c>
      <c r="I302" s="207"/>
      <c r="J302" s="203"/>
      <c r="K302" s="203"/>
      <c r="L302" s="208"/>
      <c r="M302" s="209"/>
      <c r="N302" s="210"/>
      <c r="O302" s="210"/>
      <c r="P302" s="210"/>
      <c r="Q302" s="210"/>
      <c r="R302" s="210"/>
      <c r="S302" s="210"/>
      <c r="T302" s="211"/>
      <c r="AT302" s="212" t="s">
        <v>139</v>
      </c>
      <c r="AU302" s="212" t="s">
        <v>81</v>
      </c>
      <c r="AV302" s="14" t="s">
        <v>81</v>
      </c>
      <c r="AW302" s="14" t="s">
        <v>33</v>
      </c>
      <c r="AX302" s="14" t="s">
        <v>72</v>
      </c>
      <c r="AY302" s="212" t="s">
        <v>127</v>
      </c>
    </row>
    <row r="303" spans="1:65" s="14" customFormat="1" ht="11.25">
      <c r="B303" s="202"/>
      <c r="C303" s="203"/>
      <c r="D303" s="187" t="s">
        <v>139</v>
      </c>
      <c r="E303" s="204" t="s">
        <v>19</v>
      </c>
      <c r="F303" s="205" t="s">
        <v>361</v>
      </c>
      <c r="G303" s="203"/>
      <c r="H303" s="206">
        <v>4.9009999999999998</v>
      </c>
      <c r="I303" s="207"/>
      <c r="J303" s="203"/>
      <c r="K303" s="203"/>
      <c r="L303" s="208"/>
      <c r="M303" s="209"/>
      <c r="N303" s="210"/>
      <c r="O303" s="210"/>
      <c r="P303" s="210"/>
      <c r="Q303" s="210"/>
      <c r="R303" s="210"/>
      <c r="S303" s="210"/>
      <c r="T303" s="211"/>
      <c r="AT303" s="212" t="s">
        <v>139</v>
      </c>
      <c r="AU303" s="212" t="s">
        <v>81</v>
      </c>
      <c r="AV303" s="14" t="s">
        <v>81</v>
      </c>
      <c r="AW303" s="14" t="s">
        <v>33</v>
      </c>
      <c r="AX303" s="14" t="s">
        <v>72</v>
      </c>
      <c r="AY303" s="212" t="s">
        <v>127</v>
      </c>
    </row>
    <row r="304" spans="1:65" s="14" customFormat="1" ht="11.25">
      <c r="B304" s="202"/>
      <c r="C304" s="203"/>
      <c r="D304" s="187" t="s">
        <v>139</v>
      </c>
      <c r="E304" s="204" t="s">
        <v>19</v>
      </c>
      <c r="F304" s="205" t="s">
        <v>362</v>
      </c>
      <c r="G304" s="203"/>
      <c r="H304" s="206">
        <v>7.6710000000000003</v>
      </c>
      <c r="I304" s="207"/>
      <c r="J304" s="203"/>
      <c r="K304" s="203"/>
      <c r="L304" s="208"/>
      <c r="M304" s="209"/>
      <c r="N304" s="210"/>
      <c r="O304" s="210"/>
      <c r="P304" s="210"/>
      <c r="Q304" s="210"/>
      <c r="R304" s="210"/>
      <c r="S304" s="210"/>
      <c r="T304" s="211"/>
      <c r="AT304" s="212" t="s">
        <v>139</v>
      </c>
      <c r="AU304" s="212" t="s">
        <v>81</v>
      </c>
      <c r="AV304" s="14" t="s">
        <v>81</v>
      </c>
      <c r="AW304" s="14" t="s">
        <v>33</v>
      </c>
      <c r="AX304" s="14" t="s">
        <v>72</v>
      </c>
      <c r="AY304" s="212" t="s">
        <v>127</v>
      </c>
    </row>
    <row r="305" spans="2:51" s="14" customFormat="1" ht="11.25">
      <c r="B305" s="202"/>
      <c r="C305" s="203"/>
      <c r="D305" s="187" t="s">
        <v>139</v>
      </c>
      <c r="E305" s="204" t="s">
        <v>19</v>
      </c>
      <c r="F305" s="205" t="s">
        <v>363</v>
      </c>
      <c r="G305" s="203"/>
      <c r="H305" s="206">
        <v>11.278</v>
      </c>
      <c r="I305" s="207"/>
      <c r="J305" s="203"/>
      <c r="K305" s="203"/>
      <c r="L305" s="208"/>
      <c r="M305" s="209"/>
      <c r="N305" s="210"/>
      <c r="O305" s="210"/>
      <c r="P305" s="210"/>
      <c r="Q305" s="210"/>
      <c r="R305" s="210"/>
      <c r="S305" s="210"/>
      <c r="T305" s="211"/>
      <c r="AT305" s="212" t="s">
        <v>139</v>
      </c>
      <c r="AU305" s="212" t="s">
        <v>81</v>
      </c>
      <c r="AV305" s="14" t="s">
        <v>81</v>
      </c>
      <c r="AW305" s="14" t="s">
        <v>33</v>
      </c>
      <c r="AX305" s="14" t="s">
        <v>72</v>
      </c>
      <c r="AY305" s="212" t="s">
        <v>127</v>
      </c>
    </row>
    <row r="306" spans="2:51" s="14" customFormat="1" ht="11.25">
      <c r="B306" s="202"/>
      <c r="C306" s="203"/>
      <c r="D306" s="187" t="s">
        <v>139</v>
      </c>
      <c r="E306" s="204" t="s">
        <v>19</v>
      </c>
      <c r="F306" s="205" t="s">
        <v>364</v>
      </c>
      <c r="G306" s="203"/>
      <c r="H306" s="206">
        <v>10.336</v>
      </c>
      <c r="I306" s="207"/>
      <c r="J306" s="203"/>
      <c r="K306" s="203"/>
      <c r="L306" s="208"/>
      <c r="M306" s="209"/>
      <c r="N306" s="210"/>
      <c r="O306" s="210"/>
      <c r="P306" s="210"/>
      <c r="Q306" s="210"/>
      <c r="R306" s="210"/>
      <c r="S306" s="210"/>
      <c r="T306" s="211"/>
      <c r="AT306" s="212" t="s">
        <v>139</v>
      </c>
      <c r="AU306" s="212" t="s">
        <v>81</v>
      </c>
      <c r="AV306" s="14" t="s">
        <v>81</v>
      </c>
      <c r="AW306" s="14" t="s">
        <v>33</v>
      </c>
      <c r="AX306" s="14" t="s">
        <v>72</v>
      </c>
      <c r="AY306" s="212" t="s">
        <v>127</v>
      </c>
    </row>
    <row r="307" spans="2:51" s="14" customFormat="1" ht="11.25">
      <c r="B307" s="202"/>
      <c r="C307" s="203"/>
      <c r="D307" s="187" t="s">
        <v>139</v>
      </c>
      <c r="E307" s="204" t="s">
        <v>19</v>
      </c>
      <c r="F307" s="205" t="s">
        <v>365</v>
      </c>
      <c r="G307" s="203"/>
      <c r="H307" s="206">
        <v>3.4580000000000002</v>
      </c>
      <c r="I307" s="207"/>
      <c r="J307" s="203"/>
      <c r="K307" s="203"/>
      <c r="L307" s="208"/>
      <c r="M307" s="209"/>
      <c r="N307" s="210"/>
      <c r="O307" s="210"/>
      <c r="P307" s="210"/>
      <c r="Q307" s="210"/>
      <c r="R307" s="210"/>
      <c r="S307" s="210"/>
      <c r="T307" s="211"/>
      <c r="AT307" s="212" t="s">
        <v>139</v>
      </c>
      <c r="AU307" s="212" t="s">
        <v>81</v>
      </c>
      <c r="AV307" s="14" t="s">
        <v>81</v>
      </c>
      <c r="AW307" s="14" t="s">
        <v>33</v>
      </c>
      <c r="AX307" s="14" t="s">
        <v>72</v>
      </c>
      <c r="AY307" s="212" t="s">
        <v>127</v>
      </c>
    </row>
    <row r="308" spans="2:51" s="14" customFormat="1" ht="11.25">
      <c r="B308" s="202"/>
      <c r="C308" s="203"/>
      <c r="D308" s="187" t="s">
        <v>139</v>
      </c>
      <c r="E308" s="204" t="s">
        <v>19</v>
      </c>
      <c r="F308" s="205" t="s">
        <v>366</v>
      </c>
      <c r="G308" s="203"/>
      <c r="H308" s="206">
        <v>7.9160000000000004</v>
      </c>
      <c r="I308" s="207"/>
      <c r="J308" s="203"/>
      <c r="K308" s="203"/>
      <c r="L308" s="208"/>
      <c r="M308" s="209"/>
      <c r="N308" s="210"/>
      <c r="O308" s="210"/>
      <c r="P308" s="210"/>
      <c r="Q308" s="210"/>
      <c r="R308" s="210"/>
      <c r="S308" s="210"/>
      <c r="T308" s="211"/>
      <c r="AT308" s="212" t="s">
        <v>139</v>
      </c>
      <c r="AU308" s="212" t="s">
        <v>81</v>
      </c>
      <c r="AV308" s="14" t="s">
        <v>81</v>
      </c>
      <c r="AW308" s="14" t="s">
        <v>33</v>
      </c>
      <c r="AX308" s="14" t="s">
        <v>72</v>
      </c>
      <c r="AY308" s="212" t="s">
        <v>127</v>
      </c>
    </row>
    <row r="309" spans="2:51" s="14" customFormat="1" ht="11.25">
      <c r="B309" s="202"/>
      <c r="C309" s="203"/>
      <c r="D309" s="187" t="s">
        <v>139</v>
      </c>
      <c r="E309" s="204" t="s">
        <v>19</v>
      </c>
      <c r="F309" s="205" t="s">
        <v>367</v>
      </c>
      <c r="G309" s="203"/>
      <c r="H309" s="206">
        <v>1.698</v>
      </c>
      <c r="I309" s="207"/>
      <c r="J309" s="203"/>
      <c r="K309" s="203"/>
      <c r="L309" s="208"/>
      <c r="M309" s="209"/>
      <c r="N309" s="210"/>
      <c r="O309" s="210"/>
      <c r="P309" s="210"/>
      <c r="Q309" s="210"/>
      <c r="R309" s="210"/>
      <c r="S309" s="210"/>
      <c r="T309" s="211"/>
      <c r="AT309" s="212" t="s">
        <v>139</v>
      </c>
      <c r="AU309" s="212" t="s">
        <v>81</v>
      </c>
      <c r="AV309" s="14" t="s">
        <v>81</v>
      </c>
      <c r="AW309" s="14" t="s">
        <v>33</v>
      </c>
      <c r="AX309" s="14" t="s">
        <v>72</v>
      </c>
      <c r="AY309" s="212" t="s">
        <v>127</v>
      </c>
    </row>
    <row r="310" spans="2:51" s="14" customFormat="1" ht="11.25">
      <c r="B310" s="202"/>
      <c r="C310" s="203"/>
      <c r="D310" s="187" t="s">
        <v>139</v>
      </c>
      <c r="E310" s="204" t="s">
        <v>19</v>
      </c>
      <c r="F310" s="205" t="s">
        <v>368</v>
      </c>
      <c r="G310" s="203"/>
      <c r="H310" s="206">
        <v>1.1719999999999999</v>
      </c>
      <c r="I310" s="207"/>
      <c r="J310" s="203"/>
      <c r="K310" s="203"/>
      <c r="L310" s="208"/>
      <c r="M310" s="209"/>
      <c r="N310" s="210"/>
      <c r="O310" s="210"/>
      <c r="P310" s="210"/>
      <c r="Q310" s="210"/>
      <c r="R310" s="210"/>
      <c r="S310" s="210"/>
      <c r="T310" s="211"/>
      <c r="AT310" s="212" t="s">
        <v>139</v>
      </c>
      <c r="AU310" s="212" t="s">
        <v>81</v>
      </c>
      <c r="AV310" s="14" t="s">
        <v>81</v>
      </c>
      <c r="AW310" s="14" t="s">
        <v>33</v>
      </c>
      <c r="AX310" s="14" t="s">
        <v>72</v>
      </c>
      <c r="AY310" s="212" t="s">
        <v>127</v>
      </c>
    </row>
    <row r="311" spans="2:51" s="14" customFormat="1" ht="11.25">
      <c r="B311" s="202"/>
      <c r="C311" s="203"/>
      <c r="D311" s="187" t="s">
        <v>139</v>
      </c>
      <c r="E311" s="204" t="s">
        <v>19</v>
      </c>
      <c r="F311" s="205" t="s">
        <v>369</v>
      </c>
      <c r="G311" s="203"/>
      <c r="H311" s="206">
        <v>1.0589999999999999</v>
      </c>
      <c r="I311" s="207"/>
      <c r="J311" s="203"/>
      <c r="K311" s="203"/>
      <c r="L311" s="208"/>
      <c r="M311" s="209"/>
      <c r="N311" s="210"/>
      <c r="O311" s="210"/>
      <c r="P311" s="210"/>
      <c r="Q311" s="210"/>
      <c r="R311" s="210"/>
      <c r="S311" s="210"/>
      <c r="T311" s="211"/>
      <c r="AT311" s="212" t="s">
        <v>139</v>
      </c>
      <c r="AU311" s="212" t="s">
        <v>81</v>
      </c>
      <c r="AV311" s="14" t="s">
        <v>81</v>
      </c>
      <c r="AW311" s="14" t="s">
        <v>33</v>
      </c>
      <c r="AX311" s="14" t="s">
        <v>72</v>
      </c>
      <c r="AY311" s="212" t="s">
        <v>127</v>
      </c>
    </row>
    <row r="312" spans="2:51" s="14" customFormat="1" ht="11.25">
      <c r="B312" s="202"/>
      <c r="C312" s="203"/>
      <c r="D312" s="187" t="s">
        <v>139</v>
      </c>
      <c r="E312" s="204" t="s">
        <v>19</v>
      </c>
      <c r="F312" s="205" t="s">
        <v>369</v>
      </c>
      <c r="G312" s="203"/>
      <c r="H312" s="206">
        <v>1.0589999999999999</v>
      </c>
      <c r="I312" s="207"/>
      <c r="J312" s="203"/>
      <c r="K312" s="203"/>
      <c r="L312" s="208"/>
      <c r="M312" s="209"/>
      <c r="N312" s="210"/>
      <c r="O312" s="210"/>
      <c r="P312" s="210"/>
      <c r="Q312" s="210"/>
      <c r="R312" s="210"/>
      <c r="S312" s="210"/>
      <c r="T312" s="211"/>
      <c r="AT312" s="212" t="s">
        <v>139</v>
      </c>
      <c r="AU312" s="212" t="s">
        <v>81</v>
      </c>
      <c r="AV312" s="14" t="s">
        <v>81</v>
      </c>
      <c r="AW312" s="14" t="s">
        <v>33</v>
      </c>
      <c r="AX312" s="14" t="s">
        <v>72</v>
      </c>
      <c r="AY312" s="212" t="s">
        <v>127</v>
      </c>
    </row>
    <row r="313" spans="2:51" s="14" customFormat="1" ht="11.25">
      <c r="B313" s="202"/>
      <c r="C313" s="203"/>
      <c r="D313" s="187" t="s">
        <v>139</v>
      </c>
      <c r="E313" s="204" t="s">
        <v>19</v>
      </c>
      <c r="F313" s="205" t="s">
        <v>370</v>
      </c>
      <c r="G313" s="203"/>
      <c r="H313" s="206">
        <v>-1.716</v>
      </c>
      <c r="I313" s="207"/>
      <c r="J313" s="203"/>
      <c r="K313" s="203"/>
      <c r="L313" s="208"/>
      <c r="M313" s="209"/>
      <c r="N313" s="210"/>
      <c r="O313" s="210"/>
      <c r="P313" s="210"/>
      <c r="Q313" s="210"/>
      <c r="R313" s="210"/>
      <c r="S313" s="210"/>
      <c r="T313" s="211"/>
      <c r="AT313" s="212" t="s">
        <v>139</v>
      </c>
      <c r="AU313" s="212" t="s">
        <v>81</v>
      </c>
      <c r="AV313" s="14" t="s">
        <v>81</v>
      </c>
      <c r="AW313" s="14" t="s">
        <v>33</v>
      </c>
      <c r="AX313" s="14" t="s">
        <v>72</v>
      </c>
      <c r="AY313" s="212" t="s">
        <v>127</v>
      </c>
    </row>
    <row r="314" spans="2:51" s="14" customFormat="1" ht="11.25">
      <c r="B314" s="202"/>
      <c r="C314" s="203"/>
      <c r="D314" s="187" t="s">
        <v>139</v>
      </c>
      <c r="E314" s="204" t="s">
        <v>19</v>
      </c>
      <c r="F314" s="205" t="s">
        <v>371</v>
      </c>
      <c r="G314" s="203"/>
      <c r="H314" s="206">
        <v>-46.332000000000001</v>
      </c>
      <c r="I314" s="207"/>
      <c r="J314" s="203"/>
      <c r="K314" s="203"/>
      <c r="L314" s="208"/>
      <c r="M314" s="209"/>
      <c r="N314" s="210"/>
      <c r="O314" s="210"/>
      <c r="P314" s="210"/>
      <c r="Q314" s="210"/>
      <c r="R314" s="210"/>
      <c r="S314" s="210"/>
      <c r="T314" s="211"/>
      <c r="AT314" s="212" t="s">
        <v>139</v>
      </c>
      <c r="AU314" s="212" t="s">
        <v>81</v>
      </c>
      <c r="AV314" s="14" t="s">
        <v>81</v>
      </c>
      <c r="AW314" s="14" t="s">
        <v>33</v>
      </c>
      <c r="AX314" s="14" t="s">
        <v>72</v>
      </c>
      <c r="AY314" s="212" t="s">
        <v>127</v>
      </c>
    </row>
    <row r="315" spans="2:51" s="14" customFormat="1" ht="11.25">
      <c r="B315" s="202"/>
      <c r="C315" s="203"/>
      <c r="D315" s="187" t="s">
        <v>139</v>
      </c>
      <c r="E315" s="204" t="s">
        <v>19</v>
      </c>
      <c r="F315" s="205" t="s">
        <v>372</v>
      </c>
      <c r="G315" s="203"/>
      <c r="H315" s="206">
        <v>-1.5289999999999999</v>
      </c>
      <c r="I315" s="207"/>
      <c r="J315" s="203"/>
      <c r="K315" s="203"/>
      <c r="L315" s="208"/>
      <c r="M315" s="209"/>
      <c r="N315" s="210"/>
      <c r="O315" s="210"/>
      <c r="P315" s="210"/>
      <c r="Q315" s="210"/>
      <c r="R315" s="210"/>
      <c r="S315" s="210"/>
      <c r="T315" s="211"/>
      <c r="AT315" s="212" t="s">
        <v>139</v>
      </c>
      <c r="AU315" s="212" t="s">
        <v>81</v>
      </c>
      <c r="AV315" s="14" t="s">
        <v>81</v>
      </c>
      <c r="AW315" s="14" t="s">
        <v>33</v>
      </c>
      <c r="AX315" s="14" t="s">
        <v>72</v>
      </c>
      <c r="AY315" s="212" t="s">
        <v>127</v>
      </c>
    </row>
    <row r="316" spans="2:51" s="14" customFormat="1" ht="11.25">
      <c r="B316" s="202"/>
      <c r="C316" s="203"/>
      <c r="D316" s="187" t="s">
        <v>139</v>
      </c>
      <c r="E316" s="204" t="s">
        <v>19</v>
      </c>
      <c r="F316" s="205" t="s">
        <v>373</v>
      </c>
      <c r="G316" s="203"/>
      <c r="H316" s="206">
        <v>-3.6819999999999999</v>
      </c>
      <c r="I316" s="207"/>
      <c r="J316" s="203"/>
      <c r="K316" s="203"/>
      <c r="L316" s="208"/>
      <c r="M316" s="209"/>
      <c r="N316" s="210"/>
      <c r="O316" s="210"/>
      <c r="P316" s="210"/>
      <c r="Q316" s="210"/>
      <c r="R316" s="210"/>
      <c r="S316" s="210"/>
      <c r="T316" s="211"/>
      <c r="AT316" s="212" t="s">
        <v>139</v>
      </c>
      <c r="AU316" s="212" t="s">
        <v>81</v>
      </c>
      <c r="AV316" s="14" t="s">
        <v>81</v>
      </c>
      <c r="AW316" s="14" t="s">
        <v>33</v>
      </c>
      <c r="AX316" s="14" t="s">
        <v>72</v>
      </c>
      <c r="AY316" s="212" t="s">
        <v>127</v>
      </c>
    </row>
    <row r="317" spans="2:51" s="14" customFormat="1" ht="11.25">
      <c r="B317" s="202"/>
      <c r="C317" s="203"/>
      <c r="D317" s="187" t="s">
        <v>139</v>
      </c>
      <c r="E317" s="204" t="s">
        <v>19</v>
      </c>
      <c r="F317" s="205" t="s">
        <v>374</v>
      </c>
      <c r="G317" s="203"/>
      <c r="H317" s="206">
        <v>1.042</v>
      </c>
      <c r="I317" s="207"/>
      <c r="J317" s="203"/>
      <c r="K317" s="203"/>
      <c r="L317" s="208"/>
      <c r="M317" s="209"/>
      <c r="N317" s="210"/>
      <c r="O317" s="210"/>
      <c r="P317" s="210"/>
      <c r="Q317" s="210"/>
      <c r="R317" s="210"/>
      <c r="S317" s="210"/>
      <c r="T317" s="211"/>
      <c r="AT317" s="212" t="s">
        <v>139</v>
      </c>
      <c r="AU317" s="212" t="s">
        <v>81</v>
      </c>
      <c r="AV317" s="14" t="s">
        <v>81</v>
      </c>
      <c r="AW317" s="14" t="s">
        <v>33</v>
      </c>
      <c r="AX317" s="14" t="s">
        <v>72</v>
      </c>
      <c r="AY317" s="212" t="s">
        <v>127</v>
      </c>
    </row>
    <row r="318" spans="2:51" s="14" customFormat="1" ht="11.25">
      <c r="B318" s="202"/>
      <c r="C318" s="203"/>
      <c r="D318" s="187" t="s">
        <v>139</v>
      </c>
      <c r="E318" s="204" t="s">
        <v>19</v>
      </c>
      <c r="F318" s="205" t="s">
        <v>375</v>
      </c>
      <c r="G318" s="203"/>
      <c r="H318" s="206">
        <v>2.1080000000000001</v>
      </c>
      <c r="I318" s="207"/>
      <c r="J318" s="203"/>
      <c r="K318" s="203"/>
      <c r="L318" s="208"/>
      <c r="M318" s="209"/>
      <c r="N318" s="210"/>
      <c r="O318" s="210"/>
      <c r="P318" s="210"/>
      <c r="Q318" s="210"/>
      <c r="R318" s="210"/>
      <c r="S318" s="210"/>
      <c r="T318" s="211"/>
      <c r="AT318" s="212" t="s">
        <v>139</v>
      </c>
      <c r="AU318" s="212" t="s">
        <v>81</v>
      </c>
      <c r="AV318" s="14" t="s">
        <v>81</v>
      </c>
      <c r="AW318" s="14" t="s">
        <v>33</v>
      </c>
      <c r="AX318" s="14" t="s">
        <v>72</v>
      </c>
      <c r="AY318" s="212" t="s">
        <v>127</v>
      </c>
    </row>
    <row r="319" spans="2:51" s="14" customFormat="1" ht="11.25">
      <c r="B319" s="202"/>
      <c r="C319" s="203"/>
      <c r="D319" s="187" t="s">
        <v>139</v>
      </c>
      <c r="E319" s="204" t="s">
        <v>19</v>
      </c>
      <c r="F319" s="205" t="s">
        <v>376</v>
      </c>
      <c r="G319" s="203"/>
      <c r="H319" s="206">
        <v>38.707000000000001</v>
      </c>
      <c r="I319" s="207"/>
      <c r="J319" s="203"/>
      <c r="K319" s="203"/>
      <c r="L319" s="208"/>
      <c r="M319" s="209"/>
      <c r="N319" s="210"/>
      <c r="O319" s="210"/>
      <c r="P319" s="210"/>
      <c r="Q319" s="210"/>
      <c r="R319" s="210"/>
      <c r="S319" s="210"/>
      <c r="T319" s="211"/>
      <c r="AT319" s="212" t="s">
        <v>139</v>
      </c>
      <c r="AU319" s="212" t="s">
        <v>81</v>
      </c>
      <c r="AV319" s="14" t="s">
        <v>81</v>
      </c>
      <c r="AW319" s="14" t="s">
        <v>33</v>
      </c>
      <c r="AX319" s="14" t="s">
        <v>72</v>
      </c>
      <c r="AY319" s="212" t="s">
        <v>127</v>
      </c>
    </row>
    <row r="320" spans="2:51" s="14" customFormat="1" ht="11.25">
      <c r="B320" s="202"/>
      <c r="C320" s="203"/>
      <c r="D320" s="187" t="s">
        <v>139</v>
      </c>
      <c r="E320" s="204" t="s">
        <v>19</v>
      </c>
      <c r="F320" s="205" t="s">
        <v>377</v>
      </c>
      <c r="G320" s="203"/>
      <c r="H320" s="206">
        <v>11.465999999999999</v>
      </c>
      <c r="I320" s="207"/>
      <c r="J320" s="203"/>
      <c r="K320" s="203"/>
      <c r="L320" s="208"/>
      <c r="M320" s="209"/>
      <c r="N320" s="210"/>
      <c r="O320" s="210"/>
      <c r="P320" s="210"/>
      <c r="Q320" s="210"/>
      <c r="R320" s="210"/>
      <c r="S320" s="210"/>
      <c r="T320" s="211"/>
      <c r="AT320" s="212" t="s">
        <v>139</v>
      </c>
      <c r="AU320" s="212" t="s">
        <v>81</v>
      </c>
      <c r="AV320" s="14" t="s">
        <v>81</v>
      </c>
      <c r="AW320" s="14" t="s">
        <v>33</v>
      </c>
      <c r="AX320" s="14" t="s">
        <v>72</v>
      </c>
      <c r="AY320" s="212" t="s">
        <v>127</v>
      </c>
    </row>
    <row r="321" spans="1:65" s="14" customFormat="1" ht="11.25">
      <c r="B321" s="202"/>
      <c r="C321" s="203"/>
      <c r="D321" s="187" t="s">
        <v>139</v>
      </c>
      <c r="E321" s="204" t="s">
        <v>19</v>
      </c>
      <c r="F321" s="205" t="s">
        <v>378</v>
      </c>
      <c r="G321" s="203"/>
      <c r="H321" s="206">
        <v>4.1989999999999998</v>
      </c>
      <c r="I321" s="207"/>
      <c r="J321" s="203"/>
      <c r="K321" s="203"/>
      <c r="L321" s="208"/>
      <c r="M321" s="209"/>
      <c r="N321" s="210"/>
      <c r="O321" s="210"/>
      <c r="P321" s="210"/>
      <c r="Q321" s="210"/>
      <c r="R321" s="210"/>
      <c r="S321" s="210"/>
      <c r="T321" s="211"/>
      <c r="AT321" s="212" t="s">
        <v>139</v>
      </c>
      <c r="AU321" s="212" t="s">
        <v>81</v>
      </c>
      <c r="AV321" s="14" t="s">
        <v>81</v>
      </c>
      <c r="AW321" s="14" t="s">
        <v>33</v>
      </c>
      <c r="AX321" s="14" t="s">
        <v>72</v>
      </c>
      <c r="AY321" s="212" t="s">
        <v>127</v>
      </c>
    </row>
    <row r="322" spans="1:65" s="14" customFormat="1" ht="11.25">
      <c r="B322" s="202"/>
      <c r="C322" s="203"/>
      <c r="D322" s="187" t="s">
        <v>139</v>
      </c>
      <c r="E322" s="204" t="s">
        <v>19</v>
      </c>
      <c r="F322" s="205" t="s">
        <v>379</v>
      </c>
      <c r="G322" s="203"/>
      <c r="H322" s="206">
        <v>2.3069999999999999</v>
      </c>
      <c r="I322" s="207"/>
      <c r="J322" s="203"/>
      <c r="K322" s="203"/>
      <c r="L322" s="208"/>
      <c r="M322" s="209"/>
      <c r="N322" s="210"/>
      <c r="O322" s="210"/>
      <c r="P322" s="210"/>
      <c r="Q322" s="210"/>
      <c r="R322" s="210"/>
      <c r="S322" s="210"/>
      <c r="T322" s="211"/>
      <c r="AT322" s="212" t="s">
        <v>139</v>
      </c>
      <c r="AU322" s="212" t="s">
        <v>81</v>
      </c>
      <c r="AV322" s="14" t="s">
        <v>81</v>
      </c>
      <c r="AW322" s="14" t="s">
        <v>33</v>
      </c>
      <c r="AX322" s="14" t="s">
        <v>72</v>
      </c>
      <c r="AY322" s="212" t="s">
        <v>127</v>
      </c>
    </row>
    <row r="323" spans="1:65" s="15" customFormat="1" ht="11.25">
      <c r="B323" s="213"/>
      <c r="C323" s="214"/>
      <c r="D323" s="187" t="s">
        <v>139</v>
      </c>
      <c r="E323" s="215" t="s">
        <v>19</v>
      </c>
      <c r="F323" s="216" t="s">
        <v>145</v>
      </c>
      <c r="G323" s="214"/>
      <c r="H323" s="217">
        <v>170.971</v>
      </c>
      <c r="I323" s="218"/>
      <c r="J323" s="214"/>
      <c r="K323" s="214"/>
      <c r="L323" s="219"/>
      <c r="M323" s="220"/>
      <c r="N323" s="221"/>
      <c r="O323" s="221"/>
      <c r="P323" s="221"/>
      <c r="Q323" s="221"/>
      <c r="R323" s="221"/>
      <c r="S323" s="221"/>
      <c r="T323" s="222"/>
      <c r="AT323" s="223" t="s">
        <v>139</v>
      </c>
      <c r="AU323" s="223" t="s">
        <v>81</v>
      </c>
      <c r="AV323" s="15" t="s">
        <v>135</v>
      </c>
      <c r="AW323" s="15" t="s">
        <v>33</v>
      </c>
      <c r="AX323" s="15" t="s">
        <v>79</v>
      </c>
      <c r="AY323" s="223" t="s">
        <v>127</v>
      </c>
    </row>
    <row r="324" spans="1:65" s="2" customFormat="1" ht="16.5" customHeight="1">
      <c r="A324" s="35"/>
      <c r="B324" s="36"/>
      <c r="C324" s="224" t="s">
        <v>389</v>
      </c>
      <c r="D324" s="224" t="s">
        <v>296</v>
      </c>
      <c r="E324" s="225" t="s">
        <v>390</v>
      </c>
      <c r="F324" s="226" t="s">
        <v>391</v>
      </c>
      <c r="G324" s="227" t="s">
        <v>133</v>
      </c>
      <c r="H324" s="228">
        <v>205.16499999999999</v>
      </c>
      <c r="I324" s="229"/>
      <c r="J324" s="230">
        <f>ROUND(I324*H324,2)</f>
        <v>0</v>
      </c>
      <c r="K324" s="226" t="s">
        <v>134</v>
      </c>
      <c r="L324" s="231"/>
      <c r="M324" s="232" t="s">
        <v>19</v>
      </c>
      <c r="N324" s="233" t="s">
        <v>43</v>
      </c>
      <c r="O324" s="65"/>
      <c r="P324" s="183">
        <f>O324*H324</f>
        <v>0</v>
      </c>
      <c r="Q324" s="183">
        <v>1.7000000000000001E-4</v>
      </c>
      <c r="R324" s="183">
        <f>Q324*H324</f>
        <v>3.4878050000000001E-2</v>
      </c>
      <c r="S324" s="183">
        <v>0</v>
      </c>
      <c r="T324" s="184">
        <f>S324*H324</f>
        <v>0</v>
      </c>
      <c r="U324" s="35"/>
      <c r="V324" s="35"/>
      <c r="W324" s="35"/>
      <c r="X324" s="35"/>
      <c r="Y324" s="35"/>
      <c r="Z324" s="35"/>
      <c r="AA324" s="35"/>
      <c r="AB324" s="35"/>
      <c r="AC324" s="35"/>
      <c r="AD324" s="35"/>
      <c r="AE324" s="35"/>
      <c r="AR324" s="185" t="s">
        <v>299</v>
      </c>
      <c r="AT324" s="185" t="s">
        <v>296</v>
      </c>
      <c r="AU324" s="185" t="s">
        <v>81</v>
      </c>
      <c r="AY324" s="18" t="s">
        <v>127</v>
      </c>
      <c r="BE324" s="186">
        <f>IF(N324="základní",J324,0)</f>
        <v>0</v>
      </c>
      <c r="BF324" s="186">
        <f>IF(N324="snížená",J324,0)</f>
        <v>0</v>
      </c>
      <c r="BG324" s="186">
        <f>IF(N324="zákl. přenesená",J324,0)</f>
        <v>0</v>
      </c>
      <c r="BH324" s="186">
        <f>IF(N324="sníž. přenesená",J324,0)</f>
        <v>0</v>
      </c>
      <c r="BI324" s="186">
        <f>IF(N324="nulová",J324,0)</f>
        <v>0</v>
      </c>
      <c r="BJ324" s="18" t="s">
        <v>79</v>
      </c>
      <c r="BK324" s="186">
        <f>ROUND(I324*H324,2)</f>
        <v>0</v>
      </c>
      <c r="BL324" s="18" t="s">
        <v>220</v>
      </c>
      <c r="BM324" s="185" t="s">
        <v>392</v>
      </c>
    </row>
    <row r="325" spans="1:65" s="14" customFormat="1" ht="11.25">
      <c r="B325" s="202"/>
      <c r="C325" s="203"/>
      <c r="D325" s="187" t="s">
        <v>139</v>
      </c>
      <c r="E325" s="203"/>
      <c r="F325" s="205" t="s">
        <v>393</v>
      </c>
      <c r="G325" s="203"/>
      <c r="H325" s="206">
        <v>205.16499999999999</v>
      </c>
      <c r="I325" s="207"/>
      <c r="J325" s="203"/>
      <c r="K325" s="203"/>
      <c r="L325" s="208"/>
      <c r="M325" s="209"/>
      <c r="N325" s="210"/>
      <c r="O325" s="210"/>
      <c r="P325" s="210"/>
      <c r="Q325" s="210"/>
      <c r="R325" s="210"/>
      <c r="S325" s="210"/>
      <c r="T325" s="211"/>
      <c r="AT325" s="212" t="s">
        <v>139</v>
      </c>
      <c r="AU325" s="212" t="s">
        <v>81</v>
      </c>
      <c r="AV325" s="14" t="s">
        <v>81</v>
      </c>
      <c r="AW325" s="14" t="s">
        <v>4</v>
      </c>
      <c r="AX325" s="14" t="s">
        <v>79</v>
      </c>
      <c r="AY325" s="212" t="s">
        <v>127</v>
      </c>
    </row>
    <row r="326" spans="1:65" s="2" customFormat="1" ht="24">
      <c r="A326" s="35"/>
      <c r="B326" s="36"/>
      <c r="C326" s="174" t="s">
        <v>394</v>
      </c>
      <c r="D326" s="174" t="s">
        <v>130</v>
      </c>
      <c r="E326" s="175" t="s">
        <v>395</v>
      </c>
      <c r="F326" s="176" t="s">
        <v>396</v>
      </c>
      <c r="G326" s="177" t="s">
        <v>133</v>
      </c>
      <c r="H326" s="178">
        <v>170.971</v>
      </c>
      <c r="I326" s="179"/>
      <c r="J326" s="180">
        <f>ROUND(I326*H326,2)</f>
        <v>0</v>
      </c>
      <c r="K326" s="176" t="s">
        <v>19</v>
      </c>
      <c r="L326" s="40"/>
      <c r="M326" s="181" t="s">
        <v>19</v>
      </c>
      <c r="N326" s="182" t="s">
        <v>43</v>
      </c>
      <c r="O326" s="65"/>
      <c r="P326" s="183">
        <f>O326*H326</f>
        <v>0</v>
      </c>
      <c r="Q326" s="183">
        <v>2.1319999999999999E-2</v>
      </c>
      <c r="R326" s="183">
        <f>Q326*H326</f>
        <v>3.64510172</v>
      </c>
      <c r="S326" s="183">
        <v>0</v>
      </c>
      <c r="T326" s="184">
        <f>S326*H326</f>
        <v>0</v>
      </c>
      <c r="U326" s="35"/>
      <c r="V326" s="35"/>
      <c r="W326" s="35"/>
      <c r="X326" s="35"/>
      <c r="Y326" s="35"/>
      <c r="Z326" s="35"/>
      <c r="AA326" s="35"/>
      <c r="AB326" s="35"/>
      <c r="AC326" s="35"/>
      <c r="AD326" s="35"/>
      <c r="AE326" s="35"/>
      <c r="AR326" s="185" t="s">
        <v>220</v>
      </c>
      <c r="AT326" s="185" t="s">
        <v>130</v>
      </c>
      <c r="AU326" s="185" t="s">
        <v>81</v>
      </c>
      <c r="AY326" s="18" t="s">
        <v>127</v>
      </c>
      <c r="BE326" s="186">
        <f>IF(N326="základní",J326,0)</f>
        <v>0</v>
      </c>
      <c r="BF326" s="186">
        <f>IF(N326="snížená",J326,0)</f>
        <v>0</v>
      </c>
      <c r="BG326" s="186">
        <f>IF(N326="zákl. přenesená",J326,0)</f>
        <v>0</v>
      </c>
      <c r="BH326" s="186">
        <f>IF(N326="sníž. přenesená",J326,0)</f>
        <v>0</v>
      </c>
      <c r="BI326" s="186">
        <f>IF(N326="nulová",J326,0)</f>
        <v>0</v>
      </c>
      <c r="BJ326" s="18" t="s">
        <v>79</v>
      </c>
      <c r="BK326" s="186">
        <f>ROUND(I326*H326,2)</f>
        <v>0</v>
      </c>
      <c r="BL326" s="18" t="s">
        <v>220</v>
      </c>
      <c r="BM326" s="185" t="s">
        <v>397</v>
      </c>
    </row>
    <row r="327" spans="1:65" s="2" customFormat="1" ht="97.5">
      <c r="A327" s="35"/>
      <c r="B327" s="36"/>
      <c r="C327" s="37"/>
      <c r="D327" s="187" t="s">
        <v>137</v>
      </c>
      <c r="E327" s="37"/>
      <c r="F327" s="188" t="s">
        <v>398</v>
      </c>
      <c r="G327" s="37"/>
      <c r="H327" s="37"/>
      <c r="I327" s="189"/>
      <c r="J327" s="37"/>
      <c r="K327" s="37"/>
      <c r="L327" s="40"/>
      <c r="M327" s="190"/>
      <c r="N327" s="191"/>
      <c r="O327" s="65"/>
      <c r="P327" s="65"/>
      <c r="Q327" s="65"/>
      <c r="R327" s="65"/>
      <c r="S327" s="65"/>
      <c r="T327" s="66"/>
      <c r="U327" s="35"/>
      <c r="V327" s="35"/>
      <c r="W327" s="35"/>
      <c r="X327" s="35"/>
      <c r="Y327" s="35"/>
      <c r="Z327" s="35"/>
      <c r="AA327" s="35"/>
      <c r="AB327" s="35"/>
      <c r="AC327" s="35"/>
      <c r="AD327" s="35"/>
      <c r="AE327" s="35"/>
      <c r="AT327" s="18" t="s">
        <v>137</v>
      </c>
      <c r="AU327" s="18" t="s">
        <v>81</v>
      </c>
    </row>
    <row r="328" spans="1:65" s="14" customFormat="1" ht="11.25">
      <c r="B328" s="202"/>
      <c r="C328" s="203"/>
      <c r="D328" s="187" t="s">
        <v>139</v>
      </c>
      <c r="E328" s="204" t="s">
        <v>19</v>
      </c>
      <c r="F328" s="205" t="s">
        <v>350</v>
      </c>
      <c r="G328" s="203"/>
      <c r="H328" s="206">
        <v>5.0019999999999998</v>
      </c>
      <c r="I328" s="207"/>
      <c r="J328" s="203"/>
      <c r="K328" s="203"/>
      <c r="L328" s="208"/>
      <c r="M328" s="209"/>
      <c r="N328" s="210"/>
      <c r="O328" s="210"/>
      <c r="P328" s="210"/>
      <c r="Q328" s="210"/>
      <c r="R328" s="210"/>
      <c r="S328" s="210"/>
      <c r="T328" s="211"/>
      <c r="AT328" s="212" t="s">
        <v>139</v>
      </c>
      <c r="AU328" s="212" t="s">
        <v>81</v>
      </c>
      <c r="AV328" s="14" t="s">
        <v>81</v>
      </c>
      <c r="AW328" s="14" t="s">
        <v>33</v>
      </c>
      <c r="AX328" s="14" t="s">
        <v>72</v>
      </c>
      <c r="AY328" s="212" t="s">
        <v>127</v>
      </c>
    </row>
    <row r="329" spans="1:65" s="14" customFormat="1" ht="11.25">
      <c r="B329" s="202"/>
      <c r="C329" s="203"/>
      <c r="D329" s="187" t="s">
        <v>139</v>
      </c>
      <c r="E329" s="204" t="s">
        <v>19</v>
      </c>
      <c r="F329" s="205" t="s">
        <v>351</v>
      </c>
      <c r="G329" s="203"/>
      <c r="H329" s="206">
        <v>7.375</v>
      </c>
      <c r="I329" s="207"/>
      <c r="J329" s="203"/>
      <c r="K329" s="203"/>
      <c r="L329" s="208"/>
      <c r="M329" s="209"/>
      <c r="N329" s="210"/>
      <c r="O329" s="210"/>
      <c r="P329" s="210"/>
      <c r="Q329" s="210"/>
      <c r="R329" s="210"/>
      <c r="S329" s="210"/>
      <c r="T329" s="211"/>
      <c r="AT329" s="212" t="s">
        <v>139</v>
      </c>
      <c r="AU329" s="212" t="s">
        <v>81</v>
      </c>
      <c r="AV329" s="14" t="s">
        <v>81</v>
      </c>
      <c r="AW329" s="14" t="s">
        <v>33</v>
      </c>
      <c r="AX329" s="14" t="s">
        <v>72</v>
      </c>
      <c r="AY329" s="212" t="s">
        <v>127</v>
      </c>
    </row>
    <row r="330" spans="1:65" s="14" customFormat="1" ht="11.25">
      <c r="B330" s="202"/>
      <c r="C330" s="203"/>
      <c r="D330" s="187" t="s">
        <v>139</v>
      </c>
      <c r="E330" s="204" t="s">
        <v>19</v>
      </c>
      <c r="F330" s="205" t="s">
        <v>352</v>
      </c>
      <c r="G330" s="203"/>
      <c r="H330" s="206">
        <v>7.4729999999999999</v>
      </c>
      <c r="I330" s="207"/>
      <c r="J330" s="203"/>
      <c r="K330" s="203"/>
      <c r="L330" s="208"/>
      <c r="M330" s="209"/>
      <c r="N330" s="210"/>
      <c r="O330" s="210"/>
      <c r="P330" s="210"/>
      <c r="Q330" s="210"/>
      <c r="R330" s="210"/>
      <c r="S330" s="210"/>
      <c r="T330" s="211"/>
      <c r="AT330" s="212" t="s">
        <v>139</v>
      </c>
      <c r="AU330" s="212" t="s">
        <v>81</v>
      </c>
      <c r="AV330" s="14" t="s">
        <v>81</v>
      </c>
      <c r="AW330" s="14" t="s">
        <v>33</v>
      </c>
      <c r="AX330" s="14" t="s">
        <v>72</v>
      </c>
      <c r="AY330" s="212" t="s">
        <v>127</v>
      </c>
    </row>
    <row r="331" spans="1:65" s="14" customFormat="1" ht="11.25">
      <c r="B331" s="202"/>
      <c r="C331" s="203"/>
      <c r="D331" s="187" t="s">
        <v>139</v>
      </c>
      <c r="E331" s="204" t="s">
        <v>19</v>
      </c>
      <c r="F331" s="205" t="s">
        <v>353</v>
      </c>
      <c r="G331" s="203"/>
      <c r="H331" s="206">
        <v>7.35</v>
      </c>
      <c r="I331" s="207"/>
      <c r="J331" s="203"/>
      <c r="K331" s="203"/>
      <c r="L331" s="208"/>
      <c r="M331" s="209"/>
      <c r="N331" s="210"/>
      <c r="O331" s="210"/>
      <c r="P331" s="210"/>
      <c r="Q331" s="210"/>
      <c r="R331" s="210"/>
      <c r="S331" s="210"/>
      <c r="T331" s="211"/>
      <c r="AT331" s="212" t="s">
        <v>139</v>
      </c>
      <c r="AU331" s="212" t="s">
        <v>81</v>
      </c>
      <c r="AV331" s="14" t="s">
        <v>81</v>
      </c>
      <c r="AW331" s="14" t="s">
        <v>33</v>
      </c>
      <c r="AX331" s="14" t="s">
        <v>72</v>
      </c>
      <c r="AY331" s="212" t="s">
        <v>127</v>
      </c>
    </row>
    <row r="332" spans="1:65" s="14" customFormat="1" ht="11.25">
      <c r="B332" s="202"/>
      <c r="C332" s="203"/>
      <c r="D332" s="187" t="s">
        <v>139</v>
      </c>
      <c r="E332" s="204" t="s">
        <v>19</v>
      </c>
      <c r="F332" s="205" t="s">
        <v>354</v>
      </c>
      <c r="G332" s="203"/>
      <c r="H332" s="206">
        <v>19.673999999999999</v>
      </c>
      <c r="I332" s="207"/>
      <c r="J332" s="203"/>
      <c r="K332" s="203"/>
      <c r="L332" s="208"/>
      <c r="M332" s="209"/>
      <c r="N332" s="210"/>
      <c r="O332" s="210"/>
      <c r="P332" s="210"/>
      <c r="Q332" s="210"/>
      <c r="R332" s="210"/>
      <c r="S332" s="210"/>
      <c r="T332" s="211"/>
      <c r="AT332" s="212" t="s">
        <v>139</v>
      </c>
      <c r="AU332" s="212" t="s">
        <v>81</v>
      </c>
      <c r="AV332" s="14" t="s">
        <v>81</v>
      </c>
      <c r="AW332" s="14" t="s">
        <v>33</v>
      </c>
      <c r="AX332" s="14" t="s">
        <v>72</v>
      </c>
      <c r="AY332" s="212" t="s">
        <v>127</v>
      </c>
    </row>
    <row r="333" spans="1:65" s="14" customFormat="1" ht="11.25">
      <c r="B333" s="202"/>
      <c r="C333" s="203"/>
      <c r="D333" s="187" t="s">
        <v>139</v>
      </c>
      <c r="E333" s="204" t="s">
        <v>19</v>
      </c>
      <c r="F333" s="205" t="s">
        <v>355</v>
      </c>
      <c r="G333" s="203"/>
      <c r="H333" s="206">
        <v>8.9179999999999993</v>
      </c>
      <c r="I333" s="207"/>
      <c r="J333" s="203"/>
      <c r="K333" s="203"/>
      <c r="L333" s="208"/>
      <c r="M333" s="209"/>
      <c r="N333" s="210"/>
      <c r="O333" s="210"/>
      <c r="P333" s="210"/>
      <c r="Q333" s="210"/>
      <c r="R333" s="210"/>
      <c r="S333" s="210"/>
      <c r="T333" s="211"/>
      <c r="AT333" s="212" t="s">
        <v>139</v>
      </c>
      <c r="AU333" s="212" t="s">
        <v>81</v>
      </c>
      <c r="AV333" s="14" t="s">
        <v>81</v>
      </c>
      <c r="AW333" s="14" t="s">
        <v>33</v>
      </c>
      <c r="AX333" s="14" t="s">
        <v>72</v>
      </c>
      <c r="AY333" s="212" t="s">
        <v>127</v>
      </c>
    </row>
    <row r="334" spans="1:65" s="14" customFormat="1" ht="11.25">
      <c r="B334" s="202"/>
      <c r="C334" s="203"/>
      <c r="D334" s="187" t="s">
        <v>139</v>
      </c>
      <c r="E334" s="204" t="s">
        <v>19</v>
      </c>
      <c r="F334" s="205" t="s">
        <v>356</v>
      </c>
      <c r="G334" s="203"/>
      <c r="H334" s="206">
        <v>19.12</v>
      </c>
      <c r="I334" s="207"/>
      <c r="J334" s="203"/>
      <c r="K334" s="203"/>
      <c r="L334" s="208"/>
      <c r="M334" s="209"/>
      <c r="N334" s="210"/>
      <c r="O334" s="210"/>
      <c r="P334" s="210"/>
      <c r="Q334" s="210"/>
      <c r="R334" s="210"/>
      <c r="S334" s="210"/>
      <c r="T334" s="211"/>
      <c r="AT334" s="212" t="s">
        <v>139</v>
      </c>
      <c r="AU334" s="212" t="s">
        <v>81</v>
      </c>
      <c r="AV334" s="14" t="s">
        <v>81</v>
      </c>
      <c r="AW334" s="14" t="s">
        <v>33</v>
      </c>
      <c r="AX334" s="14" t="s">
        <v>72</v>
      </c>
      <c r="AY334" s="212" t="s">
        <v>127</v>
      </c>
    </row>
    <row r="335" spans="1:65" s="14" customFormat="1" ht="11.25">
      <c r="B335" s="202"/>
      <c r="C335" s="203"/>
      <c r="D335" s="187" t="s">
        <v>139</v>
      </c>
      <c r="E335" s="204" t="s">
        <v>19</v>
      </c>
      <c r="F335" s="205" t="s">
        <v>357</v>
      </c>
      <c r="G335" s="203"/>
      <c r="H335" s="206">
        <v>6.7809999999999997</v>
      </c>
      <c r="I335" s="207"/>
      <c r="J335" s="203"/>
      <c r="K335" s="203"/>
      <c r="L335" s="208"/>
      <c r="M335" s="209"/>
      <c r="N335" s="210"/>
      <c r="O335" s="210"/>
      <c r="P335" s="210"/>
      <c r="Q335" s="210"/>
      <c r="R335" s="210"/>
      <c r="S335" s="210"/>
      <c r="T335" s="211"/>
      <c r="AT335" s="212" t="s">
        <v>139</v>
      </c>
      <c r="AU335" s="212" t="s">
        <v>81</v>
      </c>
      <c r="AV335" s="14" t="s">
        <v>81</v>
      </c>
      <c r="AW335" s="14" t="s">
        <v>33</v>
      </c>
      <c r="AX335" s="14" t="s">
        <v>72</v>
      </c>
      <c r="AY335" s="212" t="s">
        <v>127</v>
      </c>
    </row>
    <row r="336" spans="1:65" s="14" customFormat="1" ht="11.25">
      <c r="B336" s="202"/>
      <c r="C336" s="203"/>
      <c r="D336" s="187" t="s">
        <v>139</v>
      </c>
      <c r="E336" s="204" t="s">
        <v>19</v>
      </c>
      <c r="F336" s="205" t="s">
        <v>358</v>
      </c>
      <c r="G336" s="203"/>
      <c r="H336" s="206">
        <v>-0.33</v>
      </c>
      <c r="I336" s="207"/>
      <c r="J336" s="203"/>
      <c r="K336" s="203"/>
      <c r="L336" s="208"/>
      <c r="M336" s="209"/>
      <c r="N336" s="210"/>
      <c r="O336" s="210"/>
      <c r="P336" s="210"/>
      <c r="Q336" s="210"/>
      <c r="R336" s="210"/>
      <c r="S336" s="210"/>
      <c r="T336" s="211"/>
      <c r="AT336" s="212" t="s">
        <v>139</v>
      </c>
      <c r="AU336" s="212" t="s">
        <v>81</v>
      </c>
      <c r="AV336" s="14" t="s">
        <v>81</v>
      </c>
      <c r="AW336" s="14" t="s">
        <v>33</v>
      </c>
      <c r="AX336" s="14" t="s">
        <v>72</v>
      </c>
      <c r="AY336" s="212" t="s">
        <v>127</v>
      </c>
    </row>
    <row r="337" spans="2:51" s="14" customFormat="1" ht="11.25">
      <c r="B337" s="202"/>
      <c r="C337" s="203"/>
      <c r="D337" s="187" t="s">
        <v>139</v>
      </c>
      <c r="E337" s="204" t="s">
        <v>19</v>
      </c>
      <c r="F337" s="205" t="s">
        <v>359</v>
      </c>
      <c r="G337" s="203"/>
      <c r="H337" s="206">
        <v>20.119</v>
      </c>
      <c r="I337" s="207"/>
      <c r="J337" s="203"/>
      <c r="K337" s="203"/>
      <c r="L337" s="208"/>
      <c r="M337" s="209"/>
      <c r="N337" s="210"/>
      <c r="O337" s="210"/>
      <c r="P337" s="210"/>
      <c r="Q337" s="210"/>
      <c r="R337" s="210"/>
      <c r="S337" s="210"/>
      <c r="T337" s="211"/>
      <c r="AT337" s="212" t="s">
        <v>139</v>
      </c>
      <c r="AU337" s="212" t="s">
        <v>81</v>
      </c>
      <c r="AV337" s="14" t="s">
        <v>81</v>
      </c>
      <c r="AW337" s="14" t="s">
        <v>33</v>
      </c>
      <c r="AX337" s="14" t="s">
        <v>72</v>
      </c>
      <c r="AY337" s="212" t="s">
        <v>127</v>
      </c>
    </row>
    <row r="338" spans="2:51" s="14" customFormat="1" ht="11.25">
      <c r="B338" s="202"/>
      <c r="C338" s="203"/>
      <c r="D338" s="187" t="s">
        <v>139</v>
      </c>
      <c r="E338" s="204" t="s">
        <v>19</v>
      </c>
      <c r="F338" s="205" t="s">
        <v>360</v>
      </c>
      <c r="G338" s="203"/>
      <c r="H338" s="206">
        <v>7.47</v>
      </c>
      <c r="I338" s="207"/>
      <c r="J338" s="203"/>
      <c r="K338" s="203"/>
      <c r="L338" s="208"/>
      <c r="M338" s="209"/>
      <c r="N338" s="210"/>
      <c r="O338" s="210"/>
      <c r="P338" s="210"/>
      <c r="Q338" s="210"/>
      <c r="R338" s="210"/>
      <c r="S338" s="210"/>
      <c r="T338" s="211"/>
      <c r="AT338" s="212" t="s">
        <v>139</v>
      </c>
      <c r="AU338" s="212" t="s">
        <v>81</v>
      </c>
      <c r="AV338" s="14" t="s">
        <v>81</v>
      </c>
      <c r="AW338" s="14" t="s">
        <v>33</v>
      </c>
      <c r="AX338" s="14" t="s">
        <v>72</v>
      </c>
      <c r="AY338" s="212" t="s">
        <v>127</v>
      </c>
    </row>
    <row r="339" spans="2:51" s="14" customFormat="1" ht="11.25">
      <c r="B339" s="202"/>
      <c r="C339" s="203"/>
      <c r="D339" s="187" t="s">
        <v>139</v>
      </c>
      <c r="E339" s="204" t="s">
        <v>19</v>
      </c>
      <c r="F339" s="205" t="s">
        <v>361</v>
      </c>
      <c r="G339" s="203"/>
      <c r="H339" s="206">
        <v>4.9009999999999998</v>
      </c>
      <c r="I339" s="207"/>
      <c r="J339" s="203"/>
      <c r="K339" s="203"/>
      <c r="L339" s="208"/>
      <c r="M339" s="209"/>
      <c r="N339" s="210"/>
      <c r="O339" s="210"/>
      <c r="P339" s="210"/>
      <c r="Q339" s="210"/>
      <c r="R339" s="210"/>
      <c r="S339" s="210"/>
      <c r="T339" s="211"/>
      <c r="AT339" s="212" t="s">
        <v>139</v>
      </c>
      <c r="AU339" s="212" t="s">
        <v>81</v>
      </c>
      <c r="AV339" s="14" t="s">
        <v>81</v>
      </c>
      <c r="AW339" s="14" t="s">
        <v>33</v>
      </c>
      <c r="AX339" s="14" t="s">
        <v>72</v>
      </c>
      <c r="AY339" s="212" t="s">
        <v>127</v>
      </c>
    </row>
    <row r="340" spans="2:51" s="14" customFormat="1" ht="11.25">
      <c r="B340" s="202"/>
      <c r="C340" s="203"/>
      <c r="D340" s="187" t="s">
        <v>139</v>
      </c>
      <c r="E340" s="204" t="s">
        <v>19</v>
      </c>
      <c r="F340" s="205" t="s">
        <v>361</v>
      </c>
      <c r="G340" s="203"/>
      <c r="H340" s="206">
        <v>4.9009999999999998</v>
      </c>
      <c r="I340" s="207"/>
      <c r="J340" s="203"/>
      <c r="K340" s="203"/>
      <c r="L340" s="208"/>
      <c r="M340" s="209"/>
      <c r="N340" s="210"/>
      <c r="O340" s="210"/>
      <c r="P340" s="210"/>
      <c r="Q340" s="210"/>
      <c r="R340" s="210"/>
      <c r="S340" s="210"/>
      <c r="T340" s="211"/>
      <c r="AT340" s="212" t="s">
        <v>139</v>
      </c>
      <c r="AU340" s="212" t="s">
        <v>81</v>
      </c>
      <c r="AV340" s="14" t="s">
        <v>81</v>
      </c>
      <c r="AW340" s="14" t="s">
        <v>33</v>
      </c>
      <c r="AX340" s="14" t="s">
        <v>72</v>
      </c>
      <c r="AY340" s="212" t="s">
        <v>127</v>
      </c>
    </row>
    <row r="341" spans="2:51" s="14" customFormat="1" ht="11.25">
      <c r="B341" s="202"/>
      <c r="C341" s="203"/>
      <c r="D341" s="187" t="s">
        <v>139</v>
      </c>
      <c r="E341" s="204" t="s">
        <v>19</v>
      </c>
      <c r="F341" s="205" t="s">
        <v>362</v>
      </c>
      <c r="G341" s="203"/>
      <c r="H341" s="206">
        <v>7.6710000000000003</v>
      </c>
      <c r="I341" s="207"/>
      <c r="J341" s="203"/>
      <c r="K341" s="203"/>
      <c r="L341" s="208"/>
      <c r="M341" s="209"/>
      <c r="N341" s="210"/>
      <c r="O341" s="210"/>
      <c r="P341" s="210"/>
      <c r="Q341" s="210"/>
      <c r="R341" s="210"/>
      <c r="S341" s="210"/>
      <c r="T341" s="211"/>
      <c r="AT341" s="212" t="s">
        <v>139</v>
      </c>
      <c r="AU341" s="212" t="s">
        <v>81</v>
      </c>
      <c r="AV341" s="14" t="s">
        <v>81</v>
      </c>
      <c r="AW341" s="14" t="s">
        <v>33</v>
      </c>
      <c r="AX341" s="14" t="s">
        <v>72</v>
      </c>
      <c r="AY341" s="212" t="s">
        <v>127</v>
      </c>
    </row>
    <row r="342" spans="2:51" s="14" customFormat="1" ht="11.25">
      <c r="B342" s="202"/>
      <c r="C342" s="203"/>
      <c r="D342" s="187" t="s">
        <v>139</v>
      </c>
      <c r="E342" s="204" t="s">
        <v>19</v>
      </c>
      <c r="F342" s="205" t="s">
        <v>363</v>
      </c>
      <c r="G342" s="203"/>
      <c r="H342" s="206">
        <v>11.278</v>
      </c>
      <c r="I342" s="207"/>
      <c r="J342" s="203"/>
      <c r="K342" s="203"/>
      <c r="L342" s="208"/>
      <c r="M342" s="209"/>
      <c r="N342" s="210"/>
      <c r="O342" s="210"/>
      <c r="P342" s="210"/>
      <c r="Q342" s="210"/>
      <c r="R342" s="210"/>
      <c r="S342" s="210"/>
      <c r="T342" s="211"/>
      <c r="AT342" s="212" t="s">
        <v>139</v>
      </c>
      <c r="AU342" s="212" t="s">
        <v>81</v>
      </c>
      <c r="AV342" s="14" t="s">
        <v>81</v>
      </c>
      <c r="AW342" s="14" t="s">
        <v>33</v>
      </c>
      <c r="AX342" s="14" t="s">
        <v>72</v>
      </c>
      <c r="AY342" s="212" t="s">
        <v>127</v>
      </c>
    </row>
    <row r="343" spans="2:51" s="14" customFormat="1" ht="11.25">
      <c r="B343" s="202"/>
      <c r="C343" s="203"/>
      <c r="D343" s="187" t="s">
        <v>139</v>
      </c>
      <c r="E343" s="204" t="s">
        <v>19</v>
      </c>
      <c r="F343" s="205" t="s">
        <v>364</v>
      </c>
      <c r="G343" s="203"/>
      <c r="H343" s="206">
        <v>10.336</v>
      </c>
      <c r="I343" s="207"/>
      <c r="J343" s="203"/>
      <c r="K343" s="203"/>
      <c r="L343" s="208"/>
      <c r="M343" s="209"/>
      <c r="N343" s="210"/>
      <c r="O343" s="210"/>
      <c r="P343" s="210"/>
      <c r="Q343" s="210"/>
      <c r="R343" s="210"/>
      <c r="S343" s="210"/>
      <c r="T343" s="211"/>
      <c r="AT343" s="212" t="s">
        <v>139</v>
      </c>
      <c r="AU343" s="212" t="s">
        <v>81</v>
      </c>
      <c r="AV343" s="14" t="s">
        <v>81</v>
      </c>
      <c r="AW343" s="14" t="s">
        <v>33</v>
      </c>
      <c r="AX343" s="14" t="s">
        <v>72</v>
      </c>
      <c r="AY343" s="212" t="s">
        <v>127</v>
      </c>
    </row>
    <row r="344" spans="2:51" s="14" customFormat="1" ht="11.25">
      <c r="B344" s="202"/>
      <c r="C344" s="203"/>
      <c r="D344" s="187" t="s">
        <v>139</v>
      </c>
      <c r="E344" s="204" t="s">
        <v>19</v>
      </c>
      <c r="F344" s="205" t="s">
        <v>365</v>
      </c>
      <c r="G344" s="203"/>
      <c r="H344" s="206">
        <v>3.4580000000000002</v>
      </c>
      <c r="I344" s="207"/>
      <c r="J344" s="203"/>
      <c r="K344" s="203"/>
      <c r="L344" s="208"/>
      <c r="M344" s="209"/>
      <c r="N344" s="210"/>
      <c r="O344" s="210"/>
      <c r="P344" s="210"/>
      <c r="Q344" s="210"/>
      <c r="R344" s="210"/>
      <c r="S344" s="210"/>
      <c r="T344" s="211"/>
      <c r="AT344" s="212" t="s">
        <v>139</v>
      </c>
      <c r="AU344" s="212" t="s">
        <v>81</v>
      </c>
      <c r="AV344" s="14" t="s">
        <v>81</v>
      </c>
      <c r="AW344" s="14" t="s">
        <v>33</v>
      </c>
      <c r="AX344" s="14" t="s">
        <v>72</v>
      </c>
      <c r="AY344" s="212" t="s">
        <v>127</v>
      </c>
    </row>
    <row r="345" spans="2:51" s="14" customFormat="1" ht="11.25">
      <c r="B345" s="202"/>
      <c r="C345" s="203"/>
      <c r="D345" s="187" t="s">
        <v>139</v>
      </c>
      <c r="E345" s="204" t="s">
        <v>19</v>
      </c>
      <c r="F345" s="205" t="s">
        <v>366</v>
      </c>
      <c r="G345" s="203"/>
      <c r="H345" s="206">
        <v>7.9160000000000004</v>
      </c>
      <c r="I345" s="207"/>
      <c r="J345" s="203"/>
      <c r="K345" s="203"/>
      <c r="L345" s="208"/>
      <c r="M345" s="209"/>
      <c r="N345" s="210"/>
      <c r="O345" s="210"/>
      <c r="P345" s="210"/>
      <c r="Q345" s="210"/>
      <c r="R345" s="210"/>
      <c r="S345" s="210"/>
      <c r="T345" s="211"/>
      <c r="AT345" s="212" t="s">
        <v>139</v>
      </c>
      <c r="AU345" s="212" t="s">
        <v>81</v>
      </c>
      <c r="AV345" s="14" t="s">
        <v>81</v>
      </c>
      <c r="AW345" s="14" t="s">
        <v>33</v>
      </c>
      <c r="AX345" s="14" t="s">
        <v>72</v>
      </c>
      <c r="AY345" s="212" t="s">
        <v>127</v>
      </c>
    </row>
    <row r="346" spans="2:51" s="14" customFormat="1" ht="11.25">
      <c r="B346" s="202"/>
      <c r="C346" s="203"/>
      <c r="D346" s="187" t="s">
        <v>139</v>
      </c>
      <c r="E346" s="204" t="s">
        <v>19</v>
      </c>
      <c r="F346" s="205" t="s">
        <v>367</v>
      </c>
      <c r="G346" s="203"/>
      <c r="H346" s="206">
        <v>1.698</v>
      </c>
      <c r="I346" s="207"/>
      <c r="J346" s="203"/>
      <c r="K346" s="203"/>
      <c r="L346" s="208"/>
      <c r="M346" s="209"/>
      <c r="N346" s="210"/>
      <c r="O346" s="210"/>
      <c r="P346" s="210"/>
      <c r="Q346" s="210"/>
      <c r="R346" s="210"/>
      <c r="S346" s="210"/>
      <c r="T346" s="211"/>
      <c r="AT346" s="212" t="s">
        <v>139</v>
      </c>
      <c r="AU346" s="212" t="s">
        <v>81</v>
      </c>
      <c r="AV346" s="14" t="s">
        <v>81</v>
      </c>
      <c r="AW346" s="14" t="s">
        <v>33</v>
      </c>
      <c r="AX346" s="14" t="s">
        <v>72</v>
      </c>
      <c r="AY346" s="212" t="s">
        <v>127</v>
      </c>
    </row>
    <row r="347" spans="2:51" s="14" customFormat="1" ht="11.25">
      <c r="B347" s="202"/>
      <c r="C347" s="203"/>
      <c r="D347" s="187" t="s">
        <v>139</v>
      </c>
      <c r="E347" s="204" t="s">
        <v>19</v>
      </c>
      <c r="F347" s="205" t="s">
        <v>368</v>
      </c>
      <c r="G347" s="203"/>
      <c r="H347" s="206">
        <v>1.1719999999999999</v>
      </c>
      <c r="I347" s="207"/>
      <c r="J347" s="203"/>
      <c r="K347" s="203"/>
      <c r="L347" s="208"/>
      <c r="M347" s="209"/>
      <c r="N347" s="210"/>
      <c r="O347" s="210"/>
      <c r="P347" s="210"/>
      <c r="Q347" s="210"/>
      <c r="R347" s="210"/>
      <c r="S347" s="210"/>
      <c r="T347" s="211"/>
      <c r="AT347" s="212" t="s">
        <v>139</v>
      </c>
      <c r="AU347" s="212" t="s">
        <v>81</v>
      </c>
      <c r="AV347" s="14" t="s">
        <v>81</v>
      </c>
      <c r="AW347" s="14" t="s">
        <v>33</v>
      </c>
      <c r="AX347" s="14" t="s">
        <v>72</v>
      </c>
      <c r="AY347" s="212" t="s">
        <v>127</v>
      </c>
    </row>
    <row r="348" spans="2:51" s="14" customFormat="1" ht="11.25">
      <c r="B348" s="202"/>
      <c r="C348" s="203"/>
      <c r="D348" s="187" t="s">
        <v>139</v>
      </c>
      <c r="E348" s="204" t="s">
        <v>19</v>
      </c>
      <c r="F348" s="205" t="s">
        <v>369</v>
      </c>
      <c r="G348" s="203"/>
      <c r="H348" s="206">
        <v>1.0589999999999999</v>
      </c>
      <c r="I348" s="207"/>
      <c r="J348" s="203"/>
      <c r="K348" s="203"/>
      <c r="L348" s="208"/>
      <c r="M348" s="209"/>
      <c r="N348" s="210"/>
      <c r="O348" s="210"/>
      <c r="P348" s="210"/>
      <c r="Q348" s="210"/>
      <c r="R348" s="210"/>
      <c r="S348" s="210"/>
      <c r="T348" s="211"/>
      <c r="AT348" s="212" t="s">
        <v>139</v>
      </c>
      <c r="AU348" s="212" t="s">
        <v>81</v>
      </c>
      <c r="AV348" s="14" t="s">
        <v>81</v>
      </c>
      <c r="AW348" s="14" t="s">
        <v>33</v>
      </c>
      <c r="AX348" s="14" t="s">
        <v>72</v>
      </c>
      <c r="AY348" s="212" t="s">
        <v>127</v>
      </c>
    </row>
    <row r="349" spans="2:51" s="14" customFormat="1" ht="11.25">
      <c r="B349" s="202"/>
      <c r="C349" s="203"/>
      <c r="D349" s="187" t="s">
        <v>139</v>
      </c>
      <c r="E349" s="204" t="s">
        <v>19</v>
      </c>
      <c r="F349" s="205" t="s">
        <v>369</v>
      </c>
      <c r="G349" s="203"/>
      <c r="H349" s="206">
        <v>1.0589999999999999</v>
      </c>
      <c r="I349" s="207"/>
      <c r="J349" s="203"/>
      <c r="K349" s="203"/>
      <c r="L349" s="208"/>
      <c r="M349" s="209"/>
      <c r="N349" s="210"/>
      <c r="O349" s="210"/>
      <c r="P349" s="210"/>
      <c r="Q349" s="210"/>
      <c r="R349" s="210"/>
      <c r="S349" s="210"/>
      <c r="T349" s="211"/>
      <c r="AT349" s="212" t="s">
        <v>139</v>
      </c>
      <c r="AU349" s="212" t="s">
        <v>81</v>
      </c>
      <c r="AV349" s="14" t="s">
        <v>81</v>
      </c>
      <c r="AW349" s="14" t="s">
        <v>33</v>
      </c>
      <c r="AX349" s="14" t="s">
        <v>72</v>
      </c>
      <c r="AY349" s="212" t="s">
        <v>127</v>
      </c>
    </row>
    <row r="350" spans="2:51" s="14" customFormat="1" ht="11.25">
      <c r="B350" s="202"/>
      <c r="C350" s="203"/>
      <c r="D350" s="187" t="s">
        <v>139</v>
      </c>
      <c r="E350" s="204" t="s">
        <v>19</v>
      </c>
      <c r="F350" s="205" t="s">
        <v>370</v>
      </c>
      <c r="G350" s="203"/>
      <c r="H350" s="206">
        <v>-1.716</v>
      </c>
      <c r="I350" s="207"/>
      <c r="J350" s="203"/>
      <c r="K350" s="203"/>
      <c r="L350" s="208"/>
      <c r="M350" s="209"/>
      <c r="N350" s="210"/>
      <c r="O350" s="210"/>
      <c r="P350" s="210"/>
      <c r="Q350" s="210"/>
      <c r="R350" s="210"/>
      <c r="S350" s="210"/>
      <c r="T350" s="211"/>
      <c r="AT350" s="212" t="s">
        <v>139</v>
      </c>
      <c r="AU350" s="212" t="s">
        <v>81</v>
      </c>
      <c r="AV350" s="14" t="s">
        <v>81</v>
      </c>
      <c r="AW350" s="14" t="s">
        <v>33</v>
      </c>
      <c r="AX350" s="14" t="s">
        <v>72</v>
      </c>
      <c r="AY350" s="212" t="s">
        <v>127</v>
      </c>
    </row>
    <row r="351" spans="2:51" s="14" customFormat="1" ht="11.25">
      <c r="B351" s="202"/>
      <c r="C351" s="203"/>
      <c r="D351" s="187" t="s">
        <v>139</v>
      </c>
      <c r="E351" s="204" t="s">
        <v>19</v>
      </c>
      <c r="F351" s="205" t="s">
        <v>371</v>
      </c>
      <c r="G351" s="203"/>
      <c r="H351" s="206">
        <v>-46.332000000000001</v>
      </c>
      <c r="I351" s="207"/>
      <c r="J351" s="203"/>
      <c r="K351" s="203"/>
      <c r="L351" s="208"/>
      <c r="M351" s="209"/>
      <c r="N351" s="210"/>
      <c r="O351" s="210"/>
      <c r="P351" s="210"/>
      <c r="Q351" s="210"/>
      <c r="R351" s="210"/>
      <c r="S351" s="210"/>
      <c r="T351" s="211"/>
      <c r="AT351" s="212" t="s">
        <v>139</v>
      </c>
      <c r="AU351" s="212" t="s">
        <v>81</v>
      </c>
      <c r="AV351" s="14" t="s">
        <v>81</v>
      </c>
      <c r="AW351" s="14" t="s">
        <v>33</v>
      </c>
      <c r="AX351" s="14" t="s">
        <v>72</v>
      </c>
      <c r="AY351" s="212" t="s">
        <v>127</v>
      </c>
    </row>
    <row r="352" spans="2:51" s="14" customFormat="1" ht="11.25">
      <c r="B352" s="202"/>
      <c r="C352" s="203"/>
      <c r="D352" s="187" t="s">
        <v>139</v>
      </c>
      <c r="E352" s="204" t="s">
        <v>19</v>
      </c>
      <c r="F352" s="205" t="s">
        <v>372</v>
      </c>
      <c r="G352" s="203"/>
      <c r="H352" s="206">
        <v>-1.5289999999999999</v>
      </c>
      <c r="I352" s="207"/>
      <c r="J352" s="203"/>
      <c r="K352" s="203"/>
      <c r="L352" s="208"/>
      <c r="M352" s="209"/>
      <c r="N352" s="210"/>
      <c r="O352" s="210"/>
      <c r="P352" s="210"/>
      <c r="Q352" s="210"/>
      <c r="R352" s="210"/>
      <c r="S352" s="210"/>
      <c r="T352" s="211"/>
      <c r="AT352" s="212" t="s">
        <v>139</v>
      </c>
      <c r="AU352" s="212" t="s">
        <v>81</v>
      </c>
      <c r="AV352" s="14" t="s">
        <v>81</v>
      </c>
      <c r="AW352" s="14" t="s">
        <v>33</v>
      </c>
      <c r="AX352" s="14" t="s">
        <v>72</v>
      </c>
      <c r="AY352" s="212" t="s">
        <v>127</v>
      </c>
    </row>
    <row r="353" spans="1:65" s="14" customFormat="1" ht="11.25">
      <c r="B353" s="202"/>
      <c r="C353" s="203"/>
      <c r="D353" s="187" t="s">
        <v>139</v>
      </c>
      <c r="E353" s="204" t="s">
        <v>19</v>
      </c>
      <c r="F353" s="205" t="s">
        <v>373</v>
      </c>
      <c r="G353" s="203"/>
      <c r="H353" s="206">
        <v>-3.6819999999999999</v>
      </c>
      <c r="I353" s="207"/>
      <c r="J353" s="203"/>
      <c r="K353" s="203"/>
      <c r="L353" s="208"/>
      <c r="M353" s="209"/>
      <c r="N353" s="210"/>
      <c r="O353" s="210"/>
      <c r="P353" s="210"/>
      <c r="Q353" s="210"/>
      <c r="R353" s="210"/>
      <c r="S353" s="210"/>
      <c r="T353" s="211"/>
      <c r="AT353" s="212" t="s">
        <v>139</v>
      </c>
      <c r="AU353" s="212" t="s">
        <v>81</v>
      </c>
      <c r="AV353" s="14" t="s">
        <v>81</v>
      </c>
      <c r="AW353" s="14" t="s">
        <v>33</v>
      </c>
      <c r="AX353" s="14" t="s">
        <v>72</v>
      </c>
      <c r="AY353" s="212" t="s">
        <v>127</v>
      </c>
    </row>
    <row r="354" spans="1:65" s="14" customFormat="1" ht="11.25">
      <c r="B354" s="202"/>
      <c r="C354" s="203"/>
      <c r="D354" s="187" t="s">
        <v>139</v>
      </c>
      <c r="E354" s="204" t="s">
        <v>19</v>
      </c>
      <c r="F354" s="205" t="s">
        <v>374</v>
      </c>
      <c r="G354" s="203"/>
      <c r="H354" s="206">
        <v>1.042</v>
      </c>
      <c r="I354" s="207"/>
      <c r="J354" s="203"/>
      <c r="K354" s="203"/>
      <c r="L354" s="208"/>
      <c r="M354" s="209"/>
      <c r="N354" s="210"/>
      <c r="O354" s="210"/>
      <c r="P354" s="210"/>
      <c r="Q354" s="210"/>
      <c r="R354" s="210"/>
      <c r="S354" s="210"/>
      <c r="T354" s="211"/>
      <c r="AT354" s="212" t="s">
        <v>139</v>
      </c>
      <c r="AU354" s="212" t="s">
        <v>81</v>
      </c>
      <c r="AV354" s="14" t="s">
        <v>81</v>
      </c>
      <c r="AW354" s="14" t="s">
        <v>33</v>
      </c>
      <c r="AX354" s="14" t="s">
        <v>72</v>
      </c>
      <c r="AY354" s="212" t="s">
        <v>127</v>
      </c>
    </row>
    <row r="355" spans="1:65" s="14" customFormat="1" ht="11.25">
      <c r="B355" s="202"/>
      <c r="C355" s="203"/>
      <c r="D355" s="187" t="s">
        <v>139</v>
      </c>
      <c r="E355" s="204" t="s">
        <v>19</v>
      </c>
      <c r="F355" s="205" t="s">
        <v>375</v>
      </c>
      <c r="G355" s="203"/>
      <c r="H355" s="206">
        <v>2.1080000000000001</v>
      </c>
      <c r="I355" s="207"/>
      <c r="J355" s="203"/>
      <c r="K355" s="203"/>
      <c r="L355" s="208"/>
      <c r="M355" s="209"/>
      <c r="N355" s="210"/>
      <c r="O355" s="210"/>
      <c r="P355" s="210"/>
      <c r="Q355" s="210"/>
      <c r="R355" s="210"/>
      <c r="S355" s="210"/>
      <c r="T355" s="211"/>
      <c r="AT355" s="212" t="s">
        <v>139</v>
      </c>
      <c r="AU355" s="212" t="s">
        <v>81</v>
      </c>
      <c r="AV355" s="14" t="s">
        <v>81</v>
      </c>
      <c r="AW355" s="14" t="s">
        <v>33</v>
      </c>
      <c r="AX355" s="14" t="s">
        <v>72</v>
      </c>
      <c r="AY355" s="212" t="s">
        <v>127</v>
      </c>
    </row>
    <row r="356" spans="1:65" s="14" customFormat="1" ht="11.25">
      <c r="B356" s="202"/>
      <c r="C356" s="203"/>
      <c r="D356" s="187" t="s">
        <v>139</v>
      </c>
      <c r="E356" s="204" t="s">
        <v>19</v>
      </c>
      <c r="F356" s="205" t="s">
        <v>376</v>
      </c>
      <c r="G356" s="203"/>
      <c r="H356" s="206">
        <v>38.707000000000001</v>
      </c>
      <c r="I356" s="207"/>
      <c r="J356" s="203"/>
      <c r="K356" s="203"/>
      <c r="L356" s="208"/>
      <c r="M356" s="209"/>
      <c r="N356" s="210"/>
      <c r="O356" s="210"/>
      <c r="P356" s="210"/>
      <c r="Q356" s="210"/>
      <c r="R356" s="210"/>
      <c r="S356" s="210"/>
      <c r="T356" s="211"/>
      <c r="AT356" s="212" t="s">
        <v>139</v>
      </c>
      <c r="AU356" s="212" t="s">
        <v>81</v>
      </c>
      <c r="AV356" s="14" t="s">
        <v>81</v>
      </c>
      <c r="AW356" s="14" t="s">
        <v>33</v>
      </c>
      <c r="AX356" s="14" t="s">
        <v>72</v>
      </c>
      <c r="AY356" s="212" t="s">
        <v>127</v>
      </c>
    </row>
    <row r="357" spans="1:65" s="14" customFormat="1" ht="11.25">
      <c r="B357" s="202"/>
      <c r="C357" s="203"/>
      <c r="D357" s="187" t="s">
        <v>139</v>
      </c>
      <c r="E357" s="204" t="s">
        <v>19</v>
      </c>
      <c r="F357" s="205" t="s">
        <v>377</v>
      </c>
      <c r="G357" s="203"/>
      <c r="H357" s="206">
        <v>11.465999999999999</v>
      </c>
      <c r="I357" s="207"/>
      <c r="J357" s="203"/>
      <c r="K357" s="203"/>
      <c r="L357" s="208"/>
      <c r="M357" s="209"/>
      <c r="N357" s="210"/>
      <c r="O357" s="210"/>
      <c r="P357" s="210"/>
      <c r="Q357" s="210"/>
      <c r="R357" s="210"/>
      <c r="S357" s="210"/>
      <c r="T357" s="211"/>
      <c r="AT357" s="212" t="s">
        <v>139</v>
      </c>
      <c r="AU357" s="212" t="s">
        <v>81</v>
      </c>
      <c r="AV357" s="14" t="s">
        <v>81</v>
      </c>
      <c r="AW357" s="14" t="s">
        <v>33</v>
      </c>
      <c r="AX357" s="14" t="s">
        <v>72</v>
      </c>
      <c r="AY357" s="212" t="s">
        <v>127</v>
      </c>
    </row>
    <row r="358" spans="1:65" s="14" customFormat="1" ht="11.25">
      <c r="B358" s="202"/>
      <c r="C358" s="203"/>
      <c r="D358" s="187" t="s">
        <v>139</v>
      </c>
      <c r="E358" s="204" t="s">
        <v>19</v>
      </c>
      <c r="F358" s="205" t="s">
        <v>378</v>
      </c>
      <c r="G358" s="203"/>
      <c r="H358" s="206">
        <v>4.1989999999999998</v>
      </c>
      <c r="I358" s="207"/>
      <c r="J358" s="203"/>
      <c r="K358" s="203"/>
      <c r="L358" s="208"/>
      <c r="M358" s="209"/>
      <c r="N358" s="210"/>
      <c r="O358" s="210"/>
      <c r="P358" s="210"/>
      <c r="Q358" s="210"/>
      <c r="R358" s="210"/>
      <c r="S358" s="210"/>
      <c r="T358" s="211"/>
      <c r="AT358" s="212" t="s">
        <v>139</v>
      </c>
      <c r="AU358" s="212" t="s">
        <v>81</v>
      </c>
      <c r="AV358" s="14" t="s">
        <v>81</v>
      </c>
      <c r="AW358" s="14" t="s">
        <v>33</v>
      </c>
      <c r="AX358" s="14" t="s">
        <v>72</v>
      </c>
      <c r="AY358" s="212" t="s">
        <v>127</v>
      </c>
    </row>
    <row r="359" spans="1:65" s="14" customFormat="1" ht="11.25">
      <c r="B359" s="202"/>
      <c r="C359" s="203"/>
      <c r="D359" s="187" t="s">
        <v>139</v>
      </c>
      <c r="E359" s="204" t="s">
        <v>19</v>
      </c>
      <c r="F359" s="205" t="s">
        <v>379</v>
      </c>
      <c r="G359" s="203"/>
      <c r="H359" s="206">
        <v>2.3069999999999999</v>
      </c>
      <c r="I359" s="207"/>
      <c r="J359" s="203"/>
      <c r="K359" s="203"/>
      <c r="L359" s="208"/>
      <c r="M359" s="209"/>
      <c r="N359" s="210"/>
      <c r="O359" s="210"/>
      <c r="P359" s="210"/>
      <c r="Q359" s="210"/>
      <c r="R359" s="210"/>
      <c r="S359" s="210"/>
      <c r="T359" s="211"/>
      <c r="AT359" s="212" t="s">
        <v>139</v>
      </c>
      <c r="AU359" s="212" t="s">
        <v>81</v>
      </c>
      <c r="AV359" s="14" t="s">
        <v>81</v>
      </c>
      <c r="AW359" s="14" t="s">
        <v>33</v>
      </c>
      <c r="AX359" s="14" t="s">
        <v>72</v>
      </c>
      <c r="AY359" s="212" t="s">
        <v>127</v>
      </c>
    </row>
    <row r="360" spans="1:65" s="15" customFormat="1" ht="11.25">
      <c r="B360" s="213"/>
      <c r="C360" s="214"/>
      <c r="D360" s="187" t="s">
        <v>139</v>
      </c>
      <c r="E360" s="215" t="s">
        <v>19</v>
      </c>
      <c r="F360" s="216" t="s">
        <v>145</v>
      </c>
      <c r="G360" s="214"/>
      <c r="H360" s="217">
        <v>170.971</v>
      </c>
      <c r="I360" s="218"/>
      <c r="J360" s="214"/>
      <c r="K360" s="214"/>
      <c r="L360" s="219"/>
      <c r="M360" s="220"/>
      <c r="N360" s="221"/>
      <c r="O360" s="221"/>
      <c r="P360" s="221"/>
      <c r="Q360" s="221"/>
      <c r="R360" s="221"/>
      <c r="S360" s="221"/>
      <c r="T360" s="222"/>
      <c r="AT360" s="223" t="s">
        <v>139</v>
      </c>
      <c r="AU360" s="223" t="s">
        <v>81</v>
      </c>
      <c r="AV360" s="15" t="s">
        <v>135</v>
      </c>
      <c r="AW360" s="15" t="s">
        <v>33</v>
      </c>
      <c r="AX360" s="15" t="s">
        <v>79</v>
      </c>
      <c r="AY360" s="223" t="s">
        <v>127</v>
      </c>
    </row>
    <row r="361" spans="1:65" s="2" customFormat="1" ht="24">
      <c r="A361" s="35"/>
      <c r="B361" s="36"/>
      <c r="C361" s="174" t="s">
        <v>399</v>
      </c>
      <c r="D361" s="174" t="s">
        <v>130</v>
      </c>
      <c r="E361" s="175" t="s">
        <v>400</v>
      </c>
      <c r="F361" s="176" t="s">
        <v>401</v>
      </c>
      <c r="G361" s="177" t="s">
        <v>305</v>
      </c>
      <c r="H361" s="234"/>
      <c r="I361" s="179"/>
      <c r="J361" s="180">
        <f>ROUND(I361*H361,2)</f>
        <v>0</v>
      </c>
      <c r="K361" s="176" t="s">
        <v>134</v>
      </c>
      <c r="L361" s="40"/>
      <c r="M361" s="181" t="s">
        <v>19</v>
      </c>
      <c r="N361" s="182" t="s">
        <v>43</v>
      </c>
      <c r="O361" s="65"/>
      <c r="P361" s="183">
        <f>O361*H361</f>
        <v>0</v>
      </c>
      <c r="Q361" s="183">
        <v>0</v>
      </c>
      <c r="R361" s="183">
        <f>Q361*H361</f>
        <v>0</v>
      </c>
      <c r="S361" s="183">
        <v>0</v>
      </c>
      <c r="T361" s="184">
        <f>S361*H361</f>
        <v>0</v>
      </c>
      <c r="U361" s="35"/>
      <c r="V361" s="35"/>
      <c r="W361" s="35"/>
      <c r="X361" s="35"/>
      <c r="Y361" s="35"/>
      <c r="Z361" s="35"/>
      <c r="AA361" s="35"/>
      <c r="AB361" s="35"/>
      <c r="AC361" s="35"/>
      <c r="AD361" s="35"/>
      <c r="AE361" s="35"/>
      <c r="AR361" s="185" t="s">
        <v>220</v>
      </c>
      <c r="AT361" s="185" t="s">
        <v>130</v>
      </c>
      <c r="AU361" s="185" t="s">
        <v>81</v>
      </c>
      <c r="AY361" s="18" t="s">
        <v>127</v>
      </c>
      <c r="BE361" s="186">
        <f>IF(N361="základní",J361,0)</f>
        <v>0</v>
      </c>
      <c r="BF361" s="186">
        <f>IF(N361="snížená",J361,0)</f>
        <v>0</v>
      </c>
      <c r="BG361" s="186">
        <f>IF(N361="zákl. přenesená",J361,0)</f>
        <v>0</v>
      </c>
      <c r="BH361" s="186">
        <f>IF(N361="sníž. přenesená",J361,0)</f>
        <v>0</v>
      </c>
      <c r="BI361" s="186">
        <f>IF(N361="nulová",J361,0)</f>
        <v>0</v>
      </c>
      <c r="BJ361" s="18" t="s">
        <v>79</v>
      </c>
      <c r="BK361" s="186">
        <f>ROUND(I361*H361,2)</f>
        <v>0</v>
      </c>
      <c r="BL361" s="18" t="s">
        <v>220</v>
      </c>
      <c r="BM361" s="185" t="s">
        <v>402</v>
      </c>
    </row>
    <row r="362" spans="1:65" s="2" customFormat="1" ht="78">
      <c r="A362" s="35"/>
      <c r="B362" s="36"/>
      <c r="C362" s="37"/>
      <c r="D362" s="187" t="s">
        <v>137</v>
      </c>
      <c r="E362" s="37"/>
      <c r="F362" s="188" t="s">
        <v>403</v>
      </c>
      <c r="G362" s="37"/>
      <c r="H362" s="37"/>
      <c r="I362" s="189"/>
      <c r="J362" s="37"/>
      <c r="K362" s="37"/>
      <c r="L362" s="40"/>
      <c r="M362" s="190"/>
      <c r="N362" s="191"/>
      <c r="O362" s="65"/>
      <c r="P362" s="65"/>
      <c r="Q362" s="65"/>
      <c r="R362" s="65"/>
      <c r="S362" s="65"/>
      <c r="T362" s="66"/>
      <c r="U362" s="35"/>
      <c r="V362" s="35"/>
      <c r="W362" s="35"/>
      <c r="X362" s="35"/>
      <c r="Y362" s="35"/>
      <c r="Z362" s="35"/>
      <c r="AA362" s="35"/>
      <c r="AB362" s="35"/>
      <c r="AC362" s="35"/>
      <c r="AD362" s="35"/>
      <c r="AE362" s="35"/>
      <c r="AT362" s="18" t="s">
        <v>137</v>
      </c>
      <c r="AU362" s="18" t="s">
        <v>81</v>
      </c>
    </row>
    <row r="363" spans="1:65" s="12" customFormat="1" ht="22.9" customHeight="1">
      <c r="B363" s="158"/>
      <c r="C363" s="159"/>
      <c r="D363" s="160" t="s">
        <v>71</v>
      </c>
      <c r="E363" s="172" t="s">
        <v>404</v>
      </c>
      <c r="F363" s="172" t="s">
        <v>405</v>
      </c>
      <c r="G363" s="159"/>
      <c r="H363" s="159"/>
      <c r="I363" s="162"/>
      <c r="J363" s="173">
        <f>BK363</f>
        <v>0</v>
      </c>
      <c r="K363" s="159"/>
      <c r="L363" s="164"/>
      <c r="M363" s="165"/>
      <c r="N363" s="166"/>
      <c r="O363" s="166"/>
      <c r="P363" s="167">
        <f>SUM(P364:P410)</f>
        <v>0</v>
      </c>
      <c r="Q363" s="166"/>
      <c r="R363" s="167">
        <f>SUM(R364:R410)</f>
        <v>2.1972036000000004</v>
      </c>
      <c r="S363" s="166"/>
      <c r="T363" s="168">
        <f>SUM(T364:T410)</f>
        <v>0.18393999999999999</v>
      </c>
      <c r="AR363" s="169" t="s">
        <v>81</v>
      </c>
      <c r="AT363" s="170" t="s">
        <v>71</v>
      </c>
      <c r="AU363" s="170" t="s">
        <v>79</v>
      </c>
      <c r="AY363" s="169" t="s">
        <v>127</v>
      </c>
      <c r="BK363" s="171">
        <f>SUM(BK364:BK410)</f>
        <v>0</v>
      </c>
    </row>
    <row r="364" spans="1:65" s="2" customFormat="1" ht="16.5" customHeight="1">
      <c r="A364" s="35"/>
      <c r="B364" s="36"/>
      <c r="C364" s="174" t="s">
        <v>406</v>
      </c>
      <c r="D364" s="174" t="s">
        <v>130</v>
      </c>
      <c r="E364" s="175" t="s">
        <v>407</v>
      </c>
      <c r="F364" s="176" t="s">
        <v>408</v>
      </c>
      <c r="G364" s="177" t="s">
        <v>409</v>
      </c>
      <c r="H364" s="178">
        <v>17.5</v>
      </c>
      <c r="I364" s="179"/>
      <c r="J364" s="180">
        <f>ROUND(I364*H364,2)</f>
        <v>0</v>
      </c>
      <c r="K364" s="176" t="s">
        <v>134</v>
      </c>
      <c r="L364" s="40"/>
      <c r="M364" s="181" t="s">
        <v>19</v>
      </c>
      <c r="N364" s="182" t="s">
        <v>43</v>
      </c>
      <c r="O364" s="65"/>
      <c r="P364" s="183">
        <f>O364*H364</f>
        <v>0</v>
      </c>
      <c r="Q364" s="183">
        <v>0</v>
      </c>
      <c r="R364" s="183">
        <f>Q364*H364</f>
        <v>0</v>
      </c>
      <c r="S364" s="183">
        <v>3.48E-3</v>
      </c>
      <c r="T364" s="184">
        <f>S364*H364</f>
        <v>6.0900000000000003E-2</v>
      </c>
      <c r="U364" s="35"/>
      <c r="V364" s="35"/>
      <c r="W364" s="35"/>
      <c r="X364" s="35"/>
      <c r="Y364" s="35"/>
      <c r="Z364" s="35"/>
      <c r="AA364" s="35"/>
      <c r="AB364" s="35"/>
      <c r="AC364" s="35"/>
      <c r="AD364" s="35"/>
      <c r="AE364" s="35"/>
      <c r="AR364" s="185" t="s">
        <v>220</v>
      </c>
      <c r="AT364" s="185" t="s">
        <v>130</v>
      </c>
      <c r="AU364" s="185" t="s">
        <v>81</v>
      </c>
      <c r="AY364" s="18" t="s">
        <v>127</v>
      </c>
      <c r="BE364" s="186">
        <f>IF(N364="základní",J364,0)</f>
        <v>0</v>
      </c>
      <c r="BF364" s="186">
        <f>IF(N364="snížená",J364,0)</f>
        <v>0</v>
      </c>
      <c r="BG364" s="186">
        <f>IF(N364="zákl. přenesená",J364,0)</f>
        <v>0</v>
      </c>
      <c r="BH364" s="186">
        <f>IF(N364="sníž. přenesená",J364,0)</f>
        <v>0</v>
      </c>
      <c r="BI364" s="186">
        <f>IF(N364="nulová",J364,0)</f>
        <v>0</v>
      </c>
      <c r="BJ364" s="18" t="s">
        <v>79</v>
      </c>
      <c r="BK364" s="186">
        <f>ROUND(I364*H364,2)</f>
        <v>0</v>
      </c>
      <c r="BL364" s="18" t="s">
        <v>220</v>
      </c>
      <c r="BM364" s="185" t="s">
        <v>410</v>
      </c>
    </row>
    <row r="365" spans="1:65" s="14" customFormat="1" ht="11.25">
      <c r="B365" s="202"/>
      <c r="C365" s="203"/>
      <c r="D365" s="187" t="s">
        <v>139</v>
      </c>
      <c r="E365" s="204" t="s">
        <v>19</v>
      </c>
      <c r="F365" s="205" t="s">
        <v>411</v>
      </c>
      <c r="G365" s="203"/>
      <c r="H365" s="206">
        <v>17.5</v>
      </c>
      <c r="I365" s="207"/>
      <c r="J365" s="203"/>
      <c r="K365" s="203"/>
      <c r="L365" s="208"/>
      <c r="M365" s="209"/>
      <c r="N365" s="210"/>
      <c r="O365" s="210"/>
      <c r="P365" s="210"/>
      <c r="Q365" s="210"/>
      <c r="R365" s="210"/>
      <c r="S365" s="210"/>
      <c r="T365" s="211"/>
      <c r="AT365" s="212" t="s">
        <v>139</v>
      </c>
      <c r="AU365" s="212" t="s">
        <v>81</v>
      </c>
      <c r="AV365" s="14" t="s">
        <v>81</v>
      </c>
      <c r="AW365" s="14" t="s">
        <v>33</v>
      </c>
      <c r="AX365" s="14" t="s">
        <v>79</v>
      </c>
      <c r="AY365" s="212" t="s">
        <v>127</v>
      </c>
    </row>
    <row r="366" spans="1:65" s="2" customFormat="1" ht="16.5" customHeight="1">
      <c r="A366" s="35"/>
      <c r="B366" s="36"/>
      <c r="C366" s="174" t="s">
        <v>412</v>
      </c>
      <c r="D366" s="174" t="s">
        <v>130</v>
      </c>
      <c r="E366" s="175" t="s">
        <v>413</v>
      </c>
      <c r="F366" s="176" t="s">
        <v>414</v>
      </c>
      <c r="G366" s="177" t="s">
        <v>409</v>
      </c>
      <c r="H366" s="178">
        <v>14</v>
      </c>
      <c r="I366" s="179"/>
      <c r="J366" s="180">
        <f>ROUND(I366*H366,2)</f>
        <v>0</v>
      </c>
      <c r="K366" s="176" t="s">
        <v>134</v>
      </c>
      <c r="L366" s="40"/>
      <c r="M366" s="181" t="s">
        <v>19</v>
      </c>
      <c r="N366" s="182" t="s">
        <v>43</v>
      </c>
      <c r="O366" s="65"/>
      <c r="P366" s="183">
        <f>O366*H366</f>
        <v>0</v>
      </c>
      <c r="Q366" s="183">
        <v>0</v>
      </c>
      <c r="R366" s="183">
        <f>Q366*H366</f>
        <v>0</v>
      </c>
      <c r="S366" s="183">
        <v>1.91E-3</v>
      </c>
      <c r="T366" s="184">
        <f>S366*H366</f>
        <v>2.674E-2</v>
      </c>
      <c r="U366" s="35"/>
      <c r="V366" s="35"/>
      <c r="W366" s="35"/>
      <c r="X366" s="35"/>
      <c r="Y366" s="35"/>
      <c r="Z366" s="35"/>
      <c r="AA366" s="35"/>
      <c r="AB366" s="35"/>
      <c r="AC366" s="35"/>
      <c r="AD366" s="35"/>
      <c r="AE366" s="35"/>
      <c r="AR366" s="185" t="s">
        <v>220</v>
      </c>
      <c r="AT366" s="185" t="s">
        <v>130</v>
      </c>
      <c r="AU366" s="185" t="s">
        <v>81</v>
      </c>
      <c r="AY366" s="18" t="s">
        <v>127</v>
      </c>
      <c r="BE366" s="186">
        <f>IF(N366="základní",J366,0)</f>
        <v>0</v>
      </c>
      <c r="BF366" s="186">
        <f>IF(N366="snížená",J366,0)</f>
        <v>0</v>
      </c>
      <c r="BG366" s="186">
        <f>IF(N366="zákl. přenesená",J366,0)</f>
        <v>0</v>
      </c>
      <c r="BH366" s="186">
        <f>IF(N366="sníž. přenesená",J366,0)</f>
        <v>0</v>
      </c>
      <c r="BI366" s="186">
        <f>IF(N366="nulová",J366,0)</f>
        <v>0</v>
      </c>
      <c r="BJ366" s="18" t="s">
        <v>79</v>
      </c>
      <c r="BK366" s="186">
        <f>ROUND(I366*H366,2)</f>
        <v>0</v>
      </c>
      <c r="BL366" s="18" t="s">
        <v>220</v>
      </c>
      <c r="BM366" s="185" t="s">
        <v>415</v>
      </c>
    </row>
    <row r="367" spans="1:65" s="2" customFormat="1" ht="16.5" customHeight="1">
      <c r="A367" s="35"/>
      <c r="B367" s="36"/>
      <c r="C367" s="174" t="s">
        <v>416</v>
      </c>
      <c r="D367" s="174" t="s">
        <v>130</v>
      </c>
      <c r="E367" s="175" t="s">
        <v>417</v>
      </c>
      <c r="F367" s="176" t="s">
        <v>418</v>
      </c>
      <c r="G367" s="177" t="s">
        <v>409</v>
      </c>
      <c r="H367" s="178">
        <v>10</v>
      </c>
      <c r="I367" s="179"/>
      <c r="J367" s="180">
        <f>ROUND(I367*H367,2)</f>
        <v>0</v>
      </c>
      <c r="K367" s="176" t="s">
        <v>134</v>
      </c>
      <c r="L367" s="40"/>
      <c r="M367" s="181" t="s">
        <v>19</v>
      </c>
      <c r="N367" s="182" t="s">
        <v>43</v>
      </c>
      <c r="O367" s="65"/>
      <c r="P367" s="183">
        <f>O367*H367</f>
        <v>0</v>
      </c>
      <c r="Q367" s="183">
        <v>0</v>
      </c>
      <c r="R367" s="183">
        <f>Q367*H367</f>
        <v>0</v>
      </c>
      <c r="S367" s="183">
        <v>1.75E-3</v>
      </c>
      <c r="T367" s="184">
        <f>S367*H367</f>
        <v>1.7500000000000002E-2</v>
      </c>
      <c r="U367" s="35"/>
      <c r="V367" s="35"/>
      <c r="W367" s="35"/>
      <c r="X367" s="35"/>
      <c r="Y367" s="35"/>
      <c r="Z367" s="35"/>
      <c r="AA367" s="35"/>
      <c r="AB367" s="35"/>
      <c r="AC367" s="35"/>
      <c r="AD367" s="35"/>
      <c r="AE367" s="35"/>
      <c r="AR367" s="185" t="s">
        <v>220</v>
      </c>
      <c r="AT367" s="185" t="s">
        <v>130</v>
      </c>
      <c r="AU367" s="185" t="s">
        <v>81</v>
      </c>
      <c r="AY367" s="18" t="s">
        <v>127</v>
      </c>
      <c r="BE367" s="186">
        <f>IF(N367="základní",J367,0)</f>
        <v>0</v>
      </c>
      <c r="BF367" s="186">
        <f>IF(N367="snížená",J367,0)</f>
        <v>0</v>
      </c>
      <c r="BG367" s="186">
        <f>IF(N367="zákl. přenesená",J367,0)</f>
        <v>0</v>
      </c>
      <c r="BH367" s="186">
        <f>IF(N367="sníž. přenesená",J367,0)</f>
        <v>0</v>
      </c>
      <c r="BI367" s="186">
        <f>IF(N367="nulová",J367,0)</f>
        <v>0</v>
      </c>
      <c r="BJ367" s="18" t="s">
        <v>79</v>
      </c>
      <c r="BK367" s="186">
        <f>ROUND(I367*H367,2)</f>
        <v>0</v>
      </c>
      <c r="BL367" s="18" t="s">
        <v>220</v>
      </c>
      <c r="BM367" s="185" t="s">
        <v>419</v>
      </c>
    </row>
    <row r="368" spans="1:65" s="13" customFormat="1" ht="11.25">
      <c r="B368" s="192"/>
      <c r="C368" s="193"/>
      <c r="D368" s="187" t="s">
        <v>139</v>
      </c>
      <c r="E368" s="194" t="s">
        <v>19</v>
      </c>
      <c r="F368" s="195" t="s">
        <v>420</v>
      </c>
      <c r="G368" s="193"/>
      <c r="H368" s="194" t="s">
        <v>19</v>
      </c>
      <c r="I368" s="196"/>
      <c r="J368" s="193"/>
      <c r="K368" s="193"/>
      <c r="L368" s="197"/>
      <c r="M368" s="198"/>
      <c r="N368" s="199"/>
      <c r="O368" s="199"/>
      <c r="P368" s="199"/>
      <c r="Q368" s="199"/>
      <c r="R368" s="199"/>
      <c r="S368" s="199"/>
      <c r="T368" s="200"/>
      <c r="AT368" s="201" t="s">
        <v>139</v>
      </c>
      <c r="AU368" s="201" t="s">
        <v>81</v>
      </c>
      <c r="AV368" s="13" t="s">
        <v>79</v>
      </c>
      <c r="AW368" s="13" t="s">
        <v>33</v>
      </c>
      <c r="AX368" s="13" t="s">
        <v>72</v>
      </c>
      <c r="AY368" s="201" t="s">
        <v>127</v>
      </c>
    </row>
    <row r="369" spans="1:65" s="14" customFormat="1" ht="11.25">
      <c r="B369" s="202"/>
      <c r="C369" s="203"/>
      <c r="D369" s="187" t="s">
        <v>139</v>
      </c>
      <c r="E369" s="204" t="s">
        <v>19</v>
      </c>
      <c r="F369" s="205" t="s">
        <v>192</v>
      </c>
      <c r="G369" s="203"/>
      <c r="H369" s="206">
        <v>10</v>
      </c>
      <c r="I369" s="207"/>
      <c r="J369" s="203"/>
      <c r="K369" s="203"/>
      <c r="L369" s="208"/>
      <c r="M369" s="209"/>
      <c r="N369" s="210"/>
      <c r="O369" s="210"/>
      <c r="P369" s="210"/>
      <c r="Q369" s="210"/>
      <c r="R369" s="210"/>
      <c r="S369" s="210"/>
      <c r="T369" s="211"/>
      <c r="AT369" s="212" t="s">
        <v>139</v>
      </c>
      <c r="AU369" s="212" t="s">
        <v>81</v>
      </c>
      <c r="AV369" s="14" t="s">
        <v>81</v>
      </c>
      <c r="AW369" s="14" t="s">
        <v>33</v>
      </c>
      <c r="AX369" s="14" t="s">
        <v>79</v>
      </c>
      <c r="AY369" s="212" t="s">
        <v>127</v>
      </c>
    </row>
    <row r="370" spans="1:65" s="2" customFormat="1" ht="16.5" customHeight="1">
      <c r="A370" s="35"/>
      <c r="B370" s="36"/>
      <c r="C370" s="174" t="s">
        <v>421</v>
      </c>
      <c r="D370" s="174" t="s">
        <v>130</v>
      </c>
      <c r="E370" s="175" t="s">
        <v>422</v>
      </c>
      <c r="F370" s="176" t="s">
        <v>423</v>
      </c>
      <c r="G370" s="177" t="s">
        <v>409</v>
      </c>
      <c r="H370" s="178">
        <v>20</v>
      </c>
      <c r="I370" s="179"/>
      <c r="J370" s="180">
        <f>ROUND(I370*H370,2)</f>
        <v>0</v>
      </c>
      <c r="K370" s="176" t="s">
        <v>134</v>
      </c>
      <c r="L370" s="40"/>
      <c r="M370" s="181" t="s">
        <v>19</v>
      </c>
      <c r="N370" s="182" t="s">
        <v>43</v>
      </c>
      <c r="O370" s="65"/>
      <c r="P370" s="183">
        <f>O370*H370</f>
        <v>0</v>
      </c>
      <c r="Q370" s="183">
        <v>0</v>
      </c>
      <c r="R370" s="183">
        <f>Q370*H370</f>
        <v>0</v>
      </c>
      <c r="S370" s="183">
        <v>3.9399999999999999E-3</v>
      </c>
      <c r="T370" s="184">
        <f>S370*H370</f>
        <v>7.8799999999999995E-2</v>
      </c>
      <c r="U370" s="35"/>
      <c r="V370" s="35"/>
      <c r="W370" s="35"/>
      <c r="X370" s="35"/>
      <c r="Y370" s="35"/>
      <c r="Z370" s="35"/>
      <c r="AA370" s="35"/>
      <c r="AB370" s="35"/>
      <c r="AC370" s="35"/>
      <c r="AD370" s="35"/>
      <c r="AE370" s="35"/>
      <c r="AR370" s="185" t="s">
        <v>220</v>
      </c>
      <c r="AT370" s="185" t="s">
        <v>130</v>
      </c>
      <c r="AU370" s="185" t="s">
        <v>81</v>
      </c>
      <c r="AY370" s="18" t="s">
        <v>127</v>
      </c>
      <c r="BE370" s="186">
        <f>IF(N370="základní",J370,0)</f>
        <v>0</v>
      </c>
      <c r="BF370" s="186">
        <f>IF(N370="snížená",J370,0)</f>
        <v>0</v>
      </c>
      <c r="BG370" s="186">
        <f>IF(N370="zákl. přenesená",J370,0)</f>
        <v>0</v>
      </c>
      <c r="BH370" s="186">
        <f>IF(N370="sníž. přenesená",J370,0)</f>
        <v>0</v>
      </c>
      <c r="BI370" s="186">
        <f>IF(N370="nulová",J370,0)</f>
        <v>0</v>
      </c>
      <c r="BJ370" s="18" t="s">
        <v>79</v>
      </c>
      <c r="BK370" s="186">
        <f>ROUND(I370*H370,2)</f>
        <v>0</v>
      </c>
      <c r="BL370" s="18" t="s">
        <v>220</v>
      </c>
      <c r="BM370" s="185" t="s">
        <v>424</v>
      </c>
    </row>
    <row r="371" spans="1:65" s="2" customFormat="1" ht="16.5" customHeight="1">
      <c r="A371" s="35"/>
      <c r="B371" s="36"/>
      <c r="C371" s="174" t="s">
        <v>425</v>
      </c>
      <c r="D371" s="174" t="s">
        <v>130</v>
      </c>
      <c r="E371" s="175" t="s">
        <v>426</v>
      </c>
      <c r="F371" s="176" t="s">
        <v>427</v>
      </c>
      <c r="G371" s="177" t="s">
        <v>133</v>
      </c>
      <c r="H371" s="178">
        <v>539.62</v>
      </c>
      <c r="I371" s="179"/>
      <c r="J371" s="180">
        <f>ROUND(I371*H371,2)</f>
        <v>0</v>
      </c>
      <c r="K371" s="176" t="s">
        <v>134</v>
      </c>
      <c r="L371" s="40"/>
      <c r="M371" s="181" t="s">
        <v>19</v>
      </c>
      <c r="N371" s="182" t="s">
        <v>43</v>
      </c>
      <c r="O371" s="65"/>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220</v>
      </c>
      <c r="AT371" s="185" t="s">
        <v>130</v>
      </c>
      <c r="AU371" s="185" t="s">
        <v>81</v>
      </c>
      <c r="AY371" s="18" t="s">
        <v>127</v>
      </c>
      <c r="BE371" s="186">
        <f>IF(N371="základní",J371,0)</f>
        <v>0</v>
      </c>
      <c r="BF371" s="186">
        <f>IF(N371="snížená",J371,0)</f>
        <v>0</v>
      </c>
      <c r="BG371" s="186">
        <f>IF(N371="zákl. přenesená",J371,0)</f>
        <v>0</v>
      </c>
      <c r="BH371" s="186">
        <f>IF(N371="sníž. přenesená",J371,0)</f>
        <v>0</v>
      </c>
      <c r="BI371" s="186">
        <f>IF(N371="nulová",J371,0)</f>
        <v>0</v>
      </c>
      <c r="BJ371" s="18" t="s">
        <v>79</v>
      </c>
      <c r="BK371" s="186">
        <f>ROUND(I371*H371,2)</f>
        <v>0</v>
      </c>
      <c r="BL371" s="18" t="s">
        <v>220</v>
      </c>
      <c r="BM371" s="185" t="s">
        <v>428</v>
      </c>
    </row>
    <row r="372" spans="1:65" s="14" customFormat="1" ht="11.25">
      <c r="B372" s="202"/>
      <c r="C372" s="203"/>
      <c r="D372" s="187" t="s">
        <v>139</v>
      </c>
      <c r="E372" s="204" t="s">
        <v>19</v>
      </c>
      <c r="F372" s="205" t="s">
        <v>429</v>
      </c>
      <c r="G372" s="203"/>
      <c r="H372" s="206">
        <v>364.435</v>
      </c>
      <c r="I372" s="207"/>
      <c r="J372" s="203"/>
      <c r="K372" s="203"/>
      <c r="L372" s="208"/>
      <c r="M372" s="209"/>
      <c r="N372" s="210"/>
      <c r="O372" s="210"/>
      <c r="P372" s="210"/>
      <c r="Q372" s="210"/>
      <c r="R372" s="210"/>
      <c r="S372" s="210"/>
      <c r="T372" s="211"/>
      <c r="AT372" s="212" t="s">
        <v>139</v>
      </c>
      <c r="AU372" s="212" t="s">
        <v>81</v>
      </c>
      <c r="AV372" s="14" t="s">
        <v>81</v>
      </c>
      <c r="AW372" s="14" t="s">
        <v>33</v>
      </c>
      <c r="AX372" s="14" t="s">
        <v>72</v>
      </c>
      <c r="AY372" s="212" t="s">
        <v>127</v>
      </c>
    </row>
    <row r="373" spans="1:65" s="14" customFormat="1" ht="11.25">
      <c r="B373" s="202"/>
      <c r="C373" s="203"/>
      <c r="D373" s="187" t="s">
        <v>139</v>
      </c>
      <c r="E373" s="204" t="s">
        <v>19</v>
      </c>
      <c r="F373" s="205" t="s">
        <v>430</v>
      </c>
      <c r="G373" s="203"/>
      <c r="H373" s="206">
        <v>221.821</v>
      </c>
      <c r="I373" s="207"/>
      <c r="J373" s="203"/>
      <c r="K373" s="203"/>
      <c r="L373" s="208"/>
      <c r="M373" s="209"/>
      <c r="N373" s="210"/>
      <c r="O373" s="210"/>
      <c r="P373" s="210"/>
      <c r="Q373" s="210"/>
      <c r="R373" s="210"/>
      <c r="S373" s="210"/>
      <c r="T373" s="211"/>
      <c r="AT373" s="212" t="s">
        <v>139</v>
      </c>
      <c r="AU373" s="212" t="s">
        <v>81</v>
      </c>
      <c r="AV373" s="14" t="s">
        <v>81</v>
      </c>
      <c r="AW373" s="14" t="s">
        <v>33</v>
      </c>
      <c r="AX373" s="14" t="s">
        <v>72</v>
      </c>
      <c r="AY373" s="212" t="s">
        <v>127</v>
      </c>
    </row>
    <row r="374" spans="1:65" s="14" customFormat="1" ht="11.25">
      <c r="B374" s="202"/>
      <c r="C374" s="203"/>
      <c r="D374" s="187" t="s">
        <v>139</v>
      </c>
      <c r="E374" s="204" t="s">
        <v>19</v>
      </c>
      <c r="F374" s="205" t="s">
        <v>431</v>
      </c>
      <c r="G374" s="203"/>
      <c r="H374" s="206">
        <v>-17.398</v>
      </c>
      <c r="I374" s="207"/>
      <c r="J374" s="203"/>
      <c r="K374" s="203"/>
      <c r="L374" s="208"/>
      <c r="M374" s="209"/>
      <c r="N374" s="210"/>
      <c r="O374" s="210"/>
      <c r="P374" s="210"/>
      <c r="Q374" s="210"/>
      <c r="R374" s="210"/>
      <c r="S374" s="210"/>
      <c r="T374" s="211"/>
      <c r="AT374" s="212" t="s">
        <v>139</v>
      </c>
      <c r="AU374" s="212" t="s">
        <v>81</v>
      </c>
      <c r="AV374" s="14" t="s">
        <v>81</v>
      </c>
      <c r="AW374" s="14" t="s">
        <v>33</v>
      </c>
      <c r="AX374" s="14" t="s">
        <v>72</v>
      </c>
      <c r="AY374" s="212" t="s">
        <v>127</v>
      </c>
    </row>
    <row r="375" spans="1:65" s="14" customFormat="1" ht="11.25">
      <c r="B375" s="202"/>
      <c r="C375" s="203"/>
      <c r="D375" s="187" t="s">
        <v>139</v>
      </c>
      <c r="E375" s="204" t="s">
        <v>19</v>
      </c>
      <c r="F375" s="205" t="s">
        <v>432</v>
      </c>
      <c r="G375" s="203"/>
      <c r="H375" s="206">
        <v>2.3119999999999998</v>
      </c>
      <c r="I375" s="207"/>
      <c r="J375" s="203"/>
      <c r="K375" s="203"/>
      <c r="L375" s="208"/>
      <c r="M375" s="209"/>
      <c r="N375" s="210"/>
      <c r="O375" s="210"/>
      <c r="P375" s="210"/>
      <c r="Q375" s="210"/>
      <c r="R375" s="210"/>
      <c r="S375" s="210"/>
      <c r="T375" s="211"/>
      <c r="AT375" s="212" t="s">
        <v>139</v>
      </c>
      <c r="AU375" s="212" t="s">
        <v>81</v>
      </c>
      <c r="AV375" s="14" t="s">
        <v>81</v>
      </c>
      <c r="AW375" s="14" t="s">
        <v>33</v>
      </c>
      <c r="AX375" s="14" t="s">
        <v>72</v>
      </c>
      <c r="AY375" s="212" t="s">
        <v>127</v>
      </c>
    </row>
    <row r="376" spans="1:65" s="14" customFormat="1" ht="11.25">
      <c r="B376" s="202"/>
      <c r="C376" s="203"/>
      <c r="D376" s="187" t="s">
        <v>139</v>
      </c>
      <c r="E376" s="204" t="s">
        <v>19</v>
      </c>
      <c r="F376" s="205" t="s">
        <v>433</v>
      </c>
      <c r="G376" s="203"/>
      <c r="H376" s="206">
        <v>23.103999999999999</v>
      </c>
      <c r="I376" s="207"/>
      <c r="J376" s="203"/>
      <c r="K376" s="203"/>
      <c r="L376" s="208"/>
      <c r="M376" s="209"/>
      <c r="N376" s="210"/>
      <c r="O376" s="210"/>
      <c r="P376" s="210"/>
      <c r="Q376" s="210"/>
      <c r="R376" s="210"/>
      <c r="S376" s="210"/>
      <c r="T376" s="211"/>
      <c r="AT376" s="212" t="s">
        <v>139</v>
      </c>
      <c r="AU376" s="212" t="s">
        <v>81</v>
      </c>
      <c r="AV376" s="14" t="s">
        <v>81</v>
      </c>
      <c r="AW376" s="14" t="s">
        <v>33</v>
      </c>
      <c r="AX376" s="14" t="s">
        <v>72</v>
      </c>
      <c r="AY376" s="212" t="s">
        <v>127</v>
      </c>
    </row>
    <row r="377" spans="1:65" s="14" customFormat="1" ht="11.25">
      <c r="B377" s="202"/>
      <c r="C377" s="203"/>
      <c r="D377" s="187" t="s">
        <v>139</v>
      </c>
      <c r="E377" s="204" t="s">
        <v>19</v>
      </c>
      <c r="F377" s="205" t="s">
        <v>434</v>
      </c>
      <c r="G377" s="203"/>
      <c r="H377" s="206">
        <v>-0.72</v>
      </c>
      <c r="I377" s="207"/>
      <c r="J377" s="203"/>
      <c r="K377" s="203"/>
      <c r="L377" s="208"/>
      <c r="M377" s="209"/>
      <c r="N377" s="210"/>
      <c r="O377" s="210"/>
      <c r="P377" s="210"/>
      <c r="Q377" s="210"/>
      <c r="R377" s="210"/>
      <c r="S377" s="210"/>
      <c r="T377" s="211"/>
      <c r="AT377" s="212" t="s">
        <v>139</v>
      </c>
      <c r="AU377" s="212" t="s">
        <v>81</v>
      </c>
      <c r="AV377" s="14" t="s">
        <v>81</v>
      </c>
      <c r="AW377" s="14" t="s">
        <v>33</v>
      </c>
      <c r="AX377" s="14" t="s">
        <v>72</v>
      </c>
      <c r="AY377" s="212" t="s">
        <v>127</v>
      </c>
    </row>
    <row r="378" spans="1:65" s="14" customFormat="1" ht="11.25">
      <c r="B378" s="202"/>
      <c r="C378" s="203"/>
      <c r="D378" s="187" t="s">
        <v>139</v>
      </c>
      <c r="E378" s="204" t="s">
        <v>19</v>
      </c>
      <c r="F378" s="205" t="s">
        <v>370</v>
      </c>
      <c r="G378" s="203"/>
      <c r="H378" s="206">
        <v>-1.716</v>
      </c>
      <c r="I378" s="207"/>
      <c r="J378" s="203"/>
      <c r="K378" s="203"/>
      <c r="L378" s="208"/>
      <c r="M378" s="209"/>
      <c r="N378" s="210"/>
      <c r="O378" s="210"/>
      <c r="P378" s="210"/>
      <c r="Q378" s="210"/>
      <c r="R378" s="210"/>
      <c r="S378" s="210"/>
      <c r="T378" s="211"/>
      <c r="AT378" s="212" t="s">
        <v>139</v>
      </c>
      <c r="AU378" s="212" t="s">
        <v>81</v>
      </c>
      <c r="AV378" s="14" t="s">
        <v>81</v>
      </c>
      <c r="AW378" s="14" t="s">
        <v>33</v>
      </c>
      <c r="AX378" s="14" t="s">
        <v>72</v>
      </c>
      <c r="AY378" s="212" t="s">
        <v>127</v>
      </c>
    </row>
    <row r="379" spans="1:65" s="14" customFormat="1" ht="11.25">
      <c r="B379" s="202"/>
      <c r="C379" s="203"/>
      <c r="D379" s="187" t="s">
        <v>139</v>
      </c>
      <c r="E379" s="204" t="s">
        <v>19</v>
      </c>
      <c r="F379" s="205" t="s">
        <v>371</v>
      </c>
      <c r="G379" s="203"/>
      <c r="H379" s="206">
        <v>-46.332000000000001</v>
      </c>
      <c r="I379" s="207"/>
      <c r="J379" s="203"/>
      <c r="K379" s="203"/>
      <c r="L379" s="208"/>
      <c r="M379" s="209"/>
      <c r="N379" s="210"/>
      <c r="O379" s="210"/>
      <c r="P379" s="210"/>
      <c r="Q379" s="210"/>
      <c r="R379" s="210"/>
      <c r="S379" s="210"/>
      <c r="T379" s="211"/>
      <c r="AT379" s="212" t="s">
        <v>139</v>
      </c>
      <c r="AU379" s="212" t="s">
        <v>81</v>
      </c>
      <c r="AV379" s="14" t="s">
        <v>81</v>
      </c>
      <c r="AW379" s="14" t="s">
        <v>33</v>
      </c>
      <c r="AX379" s="14" t="s">
        <v>72</v>
      </c>
      <c r="AY379" s="212" t="s">
        <v>127</v>
      </c>
    </row>
    <row r="380" spans="1:65" s="14" customFormat="1" ht="11.25">
      <c r="B380" s="202"/>
      <c r="C380" s="203"/>
      <c r="D380" s="187" t="s">
        <v>139</v>
      </c>
      <c r="E380" s="204" t="s">
        <v>19</v>
      </c>
      <c r="F380" s="205" t="s">
        <v>372</v>
      </c>
      <c r="G380" s="203"/>
      <c r="H380" s="206">
        <v>-1.5289999999999999</v>
      </c>
      <c r="I380" s="207"/>
      <c r="J380" s="203"/>
      <c r="K380" s="203"/>
      <c r="L380" s="208"/>
      <c r="M380" s="209"/>
      <c r="N380" s="210"/>
      <c r="O380" s="210"/>
      <c r="P380" s="210"/>
      <c r="Q380" s="210"/>
      <c r="R380" s="210"/>
      <c r="S380" s="210"/>
      <c r="T380" s="211"/>
      <c r="AT380" s="212" t="s">
        <v>139</v>
      </c>
      <c r="AU380" s="212" t="s">
        <v>81</v>
      </c>
      <c r="AV380" s="14" t="s">
        <v>81</v>
      </c>
      <c r="AW380" s="14" t="s">
        <v>33</v>
      </c>
      <c r="AX380" s="14" t="s">
        <v>72</v>
      </c>
      <c r="AY380" s="212" t="s">
        <v>127</v>
      </c>
    </row>
    <row r="381" spans="1:65" s="14" customFormat="1" ht="11.25">
      <c r="B381" s="202"/>
      <c r="C381" s="203"/>
      <c r="D381" s="187" t="s">
        <v>139</v>
      </c>
      <c r="E381" s="204" t="s">
        <v>19</v>
      </c>
      <c r="F381" s="205" t="s">
        <v>373</v>
      </c>
      <c r="G381" s="203"/>
      <c r="H381" s="206">
        <v>-3.6819999999999999</v>
      </c>
      <c r="I381" s="207"/>
      <c r="J381" s="203"/>
      <c r="K381" s="203"/>
      <c r="L381" s="208"/>
      <c r="M381" s="209"/>
      <c r="N381" s="210"/>
      <c r="O381" s="210"/>
      <c r="P381" s="210"/>
      <c r="Q381" s="210"/>
      <c r="R381" s="210"/>
      <c r="S381" s="210"/>
      <c r="T381" s="211"/>
      <c r="AT381" s="212" t="s">
        <v>139</v>
      </c>
      <c r="AU381" s="212" t="s">
        <v>81</v>
      </c>
      <c r="AV381" s="14" t="s">
        <v>81</v>
      </c>
      <c r="AW381" s="14" t="s">
        <v>33</v>
      </c>
      <c r="AX381" s="14" t="s">
        <v>72</v>
      </c>
      <c r="AY381" s="212" t="s">
        <v>127</v>
      </c>
    </row>
    <row r="382" spans="1:65" s="14" customFormat="1" ht="11.25">
      <c r="B382" s="202"/>
      <c r="C382" s="203"/>
      <c r="D382" s="187" t="s">
        <v>139</v>
      </c>
      <c r="E382" s="204" t="s">
        <v>19</v>
      </c>
      <c r="F382" s="205" t="s">
        <v>435</v>
      </c>
      <c r="G382" s="203"/>
      <c r="H382" s="206">
        <v>-0.67500000000000004</v>
      </c>
      <c r="I382" s="207"/>
      <c r="J382" s="203"/>
      <c r="K382" s="203"/>
      <c r="L382" s="208"/>
      <c r="M382" s="209"/>
      <c r="N382" s="210"/>
      <c r="O382" s="210"/>
      <c r="P382" s="210"/>
      <c r="Q382" s="210"/>
      <c r="R382" s="210"/>
      <c r="S382" s="210"/>
      <c r="T382" s="211"/>
      <c r="AT382" s="212" t="s">
        <v>139</v>
      </c>
      <c r="AU382" s="212" t="s">
        <v>81</v>
      </c>
      <c r="AV382" s="14" t="s">
        <v>81</v>
      </c>
      <c r="AW382" s="14" t="s">
        <v>33</v>
      </c>
      <c r="AX382" s="14" t="s">
        <v>72</v>
      </c>
      <c r="AY382" s="212" t="s">
        <v>127</v>
      </c>
    </row>
    <row r="383" spans="1:65" s="15" customFormat="1" ht="11.25">
      <c r="B383" s="213"/>
      <c r="C383" s="214"/>
      <c r="D383" s="187" t="s">
        <v>139</v>
      </c>
      <c r="E383" s="215" t="s">
        <v>19</v>
      </c>
      <c r="F383" s="216" t="s">
        <v>145</v>
      </c>
      <c r="G383" s="214"/>
      <c r="H383" s="217">
        <v>539.62</v>
      </c>
      <c r="I383" s="218"/>
      <c r="J383" s="214"/>
      <c r="K383" s="214"/>
      <c r="L383" s="219"/>
      <c r="M383" s="220"/>
      <c r="N383" s="221"/>
      <c r="O383" s="221"/>
      <c r="P383" s="221"/>
      <c r="Q383" s="221"/>
      <c r="R383" s="221"/>
      <c r="S383" s="221"/>
      <c r="T383" s="222"/>
      <c r="AT383" s="223" t="s">
        <v>139</v>
      </c>
      <c r="AU383" s="223" t="s">
        <v>81</v>
      </c>
      <c r="AV383" s="15" t="s">
        <v>135</v>
      </c>
      <c r="AW383" s="15" t="s">
        <v>33</v>
      </c>
      <c r="AX383" s="15" t="s">
        <v>79</v>
      </c>
      <c r="AY383" s="223" t="s">
        <v>127</v>
      </c>
    </row>
    <row r="384" spans="1:65" s="2" customFormat="1" ht="16.5" customHeight="1">
      <c r="A384" s="35"/>
      <c r="B384" s="36"/>
      <c r="C384" s="224" t="s">
        <v>436</v>
      </c>
      <c r="D384" s="224" t="s">
        <v>296</v>
      </c>
      <c r="E384" s="225" t="s">
        <v>437</v>
      </c>
      <c r="F384" s="226" t="s">
        <v>438</v>
      </c>
      <c r="G384" s="227" t="s">
        <v>133</v>
      </c>
      <c r="H384" s="228">
        <v>620.56299999999999</v>
      </c>
      <c r="I384" s="229"/>
      <c r="J384" s="230">
        <f>ROUND(I384*H384,2)</f>
        <v>0</v>
      </c>
      <c r="K384" s="226" t="s">
        <v>134</v>
      </c>
      <c r="L384" s="231"/>
      <c r="M384" s="232" t="s">
        <v>19</v>
      </c>
      <c r="N384" s="233" t="s">
        <v>43</v>
      </c>
      <c r="O384" s="65"/>
      <c r="P384" s="183">
        <f>O384*H384</f>
        <v>0</v>
      </c>
      <c r="Q384" s="183">
        <v>5.0000000000000001E-4</v>
      </c>
      <c r="R384" s="183">
        <f>Q384*H384</f>
        <v>0.31028149999999999</v>
      </c>
      <c r="S384" s="183">
        <v>0</v>
      </c>
      <c r="T384" s="184">
        <f>S384*H384</f>
        <v>0</v>
      </c>
      <c r="U384" s="35"/>
      <c r="V384" s="35"/>
      <c r="W384" s="35"/>
      <c r="X384" s="35"/>
      <c r="Y384" s="35"/>
      <c r="Z384" s="35"/>
      <c r="AA384" s="35"/>
      <c r="AB384" s="35"/>
      <c r="AC384" s="35"/>
      <c r="AD384" s="35"/>
      <c r="AE384" s="35"/>
      <c r="AR384" s="185" t="s">
        <v>299</v>
      </c>
      <c r="AT384" s="185" t="s">
        <v>296</v>
      </c>
      <c r="AU384" s="185" t="s">
        <v>81</v>
      </c>
      <c r="AY384" s="18" t="s">
        <v>127</v>
      </c>
      <c r="BE384" s="186">
        <f>IF(N384="základní",J384,0)</f>
        <v>0</v>
      </c>
      <c r="BF384" s="186">
        <f>IF(N384="snížená",J384,0)</f>
        <v>0</v>
      </c>
      <c r="BG384" s="186">
        <f>IF(N384="zákl. přenesená",J384,0)</f>
        <v>0</v>
      </c>
      <c r="BH384" s="186">
        <f>IF(N384="sníž. přenesená",J384,0)</f>
        <v>0</v>
      </c>
      <c r="BI384" s="186">
        <f>IF(N384="nulová",J384,0)</f>
        <v>0</v>
      </c>
      <c r="BJ384" s="18" t="s">
        <v>79</v>
      </c>
      <c r="BK384" s="186">
        <f>ROUND(I384*H384,2)</f>
        <v>0</v>
      </c>
      <c r="BL384" s="18" t="s">
        <v>220</v>
      </c>
      <c r="BM384" s="185" t="s">
        <v>439</v>
      </c>
    </row>
    <row r="385" spans="1:65" s="14" customFormat="1" ht="11.25">
      <c r="B385" s="202"/>
      <c r="C385" s="203"/>
      <c r="D385" s="187" t="s">
        <v>139</v>
      </c>
      <c r="E385" s="203"/>
      <c r="F385" s="205" t="s">
        <v>440</v>
      </c>
      <c r="G385" s="203"/>
      <c r="H385" s="206">
        <v>620.56299999999999</v>
      </c>
      <c r="I385" s="207"/>
      <c r="J385" s="203"/>
      <c r="K385" s="203"/>
      <c r="L385" s="208"/>
      <c r="M385" s="209"/>
      <c r="N385" s="210"/>
      <c r="O385" s="210"/>
      <c r="P385" s="210"/>
      <c r="Q385" s="210"/>
      <c r="R385" s="210"/>
      <c r="S385" s="210"/>
      <c r="T385" s="211"/>
      <c r="AT385" s="212" t="s">
        <v>139</v>
      </c>
      <c r="AU385" s="212" t="s">
        <v>81</v>
      </c>
      <c r="AV385" s="14" t="s">
        <v>81</v>
      </c>
      <c r="AW385" s="14" t="s">
        <v>4</v>
      </c>
      <c r="AX385" s="14" t="s">
        <v>79</v>
      </c>
      <c r="AY385" s="212" t="s">
        <v>127</v>
      </c>
    </row>
    <row r="386" spans="1:65" s="2" customFormat="1" ht="24">
      <c r="A386" s="35"/>
      <c r="B386" s="36"/>
      <c r="C386" s="174" t="s">
        <v>441</v>
      </c>
      <c r="D386" s="174" t="s">
        <v>130</v>
      </c>
      <c r="E386" s="175" t="s">
        <v>442</v>
      </c>
      <c r="F386" s="176" t="s">
        <v>443</v>
      </c>
      <c r="G386" s="177" t="s">
        <v>133</v>
      </c>
      <c r="H386" s="178">
        <v>539.62</v>
      </c>
      <c r="I386" s="179"/>
      <c r="J386" s="180">
        <f>ROUND(I386*H386,2)</f>
        <v>0</v>
      </c>
      <c r="K386" s="176" t="s">
        <v>134</v>
      </c>
      <c r="L386" s="40"/>
      <c r="M386" s="181" t="s">
        <v>19</v>
      </c>
      <c r="N386" s="182" t="s">
        <v>43</v>
      </c>
      <c r="O386" s="65"/>
      <c r="P386" s="183">
        <f>O386*H386</f>
        <v>0</v>
      </c>
      <c r="Q386" s="183">
        <v>2.99E-3</v>
      </c>
      <c r="R386" s="183">
        <f>Q386*H386</f>
        <v>1.6134638000000001</v>
      </c>
      <c r="S386" s="183">
        <v>0</v>
      </c>
      <c r="T386" s="184">
        <f>S386*H386</f>
        <v>0</v>
      </c>
      <c r="U386" s="35"/>
      <c r="V386" s="35"/>
      <c r="W386" s="35"/>
      <c r="X386" s="35"/>
      <c r="Y386" s="35"/>
      <c r="Z386" s="35"/>
      <c r="AA386" s="35"/>
      <c r="AB386" s="35"/>
      <c r="AC386" s="35"/>
      <c r="AD386" s="35"/>
      <c r="AE386" s="35"/>
      <c r="AR386" s="185" t="s">
        <v>220</v>
      </c>
      <c r="AT386" s="185" t="s">
        <v>130</v>
      </c>
      <c r="AU386" s="185" t="s">
        <v>81</v>
      </c>
      <c r="AY386" s="18" t="s">
        <v>127</v>
      </c>
      <c r="BE386" s="186">
        <f>IF(N386="základní",J386,0)</f>
        <v>0</v>
      </c>
      <c r="BF386" s="186">
        <f>IF(N386="snížená",J386,0)</f>
        <v>0</v>
      </c>
      <c r="BG386" s="186">
        <f>IF(N386="zákl. přenesená",J386,0)</f>
        <v>0</v>
      </c>
      <c r="BH386" s="186">
        <f>IF(N386="sníž. přenesená",J386,0)</f>
        <v>0</v>
      </c>
      <c r="BI386" s="186">
        <f>IF(N386="nulová",J386,0)</f>
        <v>0</v>
      </c>
      <c r="BJ386" s="18" t="s">
        <v>79</v>
      </c>
      <c r="BK386" s="186">
        <f>ROUND(I386*H386,2)</f>
        <v>0</v>
      </c>
      <c r="BL386" s="18" t="s">
        <v>220</v>
      </c>
      <c r="BM386" s="185" t="s">
        <v>444</v>
      </c>
    </row>
    <row r="387" spans="1:65" s="2" customFormat="1" ht="16.5" customHeight="1">
      <c r="A387" s="35"/>
      <c r="B387" s="36"/>
      <c r="C387" s="174" t="s">
        <v>445</v>
      </c>
      <c r="D387" s="174" t="s">
        <v>130</v>
      </c>
      <c r="E387" s="175" t="s">
        <v>446</v>
      </c>
      <c r="F387" s="176" t="s">
        <v>447</v>
      </c>
      <c r="G387" s="177" t="s">
        <v>448</v>
      </c>
      <c r="H387" s="178">
        <v>4</v>
      </c>
      <c r="I387" s="179"/>
      <c r="J387" s="180">
        <f>ROUND(I387*H387,2)</f>
        <v>0</v>
      </c>
      <c r="K387" s="176" t="s">
        <v>134</v>
      </c>
      <c r="L387" s="40"/>
      <c r="M387" s="181" t="s">
        <v>19</v>
      </c>
      <c r="N387" s="182" t="s">
        <v>43</v>
      </c>
      <c r="O387" s="65"/>
      <c r="P387" s="183">
        <f>O387*H387</f>
        <v>0</v>
      </c>
      <c r="Q387" s="183">
        <v>0</v>
      </c>
      <c r="R387" s="183">
        <f>Q387*H387</f>
        <v>0</v>
      </c>
      <c r="S387" s="183">
        <v>0</v>
      </c>
      <c r="T387" s="184">
        <f>S387*H387</f>
        <v>0</v>
      </c>
      <c r="U387" s="35"/>
      <c r="V387" s="35"/>
      <c r="W387" s="35"/>
      <c r="X387" s="35"/>
      <c r="Y387" s="35"/>
      <c r="Z387" s="35"/>
      <c r="AA387" s="35"/>
      <c r="AB387" s="35"/>
      <c r="AC387" s="35"/>
      <c r="AD387" s="35"/>
      <c r="AE387" s="35"/>
      <c r="AR387" s="185" t="s">
        <v>220</v>
      </c>
      <c r="AT387" s="185" t="s">
        <v>130</v>
      </c>
      <c r="AU387" s="185" t="s">
        <v>81</v>
      </c>
      <c r="AY387" s="18" t="s">
        <v>127</v>
      </c>
      <c r="BE387" s="186">
        <f>IF(N387="základní",J387,0)</f>
        <v>0</v>
      </c>
      <c r="BF387" s="186">
        <f>IF(N387="snížená",J387,0)</f>
        <v>0</v>
      </c>
      <c r="BG387" s="186">
        <f>IF(N387="zákl. přenesená",J387,0)</f>
        <v>0</v>
      </c>
      <c r="BH387" s="186">
        <f>IF(N387="sníž. přenesená",J387,0)</f>
        <v>0</v>
      </c>
      <c r="BI387" s="186">
        <f>IF(N387="nulová",J387,0)</f>
        <v>0</v>
      </c>
      <c r="BJ387" s="18" t="s">
        <v>79</v>
      </c>
      <c r="BK387" s="186">
        <f>ROUND(I387*H387,2)</f>
        <v>0</v>
      </c>
      <c r="BL387" s="18" t="s">
        <v>220</v>
      </c>
      <c r="BM387" s="185" t="s">
        <v>449</v>
      </c>
    </row>
    <row r="388" spans="1:65" s="13" customFormat="1" ht="11.25">
      <c r="B388" s="192"/>
      <c r="C388" s="193"/>
      <c r="D388" s="187" t="s">
        <v>139</v>
      </c>
      <c r="E388" s="194" t="s">
        <v>19</v>
      </c>
      <c r="F388" s="195" t="s">
        <v>450</v>
      </c>
      <c r="G388" s="193"/>
      <c r="H388" s="194" t="s">
        <v>19</v>
      </c>
      <c r="I388" s="196"/>
      <c r="J388" s="193"/>
      <c r="K388" s="193"/>
      <c r="L388" s="197"/>
      <c r="M388" s="198"/>
      <c r="N388" s="199"/>
      <c r="O388" s="199"/>
      <c r="P388" s="199"/>
      <c r="Q388" s="199"/>
      <c r="R388" s="199"/>
      <c r="S388" s="199"/>
      <c r="T388" s="200"/>
      <c r="AT388" s="201" t="s">
        <v>139</v>
      </c>
      <c r="AU388" s="201" t="s">
        <v>81</v>
      </c>
      <c r="AV388" s="13" t="s">
        <v>79</v>
      </c>
      <c r="AW388" s="13" t="s">
        <v>33</v>
      </c>
      <c r="AX388" s="13" t="s">
        <v>72</v>
      </c>
      <c r="AY388" s="201" t="s">
        <v>127</v>
      </c>
    </row>
    <row r="389" spans="1:65" s="14" customFormat="1" ht="11.25">
      <c r="B389" s="202"/>
      <c r="C389" s="203"/>
      <c r="D389" s="187" t="s">
        <v>139</v>
      </c>
      <c r="E389" s="204" t="s">
        <v>19</v>
      </c>
      <c r="F389" s="205" t="s">
        <v>135</v>
      </c>
      <c r="G389" s="203"/>
      <c r="H389" s="206">
        <v>4</v>
      </c>
      <c r="I389" s="207"/>
      <c r="J389" s="203"/>
      <c r="K389" s="203"/>
      <c r="L389" s="208"/>
      <c r="M389" s="209"/>
      <c r="N389" s="210"/>
      <c r="O389" s="210"/>
      <c r="P389" s="210"/>
      <c r="Q389" s="210"/>
      <c r="R389" s="210"/>
      <c r="S389" s="210"/>
      <c r="T389" s="211"/>
      <c r="AT389" s="212" t="s">
        <v>139</v>
      </c>
      <c r="AU389" s="212" t="s">
        <v>81</v>
      </c>
      <c r="AV389" s="14" t="s">
        <v>81</v>
      </c>
      <c r="AW389" s="14" t="s">
        <v>33</v>
      </c>
      <c r="AX389" s="14" t="s">
        <v>79</v>
      </c>
      <c r="AY389" s="212" t="s">
        <v>127</v>
      </c>
    </row>
    <row r="390" spans="1:65" s="2" customFormat="1" ht="21.75" customHeight="1">
      <c r="A390" s="35"/>
      <c r="B390" s="36"/>
      <c r="C390" s="224" t="s">
        <v>451</v>
      </c>
      <c r="D390" s="224" t="s">
        <v>296</v>
      </c>
      <c r="E390" s="225" t="s">
        <v>452</v>
      </c>
      <c r="F390" s="226" t="s">
        <v>453</v>
      </c>
      <c r="G390" s="227" t="s">
        <v>448</v>
      </c>
      <c r="H390" s="228">
        <v>4</v>
      </c>
      <c r="I390" s="229"/>
      <c r="J390" s="230">
        <f>ROUND(I390*H390,2)</f>
        <v>0</v>
      </c>
      <c r="K390" s="226" t="s">
        <v>134</v>
      </c>
      <c r="L390" s="231"/>
      <c r="M390" s="232" t="s">
        <v>19</v>
      </c>
      <c r="N390" s="233" t="s">
        <v>43</v>
      </c>
      <c r="O390" s="65"/>
      <c r="P390" s="183">
        <f>O390*H390</f>
        <v>0</v>
      </c>
      <c r="Q390" s="183">
        <v>8.9999999999999993E-3</v>
      </c>
      <c r="R390" s="183">
        <f>Q390*H390</f>
        <v>3.5999999999999997E-2</v>
      </c>
      <c r="S390" s="183">
        <v>0</v>
      </c>
      <c r="T390" s="184">
        <f>S390*H390</f>
        <v>0</v>
      </c>
      <c r="U390" s="35"/>
      <c r="V390" s="35"/>
      <c r="W390" s="35"/>
      <c r="X390" s="35"/>
      <c r="Y390" s="35"/>
      <c r="Z390" s="35"/>
      <c r="AA390" s="35"/>
      <c r="AB390" s="35"/>
      <c r="AC390" s="35"/>
      <c r="AD390" s="35"/>
      <c r="AE390" s="35"/>
      <c r="AR390" s="185" t="s">
        <v>299</v>
      </c>
      <c r="AT390" s="185" t="s">
        <v>296</v>
      </c>
      <c r="AU390" s="185" t="s">
        <v>81</v>
      </c>
      <c r="AY390" s="18" t="s">
        <v>127</v>
      </c>
      <c r="BE390" s="186">
        <f>IF(N390="základní",J390,0)</f>
        <v>0</v>
      </c>
      <c r="BF390" s="186">
        <f>IF(N390="snížená",J390,0)</f>
        <v>0</v>
      </c>
      <c r="BG390" s="186">
        <f>IF(N390="zákl. přenesená",J390,0)</f>
        <v>0</v>
      </c>
      <c r="BH390" s="186">
        <f>IF(N390="sníž. přenesená",J390,0)</f>
        <v>0</v>
      </c>
      <c r="BI390" s="186">
        <f>IF(N390="nulová",J390,0)</f>
        <v>0</v>
      </c>
      <c r="BJ390" s="18" t="s">
        <v>79</v>
      </c>
      <c r="BK390" s="186">
        <f>ROUND(I390*H390,2)</f>
        <v>0</v>
      </c>
      <c r="BL390" s="18" t="s">
        <v>220</v>
      </c>
      <c r="BM390" s="185" t="s">
        <v>454</v>
      </c>
    </row>
    <row r="391" spans="1:65" s="2" customFormat="1" ht="21.75" customHeight="1">
      <c r="A391" s="35"/>
      <c r="B391" s="36"/>
      <c r="C391" s="174" t="s">
        <v>455</v>
      </c>
      <c r="D391" s="174" t="s">
        <v>130</v>
      </c>
      <c r="E391" s="175" t="s">
        <v>456</v>
      </c>
      <c r="F391" s="176" t="s">
        <v>457</v>
      </c>
      <c r="G391" s="177" t="s">
        <v>409</v>
      </c>
      <c r="H391" s="178">
        <v>17.29</v>
      </c>
      <c r="I391" s="179"/>
      <c r="J391" s="180">
        <f>ROUND(I391*H391,2)</f>
        <v>0</v>
      </c>
      <c r="K391" s="176" t="s">
        <v>134</v>
      </c>
      <c r="L391" s="40"/>
      <c r="M391" s="181" t="s">
        <v>19</v>
      </c>
      <c r="N391" s="182" t="s">
        <v>43</v>
      </c>
      <c r="O391" s="65"/>
      <c r="P391" s="183">
        <f>O391*H391</f>
        <v>0</v>
      </c>
      <c r="Q391" s="183">
        <v>1.3699999999999999E-3</v>
      </c>
      <c r="R391" s="183">
        <f>Q391*H391</f>
        <v>2.3687299999999998E-2</v>
      </c>
      <c r="S391" s="183">
        <v>0</v>
      </c>
      <c r="T391" s="184">
        <f>S391*H391</f>
        <v>0</v>
      </c>
      <c r="U391" s="35"/>
      <c r="V391" s="35"/>
      <c r="W391" s="35"/>
      <c r="X391" s="35"/>
      <c r="Y391" s="35"/>
      <c r="Z391" s="35"/>
      <c r="AA391" s="35"/>
      <c r="AB391" s="35"/>
      <c r="AC391" s="35"/>
      <c r="AD391" s="35"/>
      <c r="AE391" s="35"/>
      <c r="AR391" s="185" t="s">
        <v>220</v>
      </c>
      <c r="AT391" s="185" t="s">
        <v>130</v>
      </c>
      <c r="AU391" s="185" t="s">
        <v>81</v>
      </c>
      <c r="AY391" s="18" t="s">
        <v>127</v>
      </c>
      <c r="BE391" s="186">
        <f>IF(N391="základní",J391,0)</f>
        <v>0</v>
      </c>
      <c r="BF391" s="186">
        <f>IF(N391="snížená",J391,0)</f>
        <v>0</v>
      </c>
      <c r="BG391" s="186">
        <f>IF(N391="zákl. přenesená",J391,0)</f>
        <v>0</v>
      </c>
      <c r="BH391" s="186">
        <f>IF(N391="sníž. přenesená",J391,0)</f>
        <v>0</v>
      </c>
      <c r="BI391" s="186">
        <f>IF(N391="nulová",J391,0)</f>
        <v>0</v>
      </c>
      <c r="BJ391" s="18" t="s">
        <v>79</v>
      </c>
      <c r="BK391" s="186">
        <f>ROUND(I391*H391,2)</f>
        <v>0</v>
      </c>
      <c r="BL391" s="18" t="s">
        <v>220</v>
      </c>
      <c r="BM391" s="185" t="s">
        <v>458</v>
      </c>
    </row>
    <row r="392" spans="1:65" s="2" customFormat="1" ht="39">
      <c r="A392" s="35"/>
      <c r="B392" s="36"/>
      <c r="C392" s="37"/>
      <c r="D392" s="187" t="s">
        <v>137</v>
      </c>
      <c r="E392" s="37"/>
      <c r="F392" s="188" t="s">
        <v>459</v>
      </c>
      <c r="G392" s="37"/>
      <c r="H392" s="37"/>
      <c r="I392" s="189"/>
      <c r="J392" s="37"/>
      <c r="K392" s="37"/>
      <c r="L392" s="40"/>
      <c r="M392" s="190"/>
      <c r="N392" s="191"/>
      <c r="O392" s="65"/>
      <c r="P392" s="65"/>
      <c r="Q392" s="65"/>
      <c r="R392" s="65"/>
      <c r="S392" s="65"/>
      <c r="T392" s="66"/>
      <c r="U392" s="35"/>
      <c r="V392" s="35"/>
      <c r="W392" s="35"/>
      <c r="X392" s="35"/>
      <c r="Y392" s="35"/>
      <c r="Z392" s="35"/>
      <c r="AA392" s="35"/>
      <c r="AB392" s="35"/>
      <c r="AC392" s="35"/>
      <c r="AD392" s="35"/>
      <c r="AE392" s="35"/>
      <c r="AT392" s="18" t="s">
        <v>137</v>
      </c>
      <c r="AU392" s="18" t="s">
        <v>81</v>
      </c>
    </row>
    <row r="393" spans="1:65" s="14" customFormat="1" ht="11.25">
      <c r="B393" s="202"/>
      <c r="C393" s="203"/>
      <c r="D393" s="187" t="s">
        <v>139</v>
      </c>
      <c r="E393" s="204" t="s">
        <v>19</v>
      </c>
      <c r="F393" s="205" t="s">
        <v>460</v>
      </c>
      <c r="G393" s="203"/>
      <c r="H393" s="206">
        <v>17.29</v>
      </c>
      <c r="I393" s="207"/>
      <c r="J393" s="203"/>
      <c r="K393" s="203"/>
      <c r="L393" s="208"/>
      <c r="M393" s="209"/>
      <c r="N393" s="210"/>
      <c r="O393" s="210"/>
      <c r="P393" s="210"/>
      <c r="Q393" s="210"/>
      <c r="R393" s="210"/>
      <c r="S393" s="210"/>
      <c r="T393" s="211"/>
      <c r="AT393" s="212" t="s">
        <v>139</v>
      </c>
      <c r="AU393" s="212" t="s">
        <v>81</v>
      </c>
      <c r="AV393" s="14" t="s">
        <v>81</v>
      </c>
      <c r="AW393" s="14" t="s">
        <v>33</v>
      </c>
      <c r="AX393" s="14" t="s">
        <v>79</v>
      </c>
      <c r="AY393" s="212" t="s">
        <v>127</v>
      </c>
    </row>
    <row r="394" spans="1:65" s="2" customFormat="1" ht="16.5" customHeight="1">
      <c r="A394" s="35"/>
      <c r="B394" s="36"/>
      <c r="C394" s="174" t="s">
        <v>461</v>
      </c>
      <c r="D394" s="174" t="s">
        <v>130</v>
      </c>
      <c r="E394" s="175" t="s">
        <v>462</v>
      </c>
      <c r="F394" s="176" t="s">
        <v>463</v>
      </c>
      <c r="G394" s="177" t="s">
        <v>409</v>
      </c>
      <c r="H394" s="178">
        <v>55.4</v>
      </c>
      <c r="I394" s="179"/>
      <c r="J394" s="180">
        <f>ROUND(I394*H394,2)</f>
        <v>0</v>
      </c>
      <c r="K394" s="176" t="s">
        <v>134</v>
      </c>
      <c r="L394" s="40"/>
      <c r="M394" s="181" t="s">
        <v>19</v>
      </c>
      <c r="N394" s="182" t="s">
        <v>43</v>
      </c>
      <c r="O394" s="65"/>
      <c r="P394" s="183">
        <f>O394*H394</f>
        <v>0</v>
      </c>
      <c r="Q394" s="183">
        <v>1.2899999999999999E-3</v>
      </c>
      <c r="R394" s="183">
        <f>Q394*H394</f>
        <v>7.1465999999999988E-2</v>
      </c>
      <c r="S394" s="183">
        <v>0</v>
      </c>
      <c r="T394" s="184">
        <f>S394*H394</f>
        <v>0</v>
      </c>
      <c r="U394" s="35"/>
      <c r="V394" s="35"/>
      <c r="W394" s="35"/>
      <c r="X394" s="35"/>
      <c r="Y394" s="35"/>
      <c r="Z394" s="35"/>
      <c r="AA394" s="35"/>
      <c r="AB394" s="35"/>
      <c r="AC394" s="35"/>
      <c r="AD394" s="35"/>
      <c r="AE394" s="35"/>
      <c r="AR394" s="185" t="s">
        <v>220</v>
      </c>
      <c r="AT394" s="185" t="s">
        <v>130</v>
      </c>
      <c r="AU394" s="185" t="s">
        <v>81</v>
      </c>
      <c r="AY394" s="18" t="s">
        <v>127</v>
      </c>
      <c r="BE394" s="186">
        <f>IF(N394="základní",J394,0)</f>
        <v>0</v>
      </c>
      <c r="BF394" s="186">
        <f>IF(N394="snížená",J394,0)</f>
        <v>0</v>
      </c>
      <c r="BG394" s="186">
        <f>IF(N394="zákl. přenesená",J394,0)</f>
        <v>0</v>
      </c>
      <c r="BH394" s="186">
        <f>IF(N394="sníž. přenesená",J394,0)</f>
        <v>0</v>
      </c>
      <c r="BI394" s="186">
        <f>IF(N394="nulová",J394,0)</f>
        <v>0</v>
      </c>
      <c r="BJ394" s="18" t="s">
        <v>79</v>
      </c>
      <c r="BK394" s="186">
        <f>ROUND(I394*H394,2)</f>
        <v>0</v>
      </c>
      <c r="BL394" s="18" t="s">
        <v>220</v>
      </c>
      <c r="BM394" s="185" t="s">
        <v>464</v>
      </c>
    </row>
    <row r="395" spans="1:65" s="2" customFormat="1" ht="39">
      <c r="A395" s="35"/>
      <c r="B395" s="36"/>
      <c r="C395" s="37"/>
      <c r="D395" s="187" t="s">
        <v>137</v>
      </c>
      <c r="E395" s="37"/>
      <c r="F395" s="188" t="s">
        <v>459</v>
      </c>
      <c r="G395" s="37"/>
      <c r="H395" s="37"/>
      <c r="I395" s="189"/>
      <c r="J395" s="37"/>
      <c r="K395" s="37"/>
      <c r="L395" s="40"/>
      <c r="M395" s="190"/>
      <c r="N395" s="191"/>
      <c r="O395" s="65"/>
      <c r="P395" s="65"/>
      <c r="Q395" s="65"/>
      <c r="R395" s="65"/>
      <c r="S395" s="65"/>
      <c r="T395" s="66"/>
      <c r="U395" s="35"/>
      <c r="V395" s="35"/>
      <c r="W395" s="35"/>
      <c r="X395" s="35"/>
      <c r="Y395" s="35"/>
      <c r="Z395" s="35"/>
      <c r="AA395" s="35"/>
      <c r="AB395" s="35"/>
      <c r="AC395" s="35"/>
      <c r="AD395" s="35"/>
      <c r="AE395" s="35"/>
      <c r="AT395" s="18" t="s">
        <v>137</v>
      </c>
      <c r="AU395" s="18" t="s">
        <v>81</v>
      </c>
    </row>
    <row r="396" spans="1:65" s="14" customFormat="1" ht="11.25">
      <c r="B396" s="202"/>
      <c r="C396" s="203"/>
      <c r="D396" s="187" t="s">
        <v>139</v>
      </c>
      <c r="E396" s="204" t="s">
        <v>19</v>
      </c>
      <c r="F396" s="205" t="s">
        <v>465</v>
      </c>
      <c r="G396" s="203"/>
      <c r="H396" s="206">
        <v>55.4</v>
      </c>
      <c r="I396" s="207"/>
      <c r="J396" s="203"/>
      <c r="K396" s="203"/>
      <c r="L396" s="208"/>
      <c r="M396" s="209"/>
      <c r="N396" s="210"/>
      <c r="O396" s="210"/>
      <c r="P396" s="210"/>
      <c r="Q396" s="210"/>
      <c r="R396" s="210"/>
      <c r="S396" s="210"/>
      <c r="T396" s="211"/>
      <c r="AT396" s="212" t="s">
        <v>139</v>
      </c>
      <c r="AU396" s="212" t="s">
        <v>81</v>
      </c>
      <c r="AV396" s="14" t="s">
        <v>81</v>
      </c>
      <c r="AW396" s="14" t="s">
        <v>33</v>
      </c>
      <c r="AX396" s="14" t="s">
        <v>79</v>
      </c>
      <c r="AY396" s="212" t="s">
        <v>127</v>
      </c>
    </row>
    <row r="397" spans="1:65" s="2" customFormat="1" ht="16.5" customHeight="1">
      <c r="A397" s="35"/>
      <c r="B397" s="36"/>
      <c r="C397" s="174" t="s">
        <v>466</v>
      </c>
      <c r="D397" s="174" t="s">
        <v>130</v>
      </c>
      <c r="E397" s="175" t="s">
        <v>467</v>
      </c>
      <c r="F397" s="176" t="s">
        <v>468</v>
      </c>
      <c r="G397" s="177" t="s">
        <v>409</v>
      </c>
      <c r="H397" s="178">
        <v>17.5</v>
      </c>
      <c r="I397" s="179"/>
      <c r="J397" s="180">
        <f>ROUND(I397*H397,2)</f>
        <v>0</v>
      </c>
      <c r="K397" s="176" t="s">
        <v>134</v>
      </c>
      <c r="L397" s="40"/>
      <c r="M397" s="181" t="s">
        <v>19</v>
      </c>
      <c r="N397" s="182" t="s">
        <v>43</v>
      </c>
      <c r="O397" s="65"/>
      <c r="P397" s="183">
        <f>O397*H397</f>
        <v>0</v>
      </c>
      <c r="Q397" s="183">
        <v>1.1100000000000001E-3</v>
      </c>
      <c r="R397" s="183">
        <f>Q397*H397</f>
        <v>1.9425000000000001E-2</v>
      </c>
      <c r="S397" s="183">
        <v>0</v>
      </c>
      <c r="T397" s="184">
        <f>S397*H397</f>
        <v>0</v>
      </c>
      <c r="U397" s="35"/>
      <c r="V397" s="35"/>
      <c r="W397" s="35"/>
      <c r="X397" s="35"/>
      <c r="Y397" s="35"/>
      <c r="Z397" s="35"/>
      <c r="AA397" s="35"/>
      <c r="AB397" s="35"/>
      <c r="AC397" s="35"/>
      <c r="AD397" s="35"/>
      <c r="AE397" s="35"/>
      <c r="AR397" s="185" t="s">
        <v>220</v>
      </c>
      <c r="AT397" s="185" t="s">
        <v>130</v>
      </c>
      <c r="AU397" s="185" t="s">
        <v>81</v>
      </c>
      <c r="AY397" s="18" t="s">
        <v>127</v>
      </c>
      <c r="BE397" s="186">
        <f>IF(N397="základní",J397,0)</f>
        <v>0</v>
      </c>
      <c r="BF397" s="186">
        <f>IF(N397="snížená",J397,0)</f>
        <v>0</v>
      </c>
      <c r="BG397" s="186">
        <f>IF(N397="zákl. přenesená",J397,0)</f>
        <v>0</v>
      </c>
      <c r="BH397" s="186">
        <f>IF(N397="sníž. přenesená",J397,0)</f>
        <v>0</v>
      </c>
      <c r="BI397" s="186">
        <f>IF(N397="nulová",J397,0)</f>
        <v>0</v>
      </c>
      <c r="BJ397" s="18" t="s">
        <v>79</v>
      </c>
      <c r="BK397" s="186">
        <f>ROUND(I397*H397,2)</f>
        <v>0</v>
      </c>
      <c r="BL397" s="18" t="s">
        <v>220</v>
      </c>
      <c r="BM397" s="185" t="s">
        <v>469</v>
      </c>
    </row>
    <row r="398" spans="1:65" s="2" customFormat="1" ht="39">
      <c r="A398" s="35"/>
      <c r="B398" s="36"/>
      <c r="C398" s="37"/>
      <c r="D398" s="187" t="s">
        <v>137</v>
      </c>
      <c r="E398" s="37"/>
      <c r="F398" s="188" t="s">
        <v>459</v>
      </c>
      <c r="G398" s="37"/>
      <c r="H398" s="37"/>
      <c r="I398" s="189"/>
      <c r="J398" s="37"/>
      <c r="K398" s="37"/>
      <c r="L398" s="40"/>
      <c r="M398" s="190"/>
      <c r="N398" s="191"/>
      <c r="O398" s="65"/>
      <c r="P398" s="65"/>
      <c r="Q398" s="65"/>
      <c r="R398" s="65"/>
      <c r="S398" s="65"/>
      <c r="T398" s="66"/>
      <c r="U398" s="35"/>
      <c r="V398" s="35"/>
      <c r="W398" s="35"/>
      <c r="X398" s="35"/>
      <c r="Y398" s="35"/>
      <c r="Z398" s="35"/>
      <c r="AA398" s="35"/>
      <c r="AB398" s="35"/>
      <c r="AC398" s="35"/>
      <c r="AD398" s="35"/>
      <c r="AE398" s="35"/>
      <c r="AT398" s="18" t="s">
        <v>137</v>
      </c>
      <c r="AU398" s="18" t="s">
        <v>81</v>
      </c>
    </row>
    <row r="399" spans="1:65" s="2" customFormat="1" ht="21.75" customHeight="1">
      <c r="A399" s="35"/>
      <c r="B399" s="36"/>
      <c r="C399" s="174" t="s">
        <v>470</v>
      </c>
      <c r="D399" s="174" t="s">
        <v>130</v>
      </c>
      <c r="E399" s="175" t="s">
        <v>471</v>
      </c>
      <c r="F399" s="176" t="s">
        <v>472</v>
      </c>
      <c r="G399" s="177" t="s">
        <v>448</v>
      </c>
      <c r="H399" s="178">
        <v>730</v>
      </c>
      <c r="I399" s="179"/>
      <c r="J399" s="180">
        <f>ROUND(I399*H399,2)</f>
        <v>0</v>
      </c>
      <c r="K399" s="176" t="s">
        <v>134</v>
      </c>
      <c r="L399" s="40"/>
      <c r="M399" s="181" t="s">
        <v>19</v>
      </c>
      <c r="N399" s="182" t="s">
        <v>43</v>
      </c>
      <c r="O399" s="65"/>
      <c r="P399" s="183">
        <f>O399*H399</f>
        <v>0</v>
      </c>
      <c r="Q399" s="183">
        <v>8.0000000000000007E-5</v>
      </c>
      <c r="R399" s="183">
        <f>Q399*H399</f>
        <v>5.8400000000000007E-2</v>
      </c>
      <c r="S399" s="183">
        <v>0</v>
      </c>
      <c r="T399" s="184">
        <f>S399*H399</f>
        <v>0</v>
      </c>
      <c r="U399" s="35"/>
      <c r="V399" s="35"/>
      <c r="W399" s="35"/>
      <c r="X399" s="35"/>
      <c r="Y399" s="35"/>
      <c r="Z399" s="35"/>
      <c r="AA399" s="35"/>
      <c r="AB399" s="35"/>
      <c r="AC399" s="35"/>
      <c r="AD399" s="35"/>
      <c r="AE399" s="35"/>
      <c r="AR399" s="185" t="s">
        <v>220</v>
      </c>
      <c r="AT399" s="185" t="s">
        <v>130</v>
      </c>
      <c r="AU399" s="185" t="s">
        <v>81</v>
      </c>
      <c r="AY399" s="18" t="s">
        <v>127</v>
      </c>
      <c r="BE399" s="186">
        <f>IF(N399="základní",J399,0)</f>
        <v>0</v>
      </c>
      <c r="BF399" s="186">
        <f>IF(N399="snížená",J399,0)</f>
        <v>0</v>
      </c>
      <c r="BG399" s="186">
        <f>IF(N399="zákl. přenesená",J399,0)</f>
        <v>0</v>
      </c>
      <c r="BH399" s="186">
        <f>IF(N399="sníž. přenesená",J399,0)</f>
        <v>0</v>
      </c>
      <c r="BI399" s="186">
        <f>IF(N399="nulová",J399,0)</f>
        <v>0</v>
      </c>
      <c r="BJ399" s="18" t="s">
        <v>79</v>
      </c>
      <c r="BK399" s="186">
        <f>ROUND(I399*H399,2)</f>
        <v>0</v>
      </c>
      <c r="BL399" s="18" t="s">
        <v>220</v>
      </c>
      <c r="BM399" s="185" t="s">
        <v>473</v>
      </c>
    </row>
    <row r="400" spans="1:65" s="2" customFormat="1" ht="39">
      <c r="A400" s="35"/>
      <c r="B400" s="36"/>
      <c r="C400" s="37"/>
      <c r="D400" s="187" t="s">
        <v>137</v>
      </c>
      <c r="E400" s="37"/>
      <c r="F400" s="188" t="s">
        <v>459</v>
      </c>
      <c r="G400" s="37"/>
      <c r="H400" s="37"/>
      <c r="I400" s="189"/>
      <c r="J400" s="37"/>
      <c r="K400" s="37"/>
      <c r="L400" s="40"/>
      <c r="M400" s="190"/>
      <c r="N400" s="191"/>
      <c r="O400" s="65"/>
      <c r="P400" s="65"/>
      <c r="Q400" s="65"/>
      <c r="R400" s="65"/>
      <c r="S400" s="65"/>
      <c r="T400" s="66"/>
      <c r="U400" s="35"/>
      <c r="V400" s="35"/>
      <c r="W400" s="35"/>
      <c r="X400" s="35"/>
      <c r="Y400" s="35"/>
      <c r="Z400" s="35"/>
      <c r="AA400" s="35"/>
      <c r="AB400" s="35"/>
      <c r="AC400" s="35"/>
      <c r="AD400" s="35"/>
      <c r="AE400" s="35"/>
      <c r="AT400" s="18" t="s">
        <v>137</v>
      </c>
      <c r="AU400" s="18" t="s">
        <v>81</v>
      </c>
    </row>
    <row r="401" spans="1:65" s="2" customFormat="1" ht="24">
      <c r="A401" s="35"/>
      <c r="B401" s="36"/>
      <c r="C401" s="174" t="s">
        <v>474</v>
      </c>
      <c r="D401" s="174" t="s">
        <v>130</v>
      </c>
      <c r="E401" s="175" t="s">
        <v>475</v>
      </c>
      <c r="F401" s="176" t="s">
        <v>476</v>
      </c>
      <c r="G401" s="177" t="s">
        <v>409</v>
      </c>
      <c r="H401" s="178">
        <v>4</v>
      </c>
      <c r="I401" s="179"/>
      <c r="J401" s="180">
        <f>ROUND(I401*H401,2)</f>
        <v>0</v>
      </c>
      <c r="K401" s="176" t="s">
        <v>134</v>
      </c>
      <c r="L401" s="40"/>
      <c r="M401" s="181" t="s">
        <v>19</v>
      </c>
      <c r="N401" s="182" t="s">
        <v>43</v>
      </c>
      <c r="O401" s="65"/>
      <c r="P401" s="183">
        <f>O401*H401</f>
        <v>0</v>
      </c>
      <c r="Q401" s="183">
        <v>7.6999999999999996E-4</v>
      </c>
      <c r="R401" s="183">
        <f>Q401*H401</f>
        <v>3.0799999999999998E-3</v>
      </c>
      <c r="S401" s="183">
        <v>0</v>
      </c>
      <c r="T401" s="184">
        <f>S401*H401</f>
        <v>0</v>
      </c>
      <c r="U401" s="35"/>
      <c r="V401" s="35"/>
      <c r="W401" s="35"/>
      <c r="X401" s="35"/>
      <c r="Y401" s="35"/>
      <c r="Z401" s="35"/>
      <c r="AA401" s="35"/>
      <c r="AB401" s="35"/>
      <c r="AC401" s="35"/>
      <c r="AD401" s="35"/>
      <c r="AE401" s="35"/>
      <c r="AR401" s="185" t="s">
        <v>220</v>
      </c>
      <c r="AT401" s="185" t="s">
        <v>130</v>
      </c>
      <c r="AU401" s="185" t="s">
        <v>81</v>
      </c>
      <c r="AY401" s="18" t="s">
        <v>127</v>
      </c>
      <c r="BE401" s="186">
        <f>IF(N401="základní",J401,0)</f>
        <v>0</v>
      </c>
      <c r="BF401" s="186">
        <f>IF(N401="snížená",J401,0)</f>
        <v>0</v>
      </c>
      <c r="BG401" s="186">
        <f>IF(N401="zákl. přenesená",J401,0)</f>
        <v>0</v>
      </c>
      <c r="BH401" s="186">
        <f>IF(N401="sníž. přenesená",J401,0)</f>
        <v>0</v>
      </c>
      <c r="BI401" s="186">
        <f>IF(N401="nulová",J401,0)</f>
        <v>0</v>
      </c>
      <c r="BJ401" s="18" t="s">
        <v>79</v>
      </c>
      <c r="BK401" s="186">
        <f>ROUND(I401*H401,2)</f>
        <v>0</v>
      </c>
      <c r="BL401" s="18" t="s">
        <v>220</v>
      </c>
      <c r="BM401" s="185" t="s">
        <v>477</v>
      </c>
    </row>
    <row r="402" spans="1:65" s="13" customFormat="1" ht="11.25">
      <c r="B402" s="192"/>
      <c r="C402" s="193"/>
      <c r="D402" s="187" t="s">
        <v>139</v>
      </c>
      <c r="E402" s="194" t="s">
        <v>19</v>
      </c>
      <c r="F402" s="195" t="s">
        <v>478</v>
      </c>
      <c r="G402" s="193"/>
      <c r="H402" s="194" t="s">
        <v>19</v>
      </c>
      <c r="I402" s="196"/>
      <c r="J402" s="193"/>
      <c r="K402" s="193"/>
      <c r="L402" s="197"/>
      <c r="M402" s="198"/>
      <c r="N402" s="199"/>
      <c r="O402" s="199"/>
      <c r="P402" s="199"/>
      <c r="Q402" s="199"/>
      <c r="R402" s="199"/>
      <c r="S402" s="199"/>
      <c r="T402" s="200"/>
      <c r="AT402" s="201" t="s">
        <v>139</v>
      </c>
      <c r="AU402" s="201" t="s">
        <v>81</v>
      </c>
      <c r="AV402" s="13" t="s">
        <v>79</v>
      </c>
      <c r="AW402" s="13" t="s">
        <v>33</v>
      </c>
      <c r="AX402" s="13" t="s">
        <v>72</v>
      </c>
      <c r="AY402" s="201" t="s">
        <v>127</v>
      </c>
    </row>
    <row r="403" spans="1:65" s="14" customFormat="1" ht="11.25">
      <c r="B403" s="202"/>
      <c r="C403" s="203"/>
      <c r="D403" s="187" t="s">
        <v>139</v>
      </c>
      <c r="E403" s="204" t="s">
        <v>19</v>
      </c>
      <c r="F403" s="205" t="s">
        <v>135</v>
      </c>
      <c r="G403" s="203"/>
      <c r="H403" s="206">
        <v>4</v>
      </c>
      <c r="I403" s="207"/>
      <c r="J403" s="203"/>
      <c r="K403" s="203"/>
      <c r="L403" s="208"/>
      <c r="M403" s="209"/>
      <c r="N403" s="210"/>
      <c r="O403" s="210"/>
      <c r="P403" s="210"/>
      <c r="Q403" s="210"/>
      <c r="R403" s="210"/>
      <c r="S403" s="210"/>
      <c r="T403" s="211"/>
      <c r="AT403" s="212" t="s">
        <v>139</v>
      </c>
      <c r="AU403" s="212" t="s">
        <v>81</v>
      </c>
      <c r="AV403" s="14" t="s">
        <v>81</v>
      </c>
      <c r="AW403" s="14" t="s">
        <v>33</v>
      </c>
      <c r="AX403" s="14" t="s">
        <v>79</v>
      </c>
      <c r="AY403" s="212" t="s">
        <v>127</v>
      </c>
    </row>
    <row r="404" spans="1:65" s="2" customFormat="1" ht="16.5" customHeight="1">
      <c r="A404" s="35"/>
      <c r="B404" s="36"/>
      <c r="C404" s="174" t="s">
        <v>479</v>
      </c>
      <c r="D404" s="174" t="s">
        <v>130</v>
      </c>
      <c r="E404" s="175" t="s">
        <v>480</v>
      </c>
      <c r="F404" s="176" t="s">
        <v>481</v>
      </c>
      <c r="G404" s="177" t="s">
        <v>409</v>
      </c>
      <c r="H404" s="178">
        <v>20</v>
      </c>
      <c r="I404" s="179"/>
      <c r="J404" s="180">
        <f t="shared" ref="J404:J409" si="0">ROUND(I404*H404,2)</f>
        <v>0</v>
      </c>
      <c r="K404" s="176" t="s">
        <v>134</v>
      </c>
      <c r="L404" s="40"/>
      <c r="M404" s="181" t="s">
        <v>19</v>
      </c>
      <c r="N404" s="182" t="s">
        <v>43</v>
      </c>
      <c r="O404" s="65"/>
      <c r="P404" s="183">
        <f t="shared" ref="P404:P409" si="1">O404*H404</f>
        <v>0</v>
      </c>
      <c r="Q404" s="183">
        <v>3.0699999999999998E-3</v>
      </c>
      <c r="R404" s="183">
        <f t="shared" ref="R404:R409" si="2">Q404*H404</f>
        <v>6.1399999999999996E-2</v>
      </c>
      <c r="S404" s="183">
        <v>0</v>
      </c>
      <c r="T404" s="184">
        <f t="shared" ref="T404:T409" si="3">S404*H404</f>
        <v>0</v>
      </c>
      <c r="U404" s="35"/>
      <c r="V404" s="35"/>
      <c r="W404" s="35"/>
      <c r="X404" s="35"/>
      <c r="Y404" s="35"/>
      <c r="Z404" s="35"/>
      <c r="AA404" s="35"/>
      <c r="AB404" s="35"/>
      <c r="AC404" s="35"/>
      <c r="AD404" s="35"/>
      <c r="AE404" s="35"/>
      <c r="AR404" s="185" t="s">
        <v>220</v>
      </c>
      <c r="AT404" s="185" t="s">
        <v>130</v>
      </c>
      <c r="AU404" s="185" t="s">
        <v>81</v>
      </c>
      <c r="AY404" s="18" t="s">
        <v>127</v>
      </c>
      <c r="BE404" s="186">
        <f t="shared" ref="BE404:BE409" si="4">IF(N404="základní",J404,0)</f>
        <v>0</v>
      </c>
      <c r="BF404" s="186">
        <f t="shared" ref="BF404:BF409" si="5">IF(N404="snížená",J404,0)</f>
        <v>0</v>
      </c>
      <c r="BG404" s="186">
        <f t="shared" ref="BG404:BG409" si="6">IF(N404="zákl. přenesená",J404,0)</f>
        <v>0</v>
      </c>
      <c r="BH404" s="186">
        <f t="shared" ref="BH404:BH409" si="7">IF(N404="sníž. přenesená",J404,0)</f>
        <v>0</v>
      </c>
      <c r="BI404" s="186">
        <f t="shared" ref="BI404:BI409" si="8">IF(N404="nulová",J404,0)</f>
        <v>0</v>
      </c>
      <c r="BJ404" s="18" t="s">
        <v>79</v>
      </c>
      <c r="BK404" s="186">
        <f t="shared" ref="BK404:BK409" si="9">ROUND(I404*H404,2)</f>
        <v>0</v>
      </c>
      <c r="BL404" s="18" t="s">
        <v>220</v>
      </c>
      <c r="BM404" s="185" t="s">
        <v>482</v>
      </c>
    </row>
    <row r="405" spans="1:65" s="2" customFormat="1" ht="24">
      <c r="A405" s="35"/>
      <c r="B405" s="36"/>
      <c r="C405" s="174" t="s">
        <v>483</v>
      </c>
      <c r="D405" s="174" t="s">
        <v>130</v>
      </c>
      <c r="E405" s="175" t="s">
        <v>484</v>
      </c>
      <c r="F405" s="176" t="s">
        <v>485</v>
      </c>
      <c r="G405" s="177" t="s">
        <v>409</v>
      </c>
      <c r="H405" s="178">
        <v>14</v>
      </c>
      <c r="I405" s="179"/>
      <c r="J405" s="180">
        <f t="shared" si="0"/>
        <v>0</v>
      </c>
      <c r="K405" s="176" t="s">
        <v>19</v>
      </c>
      <c r="L405" s="40"/>
      <c r="M405" s="181" t="s">
        <v>19</v>
      </c>
      <c r="N405" s="182" t="s">
        <v>43</v>
      </c>
      <c r="O405" s="65"/>
      <c r="P405" s="183">
        <f t="shared" si="1"/>
        <v>0</v>
      </c>
      <c r="Q405" s="183">
        <v>0</v>
      </c>
      <c r="R405" s="183">
        <f t="shared" si="2"/>
        <v>0</v>
      </c>
      <c r="S405" s="183">
        <v>0</v>
      </c>
      <c r="T405" s="184">
        <f t="shared" si="3"/>
        <v>0</v>
      </c>
      <c r="U405" s="35"/>
      <c r="V405" s="35"/>
      <c r="W405" s="35"/>
      <c r="X405" s="35"/>
      <c r="Y405" s="35"/>
      <c r="Z405" s="35"/>
      <c r="AA405" s="35"/>
      <c r="AB405" s="35"/>
      <c r="AC405" s="35"/>
      <c r="AD405" s="35"/>
      <c r="AE405" s="35"/>
      <c r="AR405" s="185" t="s">
        <v>220</v>
      </c>
      <c r="AT405" s="185" t="s">
        <v>130</v>
      </c>
      <c r="AU405" s="185" t="s">
        <v>81</v>
      </c>
      <c r="AY405" s="18" t="s">
        <v>127</v>
      </c>
      <c r="BE405" s="186">
        <f t="shared" si="4"/>
        <v>0</v>
      </c>
      <c r="BF405" s="186">
        <f t="shared" si="5"/>
        <v>0</v>
      </c>
      <c r="BG405" s="186">
        <f t="shared" si="6"/>
        <v>0</v>
      </c>
      <c r="BH405" s="186">
        <f t="shared" si="7"/>
        <v>0</v>
      </c>
      <c r="BI405" s="186">
        <f t="shared" si="8"/>
        <v>0</v>
      </c>
      <c r="BJ405" s="18" t="s">
        <v>79</v>
      </c>
      <c r="BK405" s="186">
        <f t="shared" si="9"/>
        <v>0</v>
      </c>
      <c r="BL405" s="18" t="s">
        <v>220</v>
      </c>
      <c r="BM405" s="185" t="s">
        <v>486</v>
      </c>
    </row>
    <row r="406" spans="1:65" s="2" customFormat="1" ht="24">
      <c r="A406" s="35"/>
      <c r="B406" s="36"/>
      <c r="C406" s="174" t="s">
        <v>487</v>
      </c>
      <c r="D406" s="174" t="s">
        <v>130</v>
      </c>
      <c r="E406" s="175" t="s">
        <v>488</v>
      </c>
      <c r="F406" s="176" t="s">
        <v>489</v>
      </c>
      <c r="G406" s="177" t="s">
        <v>409</v>
      </c>
      <c r="H406" s="178">
        <v>125</v>
      </c>
      <c r="I406" s="179"/>
      <c r="J406" s="180">
        <f t="shared" si="0"/>
        <v>0</v>
      </c>
      <c r="K406" s="176" t="s">
        <v>19</v>
      </c>
      <c r="L406" s="40"/>
      <c r="M406" s="181" t="s">
        <v>19</v>
      </c>
      <c r="N406" s="182" t="s">
        <v>43</v>
      </c>
      <c r="O406" s="65"/>
      <c r="P406" s="183">
        <f t="shared" si="1"/>
        <v>0</v>
      </c>
      <c r="Q406" s="183">
        <v>0</v>
      </c>
      <c r="R406" s="183">
        <f t="shared" si="2"/>
        <v>0</v>
      </c>
      <c r="S406" s="183">
        <v>0</v>
      </c>
      <c r="T406" s="184">
        <f t="shared" si="3"/>
        <v>0</v>
      </c>
      <c r="U406" s="35"/>
      <c r="V406" s="35"/>
      <c r="W406" s="35"/>
      <c r="X406" s="35"/>
      <c r="Y406" s="35"/>
      <c r="Z406" s="35"/>
      <c r="AA406" s="35"/>
      <c r="AB406" s="35"/>
      <c r="AC406" s="35"/>
      <c r="AD406" s="35"/>
      <c r="AE406" s="35"/>
      <c r="AR406" s="185" t="s">
        <v>220</v>
      </c>
      <c r="AT406" s="185" t="s">
        <v>130</v>
      </c>
      <c r="AU406" s="185" t="s">
        <v>81</v>
      </c>
      <c r="AY406" s="18" t="s">
        <v>127</v>
      </c>
      <c r="BE406" s="186">
        <f t="shared" si="4"/>
        <v>0</v>
      </c>
      <c r="BF406" s="186">
        <f t="shared" si="5"/>
        <v>0</v>
      </c>
      <c r="BG406" s="186">
        <f t="shared" si="6"/>
        <v>0</v>
      </c>
      <c r="BH406" s="186">
        <f t="shared" si="7"/>
        <v>0</v>
      </c>
      <c r="BI406" s="186">
        <f t="shared" si="8"/>
        <v>0</v>
      </c>
      <c r="BJ406" s="18" t="s">
        <v>79</v>
      </c>
      <c r="BK406" s="186">
        <f t="shared" si="9"/>
        <v>0</v>
      </c>
      <c r="BL406" s="18" t="s">
        <v>220</v>
      </c>
      <c r="BM406" s="185" t="s">
        <v>490</v>
      </c>
    </row>
    <row r="407" spans="1:65" s="2" customFormat="1" ht="16.5" customHeight="1">
      <c r="A407" s="35"/>
      <c r="B407" s="36"/>
      <c r="C407" s="174" t="s">
        <v>491</v>
      </c>
      <c r="D407" s="174" t="s">
        <v>130</v>
      </c>
      <c r="E407" s="175" t="s">
        <v>492</v>
      </c>
      <c r="F407" s="176" t="s">
        <v>493</v>
      </c>
      <c r="G407" s="177" t="s">
        <v>163</v>
      </c>
      <c r="H407" s="178">
        <v>12</v>
      </c>
      <c r="I407" s="179"/>
      <c r="J407" s="180">
        <f t="shared" si="0"/>
        <v>0</v>
      </c>
      <c r="K407" s="176" t="s">
        <v>19</v>
      </c>
      <c r="L407" s="40"/>
      <c r="M407" s="181" t="s">
        <v>19</v>
      </c>
      <c r="N407" s="182" t="s">
        <v>43</v>
      </c>
      <c r="O407" s="65"/>
      <c r="P407" s="183">
        <f t="shared" si="1"/>
        <v>0</v>
      </c>
      <c r="Q407" s="183">
        <v>0</v>
      </c>
      <c r="R407" s="183">
        <f t="shared" si="2"/>
        <v>0</v>
      </c>
      <c r="S407" s="183">
        <v>0</v>
      </c>
      <c r="T407" s="184">
        <f t="shared" si="3"/>
        <v>0</v>
      </c>
      <c r="U407" s="35"/>
      <c r="V407" s="35"/>
      <c r="W407" s="35"/>
      <c r="X407" s="35"/>
      <c r="Y407" s="35"/>
      <c r="Z407" s="35"/>
      <c r="AA407" s="35"/>
      <c r="AB407" s="35"/>
      <c r="AC407" s="35"/>
      <c r="AD407" s="35"/>
      <c r="AE407" s="35"/>
      <c r="AR407" s="185" t="s">
        <v>220</v>
      </c>
      <c r="AT407" s="185" t="s">
        <v>130</v>
      </c>
      <c r="AU407" s="185" t="s">
        <v>81</v>
      </c>
      <c r="AY407" s="18" t="s">
        <v>127</v>
      </c>
      <c r="BE407" s="186">
        <f t="shared" si="4"/>
        <v>0</v>
      </c>
      <c r="BF407" s="186">
        <f t="shared" si="5"/>
        <v>0</v>
      </c>
      <c r="BG407" s="186">
        <f t="shared" si="6"/>
        <v>0</v>
      </c>
      <c r="BH407" s="186">
        <f t="shared" si="7"/>
        <v>0</v>
      </c>
      <c r="BI407" s="186">
        <f t="shared" si="8"/>
        <v>0</v>
      </c>
      <c r="BJ407" s="18" t="s">
        <v>79</v>
      </c>
      <c r="BK407" s="186">
        <f t="shared" si="9"/>
        <v>0</v>
      </c>
      <c r="BL407" s="18" t="s">
        <v>220</v>
      </c>
      <c r="BM407" s="185" t="s">
        <v>494</v>
      </c>
    </row>
    <row r="408" spans="1:65" s="2" customFormat="1" ht="21.75" customHeight="1">
      <c r="A408" s="35"/>
      <c r="B408" s="36"/>
      <c r="C408" s="174" t="s">
        <v>495</v>
      </c>
      <c r="D408" s="174" t="s">
        <v>130</v>
      </c>
      <c r="E408" s="175" t="s">
        <v>496</v>
      </c>
      <c r="F408" s="176" t="s">
        <v>497</v>
      </c>
      <c r="G408" s="177" t="s">
        <v>448</v>
      </c>
      <c r="H408" s="178">
        <v>2</v>
      </c>
      <c r="I408" s="179"/>
      <c r="J408" s="180">
        <f t="shared" si="0"/>
        <v>0</v>
      </c>
      <c r="K408" s="176" t="s">
        <v>19</v>
      </c>
      <c r="L408" s="40"/>
      <c r="M408" s="181" t="s">
        <v>19</v>
      </c>
      <c r="N408" s="182" t="s">
        <v>43</v>
      </c>
      <c r="O408" s="65"/>
      <c r="P408" s="183">
        <f t="shared" si="1"/>
        <v>0</v>
      </c>
      <c r="Q408" s="183">
        <v>0</v>
      </c>
      <c r="R408" s="183">
        <f t="shared" si="2"/>
        <v>0</v>
      </c>
      <c r="S408" s="183">
        <v>0</v>
      </c>
      <c r="T408" s="184">
        <f t="shared" si="3"/>
        <v>0</v>
      </c>
      <c r="U408" s="35"/>
      <c r="V408" s="35"/>
      <c r="W408" s="35"/>
      <c r="X408" s="35"/>
      <c r="Y408" s="35"/>
      <c r="Z408" s="35"/>
      <c r="AA408" s="35"/>
      <c r="AB408" s="35"/>
      <c r="AC408" s="35"/>
      <c r="AD408" s="35"/>
      <c r="AE408" s="35"/>
      <c r="AR408" s="185" t="s">
        <v>220</v>
      </c>
      <c r="AT408" s="185" t="s">
        <v>130</v>
      </c>
      <c r="AU408" s="185" t="s">
        <v>81</v>
      </c>
      <c r="AY408" s="18" t="s">
        <v>127</v>
      </c>
      <c r="BE408" s="186">
        <f t="shared" si="4"/>
        <v>0</v>
      </c>
      <c r="BF408" s="186">
        <f t="shared" si="5"/>
        <v>0</v>
      </c>
      <c r="BG408" s="186">
        <f t="shared" si="6"/>
        <v>0</v>
      </c>
      <c r="BH408" s="186">
        <f t="shared" si="7"/>
        <v>0</v>
      </c>
      <c r="BI408" s="186">
        <f t="shared" si="8"/>
        <v>0</v>
      </c>
      <c r="BJ408" s="18" t="s">
        <v>79</v>
      </c>
      <c r="BK408" s="186">
        <f t="shared" si="9"/>
        <v>0</v>
      </c>
      <c r="BL408" s="18" t="s">
        <v>220</v>
      </c>
      <c r="BM408" s="185" t="s">
        <v>498</v>
      </c>
    </row>
    <row r="409" spans="1:65" s="2" customFormat="1" ht="24">
      <c r="A409" s="35"/>
      <c r="B409" s="36"/>
      <c r="C409" s="174" t="s">
        <v>499</v>
      </c>
      <c r="D409" s="174" t="s">
        <v>130</v>
      </c>
      <c r="E409" s="175" t="s">
        <v>500</v>
      </c>
      <c r="F409" s="176" t="s">
        <v>501</v>
      </c>
      <c r="G409" s="177" t="s">
        <v>305</v>
      </c>
      <c r="H409" s="234"/>
      <c r="I409" s="179"/>
      <c r="J409" s="180">
        <f t="shared" si="0"/>
        <v>0</v>
      </c>
      <c r="K409" s="176" t="s">
        <v>134</v>
      </c>
      <c r="L409" s="40"/>
      <c r="M409" s="181" t="s">
        <v>19</v>
      </c>
      <c r="N409" s="182" t="s">
        <v>43</v>
      </c>
      <c r="O409" s="65"/>
      <c r="P409" s="183">
        <f t="shared" si="1"/>
        <v>0</v>
      </c>
      <c r="Q409" s="183">
        <v>0</v>
      </c>
      <c r="R409" s="183">
        <f t="shared" si="2"/>
        <v>0</v>
      </c>
      <c r="S409" s="183">
        <v>0</v>
      </c>
      <c r="T409" s="184">
        <f t="shared" si="3"/>
        <v>0</v>
      </c>
      <c r="U409" s="35"/>
      <c r="V409" s="35"/>
      <c r="W409" s="35"/>
      <c r="X409" s="35"/>
      <c r="Y409" s="35"/>
      <c r="Z409" s="35"/>
      <c r="AA409" s="35"/>
      <c r="AB409" s="35"/>
      <c r="AC409" s="35"/>
      <c r="AD409" s="35"/>
      <c r="AE409" s="35"/>
      <c r="AR409" s="185" t="s">
        <v>220</v>
      </c>
      <c r="AT409" s="185" t="s">
        <v>130</v>
      </c>
      <c r="AU409" s="185" t="s">
        <v>81</v>
      </c>
      <c r="AY409" s="18" t="s">
        <v>127</v>
      </c>
      <c r="BE409" s="186">
        <f t="shared" si="4"/>
        <v>0</v>
      </c>
      <c r="BF409" s="186">
        <f t="shared" si="5"/>
        <v>0</v>
      </c>
      <c r="BG409" s="186">
        <f t="shared" si="6"/>
        <v>0</v>
      </c>
      <c r="BH409" s="186">
        <f t="shared" si="7"/>
        <v>0</v>
      </c>
      <c r="BI409" s="186">
        <f t="shared" si="8"/>
        <v>0</v>
      </c>
      <c r="BJ409" s="18" t="s">
        <v>79</v>
      </c>
      <c r="BK409" s="186">
        <f t="shared" si="9"/>
        <v>0</v>
      </c>
      <c r="BL409" s="18" t="s">
        <v>220</v>
      </c>
      <c r="BM409" s="185" t="s">
        <v>502</v>
      </c>
    </row>
    <row r="410" spans="1:65" s="2" customFormat="1" ht="78">
      <c r="A410" s="35"/>
      <c r="B410" s="36"/>
      <c r="C410" s="37"/>
      <c r="D410" s="187" t="s">
        <v>137</v>
      </c>
      <c r="E410" s="37"/>
      <c r="F410" s="188" t="s">
        <v>503</v>
      </c>
      <c r="G410" s="37"/>
      <c r="H410" s="37"/>
      <c r="I410" s="189"/>
      <c r="J410" s="37"/>
      <c r="K410" s="37"/>
      <c r="L410" s="40"/>
      <c r="M410" s="190"/>
      <c r="N410" s="191"/>
      <c r="O410" s="65"/>
      <c r="P410" s="65"/>
      <c r="Q410" s="65"/>
      <c r="R410" s="65"/>
      <c r="S410" s="65"/>
      <c r="T410" s="66"/>
      <c r="U410" s="35"/>
      <c r="V410" s="35"/>
      <c r="W410" s="35"/>
      <c r="X410" s="35"/>
      <c r="Y410" s="35"/>
      <c r="Z410" s="35"/>
      <c r="AA410" s="35"/>
      <c r="AB410" s="35"/>
      <c r="AC410" s="35"/>
      <c r="AD410" s="35"/>
      <c r="AE410" s="35"/>
      <c r="AT410" s="18" t="s">
        <v>137</v>
      </c>
      <c r="AU410" s="18" t="s">
        <v>81</v>
      </c>
    </row>
    <row r="411" spans="1:65" s="12" customFormat="1" ht="22.9" customHeight="1">
      <c r="B411" s="158"/>
      <c r="C411" s="159"/>
      <c r="D411" s="160" t="s">
        <v>71</v>
      </c>
      <c r="E411" s="172" t="s">
        <v>504</v>
      </c>
      <c r="F411" s="172" t="s">
        <v>505</v>
      </c>
      <c r="G411" s="159"/>
      <c r="H411" s="159"/>
      <c r="I411" s="162"/>
      <c r="J411" s="173">
        <f>BK411</f>
        <v>0</v>
      </c>
      <c r="K411" s="159"/>
      <c r="L411" s="164"/>
      <c r="M411" s="165"/>
      <c r="N411" s="166"/>
      <c r="O411" s="166"/>
      <c r="P411" s="167">
        <f>SUM(P412:P445)</f>
        <v>0</v>
      </c>
      <c r="Q411" s="166"/>
      <c r="R411" s="167">
        <f>SUM(R412:R445)</f>
        <v>1.613469E-2</v>
      </c>
      <c r="S411" s="166"/>
      <c r="T411" s="168">
        <f>SUM(T412:T445)</f>
        <v>9.9923321200000021</v>
      </c>
      <c r="AR411" s="169" t="s">
        <v>81</v>
      </c>
      <c r="AT411" s="170" t="s">
        <v>71</v>
      </c>
      <c r="AU411" s="170" t="s">
        <v>79</v>
      </c>
      <c r="AY411" s="169" t="s">
        <v>127</v>
      </c>
      <c r="BK411" s="171">
        <f>SUM(BK412:BK445)</f>
        <v>0</v>
      </c>
    </row>
    <row r="412" spans="1:65" s="2" customFormat="1" ht="16.5" customHeight="1">
      <c r="A412" s="35"/>
      <c r="B412" s="36"/>
      <c r="C412" s="174" t="s">
        <v>506</v>
      </c>
      <c r="D412" s="174" t="s">
        <v>130</v>
      </c>
      <c r="E412" s="175" t="s">
        <v>507</v>
      </c>
      <c r="F412" s="176" t="s">
        <v>508</v>
      </c>
      <c r="G412" s="177" t="s">
        <v>133</v>
      </c>
      <c r="H412" s="178">
        <v>538.57000000000005</v>
      </c>
      <c r="I412" s="179"/>
      <c r="J412" s="180">
        <f>ROUND(I412*H412,2)</f>
        <v>0</v>
      </c>
      <c r="K412" s="176" t="s">
        <v>134</v>
      </c>
      <c r="L412" s="40"/>
      <c r="M412" s="181" t="s">
        <v>19</v>
      </c>
      <c r="N412" s="182" t="s">
        <v>43</v>
      </c>
      <c r="O412" s="65"/>
      <c r="P412" s="183">
        <f>O412*H412</f>
        <v>0</v>
      </c>
      <c r="Q412" s="183">
        <v>0</v>
      </c>
      <c r="R412" s="183">
        <f>Q412*H412</f>
        <v>0</v>
      </c>
      <c r="S412" s="183">
        <v>1.7780000000000001E-2</v>
      </c>
      <c r="T412" s="184">
        <f>S412*H412</f>
        <v>9.5757746000000008</v>
      </c>
      <c r="U412" s="35"/>
      <c r="V412" s="35"/>
      <c r="W412" s="35"/>
      <c r="X412" s="35"/>
      <c r="Y412" s="35"/>
      <c r="Z412" s="35"/>
      <c r="AA412" s="35"/>
      <c r="AB412" s="35"/>
      <c r="AC412" s="35"/>
      <c r="AD412" s="35"/>
      <c r="AE412" s="35"/>
      <c r="AR412" s="185" t="s">
        <v>220</v>
      </c>
      <c r="AT412" s="185" t="s">
        <v>130</v>
      </c>
      <c r="AU412" s="185" t="s">
        <v>81</v>
      </c>
      <c r="AY412" s="18" t="s">
        <v>127</v>
      </c>
      <c r="BE412" s="186">
        <f>IF(N412="základní",J412,0)</f>
        <v>0</v>
      </c>
      <c r="BF412" s="186">
        <f>IF(N412="snížená",J412,0)</f>
        <v>0</v>
      </c>
      <c r="BG412" s="186">
        <f>IF(N412="zákl. přenesená",J412,0)</f>
        <v>0</v>
      </c>
      <c r="BH412" s="186">
        <f>IF(N412="sníž. přenesená",J412,0)</f>
        <v>0</v>
      </c>
      <c r="BI412" s="186">
        <f>IF(N412="nulová",J412,0)</f>
        <v>0</v>
      </c>
      <c r="BJ412" s="18" t="s">
        <v>79</v>
      </c>
      <c r="BK412" s="186">
        <f>ROUND(I412*H412,2)</f>
        <v>0</v>
      </c>
      <c r="BL412" s="18" t="s">
        <v>220</v>
      </c>
      <c r="BM412" s="185" t="s">
        <v>509</v>
      </c>
    </row>
    <row r="413" spans="1:65" s="14" customFormat="1" ht="11.25">
      <c r="B413" s="202"/>
      <c r="C413" s="203"/>
      <c r="D413" s="187" t="s">
        <v>139</v>
      </c>
      <c r="E413" s="204" t="s">
        <v>19</v>
      </c>
      <c r="F413" s="205" t="s">
        <v>429</v>
      </c>
      <c r="G413" s="203"/>
      <c r="H413" s="206">
        <v>364.435</v>
      </c>
      <c r="I413" s="207"/>
      <c r="J413" s="203"/>
      <c r="K413" s="203"/>
      <c r="L413" s="208"/>
      <c r="M413" s="209"/>
      <c r="N413" s="210"/>
      <c r="O413" s="210"/>
      <c r="P413" s="210"/>
      <c r="Q413" s="210"/>
      <c r="R413" s="210"/>
      <c r="S413" s="210"/>
      <c r="T413" s="211"/>
      <c r="AT413" s="212" t="s">
        <v>139</v>
      </c>
      <c r="AU413" s="212" t="s">
        <v>81</v>
      </c>
      <c r="AV413" s="14" t="s">
        <v>81</v>
      </c>
      <c r="AW413" s="14" t="s">
        <v>33</v>
      </c>
      <c r="AX413" s="14" t="s">
        <v>72</v>
      </c>
      <c r="AY413" s="212" t="s">
        <v>127</v>
      </c>
    </row>
    <row r="414" spans="1:65" s="14" customFormat="1" ht="11.25">
      <c r="B414" s="202"/>
      <c r="C414" s="203"/>
      <c r="D414" s="187" t="s">
        <v>139</v>
      </c>
      <c r="E414" s="204" t="s">
        <v>19</v>
      </c>
      <c r="F414" s="205" t="s">
        <v>430</v>
      </c>
      <c r="G414" s="203"/>
      <c r="H414" s="206">
        <v>221.821</v>
      </c>
      <c r="I414" s="207"/>
      <c r="J414" s="203"/>
      <c r="K414" s="203"/>
      <c r="L414" s="208"/>
      <c r="M414" s="209"/>
      <c r="N414" s="210"/>
      <c r="O414" s="210"/>
      <c r="P414" s="210"/>
      <c r="Q414" s="210"/>
      <c r="R414" s="210"/>
      <c r="S414" s="210"/>
      <c r="T414" s="211"/>
      <c r="AT414" s="212" t="s">
        <v>139</v>
      </c>
      <c r="AU414" s="212" t="s">
        <v>81</v>
      </c>
      <c r="AV414" s="14" t="s">
        <v>81</v>
      </c>
      <c r="AW414" s="14" t="s">
        <v>33</v>
      </c>
      <c r="AX414" s="14" t="s">
        <v>72</v>
      </c>
      <c r="AY414" s="212" t="s">
        <v>127</v>
      </c>
    </row>
    <row r="415" spans="1:65" s="14" customFormat="1" ht="11.25">
      <c r="B415" s="202"/>
      <c r="C415" s="203"/>
      <c r="D415" s="187" t="s">
        <v>139</v>
      </c>
      <c r="E415" s="204" t="s">
        <v>19</v>
      </c>
      <c r="F415" s="205" t="s">
        <v>431</v>
      </c>
      <c r="G415" s="203"/>
      <c r="H415" s="206">
        <v>-17.398</v>
      </c>
      <c r="I415" s="207"/>
      <c r="J415" s="203"/>
      <c r="K415" s="203"/>
      <c r="L415" s="208"/>
      <c r="M415" s="209"/>
      <c r="N415" s="210"/>
      <c r="O415" s="210"/>
      <c r="P415" s="210"/>
      <c r="Q415" s="210"/>
      <c r="R415" s="210"/>
      <c r="S415" s="210"/>
      <c r="T415" s="211"/>
      <c r="AT415" s="212" t="s">
        <v>139</v>
      </c>
      <c r="AU415" s="212" t="s">
        <v>81</v>
      </c>
      <c r="AV415" s="14" t="s">
        <v>81</v>
      </c>
      <c r="AW415" s="14" t="s">
        <v>33</v>
      </c>
      <c r="AX415" s="14" t="s">
        <v>72</v>
      </c>
      <c r="AY415" s="212" t="s">
        <v>127</v>
      </c>
    </row>
    <row r="416" spans="1:65" s="14" customFormat="1" ht="11.25">
      <c r="B416" s="202"/>
      <c r="C416" s="203"/>
      <c r="D416" s="187" t="s">
        <v>139</v>
      </c>
      <c r="E416" s="204" t="s">
        <v>19</v>
      </c>
      <c r="F416" s="205" t="s">
        <v>432</v>
      </c>
      <c r="G416" s="203"/>
      <c r="H416" s="206">
        <v>2.3119999999999998</v>
      </c>
      <c r="I416" s="207"/>
      <c r="J416" s="203"/>
      <c r="K416" s="203"/>
      <c r="L416" s="208"/>
      <c r="M416" s="209"/>
      <c r="N416" s="210"/>
      <c r="O416" s="210"/>
      <c r="P416" s="210"/>
      <c r="Q416" s="210"/>
      <c r="R416" s="210"/>
      <c r="S416" s="210"/>
      <c r="T416" s="211"/>
      <c r="AT416" s="212" t="s">
        <v>139</v>
      </c>
      <c r="AU416" s="212" t="s">
        <v>81</v>
      </c>
      <c r="AV416" s="14" t="s">
        <v>81</v>
      </c>
      <c r="AW416" s="14" t="s">
        <v>33</v>
      </c>
      <c r="AX416" s="14" t="s">
        <v>72</v>
      </c>
      <c r="AY416" s="212" t="s">
        <v>127</v>
      </c>
    </row>
    <row r="417" spans="1:65" s="14" customFormat="1" ht="11.25">
      <c r="B417" s="202"/>
      <c r="C417" s="203"/>
      <c r="D417" s="187" t="s">
        <v>139</v>
      </c>
      <c r="E417" s="204" t="s">
        <v>19</v>
      </c>
      <c r="F417" s="205" t="s">
        <v>433</v>
      </c>
      <c r="G417" s="203"/>
      <c r="H417" s="206">
        <v>23.103999999999999</v>
      </c>
      <c r="I417" s="207"/>
      <c r="J417" s="203"/>
      <c r="K417" s="203"/>
      <c r="L417" s="208"/>
      <c r="M417" s="209"/>
      <c r="N417" s="210"/>
      <c r="O417" s="210"/>
      <c r="P417" s="210"/>
      <c r="Q417" s="210"/>
      <c r="R417" s="210"/>
      <c r="S417" s="210"/>
      <c r="T417" s="211"/>
      <c r="AT417" s="212" t="s">
        <v>139</v>
      </c>
      <c r="AU417" s="212" t="s">
        <v>81</v>
      </c>
      <c r="AV417" s="14" t="s">
        <v>81</v>
      </c>
      <c r="AW417" s="14" t="s">
        <v>33</v>
      </c>
      <c r="AX417" s="14" t="s">
        <v>72</v>
      </c>
      <c r="AY417" s="212" t="s">
        <v>127</v>
      </c>
    </row>
    <row r="418" spans="1:65" s="14" customFormat="1" ht="11.25">
      <c r="B418" s="202"/>
      <c r="C418" s="203"/>
      <c r="D418" s="187" t="s">
        <v>139</v>
      </c>
      <c r="E418" s="204" t="s">
        <v>19</v>
      </c>
      <c r="F418" s="205" t="s">
        <v>434</v>
      </c>
      <c r="G418" s="203"/>
      <c r="H418" s="206">
        <v>-0.72</v>
      </c>
      <c r="I418" s="207"/>
      <c r="J418" s="203"/>
      <c r="K418" s="203"/>
      <c r="L418" s="208"/>
      <c r="M418" s="209"/>
      <c r="N418" s="210"/>
      <c r="O418" s="210"/>
      <c r="P418" s="210"/>
      <c r="Q418" s="210"/>
      <c r="R418" s="210"/>
      <c r="S418" s="210"/>
      <c r="T418" s="211"/>
      <c r="AT418" s="212" t="s">
        <v>139</v>
      </c>
      <c r="AU418" s="212" t="s">
        <v>81</v>
      </c>
      <c r="AV418" s="14" t="s">
        <v>81</v>
      </c>
      <c r="AW418" s="14" t="s">
        <v>33</v>
      </c>
      <c r="AX418" s="14" t="s">
        <v>72</v>
      </c>
      <c r="AY418" s="212" t="s">
        <v>127</v>
      </c>
    </row>
    <row r="419" spans="1:65" s="14" customFormat="1" ht="11.25">
      <c r="B419" s="202"/>
      <c r="C419" s="203"/>
      <c r="D419" s="187" t="s">
        <v>139</v>
      </c>
      <c r="E419" s="204" t="s">
        <v>19</v>
      </c>
      <c r="F419" s="205" t="s">
        <v>370</v>
      </c>
      <c r="G419" s="203"/>
      <c r="H419" s="206">
        <v>-1.716</v>
      </c>
      <c r="I419" s="207"/>
      <c r="J419" s="203"/>
      <c r="K419" s="203"/>
      <c r="L419" s="208"/>
      <c r="M419" s="209"/>
      <c r="N419" s="210"/>
      <c r="O419" s="210"/>
      <c r="P419" s="210"/>
      <c r="Q419" s="210"/>
      <c r="R419" s="210"/>
      <c r="S419" s="210"/>
      <c r="T419" s="211"/>
      <c r="AT419" s="212" t="s">
        <v>139</v>
      </c>
      <c r="AU419" s="212" t="s">
        <v>81</v>
      </c>
      <c r="AV419" s="14" t="s">
        <v>81</v>
      </c>
      <c r="AW419" s="14" t="s">
        <v>33</v>
      </c>
      <c r="AX419" s="14" t="s">
        <v>72</v>
      </c>
      <c r="AY419" s="212" t="s">
        <v>127</v>
      </c>
    </row>
    <row r="420" spans="1:65" s="14" customFormat="1" ht="11.25">
      <c r="B420" s="202"/>
      <c r="C420" s="203"/>
      <c r="D420" s="187" t="s">
        <v>139</v>
      </c>
      <c r="E420" s="204" t="s">
        <v>19</v>
      </c>
      <c r="F420" s="205" t="s">
        <v>371</v>
      </c>
      <c r="G420" s="203"/>
      <c r="H420" s="206">
        <v>-46.332000000000001</v>
      </c>
      <c r="I420" s="207"/>
      <c r="J420" s="203"/>
      <c r="K420" s="203"/>
      <c r="L420" s="208"/>
      <c r="M420" s="209"/>
      <c r="N420" s="210"/>
      <c r="O420" s="210"/>
      <c r="P420" s="210"/>
      <c r="Q420" s="210"/>
      <c r="R420" s="210"/>
      <c r="S420" s="210"/>
      <c r="T420" s="211"/>
      <c r="AT420" s="212" t="s">
        <v>139</v>
      </c>
      <c r="AU420" s="212" t="s">
        <v>81</v>
      </c>
      <c r="AV420" s="14" t="s">
        <v>81</v>
      </c>
      <c r="AW420" s="14" t="s">
        <v>33</v>
      </c>
      <c r="AX420" s="14" t="s">
        <v>72</v>
      </c>
      <c r="AY420" s="212" t="s">
        <v>127</v>
      </c>
    </row>
    <row r="421" spans="1:65" s="14" customFormat="1" ht="11.25">
      <c r="B421" s="202"/>
      <c r="C421" s="203"/>
      <c r="D421" s="187" t="s">
        <v>139</v>
      </c>
      <c r="E421" s="204" t="s">
        <v>19</v>
      </c>
      <c r="F421" s="205" t="s">
        <v>372</v>
      </c>
      <c r="G421" s="203"/>
      <c r="H421" s="206">
        <v>-1.5289999999999999</v>
      </c>
      <c r="I421" s="207"/>
      <c r="J421" s="203"/>
      <c r="K421" s="203"/>
      <c r="L421" s="208"/>
      <c r="M421" s="209"/>
      <c r="N421" s="210"/>
      <c r="O421" s="210"/>
      <c r="P421" s="210"/>
      <c r="Q421" s="210"/>
      <c r="R421" s="210"/>
      <c r="S421" s="210"/>
      <c r="T421" s="211"/>
      <c r="AT421" s="212" t="s">
        <v>139</v>
      </c>
      <c r="AU421" s="212" t="s">
        <v>81</v>
      </c>
      <c r="AV421" s="14" t="s">
        <v>81</v>
      </c>
      <c r="AW421" s="14" t="s">
        <v>33</v>
      </c>
      <c r="AX421" s="14" t="s">
        <v>72</v>
      </c>
      <c r="AY421" s="212" t="s">
        <v>127</v>
      </c>
    </row>
    <row r="422" spans="1:65" s="14" customFormat="1" ht="11.25">
      <c r="B422" s="202"/>
      <c r="C422" s="203"/>
      <c r="D422" s="187" t="s">
        <v>139</v>
      </c>
      <c r="E422" s="204" t="s">
        <v>19</v>
      </c>
      <c r="F422" s="205" t="s">
        <v>373</v>
      </c>
      <c r="G422" s="203"/>
      <c r="H422" s="206">
        <v>-3.6819999999999999</v>
      </c>
      <c r="I422" s="207"/>
      <c r="J422" s="203"/>
      <c r="K422" s="203"/>
      <c r="L422" s="208"/>
      <c r="M422" s="209"/>
      <c r="N422" s="210"/>
      <c r="O422" s="210"/>
      <c r="P422" s="210"/>
      <c r="Q422" s="210"/>
      <c r="R422" s="210"/>
      <c r="S422" s="210"/>
      <c r="T422" s="211"/>
      <c r="AT422" s="212" t="s">
        <v>139</v>
      </c>
      <c r="AU422" s="212" t="s">
        <v>81</v>
      </c>
      <c r="AV422" s="14" t="s">
        <v>81</v>
      </c>
      <c r="AW422" s="14" t="s">
        <v>33</v>
      </c>
      <c r="AX422" s="14" t="s">
        <v>72</v>
      </c>
      <c r="AY422" s="212" t="s">
        <v>127</v>
      </c>
    </row>
    <row r="423" spans="1:65" s="14" customFormat="1" ht="11.25">
      <c r="B423" s="202"/>
      <c r="C423" s="203"/>
      <c r="D423" s="187" t="s">
        <v>139</v>
      </c>
      <c r="E423" s="204" t="s">
        <v>19</v>
      </c>
      <c r="F423" s="205" t="s">
        <v>435</v>
      </c>
      <c r="G423" s="203"/>
      <c r="H423" s="206">
        <v>-0.67500000000000004</v>
      </c>
      <c r="I423" s="207"/>
      <c r="J423" s="203"/>
      <c r="K423" s="203"/>
      <c r="L423" s="208"/>
      <c r="M423" s="209"/>
      <c r="N423" s="210"/>
      <c r="O423" s="210"/>
      <c r="P423" s="210"/>
      <c r="Q423" s="210"/>
      <c r="R423" s="210"/>
      <c r="S423" s="210"/>
      <c r="T423" s="211"/>
      <c r="AT423" s="212" t="s">
        <v>139</v>
      </c>
      <c r="AU423" s="212" t="s">
        <v>81</v>
      </c>
      <c r="AV423" s="14" t="s">
        <v>81</v>
      </c>
      <c r="AW423" s="14" t="s">
        <v>33</v>
      </c>
      <c r="AX423" s="14" t="s">
        <v>72</v>
      </c>
      <c r="AY423" s="212" t="s">
        <v>127</v>
      </c>
    </row>
    <row r="424" spans="1:65" s="14" customFormat="1" ht="11.25">
      <c r="B424" s="202"/>
      <c r="C424" s="203"/>
      <c r="D424" s="187" t="s">
        <v>139</v>
      </c>
      <c r="E424" s="204" t="s">
        <v>19</v>
      </c>
      <c r="F424" s="205" t="s">
        <v>510</v>
      </c>
      <c r="G424" s="203"/>
      <c r="H424" s="206">
        <v>-1.05</v>
      </c>
      <c r="I424" s="207"/>
      <c r="J424" s="203"/>
      <c r="K424" s="203"/>
      <c r="L424" s="208"/>
      <c r="M424" s="209"/>
      <c r="N424" s="210"/>
      <c r="O424" s="210"/>
      <c r="P424" s="210"/>
      <c r="Q424" s="210"/>
      <c r="R424" s="210"/>
      <c r="S424" s="210"/>
      <c r="T424" s="211"/>
      <c r="AT424" s="212" t="s">
        <v>139</v>
      </c>
      <c r="AU424" s="212" t="s">
        <v>81</v>
      </c>
      <c r="AV424" s="14" t="s">
        <v>81</v>
      </c>
      <c r="AW424" s="14" t="s">
        <v>33</v>
      </c>
      <c r="AX424" s="14" t="s">
        <v>72</v>
      </c>
      <c r="AY424" s="212" t="s">
        <v>127</v>
      </c>
    </row>
    <row r="425" spans="1:65" s="15" customFormat="1" ht="11.25">
      <c r="B425" s="213"/>
      <c r="C425" s="214"/>
      <c r="D425" s="187" t="s">
        <v>139</v>
      </c>
      <c r="E425" s="215" t="s">
        <v>19</v>
      </c>
      <c r="F425" s="216" t="s">
        <v>145</v>
      </c>
      <c r="G425" s="214"/>
      <c r="H425" s="217">
        <v>538.57000000000005</v>
      </c>
      <c r="I425" s="218"/>
      <c r="J425" s="214"/>
      <c r="K425" s="214"/>
      <c r="L425" s="219"/>
      <c r="M425" s="220"/>
      <c r="N425" s="221"/>
      <c r="O425" s="221"/>
      <c r="P425" s="221"/>
      <c r="Q425" s="221"/>
      <c r="R425" s="221"/>
      <c r="S425" s="221"/>
      <c r="T425" s="222"/>
      <c r="AT425" s="223" t="s">
        <v>139</v>
      </c>
      <c r="AU425" s="223" t="s">
        <v>81</v>
      </c>
      <c r="AV425" s="15" t="s">
        <v>135</v>
      </c>
      <c r="AW425" s="15" t="s">
        <v>33</v>
      </c>
      <c r="AX425" s="15" t="s">
        <v>79</v>
      </c>
      <c r="AY425" s="223" t="s">
        <v>127</v>
      </c>
    </row>
    <row r="426" spans="1:65" s="2" customFormat="1" ht="21.75" customHeight="1">
      <c r="A426" s="35"/>
      <c r="B426" s="36"/>
      <c r="C426" s="174" t="s">
        <v>511</v>
      </c>
      <c r="D426" s="174" t="s">
        <v>130</v>
      </c>
      <c r="E426" s="175" t="s">
        <v>512</v>
      </c>
      <c r="F426" s="176" t="s">
        <v>513</v>
      </c>
      <c r="G426" s="177" t="s">
        <v>409</v>
      </c>
      <c r="H426" s="178">
        <v>72.69</v>
      </c>
      <c r="I426" s="179"/>
      <c r="J426" s="180">
        <f>ROUND(I426*H426,2)</f>
        <v>0</v>
      </c>
      <c r="K426" s="176" t="s">
        <v>134</v>
      </c>
      <c r="L426" s="40"/>
      <c r="M426" s="181" t="s">
        <v>19</v>
      </c>
      <c r="N426" s="182" t="s">
        <v>43</v>
      </c>
      <c r="O426" s="65"/>
      <c r="P426" s="183">
        <f>O426*H426</f>
        <v>0</v>
      </c>
      <c r="Q426" s="183">
        <v>0</v>
      </c>
      <c r="R426" s="183">
        <f>Q426*H426</f>
        <v>0</v>
      </c>
      <c r="S426" s="183">
        <v>4.6299999999999996E-3</v>
      </c>
      <c r="T426" s="184">
        <f>S426*H426</f>
        <v>0.33655469999999998</v>
      </c>
      <c r="U426" s="35"/>
      <c r="V426" s="35"/>
      <c r="W426" s="35"/>
      <c r="X426" s="35"/>
      <c r="Y426" s="35"/>
      <c r="Z426" s="35"/>
      <c r="AA426" s="35"/>
      <c r="AB426" s="35"/>
      <c r="AC426" s="35"/>
      <c r="AD426" s="35"/>
      <c r="AE426" s="35"/>
      <c r="AR426" s="185" t="s">
        <v>220</v>
      </c>
      <c r="AT426" s="185" t="s">
        <v>130</v>
      </c>
      <c r="AU426" s="185" t="s">
        <v>81</v>
      </c>
      <c r="AY426" s="18" t="s">
        <v>127</v>
      </c>
      <c r="BE426" s="186">
        <f>IF(N426="základní",J426,0)</f>
        <v>0</v>
      </c>
      <c r="BF426" s="186">
        <f>IF(N426="snížená",J426,0)</f>
        <v>0</v>
      </c>
      <c r="BG426" s="186">
        <f>IF(N426="zákl. přenesená",J426,0)</f>
        <v>0</v>
      </c>
      <c r="BH426" s="186">
        <f>IF(N426="sníž. přenesená",J426,0)</f>
        <v>0</v>
      </c>
      <c r="BI426" s="186">
        <f>IF(N426="nulová",J426,0)</f>
        <v>0</v>
      </c>
      <c r="BJ426" s="18" t="s">
        <v>79</v>
      </c>
      <c r="BK426" s="186">
        <f>ROUND(I426*H426,2)</f>
        <v>0</v>
      </c>
      <c r="BL426" s="18" t="s">
        <v>220</v>
      </c>
      <c r="BM426" s="185" t="s">
        <v>514</v>
      </c>
    </row>
    <row r="427" spans="1:65" s="14" customFormat="1" ht="11.25">
      <c r="B427" s="202"/>
      <c r="C427" s="203"/>
      <c r="D427" s="187" t="s">
        <v>139</v>
      </c>
      <c r="E427" s="204" t="s">
        <v>19</v>
      </c>
      <c r="F427" s="205" t="s">
        <v>515</v>
      </c>
      <c r="G427" s="203"/>
      <c r="H427" s="206">
        <v>72.69</v>
      </c>
      <c r="I427" s="207"/>
      <c r="J427" s="203"/>
      <c r="K427" s="203"/>
      <c r="L427" s="208"/>
      <c r="M427" s="209"/>
      <c r="N427" s="210"/>
      <c r="O427" s="210"/>
      <c r="P427" s="210"/>
      <c r="Q427" s="210"/>
      <c r="R427" s="210"/>
      <c r="S427" s="210"/>
      <c r="T427" s="211"/>
      <c r="AT427" s="212" t="s">
        <v>139</v>
      </c>
      <c r="AU427" s="212" t="s">
        <v>81</v>
      </c>
      <c r="AV427" s="14" t="s">
        <v>81</v>
      </c>
      <c r="AW427" s="14" t="s">
        <v>33</v>
      </c>
      <c r="AX427" s="14" t="s">
        <v>79</v>
      </c>
      <c r="AY427" s="212" t="s">
        <v>127</v>
      </c>
    </row>
    <row r="428" spans="1:65" s="2" customFormat="1" ht="21.75" customHeight="1">
      <c r="A428" s="35"/>
      <c r="B428" s="36"/>
      <c r="C428" s="174" t="s">
        <v>516</v>
      </c>
      <c r="D428" s="174" t="s">
        <v>130</v>
      </c>
      <c r="E428" s="175" t="s">
        <v>517</v>
      </c>
      <c r="F428" s="176" t="s">
        <v>518</v>
      </c>
      <c r="G428" s="177" t="s">
        <v>133</v>
      </c>
      <c r="H428" s="178">
        <v>538.57000000000005</v>
      </c>
      <c r="I428" s="179"/>
      <c r="J428" s="180">
        <f>ROUND(I428*H428,2)</f>
        <v>0</v>
      </c>
      <c r="K428" s="176" t="s">
        <v>134</v>
      </c>
      <c r="L428" s="40"/>
      <c r="M428" s="181" t="s">
        <v>19</v>
      </c>
      <c r="N428" s="182" t="s">
        <v>43</v>
      </c>
      <c r="O428" s="65"/>
      <c r="P428" s="183">
        <f>O428*H428</f>
        <v>0</v>
      </c>
      <c r="Q428" s="183">
        <v>0</v>
      </c>
      <c r="R428" s="183">
        <f>Q428*H428</f>
        <v>0</v>
      </c>
      <c r="S428" s="183">
        <v>0</v>
      </c>
      <c r="T428" s="184">
        <f>S428*H428</f>
        <v>0</v>
      </c>
      <c r="U428" s="35"/>
      <c r="V428" s="35"/>
      <c r="W428" s="35"/>
      <c r="X428" s="35"/>
      <c r="Y428" s="35"/>
      <c r="Z428" s="35"/>
      <c r="AA428" s="35"/>
      <c r="AB428" s="35"/>
      <c r="AC428" s="35"/>
      <c r="AD428" s="35"/>
      <c r="AE428" s="35"/>
      <c r="AR428" s="185" t="s">
        <v>220</v>
      </c>
      <c r="AT428" s="185" t="s">
        <v>130</v>
      </c>
      <c r="AU428" s="185" t="s">
        <v>81</v>
      </c>
      <c r="AY428" s="18" t="s">
        <v>127</v>
      </c>
      <c r="BE428" s="186">
        <f>IF(N428="základní",J428,0)</f>
        <v>0</v>
      </c>
      <c r="BF428" s="186">
        <f>IF(N428="snížená",J428,0)</f>
        <v>0</v>
      </c>
      <c r="BG428" s="186">
        <f>IF(N428="zákl. přenesená",J428,0)</f>
        <v>0</v>
      </c>
      <c r="BH428" s="186">
        <f>IF(N428="sníž. přenesená",J428,0)</f>
        <v>0</v>
      </c>
      <c r="BI428" s="186">
        <f>IF(N428="nulová",J428,0)</f>
        <v>0</v>
      </c>
      <c r="BJ428" s="18" t="s">
        <v>79</v>
      </c>
      <c r="BK428" s="186">
        <f>ROUND(I428*H428,2)</f>
        <v>0</v>
      </c>
      <c r="BL428" s="18" t="s">
        <v>220</v>
      </c>
      <c r="BM428" s="185" t="s">
        <v>519</v>
      </c>
    </row>
    <row r="429" spans="1:65" s="2" customFormat="1" ht="24">
      <c r="A429" s="35"/>
      <c r="B429" s="36"/>
      <c r="C429" s="174" t="s">
        <v>520</v>
      </c>
      <c r="D429" s="174" t="s">
        <v>130</v>
      </c>
      <c r="E429" s="175" t="s">
        <v>521</v>
      </c>
      <c r="F429" s="176" t="s">
        <v>522</v>
      </c>
      <c r="G429" s="177" t="s">
        <v>409</v>
      </c>
      <c r="H429" s="178">
        <v>72.69</v>
      </c>
      <c r="I429" s="179"/>
      <c r="J429" s="180">
        <f>ROUND(I429*H429,2)</f>
        <v>0</v>
      </c>
      <c r="K429" s="176" t="s">
        <v>134</v>
      </c>
      <c r="L429" s="40"/>
      <c r="M429" s="181" t="s">
        <v>19</v>
      </c>
      <c r="N429" s="182" t="s">
        <v>43</v>
      </c>
      <c r="O429" s="65"/>
      <c r="P429" s="183">
        <f>O429*H429</f>
        <v>0</v>
      </c>
      <c r="Q429" s="183">
        <v>0</v>
      </c>
      <c r="R429" s="183">
        <f>Q429*H429</f>
        <v>0</v>
      </c>
      <c r="S429" s="183">
        <v>0</v>
      </c>
      <c r="T429" s="184">
        <f>S429*H429</f>
        <v>0</v>
      </c>
      <c r="U429" s="35"/>
      <c r="V429" s="35"/>
      <c r="W429" s="35"/>
      <c r="X429" s="35"/>
      <c r="Y429" s="35"/>
      <c r="Z429" s="35"/>
      <c r="AA429" s="35"/>
      <c r="AB429" s="35"/>
      <c r="AC429" s="35"/>
      <c r="AD429" s="35"/>
      <c r="AE429" s="35"/>
      <c r="AR429" s="185" t="s">
        <v>220</v>
      </c>
      <c r="AT429" s="185" t="s">
        <v>130</v>
      </c>
      <c r="AU429" s="185" t="s">
        <v>81</v>
      </c>
      <c r="AY429" s="18" t="s">
        <v>127</v>
      </c>
      <c r="BE429" s="186">
        <f>IF(N429="základní",J429,0)</f>
        <v>0</v>
      </c>
      <c r="BF429" s="186">
        <f>IF(N429="snížená",J429,0)</f>
        <v>0</v>
      </c>
      <c r="BG429" s="186">
        <f>IF(N429="zákl. přenesená",J429,0)</f>
        <v>0</v>
      </c>
      <c r="BH429" s="186">
        <f>IF(N429="sníž. přenesená",J429,0)</f>
        <v>0</v>
      </c>
      <c r="BI429" s="186">
        <f>IF(N429="nulová",J429,0)</f>
        <v>0</v>
      </c>
      <c r="BJ429" s="18" t="s">
        <v>79</v>
      </c>
      <c r="BK429" s="186">
        <f>ROUND(I429*H429,2)</f>
        <v>0</v>
      </c>
      <c r="BL429" s="18" t="s">
        <v>220</v>
      </c>
      <c r="BM429" s="185" t="s">
        <v>523</v>
      </c>
    </row>
    <row r="430" spans="1:65" s="2" customFormat="1" ht="16.5" customHeight="1">
      <c r="A430" s="35"/>
      <c r="B430" s="36"/>
      <c r="C430" s="174" t="s">
        <v>524</v>
      </c>
      <c r="D430" s="174" t="s">
        <v>130</v>
      </c>
      <c r="E430" s="175" t="s">
        <v>525</v>
      </c>
      <c r="F430" s="176" t="s">
        <v>526</v>
      </c>
      <c r="G430" s="177" t="s">
        <v>448</v>
      </c>
      <c r="H430" s="178">
        <v>4</v>
      </c>
      <c r="I430" s="179"/>
      <c r="J430" s="180">
        <f>ROUND(I430*H430,2)</f>
        <v>0</v>
      </c>
      <c r="K430" s="176" t="s">
        <v>134</v>
      </c>
      <c r="L430" s="40"/>
      <c r="M430" s="181" t="s">
        <v>19</v>
      </c>
      <c r="N430" s="182" t="s">
        <v>43</v>
      </c>
      <c r="O430" s="65"/>
      <c r="P430" s="183">
        <f>O430*H430</f>
        <v>0</v>
      </c>
      <c r="Q430" s="183">
        <v>0</v>
      </c>
      <c r="R430" s="183">
        <f>Q430*H430</f>
        <v>0</v>
      </c>
      <c r="S430" s="183">
        <v>1.6500000000000001E-2</v>
      </c>
      <c r="T430" s="184">
        <f>S430*H430</f>
        <v>6.6000000000000003E-2</v>
      </c>
      <c r="U430" s="35"/>
      <c r="V430" s="35"/>
      <c r="W430" s="35"/>
      <c r="X430" s="35"/>
      <c r="Y430" s="35"/>
      <c r="Z430" s="35"/>
      <c r="AA430" s="35"/>
      <c r="AB430" s="35"/>
      <c r="AC430" s="35"/>
      <c r="AD430" s="35"/>
      <c r="AE430" s="35"/>
      <c r="AR430" s="185" t="s">
        <v>220</v>
      </c>
      <c r="AT430" s="185" t="s">
        <v>130</v>
      </c>
      <c r="AU430" s="185" t="s">
        <v>81</v>
      </c>
      <c r="AY430" s="18" t="s">
        <v>127</v>
      </c>
      <c r="BE430" s="186">
        <f>IF(N430="základní",J430,0)</f>
        <v>0</v>
      </c>
      <c r="BF430" s="186">
        <f>IF(N430="snížená",J430,0)</f>
        <v>0</v>
      </c>
      <c r="BG430" s="186">
        <f>IF(N430="zákl. přenesená",J430,0)</f>
        <v>0</v>
      </c>
      <c r="BH430" s="186">
        <f>IF(N430="sníž. přenesená",J430,0)</f>
        <v>0</v>
      </c>
      <c r="BI430" s="186">
        <f>IF(N430="nulová",J430,0)</f>
        <v>0</v>
      </c>
      <c r="BJ430" s="18" t="s">
        <v>79</v>
      </c>
      <c r="BK430" s="186">
        <f>ROUND(I430*H430,2)</f>
        <v>0</v>
      </c>
      <c r="BL430" s="18" t="s">
        <v>220</v>
      </c>
      <c r="BM430" s="185" t="s">
        <v>527</v>
      </c>
    </row>
    <row r="431" spans="1:65" s="2" customFormat="1" ht="48.75">
      <c r="A431" s="35"/>
      <c r="B431" s="36"/>
      <c r="C431" s="37"/>
      <c r="D431" s="187" t="s">
        <v>137</v>
      </c>
      <c r="E431" s="37"/>
      <c r="F431" s="188" t="s">
        <v>528</v>
      </c>
      <c r="G431" s="37"/>
      <c r="H431" s="37"/>
      <c r="I431" s="189"/>
      <c r="J431" s="37"/>
      <c r="K431" s="37"/>
      <c r="L431" s="40"/>
      <c r="M431" s="190"/>
      <c r="N431" s="191"/>
      <c r="O431" s="65"/>
      <c r="P431" s="65"/>
      <c r="Q431" s="65"/>
      <c r="R431" s="65"/>
      <c r="S431" s="65"/>
      <c r="T431" s="66"/>
      <c r="U431" s="35"/>
      <c r="V431" s="35"/>
      <c r="W431" s="35"/>
      <c r="X431" s="35"/>
      <c r="Y431" s="35"/>
      <c r="Z431" s="35"/>
      <c r="AA431" s="35"/>
      <c r="AB431" s="35"/>
      <c r="AC431" s="35"/>
      <c r="AD431" s="35"/>
      <c r="AE431" s="35"/>
      <c r="AT431" s="18" t="s">
        <v>137</v>
      </c>
      <c r="AU431" s="18" t="s">
        <v>81</v>
      </c>
    </row>
    <row r="432" spans="1:65" s="13" customFormat="1" ht="11.25">
      <c r="B432" s="192"/>
      <c r="C432" s="193"/>
      <c r="D432" s="187" t="s">
        <v>139</v>
      </c>
      <c r="E432" s="194" t="s">
        <v>19</v>
      </c>
      <c r="F432" s="195" t="s">
        <v>529</v>
      </c>
      <c r="G432" s="193"/>
      <c r="H432" s="194" t="s">
        <v>19</v>
      </c>
      <c r="I432" s="196"/>
      <c r="J432" s="193"/>
      <c r="K432" s="193"/>
      <c r="L432" s="197"/>
      <c r="M432" s="198"/>
      <c r="N432" s="199"/>
      <c r="O432" s="199"/>
      <c r="P432" s="199"/>
      <c r="Q432" s="199"/>
      <c r="R432" s="199"/>
      <c r="S432" s="199"/>
      <c r="T432" s="200"/>
      <c r="AT432" s="201" t="s">
        <v>139</v>
      </c>
      <c r="AU432" s="201" t="s">
        <v>81</v>
      </c>
      <c r="AV432" s="13" t="s">
        <v>79</v>
      </c>
      <c r="AW432" s="13" t="s">
        <v>33</v>
      </c>
      <c r="AX432" s="13" t="s">
        <v>72</v>
      </c>
      <c r="AY432" s="201" t="s">
        <v>127</v>
      </c>
    </row>
    <row r="433" spans="1:65" s="14" customFormat="1" ht="11.25">
      <c r="B433" s="202"/>
      <c r="C433" s="203"/>
      <c r="D433" s="187" t="s">
        <v>139</v>
      </c>
      <c r="E433" s="204" t="s">
        <v>19</v>
      </c>
      <c r="F433" s="205" t="s">
        <v>135</v>
      </c>
      <c r="G433" s="203"/>
      <c r="H433" s="206">
        <v>4</v>
      </c>
      <c r="I433" s="207"/>
      <c r="J433" s="203"/>
      <c r="K433" s="203"/>
      <c r="L433" s="208"/>
      <c r="M433" s="209"/>
      <c r="N433" s="210"/>
      <c r="O433" s="210"/>
      <c r="P433" s="210"/>
      <c r="Q433" s="210"/>
      <c r="R433" s="210"/>
      <c r="S433" s="210"/>
      <c r="T433" s="211"/>
      <c r="AT433" s="212" t="s">
        <v>139</v>
      </c>
      <c r="AU433" s="212" t="s">
        <v>81</v>
      </c>
      <c r="AV433" s="14" t="s">
        <v>81</v>
      </c>
      <c r="AW433" s="14" t="s">
        <v>33</v>
      </c>
      <c r="AX433" s="14" t="s">
        <v>79</v>
      </c>
      <c r="AY433" s="212" t="s">
        <v>127</v>
      </c>
    </row>
    <row r="434" spans="1:65" s="2" customFormat="1" ht="16.5" customHeight="1">
      <c r="A434" s="35"/>
      <c r="B434" s="36"/>
      <c r="C434" s="174" t="s">
        <v>530</v>
      </c>
      <c r="D434" s="174" t="s">
        <v>130</v>
      </c>
      <c r="E434" s="175" t="s">
        <v>531</v>
      </c>
      <c r="F434" s="176" t="s">
        <v>532</v>
      </c>
      <c r="G434" s="177" t="s">
        <v>163</v>
      </c>
      <c r="H434" s="178">
        <v>1</v>
      </c>
      <c r="I434" s="179"/>
      <c r="J434" s="180">
        <f>ROUND(I434*H434,2)</f>
        <v>0</v>
      </c>
      <c r="K434" s="176" t="s">
        <v>19</v>
      </c>
      <c r="L434" s="40"/>
      <c r="M434" s="181" t="s">
        <v>19</v>
      </c>
      <c r="N434" s="182" t="s">
        <v>43</v>
      </c>
      <c r="O434" s="65"/>
      <c r="P434" s="183">
        <f>O434*H434</f>
        <v>0</v>
      </c>
      <c r="Q434" s="183">
        <v>0</v>
      </c>
      <c r="R434" s="183">
        <f>Q434*H434</f>
        <v>0</v>
      </c>
      <c r="S434" s="183">
        <v>0</v>
      </c>
      <c r="T434" s="184">
        <f>S434*H434</f>
        <v>0</v>
      </c>
      <c r="U434" s="35"/>
      <c r="V434" s="35"/>
      <c r="W434" s="35"/>
      <c r="X434" s="35"/>
      <c r="Y434" s="35"/>
      <c r="Z434" s="35"/>
      <c r="AA434" s="35"/>
      <c r="AB434" s="35"/>
      <c r="AC434" s="35"/>
      <c r="AD434" s="35"/>
      <c r="AE434" s="35"/>
      <c r="AR434" s="185" t="s">
        <v>220</v>
      </c>
      <c r="AT434" s="185" t="s">
        <v>130</v>
      </c>
      <c r="AU434" s="185" t="s">
        <v>81</v>
      </c>
      <c r="AY434" s="18" t="s">
        <v>127</v>
      </c>
      <c r="BE434" s="186">
        <f>IF(N434="základní",J434,0)</f>
        <v>0</v>
      </c>
      <c r="BF434" s="186">
        <f>IF(N434="snížená",J434,0)</f>
        <v>0</v>
      </c>
      <c r="BG434" s="186">
        <f>IF(N434="zákl. přenesená",J434,0)</f>
        <v>0</v>
      </c>
      <c r="BH434" s="186">
        <f>IF(N434="sníž. přenesená",J434,0)</f>
        <v>0</v>
      </c>
      <c r="BI434" s="186">
        <f>IF(N434="nulová",J434,0)</f>
        <v>0</v>
      </c>
      <c r="BJ434" s="18" t="s">
        <v>79</v>
      </c>
      <c r="BK434" s="186">
        <f>ROUND(I434*H434,2)</f>
        <v>0</v>
      </c>
      <c r="BL434" s="18" t="s">
        <v>220</v>
      </c>
      <c r="BM434" s="185" t="s">
        <v>533</v>
      </c>
    </row>
    <row r="435" spans="1:65" s="2" customFormat="1" ht="16.5" customHeight="1">
      <c r="A435" s="35"/>
      <c r="B435" s="36"/>
      <c r="C435" s="174" t="s">
        <v>534</v>
      </c>
      <c r="D435" s="174" t="s">
        <v>130</v>
      </c>
      <c r="E435" s="175" t="s">
        <v>535</v>
      </c>
      <c r="F435" s="176" t="s">
        <v>536</v>
      </c>
      <c r="G435" s="177" t="s">
        <v>133</v>
      </c>
      <c r="H435" s="178">
        <v>107.714</v>
      </c>
      <c r="I435" s="179"/>
      <c r="J435" s="180">
        <f>ROUND(I435*H435,2)</f>
        <v>0</v>
      </c>
      <c r="K435" s="176" t="s">
        <v>134</v>
      </c>
      <c r="L435" s="40"/>
      <c r="M435" s="181" t="s">
        <v>19</v>
      </c>
      <c r="N435" s="182" t="s">
        <v>43</v>
      </c>
      <c r="O435" s="65"/>
      <c r="P435" s="183">
        <f>O435*H435</f>
        <v>0</v>
      </c>
      <c r="Q435" s="183">
        <v>0</v>
      </c>
      <c r="R435" s="183">
        <f>Q435*H435</f>
        <v>0</v>
      </c>
      <c r="S435" s="183">
        <v>1.2999999999999999E-4</v>
      </c>
      <c r="T435" s="184">
        <f>S435*H435</f>
        <v>1.4002819999999999E-2</v>
      </c>
      <c r="U435" s="35"/>
      <c r="V435" s="35"/>
      <c r="W435" s="35"/>
      <c r="X435" s="35"/>
      <c r="Y435" s="35"/>
      <c r="Z435" s="35"/>
      <c r="AA435" s="35"/>
      <c r="AB435" s="35"/>
      <c r="AC435" s="35"/>
      <c r="AD435" s="35"/>
      <c r="AE435" s="35"/>
      <c r="AR435" s="185" t="s">
        <v>220</v>
      </c>
      <c r="AT435" s="185" t="s">
        <v>130</v>
      </c>
      <c r="AU435" s="185" t="s">
        <v>81</v>
      </c>
      <c r="AY435" s="18" t="s">
        <v>127</v>
      </c>
      <c r="BE435" s="186">
        <f>IF(N435="základní",J435,0)</f>
        <v>0</v>
      </c>
      <c r="BF435" s="186">
        <f>IF(N435="snížená",J435,0)</f>
        <v>0</v>
      </c>
      <c r="BG435" s="186">
        <f>IF(N435="zákl. přenesená",J435,0)</f>
        <v>0</v>
      </c>
      <c r="BH435" s="186">
        <f>IF(N435="sníž. přenesená",J435,0)</f>
        <v>0</v>
      </c>
      <c r="BI435" s="186">
        <f>IF(N435="nulová",J435,0)</f>
        <v>0</v>
      </c>
      <c r="BJ435" s="18" t="s">
        <v>79</v>
      </c>
      <c r="BK435" s="186">
        <f>ROUND(I435*H435,2)</f>
        <v>0</v>
      </c>
      <c r="BL435" s="18" t="s">
        <v>220</v>
      </c>
      <c r="BM435" s="185" t="s">
        <v>537</v>
      </c>
    </row>
    <row r="436" spans="1:65" s="13" customFormat="1" ht="11.25">
      <c r="B436" s="192"/>
      <c r="C436" s="193"/>
      <c r="D436" s="187" t="s">
        <v>139</v>
      </c>
      <c r="E436" s="194" t="s">
        <v>19</v>
      </c>
      <c r="F436" s="195" t="s">
        <v>314</v>
      </c>
      <c r="G436" s="193"/>
      <c r="H436" s="194" t="s">
        <v>19</v>
      </c>
      <c r="I436" s="196"/>
      <c r="J436" s="193"/>
      <c r="K436" s="193"/>
      <c r="L436" s="197"/>
      <c r="M436" s="198"/>
      <c r="N436" s="199"/>
      <c r="O436" s="199"/>
      <c r="P436" s="199"/>
      <c r="Q436" s="199"/>
      <c r="R436" s="199"/>
      <c r="S436" s="199"/>
      <c r="T436" s="200"/>
      <c r="AT436" s="201" t="s">
        <v>139</v>
      </c>
      <c r="AU436" s="201" t="s">
        <v>81</v>
      </c>
      <c r="AV436" s="13" t="s">
        <v>79</v>
      </c>
      <c r="AW436" s="13" t="s">
        <v>33</v>
      </c>
      <c r="AX436" s="13" t="s">
        <v>72</v>
      </c>
      <c r="AY436" s="201" t="s">
        <v>127</v>
      </c>
    </row>
    <row r="437" spans="1:65" s="14" customFormat="1" ht="11.25">
      <c r="B437" s="202"/>
      <c r="C437" s="203"/>
      <c r="D437" s="187" t="s">
        <v>139</v>
      </c>
      <c r="E437" s="204" t="s">
        <v>19</v>
      </c>
      <c r="F437" s="205" t="s">
        <v>315</v>
      </c>
      <c r="G437" s="203"/>
      <c r="H437" s="206">
        <v>107.714</v>
      </c>
      <c r="I437" s="207"/>
      <c r="J437" s="203"/>
      <c r="K437" s="203"/>
      <c r="L437" s="208"/>
      <c r="M437" s="209"/>
      <c r="N437" s="210"/>
      <c r="O437" s="210"/>
      <c r="P437" s="210"/>
      <c r="Q437" s="210"/>
      <c r="R437" s="210"/>
      <c r="S437" s="210"/>
      <c r="T437" s="211"/>
      <c r="AT437" s="212" t="s">
        <v>139</v>
      </c>
      <c r="AU437" s="212" t="s">
        <v>81</v>
      </c>
      <c r="AV437" s="14" t="s">
        <v>81</v>
      </c>
      <c r="AW437" s="14" t="s">
        <v>33</v>
      </c>
      <c r="AX437" s="14" t="s">
        <v>79</v>
      </c>
      <c r="AY437" s="212" t="s">
        <v>127</v>
      </c>
    </row>
    <row r="438" spans="1:65" s="2" customFormat="1" ht="24">
      <c r="A438" s="35"/>
      <c r="B438" s="36"/>
      <c r="C438" s="174" t="s">
        <v>538</v>
      </c>
      <c r="D438" s="174" t="s">
        <v>130</v>
      </c>
      <c r="E438" s="175" t="s">
        <v>539</v>
      </c>
      <c r="F438" s="176" t="s">
        <v>540</v>
      </c>
      <c r="G438" s="177" t="s">
        <v>133</v>
      </c>
      <c r="H438" s="178">
        <v>107.92400000000001</v>
      </c>
      <c r="I438" s="179"/>
      <c r="J438" s="180">
        <f>ROUND(I438*H438,2)</f>
        <v>0</v>
      </c>
      <c r="K438" s="176" t="s">
        <v>134</v>
      </c>
      <c r="L438" s="40"/>
      <c r="M438" s="181" t="s">
        <v>19</v>
      </c>
      <c r="N438" s="182" t="s">
        <v>43</v>
      </c>
      <c r="O438" s="65"/>
      <c r="P438" s="183">
        <f>O438*H438</f>
        <v>0</v>
      </c>
      <c r="Q438" s="183">
        <v>0</v>
      </c>
      <c r="R438" s="183">
        <f>Q438*H438</f>
        <v>0</v>
      </c>
      <c r="S438" s="183">
        <v>0</v>
      </c>
      <c r="T438" s="184">
        <f>S438*H438</f>
        <v>0</v>
      </c>
      <c r="U438" s="35"/>
      <c r="V438" s="35"/>
      <c r="W438" s="35"/>
      <c r="X438" s="35"/>
      <c r="Y438" s="35"/>
      <c r="Z438" s="35"/>
      <c r="AA438" s="35"/>
      <c r="AB438" s="35"/>
      <c r="AC438" s="35"/>
      <c r="AD438" s="35"/>
      <c r="AE438" s="35"/>
      <c r="AR438" s="185" t="s">
        <v>220</v>
      </c>
      <c r="AT438" s="185" t="s">
        <v>130</v>
      </c>
      <c r="AU438" s="185" t="s">
        <v>81</v>
      </c>
      <c r="AY438" s="18" t="s">
        <v>127</v>
      </c>
      <c r="BE438" s="186">
        <f>IF(N438="základní",J438,0)</f>
        <v>0</v>
      </c>
      <c r="BF438" s="186">
        <f>IF(N438="snížená",J438,0)</f>
        <v>0</v>
      </c>
      <c r="BG438" s="186">
        <f>IF(N438="zákl. přenesená",J438,0)</f>
        <v>0</v>
      </c>
      <c r="BH438" s="186">
        <f>IF(N438="sníž. přenesená",J438,0)</f>
        <v>0</v>
      </c>
      <c r="BI438" s="186">
        <f>IF(N438="nulová",J438,0)</f>
        <v>0</v>
      </c>
      <c r="BJ438" s="18" t="s">
        <v>79</v>
      </c>
      <c r="BK438" s="186">
        <f>ROUND(I438*H438,2)</f>
        <v>0</v>
      </c>
      <c r="BL438" s="18" t="s">
        <v>220</v>
      </c>
      <c r="BM438" s="185" t="s">
        <v>541</v>
      </c>
    </row>
    <row r="439" spans="1:65" s="2" customFormat="1" ht="39">
      <c r="A439" s="35"/>
      <c r="B439" s="36"/>
      <c r="C439" s="37"/>
      <c r="D439" s="187" t="s">
        <v>137</v>
      </c>
      <c r="E439" s="37"/>
      <c r="F439" s="188" t="s">
        <v>542</v>
      </c>
      <c r="G439" s="37"/>
      <c r="H439" s="37"/>
      <c r="I439" s="189"/>
      <c r="J439" s="37"/>
      <c r="K439" s="37"/>
      <c r="L439" s="40"/>
      <c r="M439" s="190"/>
      <c r="N439" s="191"/>
      <c r="O439" s="65"/>
      <c r="P439" s="65"/>
      <c r="Q439" s="65"/>
      <c r="R439" s="65"/>
      <c r="S439" s="65"/>
      <c r="T439" s="66"/>
      <c r="U439" s="35"/>
      <c r="V439" s="35"/>
      <c r="W439" s="35"/>
      <c r="X439" s="35"/>
      <c r="Y439" s="35"/>
      <c r="Z439" s="35"/>
      <c r="AA439" s="35"/>
      <c r="AB439" s="35"/>
      <c r="AC439" s="35"/>
      <c r="AD439" s="35"/>
      <c r="AE439" s="35"/>
      <c r="AT439" s="18" t="s">
        <v>137</v>
      </c>
      <c r="AU439" s="18" t="s">
        <v>81</v>
      </c>
    </row>
    <row r="440" spans="1:65" s="13" customFormat="1" ht="11.25">
      <c r="B440" s="192"/>
      <c r="C440" s="193"/>
      <c r="D440" s="187" t="s">
        <v>139</v>
      </c>
      <c r="E440" s="194" t="s">
        <v>19</v>
      </c>
      <c r="F440" s="195" t="s">
        <v>314</v>
      </c>
      <c r="G440" s="193"/>
      <c r="H440" s="194" t="s">
        <v>19</v>
      </c>
      <c r="I440" s="196"/>
      <c r="J440" s="193"/>
      <c r="K440" s="193"/>
      <c r="L440" s="197"/>
      <c r="M440" s="198"/>
      <c r="N440" s="199"/>
      <c r="O440" s="199"/>
      <c r="P440" s="199"/>
      <c r="Q440" s="199"/>
      <c r="R440" s="199"/>
      <c r="S440" s="199"/>
      <c r="T440" s="200"/>
      <c r="AT440" s="201" t="s">
        <v>139</v>
      </c>
      <c r="AU440" s="201" t="s">
        <v>81</v>
      </c>
      <c r="AV440" s="13" t="s">
        <v>79</v>
      </c>
      <c r="AW440" s="13" t="s">
        <v>33</v>
      </c>
      <c r="AX440" s="13" t="s">
        <v>72</v>
      </c>
      <c r="AY440" s="201" t="s">
        <v>127</v>
      </c>
    </row>
    <row r="441" spans="1:65" s="14" customFormat="1" ht="11.25">
      <c r="B441" s="202"/>
      <c r="C441" s="203"/>
      <c r="D441" s="187" t="s">
        <v>139</v>
      </c>
      <c r="E441" s="204" t="s">
        <v>19</v>
      </c>
      <c r="F441" s="205" t="s">
        <v>543</v>
      </c>
      <c r="G441" s="203"/>
      <c r="H441" s="206">
        <v>107.92400000000001</v>
      </c>
      <c r="I441" s="207"/>
      <c r="J441" s="203"/>
      <c r="K441" s="203"/>
      <c r="L441" s="208"/>
      <c r="M441" s="209"/>
      <c r="N441" s="210"/>
      <c r="O441" s="210"/>
      <c r="P441" s="210"/>
      <c r="Q441" s="210"/>
      <c r="R441" s="210"/>
      <c r="S441" s="210"/>
      <c r="T441" s="211"/>
      <c r="AT441" s="212" t="s">
        <v>139</v>
      </c>
      <c r="AU441" s="212" t="s">
        <v>81</v>
      </c>
      <c r="AV441" s="14" t="s">
        <v>81</v>
      </c>
      <c r="AW441" s="14" t="s">
        <v>33</v>
      </c>
      <c r="AX441" s="14" t="s">
        <v>79</v>
      </c>
      <c r="AY441" s="212" t="s">
        <v>127</v>
      </c>
    </row>
    <row r="442" spans="1:65" s="2" customFormat="1" ht="16.5" customHeight="1">
      <c r="A442" s="35"/>
      <c r="B442" s="36"/>
      <c r="C442" s="224" t="s">
        <v>544</v>
      </c>
      <c r="D442" s="224" t="s">
        <v>296</v>
      </c>
      <c r="E442" s="225" t="s">
        <v>545</v>
      </c>
      <c r="F442" s="226" t="s">
        <v>546</v>
      </c>
      <c r="G442" s="227" t="s">
        <v>133</v>
      </c>
      <c r="H442" s="228">
        <v>124.113</v>
      </c>
      <c r="I442" s="229"/>
      <c r="J442" s="230">
        <f>ROUND(I442*H442,2)</f>
        <v>0</v>
      </c>
      <c r="K442" s="226" t="s">
        <v>134</v>
      </c>
      <c r="L442" s="231"/>
      <c r="M442" s="232" t="s">
        <v>19</v>
      </c>
      <c r="N442" s="233" t="s">
        <v>43</v>
      </c>
      <c r="O442" s="65"/>
      <c r="P442" s="183">
        <f>O442*H442</f>
        <v>0</v>
      </c>
      <c r="Q442" s="183">
        <v>1.2999999999999999E-4</v>
      </c>
      <c r="R442" s="183">
        <f>Q442*H442</f>
        <v>1.613469E-2</v>
      </c>
      <c r="S442" s="183">
        <v>0</v>
      </c>
      <c r="T442" s="184">
        <f>S442*H442</f>
        <v>0</v>
      </c>
      <c r="U442" s="35"/>
      <c r="V442" s="35"/>
      <c r="W442" s="35"/>
      <c r="X442" s="35"/>
      <c r="Y442" s="35"/>
      <c r="Z442" s="35"/>
      <c r="AA442" s="35"/>
      <c r="AB442" s="35"/>
      <c r="AC442" s="35"/>
      <c r="AD442" s="35"/>
      <c r="AE442" s="35"/>
      <c r="AR442" s="185" t="s">
        <v>299</v>
      </c>
      <c r="AT442" s="185" t="s">
        <v>296</v>
      </c>
      <c r="AU442" s="185" t="s">
        <v>81</v>
      </c>
      <c r="AY442" s="18" t="s">
        <v>127</v>
      </c>
      <c r="BE442" s="186">
        <f>IF(N442="základní",J442,0)</f>
        <v>0</v>
      </c>
      <c r="BF442" s="186">
        <f>IF(N442="snížená",J442,0)</f>
        <v>0</v>
      </c>
      <c r="BG442" s="186">
        <f>IF(N442="zákl. přenesená",J442,0)</f>
        <v>0</v>
      </c>
      <c r="BH442" s="186">
        <f>IF(N442="sníž. přenesená",J442,0)</f>
        <v>0</v>
      </c>
      <c r="BI442" s="186">
        <f>IF(N442="nulová",J442,0)</f>
        <v>0</v>
      </c>
      <c r="BJ442" s="18" t="s">
        <v>79</v>
      </c>
      <c r="BK442" s="186">
        <f>ROUND(I442*H442,2)</f>
        <v>0</v>
      </c>
      <c r="BL442" s="18" t="s">
        <v>220</v>
      </c>
      <c r="BM442" s="185" t="s">
        <v>547</v>
      </c>
    </row>
    <row r="443" spans="1:65" s="14" customFormat="1" ht="11.25">
      <c r="B443" s="202"/>
      <c r="C443" s="203"/>
      <c r="D443" s="187" t="s">
        <v>139</v>
      </c>
      <c r="E443" s="203"/>
      <c r="F443" s="205" t="s">
        <v>548</v>
      </c>
      <c r="G443" s="203"/>
      <c r="H443" s="206">
        <v>124.113</v>
      </c>
      <c r="I443" s="207"/>
      <c r="J443" s="203"/>
      <c r="K443" s="203"/>
      <c r="L443" s="208"/>
      <c r="M443" s="209"/>
      <c r="N443" s="210"/>
      <c r="O443" s="210"/>
      <c r="P443" s="210"/>
      <c r="Q443" s="210"/>
      <c r="R443" s="210"/>
      <c r="S443" s="210"/>
      <c r="T443" s="211"/>
      <c r="AT443" s="212" t="s">
        <v>139</v>
      </c>
      <c r="AU443" s="212" t="s">
        <v>81</v>
      </c>
      <c r="AV443" s="14" t="s">
        <v>81</v>
      </c>
      <c r="AW443" s="14" t="s">
        <v>4</v>
      </c>
      <c r="AX443" s="14" t="s">
        <v>79</v>
      </c>
      <c r="AY443" s="212" t="s">
        <v>127</v>
      </c>
    </row>
    <row r="444" spans="1:65" s="2" customFormat="1" ht="24">
      <c r="A444" s="35"/>
      <c r="B444" s="36"/>
      <c r="C444" s="174" t="s">
        <v>549</v>
      </c>
      <c r="D444" s="174" t="s">
        <v>130</v>
      </c>
      <c r="E444" s="175" t="s">
        <v>550</v>
      </c>
      <c r="F444" s="176" t="s">
        <v>551</v>
      </c>
      <c r="G444" s="177" t="s">
        <v>305</v>
      </c>
      <c r="H444" s="234"/>
      <c r="I444" s="179"/>
      <c r="J444" s="180">
        <f>ROUND(I444*H444,2)</f>
        <v>0</v>
      </c>
      <c r="K444" s="176" t="s">
        <v>134</v>
      </c>
      <c r="L444" s="40"/>
      <c r="M444" s="181" t="s">
        <v>19</v>
      </c>
      <c r="N444" s="182" t="s">
        <v>43</v>
      </c>
      <c r="O444" s="65"/>
      <c r="P444" s="183">
        <f>O444*H444</f>
        <v>0</v>
      </c>
      <c r="Q444" s="183">
        <v>0</v>
      </c>
      <c r="R444" s="183">
        <f>Q444*H444</f>
        <v>0</v>
      </c>
      <c r="S444" s="183">
        <v>0</v>
      </c>
      <c r="T444" s="184">
        <f>S444*H444</f>
        <v>0</v>
      </c>
      <c r="U444" s="35"/>
      <c r="V444" s="35"/>
      <c r="W444" s="35"/>
      <c r="X444" s="35"/>
      <c r="Y444" s="35"/>
      <c r="Z444" s="35"/>
      <c r="AA444" s="35"/>
      <c r="AB444" s="35"/>
      <c r="AC444" s="35"/>
      <c r="AD444" s="35"/>
      <c r="AE444" s="35"/>
      <c r="AR444" s="185" t="s">
        <v>220</v>
      </c>
      <c r="AT444" s="185" t="s">
        <v>130</v>
      </c>
      <c r="AU444" s="185" t="s">
        <v>81</v>
      </c>
      <c r="AY444" s="18" t="s">
        <v>127</v>
      </c>
      <c r="BE444" s="186">
        <f>IF(N444="základní",J444,0)</f>
        <v>0</v>
      </c>
      <c r="BF444" s="186">
        <f>IF(N444="snížená",J444,0)</f>
        <v>0</v>
      </c>
      <c r="BG444" s="186">
        <f>IF(N444="zákl. přenesená",J444,0)</f>
        <v>0</v>
      </c>
      <c r="BH444" s="186">
        <f>IF(N444="sníž. přenesená",J444,0)</f>
        <v>0</v>
      </c>
      <c r="BI444" s="186">
        <f>IF(N444="nulová",J444,0)</f>
        <v>0</v>
      </c>
      <c r="BJ444" s="18" t="s">
        <v>79</v>
      </c>
      <c r="BK444" s="186">
        <f>ROUND(I444*H444,2)</f>
        <v>0</v>
      </c>
      <c r="BL444" s="18" t="s">
        <v>220</v>
      </c>
      <c r="BM444" s="185" t="s">
        <v>552</v>
      </c>
    </row>
    <row r="445" spans="1:65" s="2" customFormat="1" ht="78">
      <c r="A445" s="35"/>
      <c r="B445" s="36"/>
      <c r="C445" s="37"/>
      <c r="D445" s="187" t="s">
        <v>137</v>
      </c>
      <c r="E445" s="37"/>
      <c r="F445" s="188" t="s">
        <v>553</v>
      </c>
      <c r="G445" s="37"/>
      <c r="H445" s="37"/>
      <c r="I445" s="189"/>
      <c r="J445" s="37"/>
      <c r="K445" s="37"/>
      <c r="L445" s="40"/>
      <c r="M445" s="190"/>
      <c r="N445" s="191"/>
      <c r="O445" s="65"/>
      <c r="P445" s="65"/>
      <c r="Q445" s="65"/>
      <c r="R445" s="65"/>
      <c r="S445" s="65"/>
      <c r="T445" s="66"/>
      <c r="U445" s="35"/>
      <c r="V445" s="35"/>
      <c r="W445" s="35"/>
      <c r="X445" s="35"/>
      <c r="Y445" s="35"/>
      <c r="Z445" s="35"/>
      <c r="AA445" s="35"/>
      <c r="AB445" s="35"/>
      <c r="AC445" s="35"/>
      <c r="AD445" s="35"/>
      <c r="AE445" s="35"/>
      <c r="AT445" s="18" t="s">
        <v>137</v>
      </c>
      <c r="AU445" s="18" t="s">
        <v>81</v>
      </c>
    </row>
    <row r="446" spans="1:65" s="12" customFormat="1" ht="22.9" customHeight="1">
      <c r="B446" s="158"/>
      <c r="C446" s="159"/>
      <c r="D446" s="160" t="s">
        <v>71</v>
      </c>
      <c r="E446" s="172" t="s">
        <v>554</v>
      </c>
      <c r="F446" s="172" t="s">
        <v>555</v>
      </c>
      <c r="G446" s="159"/>
      <c r="H446" s="159"/>
      <c r="I446" s="162"/>
      <c r="J446" s="173">
        <f>BK446</f>
        <v>0</v>
      </c>
      <c r="K446" s="159"/>
      <c r="L446" s="164"/>
      <c r="M446" s="165"/>
      <c r="N446" s="166"/>
      <c r="O446" s="166"/>
      <c r="P446" s="167">
        <f>SUM(P447:P483)</f>
        <v>0</v>
      </c>
      <c r="Q446" s="166"/>
      <c r="R446" s="167">
        <f>SUM(R447:R483)</f>
        <v>0.33063439999999994</v>
      </c>
      <c r="S446" s="166"/>
      <c r="T446" s="168">
        <f>SUM(T447:T483)</f>
        <v>1.7931000000000001</v>
      </c>
      <c r="AR446" s="169" t="s">
        <v>81</v>
      </c>
      <c r="AT446" s="170" t="s">
        <v>71</v>
      </c>
      <c r="AU446" s="170" t="s">
        <v>79</v>
      </c>
      <c r="AY446" s="169" t="s">
        <v>127</v>
      </c>
      <c r="BK446" s="171">
        <f>SUM(BK447:BK483)</f>
        <v>0</v>
      </c>
    </row>
    <row r="447" spans="1:65" s="2" customFormat="1" ht="16.5" customHeight="1">
      <c r="A447" s="35"/>
      <c r="B447" s="36"/>
      <c r="C447" s="174" t="s">
        <v>556</v>
      </c>
      <c r="D447" s="174" t="s">
        <v>130</v>
      </c>
      <c r="E447" s="175" t="s">
        <v>557</v>
      </c>
      <c r="F447" s="176" t="s">
        <v>558</v>
      </c>
      <c r="G447" s="177" t="s">
        <v>448</v>
      </c>
      <c r="H447" s="178">
        <v>39</v>
      </c>
      <c r="I447" s="179"/>
      <c r="J447" s="180">
        <f>ROUND(I447*H447,2)</f>
        <v>0</v>
      </c>
      <c r="K447" s="176" t="s">
        <v>134</v>
      </c>
      <c r="L447" s="40"/>
      <c r="M447" s="181" t="s">
        <v>19</v>
      </c>
      <c r="N447" s="182" t="s">
        <v>43</v>
      </c>
      <c r="O447" s="65"/>
      <c r="P447" s="183">
        <f>O447*H447</f>
        <v>0</v>
      </c>
      <c r="Q447" s="183">
        <v>0</v>
      </c>
      <c r="R447" s="183">
        <f>Q447*H447</f>
        <v>0</v>
      </c>
      <c r="S447" s="183">
        <v>4.1700000000000001E-2</v>
      </c>
      <c r="T447" s="184">
        <f>S447*H447</f>
        <v>1.6263000000000001</v>
      </c>
      <c r="U447" s="35"/>
      <c r="V447" s="35"/>
      <c r="W447" s="35"/>
      <c r="X447" s="35"/>
      <c r="Y447" s="35"/>
      <c r="Z447" s="35"/>
      <c r="AA447" s="35"/>
      <c r="AB447" s="35"/>
      <c r="AC447" s="35"/>
      <c r="AD447" s="35"/>
      <c r="AE447" s="35"/>
      <c r="AR447" s="185" t="s">
        <v>220</v>
      </c>
      <c r="AT447" s="185" t="s">
        <v>130</v>
      </c>
      <c r="AU447" s="185" t="s">
        <v>81</v>
      </c>
      <c r="AY447" s="18" t="s">
        <v>127</v>
      </c>
      <c r="BE447" s="186">
        <f>IF(N447="základní",J447,0)</f>
        <v>0</v>
      </c>
      <c r="BF447" s="186">
        <f>IF(N447="snížená",J447,0)</f>
        <v>0</v>
      </c>
      <c r="BG447" s="186">
        <f>IF(N447="zákl. přenesená",J447,0)</f>
        <v>0</v>
      </c>
      <c r="BH447" s="186">
        <f>IF(N447="sníž. přenesená",J447,0)</f>
        <v>0</v>
      </c>
      <c r="BI447" s="186">
        <f>IF(N447="nulová",J447,0)</f>
        <v>0</v>
      </c>
      <c r="BJ447" s="18" t="s">
        <v>79</v>
      </c>
      <c r="BK447" s="186">
        <f>ROUND(I447*H447,2)</f>
        <v>0</v>
      </c>
      <c r="BL447" s="18" t="s">
        <v>220</v>
      </c>
      <c r="BM447" s="185" t="s">
        <v>559</v>
      </c>
    </row>
    <row r="448" spans="1:65" s="13" customFormat="1" ht="11.25">
      <c r="B448" s="192"/>
      <c r="C448" s="193"/>
      <c r="D448" s="187" t="s">
        <v>139</v>
      </c>
      <c r="E448" s="194" t="s">
        <v>19</v>
      </c>
      <c r="F448" s="195" t="s">
        <v>529</v>
      </c>
      <c r="G448" s="193"/>
      <c r="H448" s="194" t="s">
        <v>19</v>
      </c>
      <c r="I448" s="196"/>
      <c r="J448" s="193"/>
      <c r="K448" s="193"/>
      <c r="L448" s="197"/>
      <c r="M448" s="198"/>
      <c r="N448" s="199"/>
      <c r="O448" s="199"/>
      <c r="P448" s="199"/>
      <c r="Q448" s="199"/>
      <c r="R448" s="199"/>
      <c r="S448" s="199"/>
      <c r="T448" s="200"/>
      <c r="AT448" s="201" t="s">
        <v>139</v>
      </c>
      <c r="AU448" s="201" t="s">
        <v>81</v>
      </c>
      <c r="AV448" s="13" t="s">
        <v>79</v>
      </c>
      <c r="AW448" s="13" t="s">
        <v>33</v>
      </c>
      <c r="AX448" s="13" t="s">
        <v>72</v>
      </c>
      <c r="AY448" s="201" t="s">
        <v>127</v>
      </c>
    </row>
    <row r="449" spans="1:65" s="14" customFormat="1" ht="11.25">
      <c r="B449" s="202"/>
      <c r="C449" s="203"/>
      <c r="D449" s="187" t="s">
        <v>139</v>
      </c>
      <c r="E449" s="204" t="s">
        <v>19</v>
      </c>
      <c r="F449" s="205" t="s">
        <v>560</v>
      </c>
      <c r="G449" s="203"/>
      <c r="H449" s="206">
        <v>39</v>
      </c>
      <c r="I449" s="207"/>
      <c r="J449" s="203"/>
      <c r="K449" s="203"/>
      <c r="L449" s="208"/>
      <c r="M449" s="209"/>
      <c r="N449" s="210"/>
      <c r="O449" s="210"/>
      <c r="P449" s="210"/>
      <c r="Q449" s="210"/>
      <c r="R449" s="210"/>
      <c r="S449" s="210"/>
      <c r="T449" s="211"/>
      <c r="AT449" s="212" t="s">
        <v>139</v>
      </c>
      <c r="AU449" s="212" t="s">
        <v>81</v>
      </c>
      <c r="AV449" s="14" t="s">
        <v>81</v>
      </c>
      <c r="AW449" s="14" t="s">
        <v>33</v>
      </c>
      <c r="AX449" s="14" t="s">
        <v>79</v>
      </c>
      <c r="AY449" s="212" t="s">
        <v>127</v>
      </c>
    </row>
    <row r="450" spans="1:65" s="2" customFormat="1" ht="16.5" customHeight="1">
      <c r="A450" s="35"/>
      <c r="B450" s="36"/>
      <c r="C450" s="174" t="s">
        <v>561</v>
      </c>
      <c r="D450" s="174" t="s">
        <v>130</v>
      </c>
      <c r="E450" s="175" t="s">
        <v>562</v>
      </c>
      <c r="F450" s="176" t="s">
        <v>563</v>
      </c>
      <c r="G450" s="177" t="s">
        <v>448</v>
      </c>
      <c r="H450" s="178">
        <v>4</v>
      </c>
      <c r="I450" s="179"/>
      <c r="J450" s="180">
        <f>ROUND(I450*H450,2)</f>
        <v>0</v>
      </c>
      <c r="K450" s="176" t="s">
        <v>134</v>
      </c>
      <c r="L450" s="40"/>
      <c r="M450" s="181" t="s">
        <v>19</v>
      </c>
      <c r="N450" s="182" t="s">
        <v>43</v>
      </c>
      <c r="O450" s="65"/>
      <c r="P450" s="183">
        <f>O450*H450</f>
        <v>0</v>
      </c>
      <c r="Q450" s="183">
        <v>0</v>
      </c>
      <c r="R450" s="183">
        <f>Q450*H450</f>
        <v>0</v>
      </c>
      <c r="S450" s="183">
        <v>4.1700000000000001E-2</v>
      </c>
      <c r="T450" s="184">
        <f>S450*H450</f>
        <v>0.1668</v>
      </c>
      <c r="U450" s="35"/>
      <c r="V450" s="35"/>
      <c r="W450" s="35"/>
      <c r="X450" s="35"/>
      <c r="Y450" s="35"/>
      <c r="Z450" s="35"/>
      <c r="AA450" s="35"/>
      <c r="AB450" s="35"/>
      <c r="AC450" s="35"/>
      <c r="AD450" s="35"/>
      <c r="AE450" s="35"/>
      <c r="AR450" s="185" t="s">
        <v>220</v>
      </c>
      <c r="AT450" s="185" t="s">
        <v>130</v>
      </c>
      <c r="AU450" s="185" t="s">
        <v>81</v>
      </c>
      <c r="AY450" s="18" t="s">
        <v>127</v>
      </c>
      <c r="BE450" s="186">
        <f>IF(N450="základní",J450,0)</f>
        <v>0</v>
      </c>
      <c r="BF450" s="186">
        <f>IF(N450="snížená",J450,0)</f>
        <v>0</v>
      </c>
      <c r="BG450" s="186">
        <f>IF(N450="zákl. přenesená",J450,0)</f>
        <v>0</v>
      </c>
      <c r="BH450" s="186">
        <f>IF(N450="sníž. přenesená",J450,0)</f>
        <v>0</v>
      </c>
      <c r="BI450" s="186">
        <f>IF(N450="nulová",J450,0)</f>
        <v>0</v>
      </c>
      <c r="BJ450" s="18" t="s">
        <v>79</v>
      </c>
      <c r="BK450" s="186">
        <f>ROUND(I450*H450,2)</f>
        <v>0</v>
      </c>
      <c r="BL450" s="18" t="s">
        <v>220</v>
      </c>
      <c r="BM450" s="185" t="s">
        <v>564</v>
      </c>
    </row>
    <row r="451" spans="1:65" s="13" customFormat="1" ht="11.25">
      <c r="B451" s="192"/>
      <c r="C451" s="193"/>
      <c r="D451" s="187" t="s">
        <v>139</v>
      </c>
      <c r="E451" s="194" t="s">
        <v>19</v>
      </c>
      <c r="F451" s="195" t="s">
        <v>529</v>
      </c>
      <c r="G451" s="193"/>
      <c r="H451" s="194" t="s">
        <v>19</v>
      </c>
      <c r="I451" s="196"/>
      <c r="J451" s="193"/>
      <c r="K451" s="193"/>
      <c r="L451" s="197"/>
      <c r="M451" s="198"/>
      <c r="N451" s="199"/>
      <c r="O451" s="199"/>
      <c r="P451" s="199"/>
      <c r="Q451" s="199"/>
      <c r="R451" s="199"/>
      <c r="S451" s="199"/>
      <c r="T451" s="200"/>
      <c r="AT451" s="201" t="s">
        <v>139</v>
      </c>
      <c r="AU451" s="201" t="s">
        <v>81</v>
      </c>
      <c r="AV451" s="13" t="s">
        <v>79</v>
      </c>
      <c r="AW451" s="13" t="s">
        <v>33</v>
      </c>
      <c r="AX451" s="13" t="s">
        <v>72</v>
      </c>
      <c r="AY451" s="201" t="s">
        <v>127</v>
      </c>
    </row>
    <row r="452" spans="1:65" s="14" customFormat="1" ht="11.25">
      <c r="B452" s="202"/>
      <c r="C452" s="203"/>
      <c r="D452" s="187" t="s">
        <v>139</v>
      </c>
      <c r="E452" s="204" t="s">
        <v>19</v>
      </c>
      <c r="F452" s="205" t="s">
        <v>135</v>
      </c>
      <c r="G452" s="203"/>
      <c r="H452" s="206">
        <v>4</v>
      </c>
      <c r="I452" s="207"/>
      <c r="J452" s="203"/>
      <c r="K452" s="203"/>
      <c r="L452" s="208"/>
      <c r="M452" s="209"/>
      <c r="N452" s="210"/>
      <c r="O452" s="210"/>
      <c r="P452" s="210"/>
      <c r="Q452" s="210"/>
      <c r="R452" s="210"/>
      <c r="S452" s="210"/>
      <c r="T452" s="211"/>
      <c r="AT452" s="212" t="s">
        <v>139</v>
      </c>
      <c r="AU452" s="212" t="s">
        <v>81</v>
      </c>
      <c r="AV452" s="14" t="s">
        <v>81</v>
      </c>
      <c r="AW452" s="14" t="s">
        <v>33</v>
      </c>
      <c r="AX452" s="14" t="s">
        <v>79</v>
      </c>
      <c r="AY452" s="212" t="s">
        <v>127</v>
      </c>
    </row>
    <row r="453" spans="1:65" s="2" customFormat="1" ht="24">
      <c r="A453" s="35"/>
      <c r="B453" s="36"/>
      <c r="C453" s="174" t="s">
        <v>565</v>
      </c>
      <c r="D453" s="174" t="s">
        <v>130</v>
      </c>
      <c r="E453" s="175" t="s">
        <v>566</v>
      </c>
      <c r="F453" s="176" t="s">
        <v>567</v>
      </c>
      <c r="G453" s="177" t="s">
        <v>409</v>
      </c>
      <c r="H453" s="178">
        <v>426.48</v>
      </c>
      <c r="I453" s="179"/>
      <c r="J453" s="180">
        <f>ROUND(I453*H453,2)</f>
        <v>0</v>
      </c>
      <c r="K453" s="176" t="s">
        <v>134</v>
      </c>
      <c r="L453" s="40"/>
      <c r="M453" s="181" t="s">
        <v>19</v>
      </c>
      <c r="N453" s="182" t="s">
        <v>43</v>
      </c>
      <c r="O453" s="65"/>
      <c r="P453" s="183">
        <f>O453*H453</f>
        <v>0</v>
      </c>
      <c r="Q453" s="183">
        <v>2.7999999999999998E-4</v>
      </c>
      <c r="R453" s="183">
        <f>Q453*H453</f>
        <v>0.11941439999999999</v>
      </c>
      <c r="S453" s="183">
        <v>0</v>
      </c>
      <c r="T453" s="184">
        <f>S453*H453</f>
        <v>0</v>
      </c>
      <c r="U453" s="35"/>
      <c r="V453" s="35"/>
      <c r="W453" s="35"/>
      <c r="X453" s="35"/>
      <c r="Y453" s="35"/>
      <c r="Z453" s="35"/>
      <c r="AA453" s="35"/>
      <c r="AB453" s="35"/>
      <c r="AC453" s="35"/>
      <c r="AD453" s="35"/>
      <c r="AE453" s="35"/>
      <c r="AR453" s="185" t="s">
        <v>220</v>
      </c>
      <c r="AT453" s="185" t="s">
        <v>130</v>
      </c>
      <c r="AU453" s="185" t="s">
        <v>81</v>
      </c>
      <c r="AY453" s="18" t="s">
        <v>127</v>
      </c>
      <c r="BE453" s="186">
        <f>IF(N453="základní",J453,0)</f>
        <v>0</v>
      </c>
      <c r="BF453" s="186">
        <f>IF(N453="snížená",J453,0)</f>
        <v>0</v>
      </c>
      <c r="BG453" s="186">
        <f>IF(N453="zákl. přenesená",J453,0)</f>
        <v>0</v>
      </c>
      <c r="BH453" s="186">
        <f>IF(N453="sníž. přenesená",J453,0)</f>
        <v>0</v>
      </c>
      <c r="BI453" s="186">
        <f>IF(N453="nulová",J453,0)</f>
        <v>0</v>
      </c>
      <c r="BJ453" s="18" t="s">
        <v>79</v>
      </c>
      <c r="BK453" s="186">
        <f>ROUND(I453*H453,2)</f>
        <v>0</v>
      </c>
      <c r="BL453" s="18" t="s">
        <v>220</v>
      </c>
      <c r="BM453" s="185" t="s">
        <v>568</v>
      </c>
    </row>
    <row r="454" spans="1:65" s="2" customFormat="1" ht="78">
      <c r="A454" s="35"/>
      <c r="B454" s="36"/>
      <c r="C454" s="37"/>
      <c r="D454" s="187" t="s">
        <v>137</v>
      </c>
      <c r="E454" s="37"/>
      <c r="F454" s="188" t="s">
        <v>569</v>
      </c>
      <c r="G454" s="37"/>
      <c r="H454" s="37"/>
      <c r="I454" s="189"/>
      <c r="J454" s="37"/>
      <c r="K454" s="37"/>
      <c r="L454" s="40"/>
      <c r="M454" s="190"/>
      <c r="N454" s="191"/>
      <c r="O454" s="65"/>
      <c r="P454" s="65"/>
      <c r="Q454" s="65"/>
      <c r="R454" s="65"/>
      <c r="S454" s="65"/>
      <c r="T454" s="66"/>
      <c r="U454" s="35"/>
      <c r="V454" s="35"/>
      <c r="W454" s="35"/>
      <c r="X454" s="35"/>
      <c r="Y454" s="35"/>
      <c r="Z454" s="35"/>
      <c r="AA454" s="35"/>
      <c r="AB454" s="35"/>
      <c r="AC454" s="35"/>
      <c r="AD454" s="35"/>
      <c r="AE454" s="35"/>
      <c r="AT454" s="18" t="s">
        <v>137</v>
      </c>
      <c r="AU454" s="18" t="s">
        <v>81</v>
      </c>
    </row>
    <row r="455" spans="1:65" s="13" customFormat="1" ht="11.25">
      <c r="B455" s="192"/>
      <c r="C455" s="193"/>
      <c r="D455" s="187" t="s">
        <v>139</v>
      </c>
      <c r="E455" s="194" t="s">
        <v>19</v>
      </c>
      <c r="F455" s="195" t="s">
        <v>570</v>
      </c>
      <c r="G455" s="193"/>
      <c r="H455" s="194" t="s">
        <v>19</v>
      </c>
      <c r="I455" s="196"/>
      <c r="J455" s="193"/>
      <c r="K455" s="193"/>
      <c r="L455" s="197"/>
      <c r="M455" s="198"/>
      <c r="N455" s="199"/>
      <c r="O455" s="199"/>
      <c r="P455" s="199"/>
      <c r="Q455" s="199"/>
      <c r="R455" s="199"/>
      <c r="S455" s="199"/>
      <c r="T455" s="200"/>
      <c r="AT455" s="201" t="s">
        <v>139</v>
      </c>
      <c r="AU455" s="201" t="s">
        <v>81</v>
      </c>
      <c r="AV455" s="13" t="s">
        <v>79</v>
      </c>
      <c r="AW455" s="13" t="s">
        <v>33</v>
      </c>
      <c r="AX455" s="13" t="s">
        <v>72</v>
      </c>
      <c r="AY455" s="201" t="s">
        <v>127</v>
      </c>
    </row>
    <row r="456" spans="1:65" s="14" customFormat="1" ht="11.25">
      <c r="B456" s="202"/>
      <c r="C456" s="203"/>
      <c r="D456" s="187" t="s">
        <v>139</v>
      </c>
      <c r="E456" s="204" t="s">
        <v>19</v>
      </c>
      <c r="F456" s="205" t="s">
        <v>571</v>
      </c>
      <c r="G456" s="203"/>
      <c r="H456" s="206">
        <v>19.2</v>
      </c>
      <c r="I456" s="207"/>
      <c r="J456" s="203"/>
      <c r="K456" s="203"/>
      <c r="L456" s="208"/>
      <c r="M456" s="209"/>
      <c r="N456" s="210"/>
      <c r="O456" s="210"/>
      <c r="P456" s="210"/>
      <c r="Q456" s="210"/>
      <c r="R456" s="210"/>
      <c r="S456" s="210"/>
      <c r="T456" s="211"/>
      <c r="AT456" s="212" t="s">
        <v>139</v>
      </c>
      <c r="AU456" s="212" t="s">
        <v>81</v>
      </c>
      <c r="AV456" s="14" t="s">
        <v>81</v>
      </c>
      <c r="AW456" s="14" t="s">
        <v>33</v>
      </c>
      <c r="AX456" s="14" t="s">
        <v>72</v>
      </c>
      <c r="AY456" s="212" t="s">
        <v>127</v>
      </c>
    </row>
    <row r="457" spans="1:65" s="14" customFormat="1" ht="11.25">
      <c r="B457" s="202"/>
      <c r="C457" s="203"/>
      <c r="D457" s="187" t="s">
        <v>139</v>
      </c>
      <c r="E457" s="204" t="s">
        <v>19</v>
      </c>
      <c r="F457" s="205" t="s">
        <v>572</v>
      </c>
      <c r="G457" s="203"/>
      <c r="H457" s="206">
        <v>21.28</v>
      </c>
      <c r="I457" s="207"/>
      <c r="J457" s="203"/>
      <c r="K457" s="203"/>
      <c r="L457" s="208"/>
      <c r="M457" s="209"/>
      <c r="N457" s="210"/>
      <c r="O457" s="210"/>
      <c r="P457" s="210"/>
      <c r="Q457" s="210"/>
      <c r="R457" s="210"/>
      <c r="S457" s="210"/>
      <c r="T457" s="211"/>
      <c r="AT457" s="212" t="s">
        <v>139</v>
      </c>
      <c r="AU457" s="212" t="s">
        <v>81</v>
      </c>
      <c r="AV457" s="14" t="s">
        <v>81</v>
      </c>
      <c r="AW457" s="14" t="s">
        <v>33</v>
      </c>
      <c r="AX457" s="14" t="s">
        <v>72</v>
      </c>
      <c r="AY457" s="212" t="s">
        <v>127</v>
      </c>
    </row>
    <row r="458" spans="1:65" s="14" customFormat="1" ht="11.25">
      <c r="B458" s="202"/>
      <c r="C458" s="203"/>
      <c r="D458" s="187" t="s">
        <v>139</v>
      </c>
      <c r="E458" s="204" t="s">
        <v>19</v>
      </c>
      <c r="F458" s="205" t="s">
        <v>573</v>
      </c>
      <c r="G458" s="203"/>
      <c r="H458" s="206">
        <v>340.56</v>
      </c>
      <c r="I458" s="207"/>
      <c r="J458" s="203"/>
      <c r="K458" s="203"/>
      <c r="L458" s="208"/>
      <c r="M458" s="209"/>
      <c r="N458" s="210"/>
      <c r="O458" s="210"/>
      <c r="P458" s="210"/>
      <c r="Q458" s="210"/>
      <c r="R458" s="210"/>
      <c r="S458" s="210"/>
      <c r="T458" s="211"/>
      <c r="AT458" s="212" t="s">
        <v>139</v>
      </c>
      <c r="AU458" s="212" t="s">
        <v>81</v>
      </c>
      <c r="AV458" s="14" t="s">
        <v>81</v>
      </c>
      <c r="AW458" s="14" t="s">
        <v>33</v>
      </c>
      <c r="AX458" s="14" t="s">
        <v>72</v>
      </c>
      <c r="AY458" s="212" t="s">
        <v>127</v>
      </c>
    </row>
    <row r="459" spans="1:65" s="14" customFormat="1" ht="11.25">
      <c r="B459" s="202"/>
      <c r="C459" s="203"/>
      <c r="D459" s="187" t="s">
        <v>139</v>
      </c>
      <c r="E459" s="204" t="s">
        <v>19</v>
      </c>
      <c r="F459" s="205" t="s">
        <v>574</v>
      </c>
      <c r="G459" s="203"/>
      <c r="H459" s="206">
        <v>14.08</v>
      </c>
      <c r="I459" s="207"/>
      <c r="J459" s="203"/>
      <c r="K459" s="203"/>
      <c r="L459" s="208"/>
      <c r="M459" s="209"/>
      <c r="N459" s="210"/>
      <c r="O459" s="210"/>
      <c r="P459" s="210"/>
      <c r="Q459" s="210"/>
      <c r="R459" s="210"/>
      <c r="S459" s="210"/>
      <c r="T459" s="211"/>
      <c r="AT459" s="212" t="s">
        <v>139</v>
      </c>
      <c r="AU459" s="212" t="s">
        <v>81</v>
      </c>
      <c r="AV459" s="14" t="s">
        <v>81</v>
      </c>
      <c r="AW459" s="14" t="s">
        <v>33</v>
      </c>
      <c r="AX459" s="14" t="s">
        <v>72</v>
      </c>
      <c r="AY459" s="212" t="s">
        <v>127</v>
      </c>
    </row>
    <row r="460" spans="1:65" s="14" customFormat="1" ht="11.25">
      <c r="B460" s="202"/>
      <c r="C460" s="203"/>
      <c r="D460" s="187" t="s">
        <v>139</v>
      </c>
      <c r="E460" s="204" t="s">
        <v>19</v>
      </c>
      <c r="F460" s="205" t="s">
        <v>575</v>
      </c>
      <c r="G460" s="203"/>
      <c r="H460" s="206">
        <v>31.36</v>
      </c>
      <c r="I460" s="207"/>
      <c r="J460" s="203"/>
      <c r="K460" s="203"/>
      <c r="L460" s="208"/>
      <c r="M460" s="209"/>
      <c r="N460" s="210"/>
      <c r="O460" s="210"/>
      <c r="P460" s="210"/>
      <c r="Q460" s="210"/>
      <c r="R460" s="210"/>
      <c r="S460" s="210"/>
      <c r="T460" s="211"/>
      <c r="AT460" s="212" t="s">
        <v>139</v>
      </c>
      <c r="AU460" s="212" t="s">
        <v>81</v>
      </c>
      <c r="AV460" s="14" t="s">
        <v>81</v>
      </c>
      <c r="AW460" s="14" t="s">
        <v>33</v>
      </c>
      <c r="AX460" s="14" t="s">
        <v>72</v>
      </c>
      <c r="AY460" s="212" t="s">
        <v>127</v>
      </c>
    </row>
    <row r="461" spans="1:65" s="15" customFormat="1" ht="11.25">
      <c r="B461" s="213"/>
      <c r="C461" s="214"/>
      <c r="D461" s="187" t="s">
        <v>139</v>
      </c>
      <c r="E461" s="215" t="s">
        <v>19</v>
      </c>
      <c r="F461" s="216" t="s">
        <v>145</v>
      </c>
      <c r="G461" s="214"/>
      <c r="H461" s="217">
        <v>426.48</v>
      </c>
      <c r="I461" s="218"/>
      <c r="J461" s="214"/>
      <c r="K461" s="214"/>
      <c r="L461" s="219"/>
      <c r="M461" s="220"/>
      <c r="N461" s="221"/>
      <c r="O461" s="221"/>
      <c r="P461" s="221"/>
      <c r="Q461" s="221"/>
      <c r="R461" s="221"/>
      <c r="S461" s="221"/>
      <c r="T461" s="222"/>
      <c r="AT461" s="223" t="s">
        <v>139</v>
      </c>
      <c r="AU461" s="223" t="s">
        <v>81</v>
      </c>
      <c r="AV461" s="15" t="s">
        <v>135</v>
      </c>
      <c r="AW461" s="15" t="s">
        <v>33</v>
      </c>
      <c r="AX461" s="15" t="s">
        <v>79</v>
      </c>
      <c r="AY461" s="223" t="s">
        <v>127</v>
      </c>
    </row>
    <row r="462" spans="1:65" s="2" customFormat="1" ht="33" customHeight="1">
      <c r="A462" s="35"/>
      <c r="B462" s="36"/>
      <c r="C462" s="174" t="s">
        <v>576</v>
      </c>
      <c r="D462" s="174" t="s">
        <v>130</v>
      </c>
      <c r="E462" s="175" t="s">
        <v>577</v>
      </c>
      <c r="F462" s="176" t="s">
        <v>578</v>
      </c>
      <c r="G462" s="177" t="s">
        <v>448</v>
      </c>
      <c r="H462" s="178">
        <v>4</v>
      </c>
      <c r="I462" s="179"/>
      <c r="J462" s="180">
        <f>ROUND(I462*H462,2)</f>
        <v>0</v>
      </c>
      <c r="K462" s="176" t="s">
        <v>134</v>
      </c>
      <c r="L462" s="40"/>
      <c r="M462" s="181" t="s">
        <v>19</v>
      </c>
      <c r="N462" s="182" t="s">
        <v>43</v>
      </c>
      <c r="O462" s="65"/>
      <c r="P462" s="183">
        <f>O462*H462</f>
        <v>0</v>
      </c>
      <c r="Q462" s="183">
        <v>2.7E-4</v>
      </c>
      <c r="R462" s="183">
        <f>Q462*H462</f>
        <v>1.08E-3</v>
      </c>
      <c r="S462" s="183">
        <v>0</v>
      </c>
      <c r="T462" s="184">
        <f>S462*H462</f>
        <v>0</v>
      </c>
      <c r="U462" s="35"/>
      <c r="V462" s="35"/>
      <c r="W462" s="35"/>
      <c r="X462" s="35"/>
      <c r="Y462" s="35"/>
      <c r="Z462" s="35"/>
      <c r="AA462" s="35"/>
      <c r="AB462" s="35"/>
      <c r="AC462" s="35"/>
      <c r="AD462" s="35"/>
      <c r="AE462" s="35"/>
      <c r="AR462" s="185" t="s">
        <v>220</v>
      </c>
      <c r="AT462" s="185" t="s">
        <v>130</v>
      </c>
      <c r="AU462" s="185" t="s">
        <v>81</v>
      </c>
      <c r="AY462" s="18" t="s">
        <v>127</v>
      </c>
      <c r="BE462" s="186">
        <f>IF(N462="základní",J462,0)</f>
        <v>0</v>
      </c>
      <c r="BF462" s="186">
        <f>IF(N462="snížená",J462,0)</f>
        <v>0</v>
      </c>
      <c r="BG462" s="186">
        <f>IF(N462="zákl. přenesená",J462,0)</f>
        <v>0</v>
      </c>
      <c r="BH462" s="186">
        <f>IF(N462="sníž. přenesená",J462,0)</f>
        <v>0</v>
      </c>
      <c r="BI462" s="186">
        <f>IF(N462="nulová",J462,0)</f>
        <v>0</v>
      </c>
      <c r="BJ462" s="18" t="s">
        <v>79</v>
      </c>
      <c r="BK462" s="186">
        <f>ROUND(I462*H462,2)</f>
        <v>0</v>
      </c>
      <c r="BL462" s="18" t="s">
        <v>220</v>
      </c>
      <c r="BM462" s="185" t="s">
        <v>579</v>
      </c>
    </row>
    <row r="463" spans="1:65" s="2" customFormat="1" ht="48.75">
      <c r="A463" s="35"/>
      <c r="B463" s="36"/>
      <c r="C463" s="37"/>
      <c r="D463" s="187" t="s">
        <v>137</v>
      </c>
      <c r="E463" s="37"/>
      <c r="F463" s="188" t="s">
        <v>580</v>
      </c>
      <c r="G463" s="37"/>
      <c r="H463" s="37"/>
      <c r="I463" s="189"/>
      <c r="J463" s="37"/>
      <c r="K463" s="37"/>
      <c r="L463" s="40"/>
      <c r="M463" s="190"/>
      <c r="N463" s="191"/>
      <c r="O463" s="65"/>
      <c r="P463" s="65"/>
      <c r="Q463" s="65"/>
      <c r="R463" s="65"/>
      <c r="S463" s="65"/>
      <c r="T463" s="66"/>
      <c r="U463" s="35"/>
      <c r="V463" s="35"/>
      <c r="W463" s="35"/>
      <c r="X463" s="35"/>
      <c r="Y463" s="35"/>
      <c r="Z463" s="35"/>
      <c r="AA463" s="35"/>
      <c r="AB463" s="35"/>
      <c r="AC463" s="35"/>
      <c r="AD463" s="35"/>
      <c r="AE463" s="35"/>
      <c r="AT463" s="18" t="s">
        <v>137</v>
      </c>
      <c r="AU463" s="18" t="s">
        <v>81</v>
      </c>
    </row>
    <row r="464" spans="1:65" s="13" customFormat="1" ht="11.25">
      <c r="B464" s="192"/>
      <c r="C464" s="193"/>
      <c r="D464" s="187" t="s">
        <v>139</v>
      </c>
      <c r="E464" s="194" t="s">
        <v>19</v>
      </c>
      <c r="F464" s="195" t="s">
        <v>581</v>
      </c>
      <c r="G464" s="193"/>
      <c r="H464" s="194" t="s">
        <v>19</v>
      </c>
      <c r="I464" s="196"/>
      <c r="J464" s="193"/>
      <c r="K464" s="193"/>
      <c r="L464" s="197"/>
      <c r="M464" s="198"/>
      <c r="N464" s="199"/>
      <c r="O464" s="199"/>
      <c r="P464" s="199"/>
      <c r="Q464" s="199"/>
      <c r="R464" s="199"/>
      <c r="S464" s="199"/>
      <c r="T464" s="200"/>
      <c r="AT464" s="201" t="s">
        <v>139</v>
      </c>
      <c r="AU464" s="201" t="s">
        <v>81</v>
      </c>
      <c r="AV464" s="13" t="s">
        <v>79</v>
      </c>
      <c r="AW464" s="13" t="s">
        <v>33</v>
      </c>
      <c r="AX464" s="13" t="s">
        <v>72</v>
      </c>
      <c r="AY464" s="201" t="s">
        <v>127</v>
      </c>
    </row>
    <row r="465" spans="1:65" s="14" customFormat="1" ht="11.25">
      <c r="B465" s="202"/>
      <c r="C465" s="203"/>
      <c r="D465" s="187" t="s">
        <v>139</v>
      </c>
      <c r="E465" s="204" t="s">
        <v>19</v>
      </c>
      <c r="F465" s="205" t="s">
        <v>135</v>
      </c>
      <c r="G465" s="203"/>
      <c r="H465" s="206">
        <v>4</v>
      </c>
      <c r="I465" s="207"/>
      <c r="J465" s="203"/>
      <c r="K465" s="203"/>
      <c r="L465" s="208"/>
      <c r="M465" s="209"/>
      <c r="N465" s="210"/>
      <c r="O465" s="210"/>
      <c r="P465" s="210"/>
      <c r="Q465" s="210"/>
      <c r="R465" s="210"/>
      <c r="S465" s="210"/>
      <c r="T465" s="211"/>
      <c r="AT465" s="212" t="s">
        <v>139</v>
      </c>
      <c r="AU465" s="212" t="s">
        <v>81</v>
      </c>
      <c r="AV465" s="14" t="s">
        <v>81</v>
      </c>
      <c r="AW465" s="14" t="s">
        <v>33</v>
      </c>
      <c r="AX465" s="14" t="s">
        <v>79</v>
      </c>
      <c r="AY465" s="212" t="s">
        <v>127</v>
      </c>
    </row>
    <row r="466" spans="1:65" s="2" customFormat="1" ht="24">
      <c r="A466" s="35"/>
      <c r="B466" s="36"/>
      <c r="C466" s="224" t="s">
        <v>582</v>
      </c>
      <c r="D466" s="224" t="s">
        <v>296</v>
      </c>
      <c r="E466" s="225" t="s">
        <v>583</v>
      </c>
      <c r="F466" s="226" t="s">
        <v>584</v>
      </c>
      <c r="G466" s="227" t="s">
        <v>448</v>
      </c>
      <c r="H466" s="228">
        <v>4</v>
      </c>
      <c r="I466" s="229"/>
      <c r="J466" s="230">
        <f>ROUND(I466*H466,2)</f>
        <v>0</v>
      </c>
      <c r="K466" s="226" t="s">
        <v>134</v>
      </c>
      <c r="L466" s="231"/>
      <c r="M466" s="232" t="s">
        <v>19</v>
      </c>
      <c r="N466" s="233" t="s">
        <v>43</v>
      </c>
      <c r="O466" s="65"/>
      <c r="P466" s="183">
        <f>O466*H466</f>
        <v>0</v>
      </c>
      <c r="Q466" s="183">
        <v>0</v>
      </c>
      <c r="R466" s="183">
        <f>Q466*H466</f>
        <v>0</v>
      </c>
      <c r="S466" s="183">
        <v>0</v>
      </c>
      <c r="T466" s="184">
        <f>S466*H466</f>
        <v>0</v>
      </c>
      <c r="U466" s="35"/>
      <c r="V466" s="35"/>
      <c r="W466" s="35"/>
      <c r="X466" s="35"/>
      <c r="Y466" s="35"/>
      <c r="Z466" s="35"/>
      <c r="AA466" s="35"/>
      <c r="AB466" s="35"/>
      <c r="AC466" s="35"/>
      <c r="AD466" s="35"/>
      <c r="AE466" s="35"/>
      <c r="AR466" s="185" t="s">
        <v>299</v>
      </c>
      <c r="AT466" s="185" t="s">
        <v>296</v>
      </c>
      <c r="AU466" s="185" t="s">
        <v>81</v>
      </c>
      <c r="AY466" s="18" t="s">
        <v>127</v>
      </c>
      <c r="BE466" s="186">
        <f>IF(N466="základní",J466,0)</f>
        <v>0</v>
      </c>
      <c r="BF466" s="186">
        <f>IF(N466="snížená",J466,0)</f>
        <v>0</v>
      </c>
      <c r="BG466" s="186">
        <f>IF(N466="zákl. přenesená",J466,0)</f>
        <v>0</v>
      </c>
      <c r="BH466" s="186">
        <f>IF(N466="sníž. přenesená",J466,0)</f>
        <v>0</v>
      </c>
      <c r="BI466" s="186">
        <f>IF(N466="nulová",J466,0)</f>
        <v>0</v>
      </c>
      <c r="BJ466" s="18" t="s">
        <v>79</v>
      </c>
      <c r="BK466" s="186">
        <f>ROUND(I466*H466,2)</f>
        <v>0</v>
      </c>
      <c r="BL466" s="18" t="s">
        <v>220</v>
      </c>
      <c r="BM466" s="185" t="s">
        <v>585</v>
      </c>
    </row>
    <row r="467" spans="1:65" s="2" customFormat="1" ht="33" customHeight="1">
      <c r="A467" s="35"/>
      <c r="B467" s="36"/>
      <c r="C467" s="174" t="s">
        <v>586</v>
      </c>
      <c r="D467" s="174" t="s">
        <v>130</v>
      </c>
      <c r="E467" s="175" t="s">
        <v>587</v>
      </c>
      <c r="F467" s="176" t="s">
        <v>588</v>
      </c>
      <c r="G467" s="177" t="s">
        <v>448</v>
      </c>
      <c r="H467" s="178">
        <v>2</v>
      </c>
      <c r="I467" s="179"/>
      <c r="J467" s="180">
        <f>ROUND(I467*H467,2)</f>
        <v>0</v>
      </c>
      <c r="K467" s="176" t="s">
        <v>134</v>
      </c>
      <c r="L467" s="40"/>
      <c r="M467" s="181" t="s">
        <v>19</v>
      </c>
      <c r="N467" s="182" t="s">
        <v>43</v>
      </c>
      <c r="O467" s="65"/>
      <c r="P467" s="183">
        <f>O467*H467</f>
        <v>0</v>
      </c>
      <c r="Q467" s="183">
        <v>2.5999999999999998E-4</v>
      </c>
      <c r="R467" s="183">
        <f>Q467*H467</f>
        <v>5.1999999999999995E-4</v>
      </c>
      <c r="S467" s="183">
        <v>0</v>
      </c>
      <c r="T467" s="184">
        <f>S467*H467</f>
        <v>0</v>
      </c>
      <c r="U467" s="35"/>
      <c r="V467" s="35"/>
      <c r="W467" s="35"/>
      <c r="X467" s="35"/>
      <c r="Y467" s="35"/>
      <c r="Z467" s="35"/>
      <c r="AA467" s="35"/>
      <c r="AB467" s="35"/>
      <c r="AC467" s="35"/>
      <c r="AD467" s="35"/>
      <c r="AE467" s="35"/>
      <c r="AR467" s="185" t="s">
        <v>220</v>
      </c>
      <c r="AT467" s="185" t="s">
        <v>130</v>
      </c>
      <c r="AU467" s="185" t="s">
        <v>81</v>
      </c>
      <c r="AY467" s="18" t="s">
        <v>127</v>
      </c>
      <c r="BE467" s="186">
        <f>IF(N467="základní",J467,0)</f>
        <v>0</v>
      </c>
      <c r="BF467" s="186">
        <f>IF(N467="snížená",J467,0)</f>
        <v>0</v>
      </c>
      <c r="BG467" s="186">
        <f>IF(N467="zákl. přenesená",J467,0)</f>
        <v>0</v>
      </c>
      <c r="BH467" s="186">
        <f>IF(N467="sníž. přenesená",J467,0)</f>
        <v>0</v>
      </c>
      <c r="BI467" s="186">
        <f>IF(N467="nulová",J467,0)</f>
        <v>0</v>
      </c>
      <c r="BJ467" s="18" t="s">
        <v>79</v>
      </c>
      <c r="BK467" s="186">
        <f>ROUND(I467*H467,2)</f>
        <v>0</v>
      </c>
      <c r="BL467" s="18" t="s">
        <v>220</v>
      </c>
      <c r="BM467" s="185" t="s">
        <v>589</v>
      </c>
    </row>
    <row r="468" spans="1:65" s="2" customFormat="1" ht="48.75">
      <c r="A468" s="35"/>
      <c r="B468" s="36"/>
      <c r="C468" s="37"/>
      <c r="D468" s="187" t="s">
        <v>137</v>
      </c>
      <c r="E468" s="37"/>
      <c r="F468" s="188" t="s">
        <v>580</v>
      </c>
      <c r="G468" s="37"/>
      <c r="H468" s="37"/>
      <c r="I468" s="189"/>
      <c r="J468" s="37"/>
      <c r="K468" s="37"/>
      <c r="L468" s="40"/>
      <c r="M468" s="190"/>
      <c r="N468" s="191"/>
      <c r="O468" s="65"/>
      <c r="P468" s="65"/>
      <c r="Q468" s="65"/>
      <c r="R468" s="65"/>
      <c r="S468" s="65"/>
      <c r="T468" s="66"/>
      <c r="U468" s="35"/>
      <c r="V468" s="35"/>
      <c r="W468" s="35"/>
      <c r="X468" s="35"/>
      <c r="Y468" s="35"/>
      <c r="Z468" s="35"/>
      <c r="AA468" s="35"/>
      <c r="AB468" s="35"/>
      <c r="AC468" s="35"/>
      <c r="AD468" s="35"/>
      <c r="AE468" s="35"/>
      <c r="AT468" s="18" t="s">
        <v>137</v>
      </c>
      <c r="AU468" s="18" t="s">
        <v>81</v>
      </c>
    </row>
    <row r="469" spans="1:65" s="13" customFormat="1" ht="11.25">
      <c r="B469" s="192"/>
      <c r="C469" s="193"/>
      <c r="D469" s="187" t="s">
        <v>139</v>
      </c>
      <c r="E469" s="194" t="s">
        <v>19</v>
      </c>
      <c r="F469" s="195" t="s">
        <v>590</v>
      </c>
      <c r="G469" s="193"/>
      <c r="H469" s="194" t="s">
        <v>19</v>
      </c>
      <c r="I469" s="196"/>
      <c r="J469" s="193"/>
      <c r="K469" s="193"/>
      <c r="L469" s="197"/>
      <c r="M469" s="198"/>
      <c r="N469" s="199"/>
      <c r="O469" s="199"/>
      <c r="P469" s="199"/>
      <c r="Q469" s="199"/>
      <c r="R469" s="199"/>
      <c r="S469" s="199"/>
      <c r="T469" s="200"/>
      <c r="AT469" s="201" t="s">
        <v>139</v>
      </c>
      <c r="AU469" s="201" t="s">
        <v>81</v>
      </c>
      <c r="AV469" s="13" t="s">
        <v>79</v>
      </c>
      <c r="AW469" s="13" t="s">
        <v>33</v>
      </c>
      <c r="AX469" s="13" t="s">
        <v>72</v>
      </c>
      <c r="AY469" s="201" t="s">
        <v>127</v>
      </c>
    </row>
    <row r="470" spans="1:65" s="14" customFormat="1" ht="11.25">
      <c r="B470" s="202"/>
      <c r="C470" s="203"/>
      <c r="D470" s="187" t="s">
        <v>139</v>
      </c>
      <c r="E470" s="204" t="s">
        <v>19</v>
      </c>
      <c r="F470" s="205" t="s">
        <v>81</v>
      </c>
      <c r="G470" s="203"/>
      <c r="H470" s="206">
        <v>2</v>
      </c>
      <c r="I470" s="207"/>
      <c r="J470" s="203"/>
      <c r="K470" s="203"/>
      <c r="L470" s="208"/>
      <c r="M470" s="209"/>
      <c r="N470" s="210"/>
      <c r="O470" s="210"/>
      <c r="P470" s="210"/>
      <c r="Q470" s="210"/>
      <c r="R470" s="210"/>
      <c r="S470" s="210"/>
      <c r="T470" s="211"/>
      <c r="AT470" s="212" t="s">
        <v>139</v>
      </c>
      <c r="AU470" s="212" t="s">
        <v>81</v>
      </c>
      <c r="AV470" s="14" t="s">
        <v>81</v>
      </c>
      <c r="AW470" s="14" t="s">
        <v>33</v>
      </c>
      <c r="AX470" s="14" t="s">
        <v>79</v>
      </c>
      <c r="AY470" s="212" t="s">
        <v>127</v>
      </c>
    </row>
    <row r="471" spans="1:65" s="2" customFormat="1" ht="24">
      <c r="A471" s="35"/>
      <c r="B471" s="36"/>
      <c r="C471" s="224" t="s">
        <v>591</v>
      </c>
      <c r="D471" s="224" t="s">
        <v>296</v>
      </c>
      <c r="E471" s="225" t="s">
        <v>592</v>
      </c>
      <c r="F471" s="226" t="s">
        <v>593</v>
      </c>
      <c r="G471" s="227" t="s">
        <v>448</v>
      </c>
      <c r="H471" s="228">
        <v>2</v>
      </c>
      <c r="I471" s="229"/>
      <c r="J471" s="230">
        <f>ROUND(I471*H471,2)</f>
        <v>0</v>
      </c>
      <c r="K471" s="226" t="s">
        <v>134</v>
      </c>
      <c r="L471" s="231"/>
      <c r="M471" s="232" t="s">
        <v>19</v>
      </c>
      <c r="N471" s="233" t="s">
        <v>43</v>
      </c>
      <c r="O471" s="65"/>
      <c r="P471" s="183">
        <f>O471*H471</f>
        <v>0</v>
      </c>
      <c r="Q471" s="183">
        <v>2.9000000000000001E-2</v>
      </c>
      <c r="R471" s="183">
        <f>Q471*H471</f>
        <v>5.8000000000000003E-2</v>
      </c>
      <c r="S471" s="183">
        <v>0</v>
      </c>
      <c r="T471" s="184">
        <f>S471*H471</f>
        <v>0</v>
      </c>
      <c r="U471" s="35"/>
      <c r="V471" s="35"/>
      <c r="W471" s="35"/>
      <c r="X471" s="35"/>
      <c r="Y471" s="35"/>
      <c r="Z471" s="35"/>
      <c r="AA471" s="35"/>
      <c r="AB471" s="35"/>
      <c r="AC471" s="35"/>
      <c r="AD471" s="35"/>
      <c r="AE471" s="35"/>
      <c r="AR471" s="185" t="s">
        <v>299</v>
      </c>
      <c r="AT471" s="185" t="s">
        <v>296</v>
      </c>
      <c r="AU471" s="185" t="s">
        <v>81</v>
      </c>
      <c r="AY471" s="18" t="s">
        <v>127</v>
      </c>
      <c r="BE471" s="186">
        <f>IF(N471="základní",J471,0)</f>
        <v>0</v>
      </c>
      <c r="BF471" s="186">
        <f>IF(N471="snížená",J471,0)</f>
        <v>0</v>
      </c>
      <c r="BG471" s="186">
        <f>IF(N471="zákl. přenesená",J471,0)</f>
        <v>0</v>
      </c>
      <c r="BH471" s="186">
        <f>IF(N471="sníž. přenesená",J471,0)</f>
        <v>0</v>
      </c>
      <c r="BI471" s="186">
        <f>IF(N471="nulová",J471,0)</f>
        <v>0</v>
      </c>
      <c r="BJ471" s="18" t="s">
        <v>79</v>
      </c>
      <c r="BK471" s="186">
        <f>ROUND(I471*H471,2)</f>
        <v>0</v>
      </c>
      <c r="BL471" s="18" t="s">
        <v>220</v>
      </c>
      <c r="BM471" s="185" t="s">
        <v>594</v>
      </c>
    </row>
    <row r="472" spans="1:65" s="2" customFormat="1" ht="33" customHeight="1">
      <c r="A472" s="35"/>
      <c r="B472" s="36"/>
      <c r="C472" s="174" t="s">
        <v>595</v>
      </c>
      <c r="D472" s="174" t="s">
        <v>130</v>
      </c>
      <c r="E472" s="175" t="s">
        <v>596</v>
      </c>
      <c r="F472" s="176" t="s">
        <v>597</v>
      </c>
      <c r="G472" s="177" t="s">
        <v>448</v>
      </c>
      <c r="H472" s="178">
        <v>4</v>
      </c>
      <c r="I472" s="179"/>
      <c r="J472" s="180">
        <f>ROUND(I472*H472,2)</f>
        <v>0</v>
      </c>
      <c r="K472" s="176" t="s">
        <v>134</v>
      </c>
      <c r="L472" s="40"/>
      <c r="M472" s="181" t="s">
        <v>19</v>
      </c>
      <c r="N472" s="182" t="s">
        <v>43</v>
      </c>
      <c r="O472" s="65"/>
      <c r="P472" s="183">
        <f>O472*H472</f>
        <v>0</v>
      </c>
      <c r="Q472" s="183">
        <v>2.5999999999999998E-4</v>
      </c>
      <c r="R472" s="183">
        <f>Q472*H472</f>
        <v>1.0399999999999999E-3</v>
      </c>
      <c r="S472" s="183">
        <v>0</v>
      </c>
      <c r="T472" s="184">
        <f>S472*H472</f>
        <v>0</v>
      </c>
      <c r="U472" s="35"/>
      <c r="V472" s="35"/>
      <c r="W472" s="35"/>
      <c r="X472" s="35"/>
      <c r="Y472" s="35"/>
      <c r="Z472" s="35"/>
      <c r="AA472" s="35"/>
      <c r="AB472" s="35"/>
      <c r="AC472" s="35"/>
      <c r="AD472" s="35"/>
      <c r="AE472" s="35"/>
      <c r="AR472" s="185" t="s">
        <v>220</v>
      </c>
      <c r="AT472" s="185" t="s">
        <v>130</v>
      </c>
      <c r="AU472" s="185" t="s">
        <v>81</v>
      </c>
      <c r="AY472" s="18" t="s">
        <v>127</v>
      </c>
      <c r="BE472" s="186">
        <f>IF(N472="základní",J472,0)</f>
        <v>0</v>
      </c>
      <c r="BF472" s="186">
        <f>IF(N472="snížená",J472,0)</f>
        <v>0</v>
      </c>
      <c r="BG472" s="186">
        <f>IF(N472="zákl. přenesená",J472,0)</f>
        <v>0</v>
      </c>
      <c r="BH472" s="186">
        <f>IF(N472="sníž. přenesená",J472,0)</f>
        <v>0</v>
      </c>
      <c r="BI472" s="186">
        <f>IF(N472="nulová",J472,0)</f>
        <v>0</v>
      </c>
      <c r="BJ472" s="18" t="s">
        <v>79</v>
      </c>
      <c r="BK472" s="186">
        <f>ROUND(I472*H472,2)</f>
        <v>0</v>
      </c>
      <c r="BL472" s="18" t="s">
        <v>220</v>
      </c>
      <c r="BM472" s="185" t="s">
        <v>598</v>
      </c>
    </row>
    <row r="473" spans="1:65" s="2" customFormat="1" ht="48.75">
      <c r="A473" s="35"/>
      <c r="B473" s="36"/>
      <c r="C473" s="37"/>
      <c r="D473" s="187" t="s">
        <v>137</v>
      </c>
      <c r="E473" s="37"/>
      <c r="F473" s="188" t="s">
        <v>580</v>
      </c>
      <c r="G473" s="37"/>
      <c r="H473" s="37"/>
      <c r="I473" s="189"/>
      <c r="J473" s="37"/>
      <c r="K473" s="37"/>
      <c r="L473" s="40"/>
      <c r="M473" s="190"/>
      <c r="N473" s="191"/>
      <c r="O473" s="65"/>
      <c r="P473" s="65"/>
      <c r="Q473" s="65"/>
      <c r="R473" s="65"/>
      <c r="S473" s="65"/>
      <c r="T473" s="66"/>
      <c r="U473" s="35"/>
      <c r="V473" s="35"/>
      <c r="W473" s="35"/>
      <c r="X473" s="35"/>
      <c r="Y473" s="35"/>
      <c r="Z473" s="35"/>
      <c r="AA473" s="35"/>
      <c r="AB473" s="35"/>
      <c r="AC473" s="35"/>
      <c r="AD473" s="35"/>
      <c r="AE473" s="35"/>
      <c r="AT473" s="18" t="s">
        <v>137</v>
      </c>
      <c r="AU473" s="18" t="s">
        <v>81</v>
      </c>
    </row>
    <row r="474" spans="1:65" s="13" customFormat="1" ht="11.25">
      <c r="B474" s="192"/>
      <c r="C474" s="193"/>
      <c r="D474" s="187" t="s">
        <v>139</v>
      </c>
      <c r="E474" s="194" t="s">
        <v>19</v>
      </c>
      <c r="F474" s="195" t="s">
        <v>599</v>
      </c>
      <c r="G474" s="193"/>
      <c r="H474" s="194" t="s">
        <v>19</v>
      </c>
      <c r="I474" s="196"/>
      <c r="J474" s="193"/>
      <c r="K474" s="193"/>
      <c r="L474" s="197"/>
      <c r="M474" s="198"/>
      <c r="N474" s="199"/>
      <c r="O474" s="199"/>
      <c r="P474" s="199"/>
      <c r="Q474" s="199"/>
      <c r="R474" s="199"/>
      <c r="S474" s="199"/>
      <c r="T474" s="200"/>
      <c r="AT474" s="201" t="s">
        <v>139</v>
      </c>
      <c r="AU474" s="201" t="s">
        <v>81</v>
      </c>
      <c r="AV474" s="13" t="s">
        <v>79</v>
      </c>
      <c r="AW474" s="13" t="s">
        <v>33</v>
      </c>
      <c r="AX474" s="13" t="s">
        <v>72</v>
      </c>
      <c r="AY474" s="201" t="s">
        <v>127</v>
      </c>
    </row>
    <row r="475" spans="1:65" s="14" customFormat="1" ht="11.25">
      <c r="B475" s="202"/>
      <c r="C475" s="203"/>
      <c r="D475" s="187" t="s">
        <v>139</v>
      </c>
      <c r="E475" s="204" t="s">
        <v>19</v>
      </c>
      <c r="F475" s="205" t="s">
        <v>135</v>
      </c>
      <c r="G475" s="203"/>
      <c r="H475" s="206">
        <v>4</v>
      </c>
      <c r="I475" s="207"/>
      <c r="J475" s="203"/>
      <c r="K475" s="203"/>
      <c r="L475" s="208"/>
      <c r="M475" s="209"/>
      <c r="N475" s="210"/>
      <c r="O475" s="210"/>
      <c r="P475" s="210"/>
      <c r="Q475" s="210"/>
      <c r="R475" s="210"/>
      <c r="S475" s="210"/>
      <c r="T475" s="211"/>
      <c r="AT475" s="212" t="s">
        <v>139</v>
      </c>
      <c r="AU475" s="212" t="s">
        <v>81</v>
      </c>
      <c r="AV475" s="14" t="s">
        <v>81</v>
      </c>
      <c r="AW475" s="14" t="s">
        <v>33</v>
      </c>
      <c r="AX475" s="14" t="s">
        <v>79</v>
      </c>
      <c r="AY475" s="212" t="s">
        <v>127</v>
      </c>
    </row>
    <row r="476" spans="1:65" s="2" customFormat="1" ht="24">
      <c r="A476" s="35"/>
      <c r="B476" s="36"/>
      <c r="C476" s="224" t="s">
        <v>600</v>
      </c>
      <c r="D476" s="224" t="s">
        <v>296</v>
      </c>
      <c r="E476" s="225" t="s">
        <v>601</v>
      </c>
      <c r="F476" s="226" t="s">
        <v>602</v>
      </c>
      <c r="G476" s="227" t="s">
        <v>448</v>
      </c>
      <c r="H476" s="228">
        <v>4</v>
      </c>
      <c r="I476" s="229"/>
      <c r="J476" s="230">
        <f>ROUND(I476*H476,2)</f>
        <v>0</v>
      </c>
      <c r="K476" s="226" t="s">
        <v>19</v>
      </c>
      <c r="L476" s="231"/>
      <c r="M476" s="232" t="s">
        <v>19</v>
      </c>
      <c r="N476" s="233" t="s">
        <v>43</v>
      </c>
      <c r="O476" s="65"/>
      <c r="P476" s="183">
        <f>O476*H476</f>
        <v>0</v>
      </c>
      <c r="Q476" s="183">
        <v>3.5499999999999997E-2</v>
      </c>
      <c r="R476" s="183">
        <f>Q476*H476</f>
        <v>0.14199999999999999</v>
      </c>
      <c r="S476" s="183">
        <v>0</v>
      </c>
      <c r="T476" s="184">
        <f>S476*H476</f>
        <v>0</v>
      </c>
      <c r="U476" s="35"/>
      <c r="V476" s="35"/>
      <c r="W476" s="35"/>
      <c r="X476" s="35"/>
      <c r="Y476" s="35"/>
      <c r="Z476" s="35"/>
      <c r="AA476" s="35"/>
      <c r="AB476" s="35"/>
      <c r="AC476" s="35"/>
      <c r="AD476" s="35"/>
      <c r="AE476" s="35"/>
      <c r="AR476" s="185" t="s">
        <v>299</v>
      </c>
      <c r="AT476" s="185" t="s">
        <v>296</v>
      </c>
      <c r="AU476" s="185" t="s">
        <v>81</v>
      </c>
      <c r="AY476" s="18" t="s">
        <v>127</v>
      </c>
      <c r="BE476" s="186">
        <f>IF(N476="základní",J476,0)</f>
        <v>0</v>
      </c>
      <c r="BF476" s="186">
        <f>IF(N476="snížená",J476,0)</f>
        <v>0</v>
      </c>
      <c r="BG476" s="186">
        <f>IF(N476="zákl. přenesená",J476,0)</f>
        <v>0</v>
      </c>
      <c r="BH476" s="186">
        <f>IF(N476="sníž. přenesená",J476,0)</f>
        <v>0</v>
      </c>
      <c r="BI476" s="186">
        <f>IF(N476="nulová",J476,0)</f>
        <v>0</v>
      </c>
      <c r="BJ476" s="18" t="s">
        <v>79</v>
      </c>
      <c r="BK476" s="186">
        <f>ROUND(I476*H476,2)</f>
        <v>0</v>
      </c>
      <c r="BL476" s="18" t="s">
        <v>220</v>
      </c>
      <c r="BM476" s="185" t="s">
        <v>603</v>
      </c>
    </row>
    <row r="477" spans="1:65" s="2" customFormat="1" ht="33" customHeight="1">
      <c r="A477" s="35"/>
      <c r="B477" s="36"/>
      <c r="C477" s="174" t="s">
        <v>604</v>
      </c>
      <c r="D477" s="174" t="s">
        <v>130</v>
      </c>
      <c r="E477" s="175" t="s">
        <v>605</v>
      </c>
      <c r="F477" s="176" t="s">
        <v>606</v>
      </c>
      <c r="G477" s="177" t="s">
        <v>448</v>
      </c>
      <c r="H477" s="178">
        <v>33</v>
      </c>
      <c r="I477" s="179"/>
      <c r="J477" s="180">
        <f>ROUND(I477*H477,2)</f>
        <v>0</v>
      </c>
      <c r="K477" s="176" t="s">
        <v>19</v>
      </c>
      <c r="L477" s="40"/>
      <c r="M477" s="181" t="s">
        <v>19</v>
      </c>
      <c r="N477" s="182" t="s">
        <v>43</v>
      </c>
      <c r="O477" s="65"/>
      <c r="P477" s="183">
        <f>O477*H477</f>
        <v>0</v>
      </c>
      <c r="Q477" s="183">
        <v>2.5999999999999998E-4</v>
      </c>
      <c r="R477" s="183">
        <f>Q477*H477</f>
        <v>8.5799999999999991E-3</v>
      </c>
      <c r="S477" s="183">
        <v>0</v>
      </c>
      <c r="T477" s="184">
        <f>S477*H477</f>
        <v>0</v>
      </c>
      <c r="U477" s="35"/>
      <c r="V477" s="35"/>
      <c r="W477" s="35"/>
      <c r="X477" s="35"/>
      <c r="Y477" s="35"/>
      <c r="Z477" s="35"/>
      <c r="AA477" s="35"/>
      <c r="AB477" s="35"/>
      <c r="AC477" s="35"/>
      <c r="AD477" s="35"/>
      <c r="AE477" s="35"/>
      <c r="AR477" s="185" t="s">
        <v>220</v>
      </c>
      <c r="AT477" s="185" t="s">
        <v>130</v>
      </c>
      <c r="AU477" s="185" t="s">
        <v>81</v>
      </c>
      <c r="AY477" s="18" t="s">
        <v>127</v>
      </c>
      <c r="BE477" s="186">
        <f>IF(N477="základní",J477,0)</f>
        <v>0</v>
      </c>
      <c r="BF477" s="186">
        <f>IF(N477="snížená",J477,0)</f>
        <v>0</v>
      </c>
      <c r="BG477" s="186">
        <f>IF(N477="zákl. přenesená",J477,0)</f>
        <v>0</v>
      </c>
      <c r="BH477" s="186">
        <f>IF(N477="sníž. přenesená",J477,0)</f>
        <v>0</v>
      </c>
      <c r="BI477" s="186">
        <f>IF(N477="nulová",J477,0)</f>
        <v>0</v>
      </c>
      <c r="BJ477" s="18" t="s">
        <v>79</v>
      </c>
      <c r="BK477" s="186">
        <f>ROUND(I477*H477,2)</f>
        <v>0</v>
      </c>
      <c r="BL477" s="18" t="s">
        <v>220</v>
      </c>
      <c r="BM477" s="185" t="s">
        <v>607</v>
      </c>
    </row>
    <row r="478" spans="1:65" s="2" customFormat="1" ht="48.75">
      <c r="A478" s="35"/>
      <c r="B478" s="36"/>
      <c r="C478" s="37"/>
      <c r="D478" s="187" t="s">
        <v>137</v>
      </c>
      <c r="E478" s="37"/>
      <c r="F478" s="188" t="s">
        <v>580</v>
      </c>
      <c r="G478" s="37"/>
      <c r="H478" s="37"/>
      <c r="I478" s="189"/>
      <c r="J478" s="37"/>
      <c r="K478" s="37"/>
      <c r="L478" s="40"/>
      <c r="M478" s="190"/>
      <c r="N478" s="191"/>
      <c r="O478" s="65"/>
      <c r="P478" s="65"/>
      <c r="Q478" s="65"/>
      <c r="R478" s="65"/>
      <c r="S478" s="65"/>
      <c r="T478" s="66"/>
      <c r="U478" s="35"/>
      <c r="V478" s="35"/>
      <c r="W478" s="35"/>
      <c r="X478" s="35"/>
      <c r="Y478" s="35"/>
      <c r="Z478" s="35"/>
      <c r="AA478" s="35"/>
      <c r="AB478" s="35"/>
      <c r="AC478" s="35"/>
      <c r="AD478" s="35"/>
      <c r="AE478" s="35"/>
      <c r="AT478" s="18" t="s">
        <v>137</v>
      </c>
      <c r="AU478" s="18" t="s">
        <v>81</v>
      </c>
    </row>
    <row r="479" spans="1:65" s="13" customFormat="1" ht="11.25">
      <c r="B479" s="192"/>
      <c r="C479" s="193"/>
      <c r="D479" s="187" t="s">
        <v>139</v>
      </c>
      <c r="E479" s="194" t="s">
        <v>19</v>
      </c>
      <c r="F479" s="195" t="s">
        <v>608</v>
      </c>
      <c r="G479" s="193"/>
      <c r="H479" s="194" t="s">
        <v>19</v>
      </c>
      <c r="I479" s="196"/>
      <c r="J479" s="193"/>
      <c r="K479" s="193"/>
      <c r="L479" s="197"/>
      <c r="M479" s="198"/>
      <c r="N479" s="199"/>
      <c r="O479" s="199"/>
      <c r="P479" s="199"/>
      <c r="Q479" s="199"/>
      <c r="R479" s="199"/>
      <c r="S479" s="199"/>
      <c r="T479" s="200"/>
      <c r="AT479" s="201" t="s">
        <v>139</v>
      </c>
      <c r="AU479" s="201" t="s">
        <v>81</v>
      </c>
      <c r="AV479" s="13" t="s">
        <v>79</v>
      </c>
      <c r="AW479" s="13" t="s">
        <v>33</v>
      </c>
      <c r="AX479" s="13" t="s">
        <v>72</v>
      </c>
      <c r="AY479" s="201" t="s">
        <v>127</v>
      </c>
    </row>
    <row r="480" spans="1:65" s="14" customFormat="1" ht="11.25">
      <c r="B480" s="202"/>
      <c r="C480" s="203"/>
      <c r="D480" s="187" t="s">
        <v>139</v>
      </c>
      <c r="E480" s="204" t="s">
        <v>19</v>
      </c>
      <c r="F480" s="205" t="s">
        <v>345</v>
      </c>
      <c r="G480" s="203"/>
      <c r="H480" s="206">
        <v>33</v>
      </c>
      <c r="I480" s="207"/>
      <c r="J480" s="203"/>
      <c r="K480" s="203"/>
      <c r="L480" s="208"/>
      <c r="M480" s="209"/>
      <c r="N480" s="210"/>
      <c r="O480" s="210"/>
      <c r="P480" s="210"/>
      <c r="Q480" s="210"/>
      <c r="R480" s="210"/>
      <c r="S480" s="210"/>
      <c r="T480" s="211"/>
      <c r="AT480" s="212" t="s">
        <v>139</v>
      </c>
      <c r="AU480" s="212" t="s">
        <v>81</v>
      </c>
      <c r="AV480" s="14" t="s">
        <v>81</v>
      </c>
      <c r="AW480" s="14" t="s">
        <v>33</v>
      </c>
      <c r="AX480" s="14" t="s">
        <v>79</v>
      </c>
      <c r="AY480" s="212" t="s">
        <v>127</v>
      </c>
    </row>
    <row r="481" spans="1:65" s="2" customFormat="1" ht="24">
      <c r="A481" s="35"/>
      <c r="B481" s="36"/>
      <c r="C481" s="224" t="s">
        <v>609</v>
      </c>
      <c r="D481" s="224" t="s">
        <v>296</v>
      </c>
      <c r="E481" s="225" t="s">
        <v>610</v>
      </c>
      <c r="F481" s="226" t="s">
        <v>611</v>
      </c>
      <c r="G481" s="227" t="s">
        <v>448</v>
      </c>
      <c r="H481" s="228">
        <v>33</v>
      </c>
      <c r="I481" s="229"/>
      <c r="J481" s="230">
        <f>ROUND(I481*H481,2)</f>
        <v>0</v>
      </c>
      <c r="K481" s="226" t="s">
        <v>19</v>
      </c>
      <c r="L481" s="231"/>
      <c r="M481" s="232" t="s">
        <v>19</v>
      </c>
      <c r="N481" s="233" t="s">
        <v>43</v>
      </c>
      <c r="O481" s="65"/>
      <c r="P481" s="183">
        <f>O481*H481</f>
        <v>0</v>
      </c>
      <c r="Q481" s="183">
        <v>0</v>
      </c>
      <c r="R481" s="183">
        <f>Q481*H481</f>
        <v>0</v>
      </c>
      <c r="S481" s="183">
        <v>0</v>
      </c>
      <c r="T481" s="184">
        <f>S481*H481</f>
        <v>0</v>
      </c>
      <c r="U481" s="35"/>
      <c r="V481" s="35"/>
      <c r="W481" s="35"/>
      <c r="X481" s="35"/>
      <c r="Y481" s="35"/>
      <c r="Z481" s="35"/>
      <c r="AA481" s="35"/>
      <c r="AB481" s="35"/>
      <c r="AC481" s="35"/>
      <c r="AD481" s="35"/>
      <c r="AE481" s="35"/>
      <c r="AR481" s="185" t="s">
        <v>299</v>
      </c>
      <c r="AT481" s="185" t="s">
        <v>296</v>
      </c>
      <c r="AU481" s="185" t="s">
        <v>81</v>
      </c>
      <c r="AY481" s="18" t="s">
        <v>127</v>
      </c>
      <c r="BE481" s="186">
        <f>IF(N481="základní",J481,0)</f>
        <v>0</v>
      </c>
      <c r="BF481" s="186">
        <f>IF(N481="snížená",J481,0)</f>
        <v>0</v>
      </c>
      <c r="BG481" s="186">
        <f>IF(N481="zákl. přenesená",J481,0)</f>
        <v>0</v>
      </c>
      <c r="BH481" s="186">
        <f>IF(N481="sníž. přenesená",J481,0)</f>
        <v>0</v>
      </c>
      <c r="BI481" s="186">
        <f>IF(N481="nulová",J481,0)</f>
        <v>0</v>
      </c>
      <c r="BJ481" s="18" t="s">
        <v>79</v>
      </c>
      <c r="BK481" s="186">
        <f>ROUND(I481*H481,2)</f>
        <v>0</v>
      </c>
      <c r="BL481" s="18" t="s">
        <v>220</v>
      </c>
      <c r="BM481" s="185" t="s">
        <v>612</v>
      </c>
    </row>
    <row r="482" spans="1:65" s="2" customFormat="1" ht="24">
      <c r="A482" s="35"/>
      <c r="B482" s="36"/>
      <c r="C482" s="174" t="s">
        <v>613</v>
      </c>
      <c r="D482" s="174" t="s">
        <v>130</v>
      </c>
      <c r="E482" s="175" t="s">
        <v>614</v>
      </c>
      <c r="F482" s="176" t="s">
        <v>615</v>
      </c>
      <c r="G482" s="177" t="s">
        <v>305</v>
      </c>
      <c r="H482" s="234"/>
      <c r="I482" s="179"/>
      <c r="J482" s="180">
        <f>ROUND(I482*H482,2)</f>
        <v>0</v>
      </c>
      <c r="K482" s="176" t="s">
        <v>134</v>
      </c>
      <c r="L482" s="40"/>
      <c r="M482" s="181" t="s">
        <v>19</v>
      </c>
      <c r="N482" s="182" t="s">
        <v>43</v>
      </c>
      <c r="O482" s="65"/>
      <c r="P482" s="183">
        <f>O482*H482</f>
        <v>0</v>
      </c>
      <c r="Q482" s="183">
        <v>0</v>
      </c>
      <c r="R482" s="183">
        <f>Q482*H482</f>
        <v>0</v>
      </c>
      <c r="S482" s="183">
        <v>0</v>
      </c>
      <c r="T482" s="184">
        <f>S482*H482</f>
        <v>0</v>
      </c>
      <c r="U482" s="35"/>
      <c r="V482" s="35"/>
      <c r="W482" s="35"/>
      <c r="X482" s="35"/>
      <c r="Y482" s="35"/>
      <c r="Z482" s="35"/>
      <c r="AA482" s="35"/>
      <c r="AB482" s="35"/>
      <c r="AC482" s="35"/>
      <c r="AD482" s="35"/>
      <c r="AE482" s="35"/>
      <c r="AR482" s="185" t="s">
        <v>220</v>
      </c>
      <c r="AT482" s="185" t="s">
        <v>130</v>
      </c>
      <c r="AU482" s="185" t="s">
        <v>81</v>
      </c>
      <c r="AY482" s="18" t="s">
        <v>127</v>
      </c>
      <c r="BE482" s="186">
        <f>IF(N482="základní",J482,0)</f>
        <v>0</v>
      </c>
      <c r="BF482" s="186">
        <f>IF(N482="snížená",J482,0)</f>
        <v>0</v>
      </c>
      <c r="BG482" s="186">
        <f>IF(N482="zákl. přenesená",J482,0)</f>
        <v>0</v>
      </c>
      <c r="BH482" s="186">
        <f>IF(N482="sníž. přenesená",J482,0)</f>
        <v>0</v>
      </c>
      <c r="BI482" s="186">
        <f>IF(N482="nulová",J482,0)</f>
        <v>0</v>
      </c>
      <c r="BJ482" s="18" t="s">
        <v>79</v>
      </c>
      <c r="BK482" s="186">
        <f>ROUND(I482*H482,2)</f>
        <v>0</v>
      </c>
      <c r="BL482" s="18" t="s">
        <v>220</v>
      </c>
      <c r="BM482" s="185" t="s">
        <v>616</v>
      </c>
    </row>
    <row r="483" spans="1:65" s="2" customFormat="1" ht="78">
      <c r="A483" s="35"/>
      <c r="B483" s="36"/>
      <c r="C483" s="37"/>
      <c r="D483" s="187" t="s">
        <v>137</v>
      </c>
      <c r="E483" s="37"/>
      <c r="F483" s="188" t="s">
        <v>617</v>
      </c>
      <c r="G483" s="37"/>
      <c r="H483" s="37"/>
      <c r="I483" s="189"/>
      <c r="J483" s="37"/>
      <c r="K483" s="37"/>
      <c r="L483" s="40"/>
      <c r="M483" s="190"/>
      <c r="N483" s="191"/>
      <c r="O483" s="65"/>
      <c r="P483" s="65"/>
      <c r="Q483" s="65"/>
      <c r="R483" s="65"/>
      <c r="S483" s="65"/>
      <c r="T483" s="66"/>
      <c r="U483" s="35"/>
      <c r="V483" s="35"/>
      <c r="W483" s="35"/>
      <c r="X483" s="35"/>
      <c r="Y483" s="35"/>
      <c r="Z483" s="35"/>
      <c r="AA483" s="35"/>
      <c r="AB483" s="35"/>
      <c r="AC483" s="35"/>
      <c r="AD483" s="35"/>
      <c r="AE483" s="35"/>
      <c r="AT483" s="18" t="s">
        <v>137</v>
      </c>
      <c r="AU483" s="18" t="s">
        <v>81</v>
      </c>
    </row>
    <row r="484" spans="1:65" s="12" customFormat="1" ht="22.9" customHeight="1">
      <c r="B484" s="158"/>
      <c r="C484" s="159"/>
      <c r="D484" s="160" t="s">
        <v>71</v>
      </c>
      <c r="E484" s="172" t="s">
        <v>618</v>
      </c>
      <c r="F484" s="172" t="s">
        <v>619</v>
      </c>
      <c r="G484" s="159"/>
      <c r="H484" s="159"/>
      <c r="I484" s="162"/>
      <c r="J484" s="173">
        <f>BK484</f>
        <v>0</v>
      </c>
      <c r="K484" s="159"/>
      <c r="L484" s="164"/>
      <c r="M484" s="165"/>
      <c r="N484" s="166"/>
      <c r="O484" s="166"/>
      <c r="P484" s="167">
        <f>SUM(P485:P489)</f>
        <v>0</v>
      </c>
      <c r="Q484" s="166"/>
      <c r="R484" s="167">
        <f>SUM(R485:R489)</f>
        <v>0</v>
      </c>
      <c r="S484" s="166"/>
      <c r="T484" s="168">
        <f>SUM(T485:T489)</f>
        <v>0</v>
      </c>
      <c r="AR484" s="169" t="s">
        <v>81</v>
      </c>
      <c r="AT484" s="170" t="s">
        <v>71</v>
      </c>
      <c r="AU484" s="170" t="s">
        <v>79</v>
      </c>
      <c r="AY484" s="169" t="s">
        <v>127</v>
      </c>
      <c r="BK484" s="171">
        <f>SUM(BK485:BK489)</f>
        <v>0</v>
      </c>
    </row>
    <row r="485" spans="1:65" s="2" customFormat="1" ht="16.5" customHeight="1">
      <c r="A485" s="35"/>
      <c r="B485" s="36"/>
      <c r="C485" s="174" t="s">
        <v>620</v>
      </c>
      <c r="D485" s="174" t="s">
        <v>130</v>
      </c>
      <c r="E485" s="175" t="s">
        <v>621</v>
      </c>
      <c r="F485" s="176" t="s">
        <v>622</v>
      </c>
      <c r="G485" s="177" t="s">
        <v>163</v>
      </c>
      <c r="H485" s="178">
        <v>1</v>
      </c>
      <c r="I485" s="179"/>
      <c r="J485" s="180">
        <f>ROUND(I485*H485,2)</f>
        <v>0</v>
      </c>
      <c r="K485" s="176" t="s">
        <v>19</v>
      </c>
      <c r="L485" s="40"/>
      <c r="M485" s="181" t="s">
        <v>19</v>
      </c>
      <c r="N485" s="182" t="s">
        <v>43</v>
      </c>
      <c r="O485" s="65"/>
      <c r="P485" s="183">
        <f>O485*H485</f>
        <v>0</v>
      </c>
      <c r="Q485" s="183">
        <v>0</v>
      </c>
      <c r="R485" s="183">
        <f>Q485*H485</f>
        <v>0</v>
      </c>
      <c r="S485" s="183">
        <v>0</v>
      </c>
      <c r="T485" s="184">
        <f>S485*H485</f>
        <v>0</v>
      </c>
      <c r="U485" s="35"/>
      <c r="V485" s="35"/>
      <c r="W485" s="35"/>
      <c r="X485" s="35"/>
      <c r="Y485" s="35"/>
      <c r="Z485" s="35"/>
      <c r="AA485" s="35"/>
      <c r="AB485" s="35"/>
      <c r="AC485" s="35"/>
      <c r="AD485" s="35"/>
      <c r="AE485" s="35"/>
      <c r="AR485" s="185" t="s">
        <v>220</v>
      </c>
      <c r="AT485" s="185" t="s">
        <v>130</v>
      </c>
      <c r="AU485" s="185" t="s">
        <v>81</v>
      </c>
      <c r="AY485" s="18" t="s">
        <v>127</v>
      </c>
      <c r="BE485" s="186">
        <f>IF(N485="základní",J485,0)</f>
        <v>0</v>
      </c>
      <c r="BF485" s="186">
        <f>IF(N485="snížená",J485,0)</f>
        <v>0</v>
      </c>
      <c r="BG485" s="186">
        <f>IF(N485="zákl. přenesená",J485,0)</f>
        <v>0</v>
      </c>
      <c r="BH485" s="186">
        <f>IF(N485="sníž. přenesená",J485,0)</f>
        <v>0</v>
      </c>
      <c r="BI485" s="186">
        <f>IF(N485="nulová",J485,0)</f>
        <v>0</v>
      </c>
      <c r="BJ485" s="18" t="s">
        <v>79</v>
      </c>
      <c r="BK485" s="186">
        <f>ROUND(I485*H485,2)</f>
        <v>0</v>
      </c>
      <c r="BL485" s="18" t="s">
        <v>220</v>
      </c>
      <c r="BM485" s="185" t="s">
        <v>623</v>
      </c>
    </row>
    <row r="486" spans="1:65" s="2" customFormat="1" ht="24">
      <c r="A486" s="35"/>
      <c r="B486" s="36"/>
      <c r="C486" s="174" t="s">
        <v>624</v>
      </c>
      <c r="D486" s="174" t="s">
        <v>130</v>
      </c>
      <c r="E486" s="175" t="s">
        <v>625</v>
      </c>
      <c r="F486" s="176" t="s">
        <v>626</v>
      </c>
      <c r="G486" s="177" t="s">
        <v>163</v>
      </c>
      <c r="H486" s="178">
        <v>1</v>
      </c>
      <c r="I486" s="179"/>
      <c r="J486" s="180">
        <f>ROUND(I486*H486,2)</f>
        <v>0</v>
      </c>
      <c r="K486" s="176" t="s">
        <v>19</v>
      </c>
      <c r="L486" s="40"/>
      <c r="M486" s="181" t="s">
        <v>19</v>
      </c>
      <c r="N486" s="182" t="s">
        <v>43</v>
      </c>
      <c r="O486" s="65"/>
      <c r="P486" s="183">
        <f>O486*H486</f>
        <v>0</v>
      </c>
      <c r="Q486" s="183">
        <v>0</v>
      </c>
      <c r="R486" s="183">
        <f>Q486*H486</f>
        <v>0</v>
      </c>
      <c r="S486" s="183">
        <v>0</v>
      </c>
      <c r="T486" s="184">
        <f>S486*H486</f>
        <v>0</v>
      </c>
      <c r="U486" s="35"/>
      <c r="V486" s="35"/>
      <c r="W486" s="35"/>
      <c r="X486" s="35"/>
      <c r="Y486" s="35"/>
      <c r="Z486" s="35"/>
      <c r="AA486" s="35"/>
      <c r="AB486" s="35"/>
      <c r="AC486" s="35"/>
      <c r="AD486" s="35"/>
      <c r="AE486" s="35"/>
      <c r="AR486" s="185" t="s">
        <v>220</v>
      </c>
      <c r="AT486" s="185" t="s">
        <v>130</v>
      </c>
      <c r="AU486" s="185" t="s">
        <v>81</v>
      </c>
      <c r="AY486" s="18" t="s">
        <v>127</v>
      </c>
      <c r="BE486" s="186">
        <f>IF(N486="základní",J486,0)</f>
        <v>0</v>
      </c>
      <c r="BF486" s="186">
        <f>IF(N486="snížená",J486,0)</f>
        <v>0</v>
      </c>
      <c r="BG486" s="186">
        <f>IF(N486="zákl. přenesená",J486,0)</f>
        <v>0</v>
      </c>
      <c r="BH486" s="186">
        <f>IF(N486="sníž. přenesená",J486,0)</f>
        <v>0</v>
      </c>
      <c r="BI486" s="186">
        <f>IF(N486="nulová",J486,0)</f>
        <v>0</v>
      </c>
      <c r="BJ486" s="18" t="s">
        <v>79</v>
      </c>
      <c r="BK486" s="186">
        <f>ROUND(I486*H486,2)</f>
        <v>0</v>
      </c>
      <c r="BL486" s="18" t="s">
        <v>220</v>
      </c>
      <c r="BM486" s="185" t="s">
        <v>627</v>
      </c>
    </row>
    <row r="487" spans="1:65" s="2" customFormat="1" ht="21.75" customHeight="1">
      <c r="A487" s="35"/>
      <c r="B487" s="36"/>
      <c r="C487" s="174" t="s">
        <v>628</v>
      </c>
      <c r="D487" s="174" t="s">
        <v>130</v>
      </c>
      <c r="E487" s="175" t="s">
        <v>629</v>
      </c>
      <c r="F487" s="176" t="s">
        <v>630</v>
      </c>
      <c r="G487" s="177" t="s">
        <v>163</v>
      </c>
      <c r="H487" s="178">
        <v>1</v>
      </c>
      <c r="I487" s="179"/>
      <c r="J487" s="180">
        <f>ROUND(I487*H487,2)</f>
        <v>0</v>
      </c>
      <c r="K487" s="176" t="s">
        <v>19</v>
      </c>
      <c r="L487" s="40"/>
      <c r="M487" s="181" t="s">
        <v>19</v>
      </c>
      <c r="N487" s="182" t="s">
        <v>43</v>
      </c>
      <c r="O487" s="65"/>
      <c r="P487" s="183">
        <f>O487*H487</f>
        <v>0</v>
      </c>
      <c r="Q487" s="183">
        <v>0</v>
      </c>
      <c r="R487" s="183">
        <f>Q487*H487</f>
        <v>0</v>
      </c>
      <c r="S487" s="183">
        <v>0</v>
      </c>
      <c r="T487" s="184">
        <f>S487*H487</f>
        <v>0</v>
      </c>
      <c r="U487" s="35"/>
      <c r="V487" s="35"/>
      <c r="W487" s="35"/>
      <c r="X487" s="35"/>
      <c r="Y487" s="35"/>
      <c r="Z487" s="35"/>
      <c r="AA487" s="35"/>
      <c r="AB487" s="35"/>
      <c r="AC487" s="35"/>
      <c r="AD487" s="35"/>
      <c r="AE487" s="35"/>
      <c r="AR487" s="185" t="s">
        <v>220</v>
      </c>
      <c r="AT487" s="185" t="s">
        <v>130</v>
      </c>
      <c r="AU487" s="185" t="s">
        <v>81</v>
      </c>
      <c r="AY487" s="18" t="s">
        <v>127</v>
      </c>
      <c r="BE487" s="186">
        <f>IF(N487="základní",J487,0)</f>
        <v>0</v>
      </c>
      <c r="BF487" s="186">
        <f>IF(N487="snížená",J487,0)</f>
        <v>0</v>
      </c>
      <c r="BG487" s="186">
        <f>IF(N487="zákl. přenesená",J487,0)</f>
        <v>0</v>
      </c>
      <c r="BH487" s="186">
        <f>IF(N487="sníž. přenesená",J487,0)</f>
        <v>0</v>
      </c>
      <c r="BI487" s="186">
        <f>IF(N487="nulová",J487,0)</f>
        <v>0</v>
      </c>
      <c r="BJ487" s="18" t="s">
        <v>79</v>
      </c>
      <c r="BK487" s="186">
        <f>ROUND(I487*H487,2)</f>
        <v>0</v>
      </c>
      <c r="BL487" s="18" t="s">
        <v>220</v>
      </c>
      <c r="BM487" s="185" t="s">
        <v>631</v>
      </c>
    </row>
    <row r="488" spans="1:65" s="2" customFormat="1" ht="24">
      <c r="A488" s="35"/>
      <c r="B488" s="36"/>
      <c r="C488" s="174" t="s">
        <v>632</v>
      </c>
      <c r="D488" s="174" t="s">
        <v>130</v>
      </c>
      <c r="E488" s="175" t="s">
        <v>633</v>
      </c>
      <c r="F488" s="176" t="s">
        <v>634</v>
      </c>
      <c r="G488" s="177" t="s">
        <v>305</v>
      </c>
      <c r="H488" s="234"/>
      <c r="I488" s="179"/>
      <c r="J488" s="180">
        <f>ROUND(I488*H488,2)</f>
        <v>0</v>
      </c>
      <c r="K488" s="176" t="s">
        <v>134</v>
      </c>
      <c r="L488" s="40"/>
      <c r="M488" s="181" t="s">
        <v>19</v>
      </c>
      <c r="N488" s="182" t="s">
        <v>43</v>
      </c>
      <c r="O488" s="65"/>
      <c r="P488" s="183">
        <f>O488*H488</f>
        <v>0</v>
      </c>
      <c r="Q488" s="183">
        <v>0</v>
      </c>
      <c r="R488" s="183">
        <f>Q488*H488</f>
        <v>0</v>
      </c>
      <c r="S488" s="183">
        <v>0</v>
      </c>
      <c r="T488" s="184">
        <f>S488*H488</f>
        <v>0</v>
      </c>
      <c r="U488" s="35"/>
      <c r="V488" s="35"/>
      <c r="W488" s="35"/>
      <c r="X488" s="35"/>
      <c r="Y488" s="35"/>
      <c r="Z488" s="35"/>
      <c r="AA488" s="35"/>
      <c r="AB488" s="35"/>
      <c r="AC488" s="35"/>
      <c r="AD488" s="35"/>
      <c r="AE488" s="35"/>
      <c r="AR488" s="185" t="s">
        <v>220</v>
      </c>
      <c r="AT488" s="185" t="s">
        <v>130</v>
      </c>
      <c r="AU488" s="185" t="s">
        <v>81</v>
      </c>
      <c r="AY488" s="18" t="s">
        <v>127</v>
      </c>
      <c r="BE488" s="186">
        <f>IF(N488="základní",J488,0)</f>
        <v>0</v>
      </c>
      <c r="BF488" s="186">
        <f>IF(N488="snížená",J488,0)</f>
        <v>0</v>
      </c>
      <c r="BG488" s="186">
        <f>IF(N488="zákl. přenesená",J488,0)</f>
        <v>0</v>
      </c>
      <c r="BH488" s="186">
        <f>IF(N488="sníž. přenesená",J488,0)</f>
        <v>0</v>
      </c>
      <c r="BI488" s="186">
        <f>IF(N488="nulová",J488,0)</f>
        <v>0</v>
      </c>
      <c r="BJ488" s="18" t="s">
        <v>79</v>
      </c>
      <c r="BK488" s="186">
        <f>ROUND(I488*H488,2)</f>
        <v>0</v>
      </c>
      <c r="BL488" s="18" t="s">
        <v>220</v>
      </c>
      <c r="BM488" s="185" t="s">
        <v>635</v>
      </c>
    </row>
    <row r="489" spans="1:65" s="2" customFormat="1" ht="78">
      <c r="A489" s="35"/>
      <c r="B489" s="36"/>
      <c r="C489" s="37"/>
      <c r="D489" s="187" t="s">
        <v>137</v>
      </c>
      <c r="E489" s="37"/>
      <c r="F489" s="188" t="s">
        <v>636</v>
      </c>
      <c r="G489" s="37"/>
      <c r="H489" s="37"/>
      <c r="I489" s="189"/>
      <c r="J489" s="37"/>
      <c r="K489" s="37"/>
      <c r="L489" s="40"/>
      <c r="M489" s="190"/>
      <c r="N489" s="191"/>
      <c r="O489" s="65"/>
      <c r="P489" s="65"/>
      <c r="Q489" s="65"/>
      <c r="R489" s="65"/>
      <c r="S489" s="65"/>
      <c r="T489" s="66"/>
      <c r="U489" s="35"/>
      <c r="V489" s="35"/>
      <c r="W489" s="35"/>
      <c r="X489" s="35"/>
      <c r="Y489" s="35"/>
      <c r="Z489" s="35"/>
      <c r="AA489" s="35"/>
      <c r="AB489" s="35"/>
      <c r="AC489" s="35"/>
      <c r="AD489" s="35"/>
      <c r="AE489" s="35"/>
      <c r="AT489" s="18" t="s">
        <v>137</v>
      </c>
      <c r="AU489" s="18" t="s">
        <v>81</v>
      </c>
    </row>
    <row r="490" spans="1:65" s="12" customFormat="1" ht="22.9" customHeight="1">
      <c r="B490" s="158"/>
      <c r="C490" s="159"/>
      <c r="D490" s="160" t="s">
        <v>71</v>
      </c>
      <c r="E490" s="172" t="s">
        <v>637</v>
      </c>
      <c r="F490" s="172" t="s">
        <v>638</v>
      </c>
      <c r="G490" s="159"/>
      <c r="H490" s="159"/>
      <c r="I490" s="162"/>
      <c r="J490" s="173">
        <f>BK490</f>
        <v>0</v>
      </c>
      <c r="K490" s="159"/>
      <c r="L490" s="164"/>
      <c r="M490" s="165"/>
      <c r="N490" s="166"/>
      <c r="O490" s="166"/>
      <c r="P490" s="167">
        <f>SUM(P491:P498)</f>
        <v>0</v>
      </c>
      <c r="Q490" s="166"/>
      <c r="R490" s="167">
        <f>SUM(R491:R498)</f>
        <v>3.3331599999999999E-3</v>
      </c>
      <c r="S490" s="166"/>
      <c r="T490" s="168">
        <f>SUM(T491:T498)</f>
        <v>0</v>
      </c>
      <c r="AR490" s="169" t="s">
        <v>81</v>
      </c>
      <c r="AT490" s="170" t="s">
        <v>71</v>
      </c>
      <c r="AU490" s="170" t="s">
        <v>79</v>
      </c>
      <c r="AY490" s="169" t="s">
        <v>127</v>
      </c>
      <c r="BK490" s="171">
        <f>SUM(BK491:BK498)</f>
        <v>0</v>
      </c>
    </row>
    <row r="491" spans="1:65" s="2" customFormat="1" ht="24">
      <c r="A491" s="35"/>
      <c r="B491" s="36"/>
      <c r="C491" s="174" t="s">
        <v>639</v>
      </c>
      <c r="D491" s="174" t="s">
        <v>130</v>
      </c>
      <c r="E491" s="175" t="s">
        <v>640</v>
      </c>
      <c r="F491" s="176" t="s">
        <v>641</v>
      </c>
      <c r="G491" s="177" t="s">
        <v>133</v>
      </c>
      <c r="H491" s="178">
        <v>3.6230000000000002</v>
      </c>
      <c r="I491" s="179"/>
      <c r="J491" s="180">
        <f>ROUND(I491*H491,2)</f>
        <v>0</v>
      </c>
      <c r="K491" s="176" t="s">
        <v>134</v>
      </c>
      <c r="L491" s="40"/>
      <c r="M491" s="181" t="s">
        <v>19</v>
      </c>
      <c r="N491" s="182" t="s">
        <v>43</v>
      </c>
      <c r="O491" s="65"/>
      <c r="P491" s="183">
        <f>O491*H491</f>
        <v>0</v>
      </c>
      <c r="Q491" s="183">
        <v>2.7E-4</v>
      </c>
      <c r="R491" s="183">
        <f>Q491*H491</f>
        <v>9.7820999999999997E-4</v>
      </c>
      <c r="S491" s="183">
        <v>0</v>
      </c>
      <c r="T491" s="184">
        <f>S491*H491</f>
        <v>0</v>
      </c>
      <c r="U491" s="35"/>
      <c r="V491" s="35"/>
      <c r="W491" s="35"/>
      <c r="X491" s="35"/>
      <c r="Y491" s="35"/>
      <c r="Z491" s="35"/>
      <c r="AA491" s="35"/>
      <c r="AB491" s="35"/>
      <c r="AC491" s="35"/>
      <c r="AD491" s="35"/>
      <c r="AE491" s="35"/>
      <c r="AR491" s="185" t="s">
        <v>220</v>
      </c>
      <c r="AT491" s="185" t="s">
        <v>130</v>
      </c>
      <c r="AU491" s="185" t="s">
        <v>81</v>
      </c>
      <c r="AY491" s="18" t="s">
        <v>127</v>
      </c>
      <c r="BE491" s="186">
        <f>IF(N491="základní",J491,0)</f>
        <v>0</v>
      </c>
      <c r="BF491" s="186">
        <f>IF(N491="snížená",J491,0)</f>
        <v>0</v>
      </c>
      <c r="BG491" s="186">
        <f>IF(N491="zákl. přenesená",J491,0)</f>
        <v>0</v>
      </c>
      <c r="BH491" s="186">
        <f>IF(N491="sníž. přenesená",J491,0)</f>
        <v>0</v>
      </c>
      <c r="BI491" s="186">
        <f>IF(N491="nulová",J491,0)</f>
        <v>0</v>
      </c>
      <c r="BJ491" s="18" t="s">
        <v>79</v>
      </c>
      <c r="BK491" s="186">
        <f>ROUND(I491*H491,2)</f>
        <v>0</v>
      </c>
      <c r="BL491" s="18" t="s">
        <v>220</v>
      </c>
      <c r="BM491" s="185" t="s">
        <v>642</v>
      </c>
    </row>
    <row r="492" spans="1:65" s="13" customFormat="1" ht="11.25">
      <c r="B492" s="192"/>
      <c r="C492" s="193"/>
      <c r="D492" s="187" t="s">
        <v>139</v>
      </c>
      <c r="E492" s="194" t="s">
        <v>19</v>
      </c>
      <c r="F492" s="195" t="s">
        <v>157</v>
      </c>
      <c r="G492" s="193"/>
      <c r="H492" s="194" t="s">
        <v>19</v>
      </c>
      <c r="I492" s="196"/>
      <c r="J492" s="193"/>
      <c r="K492" s="193"/>
      <c r="L492" s="197"/>
      <c r="M492" s="198"/>
      <c r="N492" s="199"/>
      <c r="O492" s="199"/>
      <c r="P492" s="199"/>
      <c r="Q492" s="199"/>
      <c r="R492" s="199"/>
      <c r="S492" s="199"/>
      <c r="T492" s="200"/>
      <c r="AT492" s="201" t="s">
        <v>139</v>
      </c>
      <c r="AU492" s="201" t="s">
        <v>81</v>
      </c>
      <c r="AV492" s="13" t="s">
        <v>79</v>
      </c>
      <c r="AW492" s="13" t="s">
        <v>33</v>
      </c>
      <c r="AX492" s="13" t="s">
        <v>72</v>
      </c>
      <c r="AY492" s="201" t="s">
        <v>127</v>
      </c>
    </row>
    <row r="493" spans="1:65" s="14" customFormat="1" ht="11.25">
      <c r="B493" s="202"/>
      <c r="C493" s="203"/>
      <c r="D493" s="187" t="s">
        <v>139</v>
      </c>
      <c r="E493" s="204" t="s">
        <v>19</v>
      </c>
      <c r="F493" s="205" t="s">
        <v>158</v>
      </c>
      <c r="G493" s="203"/>
      <c r="H493" s="206">
        <v>0.99</v>
      </c>
      <c r="I493" s="207"/>
      <c r="J493" s="203"/>
      <c r="K493" s="203"/>
      <c r="L493" s="208"/>
      <c r="M493" s="209"/>
      <c r="N493" s="210"/>
      <c r="O493" s="210"/>
      <c r="P493" s="210"/>
      <c r="Q493" s="210"/>
      <c r="R493" s="210"/>
      <c r="S493" s="210"/>
      <c r="T493" s="211"/>
      <c r="AT493" s="212" t="s">
        <v>139</v>
      </c>
      <c r="AU493" s="212" t="s">
        <v>81</v>
      </c>
      <c r="AV493" s="14" t="s">
        <v>81</v>
      </c>
      <c r="AW493" s="14" t="s">
        <v>33</v>
      </c>
      <c r="AX493" s="14" t="s">
        <v>72</v>
      </c>
      <c r="AY493" s="212" t="s">
        <v>127</v>
      </c>
    </row>
    <row r="494" spans="1:65" s="14" customFormat="1" ht="11.25">
      <c r="B494" s="202"/>
      <c r="C494" s="203"/>
      <c r="D494" s="187" t="s">
        <v>139</v>
      </c>
      <c r="E494" s="204" t="s">
        <v>19</v>
      </c>
      <c r="F494" s="205" t="s">
        <v>158</v>
      </c>
      <c r="G494" s="203"/>
      <c r="H494" s="206">
        <v>0.99</v>
      </c>
      <c r="I494" s="207"/>
      <c r="J494" s="203"/>
      <c r="K494" s="203"/>
      <c r="L494" s="208"/>
      <c r="M494" s="209"/>
      <c r="N494" s="210"/>
      <c r="O494" s="210"/>
      <c r="P494" s="210"/>
      <c r="Q494" s="210"/>
      <c r="R494" s="210"/>
      <c r="S494" s="210"/>
      <c r="T494" s="211"/>
      <c r="AT494" s="212" t="s">
        <v>139</v>
      </c>
      <c r="AU494" s="212" t="s">
        <v>81</v>
      </c>
      <c r="AV494" s="14" t="s">
        <v>81</v>
      </c>
      <c r="AW494" s="14" t="s">
        <v>33</v>
      </c>
      <c r="AX494" s="14" t="s">
        <v>72</v>
      </c>
      <c r="AY494" s="212" t="s">
        <v>127</v>
      </c>
    </row>
    <row r="495" spans="1:65" s="14" customFormat="1" ht="11.25">
      <c r="B495" s="202"/>
      <c r="C495" s="203"/>
      <c r="D495" s="187" t="s">
        <v>139</v>
      </c>
      <c r="E495" s="204" t="s">
        <v>19</v>
      </c>
      <c r="F495" s="205" t="s">
        <v>159</v>
      </c>
      <c r="G495" s="203"/>
      <c r="H495" s="206">
        <v>0.60799999999999998</v>
      </c>
      <c r="I495" s="207"/>
      <c r="J495" s="203"/>
      <c r="K495" s="203"/>
      <c r="L495" s="208"/>
      <c r="M495" s="209"/>
      <c r="N495" s="210"/>
      <c r="O495" s="210"/>
      <c r="P495" s="210"/>
      <c r="Q495" s="210"/>
      <c r="R495" s="210"/>
      <c r="S495" s="210"/>
      <c r="T495" s="211"/>
      <c r="AT495" s="212" t="s">
        <v>139</v>
      </c>
      <c r="AU495" s="212" t="s">
        <v>81</v>
      </c>
      <c r="AV495" s="14" t="s">
        <v>81</v>
      </c>
      <c r="AW495" s="14" t="s">
        <v>33</v>
      </c>
      <c r="AX495" s="14" t="s">
        <v>72</v>
      </c>
      <c r="AY495" s="212" t="s">
        <v>127</v>
      </c>
    </row>
    <row r="496" spans="1:65" s="14" customFormat="1" ht="11.25">
      <c r="B496" s="202"/>
      <c r="C496" s="203"/>
      <c r="D496" s="187" t="s">
        <v>139</v>
      </c>
      <c r="E496" s="204" t="s">
        <v>19</v>
      </c>
      <c r="F496" s="205" t="s">
        <v>160</v>
      </c>
      <c r="G496" s="203"/>
      <c r="H496" s="206">
        <v>1.0349999999999999</v>
      </c>
      <c r="I496" s="207"/>
      <c r="J496" s="203"/>
      <c r="K496" s="203"/>
      <c r="L496" s="208"/>
      <c r="M496" s="209"/>
      <c r="N496" s="210"/>
      <c r="O496" s="210"/>
      <c r="P496" s="210"/>
      <c r="Q496" s="210"/>
      <c r="R496" s="210"/>
      <c r="S496" s="210"/>
      <c r="T496" s="211"/>
      <c r="AT496" s="212" t="s">
        <v>139</v>
      </c>
      <c r="AU496" s="212" t="s">
        <v>81</v>
      </c>
      <c r="AV496" s="14" t="s">
        <v>81</v>
      </c>
      <c r="AW496" s="14" t="s">
        <v>33</v>
      </c>
      <c r="AX496" s="14" t="s">
        <v>72</v>
      </c>
      <c r="AY496" s="212" t="s">
        <v>127</v>
      </c>
    </row>
    <row r="497" spans="1:65" s="15" customFormat="1" ht="11.25">
      <c r="B497" s="213"/>
      <c r="C497" s="214"/>
      <c r="D497" s="187" t="s">
        <v>139</v>
      </c>
      <c r="E497" s="215" t="s">
        <v>19</v>
      </c>
      <c r="F497" s="216" t="s">
        <v>145</v>
      </c>
      <c r="G497" s="214"/>
      <c r="H497" s="217">
        <v>3.6230000000000002</v>
      </c>
      <c r="I497" s="218"/>
      <c r="J497" s="214"/>
      <c r="K497" s="214"/>
      <c r="L497" s="219"/>
      <c r="M497" s="220"/>
      <c r="N497" s="221"/>
      <c r="O497" s="221"/>
      <c r="P497" s="221"/>
      <c r="Q497" s="221"/>
      <c r="R497" s="221"/>
      <c r="S497" s="221"/>
      <c r="T497" s="222"/>
      <c r="AT497" s="223" t="s">
        <v>139</v>
      </c>
      <c r="AU497" s="223" t="s">
        <v>81</v>
      </c>
      <c r="AV497" s="15" t="s">
        <v>135</v>
      </c>
      <c r="AW497" s="15" t="s">
        <v>33</v>
      </c>
      <c r="AX497" s="15" t="s">
        <v>79</v>
      </c>
      <c r="AY497" s="223" t="s">
        <v>127</v>
      </c>
    </row>
    <row r="498" spans="1:65" s="2" customFormat="1" ht="24">
      <c r="A498" s="35"/>
      <c r="B498" s="36"/>
      <c r="C498" s="174" t="s">
        <v>643</v>
      </c>
      <c r="D498" s="174" t="s">
        <v>130</v>
      </c>
      <c r="E498" s="175" t="s">
        <v>644</v>
      </c>
      <c r="F498" s="176" t="s">
        <v>645</v>
      </c>
      <c r="G498" s="177" t="s">
        <v>133</v>
      </c>
      <c r="H498" s="178">
        <v>3.6230000000000002</v>
      </c>
      <c r="I498" s="179"/>
      <c r="J498" s="180">
        <f>ROUND(I498*H498,2)</f>
        <v>0</v>
      </c>
      <c r="K498" s="176" t="s">
        <v>134</v>
      </c>
      <c r="L498" s="40"/>
      <c r="M498" s="181" t="s">
        <v>19</v>
      </c>
      <c r="N498" s="182" t="s">
        <v>43</v>
      </c>
      <c r="O498" s="65"/>
      <c r="P498" s="183">
        <f>O498*H498</f>
        <v>0</v>
      </c>
      <c r="Q498" s="183">
        <v>6.4999999999999997E-4</v>
      </c>
      <c r="R498" s="183">
        <f>Q498*H498</f>
        <v>2.3549500000000002E-3</v>
      </c>
      <c r="S498" s="183">
        <v>0</v>
      </c>
      <c r="T498" s="184">
        <f>S498*H498</f>
        <v>0</v>
      </c>
      <c r="U498" s="35"/>
      <c r="V498" s="35"/>
      <c r="W498" s="35"/>
      <c r="X498" s="35"/>
      <c r="Y498" s="35"/>
      <c r="Z498" s="35"/>
      <c r="AA498" s="35"/>
      <c r="AB498" s="35"/>
      <c r="AC498" s="35"/>
      <c r="AD498" s="35"/>
      <c r="AE498" s="35"/>
      <c r="AR498" s="185" t="s">
        <v>220</v>
      </c>
      <c r="AT498" s="185" t="s">
        <v>130</v>
      </c>
      <c r="AU498" s="185" t="s">
        <v>81</v>
      </c>
      <c r="AY498" s="18" t="s">
        <v>127</v>
      </c>
      <c r="BE498" s="186">
        <f>IF(N498="základní",J498,0)</f>
        <v>0</v>
      </c>
      <c r="BF498" s="186">
        <f>IF(N498="snížená",J498,0)</f>
        <v>0</v>
      </c>
      <c r="BG498" s="186">
        <f>IF(N498="zákl. přenesená",J498,0)</f>
        <v>0</v>
      </c>
      <c r="BH498" s="186">
        <f>IF(N498="sníž. přenesená",J498,0)</f>
        <v>0</v>
      </c>
      <c r="BI498" s="186">
        <f>IF(N498="nulová",J498,0)</f>
        <v>0</v>
      </c>
      <c r="BJ498" s="18" t="s">
        <v>79</v>
      </c>
      <c r="BK498" s="186">
        <f>ROUND(I498*H498,2)</f>
        <v>0</v>
      </c>
      <c r="BL498" s="18" t="s">
        <v>220</v>
      </c>
      <c r="BM498" s="185" t="s">
        <v>646</v>
      </c>
    </row>
    <row r="499" spans="1:65" s="12" customFormat="1" ht="22.9" customHeight="1">
      <c r="B499" s="158"/>
      <c r="C499" s="159"/>
      <c r="D499" s="160" t="s">
        <v>71</v>
      </c>
      <c r="E499" s="172" t="s">
        <v>647</v>
      </c>
      <c r="F499" s="172" t="s">
        <v>648</v>
      </c>
      <c r="G499" s="159"/>
      <c r="H499" s="159"/>
      <c r="I499" s="162"/>
      <c r="J499" s="173">
        <f>BK499</f>
        <v>0</v>
      </c>
      <c r="K499" s="159"/>
      <c r="L499" s="164"/>
      <c r="M499" s="165"/>
      <c r="N499" s="166"/>
      <c r="O499" s="166"/>
      <c r="P499" s="167">
        <f>SUM(P500:P535)</f>
        <v>0</v>
      </c>
      <c r="Q499" s="166"/>
      <c r="R499" s="167">
        <f>SUM(R500:R535)</f>
        <v>7.8646660000000007E-2</v>
      </c>
      <c r="S499" s="166"/>
      <c r="T499" s="168">
        <f>SUM(T500:T535)</f>
        <v>0</v>
      </c>
      <c r="AR499" s="169" t="s">
        <v>81</v>
      </c>
      <c r="AT499" s="170" t="s">
        <v>71</v>
      </c>
      <c r="AU499" s="170" t="s">
        <v>79</v>
      </c>
      <c r="AY499" s="169" t="s">
        <v>127</v>
      </c>
      <c r="BK499" s="171">
        <f>SUM(BK500:BK535)</f>
        <v>0</v>
      </c>
    </row>
    <row r="500" spans="1:65" s="2" customFormat="1" ht="16.5" customHeight="1">
      <c r="A500" s="35"/>
      <c r="B500" s="36"/>
      <c r="C500" s="174" t="s">
        <v>649</v>
      </c>
      <c r="D500" s="174" t="s">
        <v>130</v>
      </c>
      <c r="E500" s="175" t="s">
        <v>650</v>
      </c>
      <c r="F500" s="176" t="s">
        <v>651</v>
      </c>
      <c r="G500" s="177" t="s">
        <v>133</v>
      </c>
      <c r="H500" s="178">
        <v>170.971</v>
      </c>
      <c r="I500" s="179"/>
      <c r="J500" s="180">
        <f>ROUND(I500*H500,2)</f>
        <v>0</v>
      </c>
      <c r="K500" s="176" t="s">
        <v>134</v>
      </c>
      <c r="L500" s="40"/>
      <c r="M500" s="181" t="s">
        <v>19</v>
      </c>
      <c r="N500" s="182" t="s">
        <v>43</v>
      </c>
      <c r="O500" s="65"/>
      <c r="P500" s="183">
        <f>O500*H500</f>
        <v>0</v>
      </c>
      <c r="Q500" s="183">
        <v>2.0000000000000001E-4</v>
      </c>
      <c r="R500" s="183">
        <f>Q500*H500</f>
        <v>3.4194200000000001E-2</v>
      </c>
      <c r="S500" s="183">
        <v>0</v>
      </c>
      <c r="T500" s="184">
        <f>S500*H500</f>
        <v>0</v>
      </c>
      <c r="U500" s="35"/>
      <c r="V500" s="35"/>
      <c r="W500" s="35"/>
      <c r="X500" s="35"/>
      <c r="Y500" s="35"/>
      <c r="Z500" s="35"/>
      <c r="AA500" s="35"/>
      <c r="AB500" s="35"/>
      <c r="AC500" s="35"/>
      <c r="AD500" s="35"/>
      <c r="AE500" s="35"/>
      <c r="AR500" s="185" t="s">
        <v>220</v>
      </c>
      <c r="AT500" s="185" t="s">
        <v>130</v>
      </c>
      <c r="AU500" s="185" t="s">
        <v>81</v>
      </c>
      <c r="AY500" s="18" t="s">
        <v>127</v>
      </c>
      <c r="BE500" s="186">
        <f>IF(N500="základní",J500,0)</f>
        <v>0</v>
      </c>
      <c r="BF500" s="186">
        <f>IF(N500="snížená",J500,0)</f>
        <v>0</v>
      </c>
      <c r="BG500" s="186">
        <f>IF(N500="zákl. přenesená",J500,0)</f>
        <v>0</v>
      </c>
      <c r="BH500" s="186">
        <f>IF(N500="sníž. přenesená",J500,0)</f>
        <v>0</v>
      </c>
      <c r="BI500" s="186">
        <f>IF(N500="nulová",J500,0)</f>
        <v>0</v>
      </c>
      <c r="BJ500" s="18" t="s">
        <v>79</v>
      </c>
      <c r="BK500" s="186">
        <f>ROUND(I500*H500,2)</f>
        <v>0</v>
      </c>
      <c r="BL500" s="18" t="s">
        <v>220</v>
      </c>
      <c r="BM500" s="185" t="s">
        <v>652</v>
      </c>
    </row>
    <row r="501" spans="1:65" s="13" customFormat="1" ht="11.25">
      <c r="B501" s="192"/>
      <c r="C501" s="193"/>
      <c r="D501" s="187" t="s">
        <v>139</v>
      </c>
      <c r="E501" s="194" t="s">
        <v>19</v>
      </c>
      <c r="F501" s="195" t="s">
        <v>653</v>
      </c>
      <c r="G501" s="193"/>
      <c r="H501" s="194" t="s">
        <v>19</v>
      </c>
      <c r="I501" s="196"/>
      <c r="J501" s="193"/>
      <c r="K501" s="193"/>
      <c r="L501" s="197"/>
      <c r="M501" s="198"/>
      <c r="N501" s="199"/>
      <c r="O501" s="199"/>
      <c r="P501" s="199"/>
      <c r="Q501" s="199"/>
      <c r="R501" s="199"/>
      <c r="S501" s="199"/>
      <c r="T501" s="200"/>
      <c r="AT501" s="201" t="s">
        <v>139</v>
      </c>
      <c r="AU501" s="201" t="s">
        <v>81</v>
      </c>
      <c r="AV501" s="13" t="s">
        <v>79</v>
      </c>
      <c r="AW501" s="13" t="s">
        <v>33</v>
      </c>
      <c r="AX501" s="13" t="s">
        <v>72</v>
      </c>
      <c r="AY501" s="201" t="s">
        <v>127</v>
      </c>
    </row>
    <row r="502" spans="1:65" s="14" customFormat="1" ht="11.25">
      <c r="B502" s="202"/>
      <c r="C502" s="203"/>
      <c r="D502" s="187" t="s">
        <v>139</v>
      </c>
      <c r="E502" s="204" t="s">
        <v>19</v>
      </c>
      <c r="F502" s="205" t="s">
        <v>350</v>
      </c>
      <c r="G502" s="203"/>
      <c r="H502" s="206">
        <v>5.0019999999999998</v>
      </c>
      <c r="I502" s="207"/>
      <c r="J502" s="203"/>
      <c r="K502" s="203"/>
      <c r="L502" s="208"/>
      <c r="M502" s="209"/>
      <c r="N502" s="210"/>
      <c r="O502" s="210"/>
      <c r="P502" s="210"/>
      <c r="Q502" s="210"/>
      <c r="R502" s="210"/>
      <c r="S502" s="210"/>
      <c r="T502" s="211"/>
      <c r="AT502" s="212" t="s">
        <v>139</v>
      </c>
      <c r="AU502" s="212" t="s">
        <v>81</v>
      </c>
      <c r="AV502" s="14" t="s">
        <v>81</v>
      </c>
      <c r="AW502" s="14" t="s">
        <v>33</v>
      </c>
      <c r="AX502" s="14" t="s">
        <v>72</v>
      </c>
      <c r="AY502" s="212" t="s">
        <v>127</v>
      </c>
    </row>
    <row r="503" spans="1:65" s="14" customFormat="1" ht="11.25">
      <c r="B503" s="202"/>
      <c r="C503" s="203"/>
      <c r="D503" s="187" t="s">
        <v>139</v>
      </c>
      <c r="E503" s="204" t="s">
        <v>19</v>
      </c>
      <c r="F503" s="205" t="s">
        <v>351</v>
      </c>
      <c r="G503" s="203"/>
      <c r="H503" s="206">
        <v>7.375</v>
      </c>
      <c r="I503" s="207"/>
      <c r="J503" s="203"/>
      <c r="K503" s="203"/>
      <c r="L503" s="208"/>
      <c r="M503" s="209"/>
      <c r="N503" s="210"/>
      <c r="O503" s="210"/>
      <c r="P503" s="210"/>
      <c r="Q503" s="210"/>
      <c r="R503" s="210"/>
      <c r="S503" s="210"/>
      <c r="T503" s="211"/>
      <c r="AT503" s="212" t="s">
        <v>139</v>
      </c>
      <c r="AU503" s="212" t="s">
        <v>81</v>
      </c>
      <c r="AV503" s="14" t="s">
        <v>81</v>
      </c>
      <c r="AW503" s="14" t="s">
        <v>33</v>
      </c>
      <c r="AX503" s="14" t="s">
        <v>72</v>
      </c>
      <c r="AY503" s="212" t="s">
        <v>127</v>
      </c>
    </row>
    <row r="504" spans="1:65" s="14" customFormat="1" ht="11.25">
      <c r="B504" s="202"/>
      <c r="C504" s="203"/>
      <c r="D504" s="187" t="s">
        <v>139</v>
      </c>
      <c r="E504" s="204" t="s">
        <v>19</v>
      </c>
      <c r="F504" s="205" t="s">
        <v>352</v>
      </c>
      <c r="G504" s="203"/>
      <c r="H504" s="206">
        <v>7.4729999999999999</v>
      </c>
      <c r="I504" s="207"/>
      <c r="J504" s="203"/>
      <c r="K504" s="203"/>
      <c r="L504" s="208"/>
      <c r="M504" s="209"/>
      <c r="N504" s="210"/>
      <c r="O504" s="210"/>
      <c r="P504" s="210"/>
      <c r="Q504" s="210"/>
      <c r="R504" s="210"/>
      <c r="S504" s="210"/>
      <c r="T504" s="211"/>
      <c r="AT504" s="212" t="s">
        <v>139</v>
      </c>
      <c r="AU504" s="212" t="s">
        <v>81</v>
      </c>
      <c r="AV504" s="14" t="s">
        <v>81</v>
      </c>
      <c r="AW504" s="14" t="s">
        <v>33</v>
      </c>
      <c r="AX504" s="14" t="s">
        <v>72</v>
      </c>
      <c r="AY504" s="212" t="s">
        <v>127</v>
      </c>
    </row>
    <row r="505" spans="1:65" s="14" customFormat="1" ht="11.25">
      <c r="B505" s="202"/>
      <c r="C505" s="203"/>
      <c r="D505" s="187" t="s">
        <v>139</v>
      </c>
      <c r="E505" s="204" t="s">
        <v>19</v>
      </c>
      <c r="F505" s="205" t="s">
        <v>353</v>
      </c>
      <c r="G505" s="203"/>
      <c r="H505" s="206">
        <v>7.35</v>
      </c>
      <c r="I505" s="207"/>
      <c r="J505" s="203"/>
      <c r="K505" s="203"/>
      <c r="L505" s="208"/>
      <c r="M505" s="209"/>
      <c r="N505" s="210"/>
      <c r="O505" s="210"/>
      <c r="P505" s="210"/>
      <c r="Q505" s="210"/>
      <c r="R505" s="210"/>
      <c r="S505" s="210"/>
      <c r="T505" s="211"/>
      <c r="AT505" s="212" t="s">
        <v>139</v>
      </c>
      <c r="AU505" s="212" t="s">
        <v>81</v>
      </c>
      <c r="AV505" s="14" t="s">
        <v>81</v>
      </c>
      <c r="AW505" s="14" t="s">
        <v>33</v>
      </c>
      <c r="AX505" s="14" t="s">
        <v>72</v>
      </c>
      <c r="AY505" s="212" t="s">
        <v>127</v>
      </c>
    </row>
    <row r="506" spans="1:65" s="14" customFormat="1" ht="11.25">
      <c r="B506" s="202"/>
      <c r="C506" s="203"/>
      <c r="D506" s="187" t="s">
        <v>139</v>
      </c>
      <c r="E506" s="204" t="s">
        <v>19</v>
      </c>
      <c r="F506" s="205" t="s">
        <v>354</v>
      </c>
      <c r="G506" s="203"/>
      <c r="H506" s="206">
        <v>19.673999999999999</v>
      </c>
      <c r="I506" s="207"/>
      <c r="J506" s="203"/>
      <c r="K506" s="203"/>
      <c r="L506" s="208"/>
      <c r="M506" s="209"/>
      <c r="N506" s="210"/>
      <c r="O506" s="210"/>
      <c r="P506" s="210"/>
      <c r="Q506" s="210"/>
      <c r="R506" s="210"/>
      <c r="S506" s="210"/>
      <c r="T506" s="211"/>
      <c r="AT506" s="212" t="s">
        <v>139</v>
      </c>
      <c r="AU506" s="212" t="s">
        <v>81</v>
      </c>
      <c r="AV506" s="14" t="s">
        <v>81</v>
      </c>
      <c r="AW506" s="14" t="s">
        <v>33</v>
      </c>
      <c r="AX506" s="14" t="s">
        <v>72</v>
      </c>
      <c r="AY506" s="212" t="s">
        <v>127</v>
      </c>
    </row>
    <row r="507" spans="1:65" s="14" customFormat="1" ht="11.25">
      <c r="B507" s="202"/>
      <c r="C507" s="203"/>
      <c r="D507" s="187" t="s">
        <v>139</v>
      </c>
      <c r="E507" s="204" t="s">
        <v>19</v>
      </c>
      <c r="F507" s="205" t="s">
        <v>355</v>
      </c>
      <c r="G507" s="203"/>
      <c r="H507" s="206">
        <v>8.9179999999999993</v>
      </c>
      <c r="I507" s="207"/>
      <c r="J507" s="203"/>
      <c r="K507" s="203"/>
      <c r="L507" s="208"/>
      <c r="M507" s="209"/>
      <c r="N507" s="210"/>
      <c r="O507" s="210"/>
      <c r="P507" s="210"/>
      <c r="Q507" s="210"/>
      <c r="R507" s="210"/>
      <c r="S507" s="210"/>
      <c r="T507" s="211"/>
      <c r="AT507" s="212" t="s">
        <v>139</v>
      </c>
      <c r="AU507" s="212" t="s">
        <v>81</v>
      </c>
      <c r="AV507" s="14" t="s">
        <v>81</v>
      </c>
      <c r="AW507" s="14" t="s">
        <v>33</v>
      </c>
      <c r="AX507" s="14" t="s">
        <v>72</v>
      </c>
      <c r="AY507" s="212" t="s">
        <v>127</v>
      </c>
    </row>
    <row r="508" spans="1:65" s="14" customFormat="1" ht="11.25">
      <c r="B508" s="202"/>
      <c r="C508" s="203"/>
      <c r="D508" s="187" t="s">
        <v>139</v>
      </c>
      <c r="E508" s="204" t="s">
        <v>19</v>
      </c>
      <c r="F508" s="205" t="s">
        <v>356</v>
      </c>
      <c r="G508" s="203"/>
      <c r="H508" s="206">
        <v>19.12</v>
      </c>
      <c r="I508" s="207"/>
      <c r="J508" s="203"/>
      <c r="K508" s="203"/>
      <c r="L508" s="208"/>
      <c r="M508" s="209"/>
      <c r="N508" s="210"/>
      <c r="O508" s="210"/>
      <c r="P508" s="210"/>
      <c r="Q508" s="210"/>
      <c r="R508" s="210"/>
      <c r="S508" s="210"/>
      <c r="T508" s="211"/>
      <c r="AT508" s="212" t="s">
        <v>139</v>
      </c>
      <c r="AU508" s="212" t="s">
        <v>81</v>
      </c>
      <c r="AV508" s="14" t="s">
        <v>81</v>
      </c>
      <c r="AW508" s="14" t="s">
        <v>33</v>
      </c>
      <c r="AX508" s="14" t="s">
        <v>72</v>
      </c>
      <c r="AY508" s="212" t="s">
        <v>127</v>
      </c>
    </row>
    <row r="509" spans="1:65" s="14" customFormat="1" ht="11.25">
      <c r="B509" s="202"/>
      <c r="C509" s="203"/>
      <c r="D509" s="187" t="s">
        <v>139</v>
      </c>
      <c r="E509" s="204" t="s">
        <v>19</v>
      </c>
      <c r="F509" s="205" t="s">
        <v>357</v>
      </c>
      <c r="G509" s="203"/>
      <c r="H509" s="206">
        <v>6.7809999999999997</v>
      </c>
      <c r="I509" s="207"/>
      <c r="J509" s="203"/>
      <c r="K509" s="203"/>
      <c r="L509" s="208"/>
      <c r="M509" s="209"/>
      <c r="N509" s="210"/>
      <c r="O509" s="210"/>
      <c r="P509" s="210"/>
      <c r="Q509" s="210"/>
      <c r="R509" s="210"/>
      <c r="S509" s="210"/>
      <c r="T509" s="211"/>
      <c r="AT509" s="212" t="s">
        <v>139</v>
      </c>
      <c r="AU509" s="212" t="s">
        <v>81</v>
      </c>
      <c r="AV509" s="14" t="s">
        <v>81</v>
      </c>
      <c r="AW509" s="14" t="s">
        <v>33</v>
      </c>
      <c r="AX509" s="14" t="s">
        <v>72</v>
      </c>
      <c r="AY509" s="212" t="s">
        <v>127</v>
      </c>
    </row>
    <row r="510" spans="1:65" s="14" customFormat="1" ht="11.25">
      <c r="B510" s="202"/>
      <c r="C510" s="203"/>
      <c r="D510" s="187" t="s">
        <v>139</v>
      </c>
      <c r="E510" s="204" t="s">
        <v>19</v>
      </c>
      <c r="F510" s="205" t="s">
        <v>358</v>
      </c>
      <c r="G510" s="203"/>
      <c r="H510" s="206">
        <v>-0.33</v>
      </c>
      <c r="I510" s="207"/>
      <c r="J510" s="203"/>
      <c r="K510" s="203"/>
      <c r="L510" s="208"/>
      <c r="M510" s="209"/>
      <c r="N510" s="210"/>
      <c r="O510" s="210"/>
      <c r="P510" s="210"/>
      <c r="Q510" s="210"/>
      <c r="R510" s="210"/>
      <c r="S510" s="210"/>
      <c r="T510" s="211"/>
      <c r="AT510" s="212" t="s">
        <v>139</v>
      </c>
      <c r="AU510" s="212" t="s">
        <v>81</v>
      </c>
      <c r="AV510" s="14" t="s">
        <v>81</v>
      </c>
      <c r="AW510" s="14" t="s">
        <v>33</v>
      </c>
      <c r="AX510" s="14" t="s">
        <v>72</v>
      </c>
      <c r="AY510" s="212" t="s">
        <v>127</v>
      </c>
    </row>
    <row r="511" spans="1:65" s="14" customFormat="1" ht="11.25">
      <c r="B511" s="202"/>
      <c r="C511" s="203"/>
      <c r="D511" s="187" t="s">
        <v>139</v>
      </c>
      <c r="E511" s="204" t="s">
        <v>19</v>
      </c>
      <c r="F511" s="205" t="s">
        <v>359</v>
      </c>
      <c r="G511" s="203"/>
      <c r="H511" s="206">
        <v>20.119</v>
      </c>
      <c r="I511" s="207"/>
      <c r="J511" s="203"/>
      <c r="K511" s="203"/>
      <c r="L511" s="208"/>
      <c r="M511" s="209"/>
      <c r="N511" s="210"/>
      <c r="O511" s="210"/>
      <c r="P511" s="210"/>
      <c r="Q511" s="210"/>
      <c r="R511" s="210"/>
      <c r="S511" s="210"/>
      <c r="T511" s="211"/>
      <c r="AT511" s="212" t="s">
        <v>139</v>
      </c>
      <c r="AU511" s="212" t="s">
        <v>81</v>
      </c>
      <c r="AV511" s="14" t="s">
        <v>81</v>
      </c>
      <c r="AW511" s="14" t="s">
        <v>33</v>
      </c>
      <c r="AX511" s="14" t="s">
        <v>72</v>
      </c>
      <c r="AY511" s="212" t="s">
        <v>127</v>
      </c>
    </row>
    <row r="512" spans="1:65" s="14" customFormat="1" ht="11.25">
      <c r="B512" s="202"/>
      <c r="C512" s="203"/>
      <c r="D512" s="187" t="s">
        <v>139</v>
      </c>
      <c r="E512" s="204" t="s">
        <v>19</v>
      </c>
      <c r="F512" s="205" t="s">
        <v>360</v>
      </c>
      <c r="G512" s="203"/>
      <c r="H512" s="206">
        <v>7.47</v>
      </c>
      <c r="I512" s="207"/>
      <c r="J512" s="203"/>
      <c r="K512" s="203"/>
      <c r="L512" s="208"/>
      <c r="M512" s="209"/>
      <c r="N512" s="210"/>
      <c r="O512" s="210"/>
      <c r="P512" s="210"/>
      <c r="Q512" s="210"/>
      <c r="R512" s="210"/>
      <c r="S512" s="210"/>
      <c r="T512" s="211"/>
      <c r="AT512" s="212" t="s">
        <v>139</v>
      </c>
      <c r="AU512" s="212" t="s">
        <v>81</v>
      </c>
      <c r="AV512" s="14" t="s">
        <v>81</v>
      </c>
      <c r="AW512" s="14" t="s">
        <v>33</v>
      </c>
      <c r="AX512" s="14" t="s">
        <v>72</v>
      </c>
      <c r="AY512" s="212" t="s">
        <v>127</v>
      </c>
    </row>
    <row r="513" spans="2:51" s="14" customFormat="1" ht="11.25">
      <c r="B513" s="202"/>
      <c r="C513" s="203"/>
      <c r="D513" s="187" t="s">
        <v>139</v>
      </c>
      <c r="E513" s="204" t="s">
        <v>19</v>
      </c>
      <c r="F513" s="205" t="s">
        <v>361</v>
      </c>
      <c r="G513" s="203"/>
      <c r="H513" s="206">
        <v>4.9009999999999998</v>
      </c>
      <c r="I513" s="207"/>
      <c r="J513" s="203"/>
      <c r="K513" s="203"/>
      <c r="L513" s="208"/>
      <c r="M513" s="209"/>
      <c r="N513" s="210"/>
      <c r="O513" s="210"/>
      <c r="P513" s="210"/>
      <c r="Q513" s="210"/>
      <c r="R513" s="210"/>
      <c r="S513" s="210"/>
      <c r="T513" s="211"/>
      <c r="AT513" s="212" t="s">
        <v>139</v>
      </c>
      <c r="AU513" s="212" t="s">
        <v>81</v>
      </c>
      <c r="AV513" s="14" t="s">
        <v>81</v>
      </c>
      <c r="AW513" s="14" t="s">
        <v>33</v>
      </c>
      <c r="AX513" s="14" t="s">
        <v>72</v>
      </c>
      <c r="AY513" s="212" t="s">
        <v>127</v>
      </c>
    </row>
    <row r="514" spans="2:51" s="14" customFormat="1" ht="11.25">
      <c r="B514" s="202"/>
      <c r="C514" s="203"/>
      <c r="D514" s="187" t="s">
        <v>139</v>
      </c>
      <c r="E514" s="204" t="s">
        <v>19</v>
      </c>
      <c r="F514" s="205" t="s">
        <v>361</v>
      </c>
      <c r="G514" s="203"/>
      <c r="H514" s="206">
        <v>4.9009999999999998</v>
      </c>
      <c r="I514" s="207"/>
      <c r="J514" s="203"/>
      <c r="K514" s="203"/>
      <c r="L514" s="208"/>
      <c r="M514" s="209"/>
      <c r="N514" s="210"/>
      <c r="O514" s="210"/>
      <c r="P514" s="210"/>
      <c r="Q514" s="210"/>
      <c r="R514" s="210"/>
      <c r="S514" s="210"/>
      <c r="T514" s="211"/>
      <c r="AT514" s="212" t="s">
        <v>139</v>
      </c>
      <c r="AU514" s="212" t="s">
        <v>81</v>
      </c>
      <c r="AV514" s="14" t="s">
        <v>81</v>
      </c>
      <c r="AW514" s="14" t="s">
        <v>33</v>
      </c>
      <c r="AX514" s="14" t="s">
        <v>72</v>
      </c>
      <c r="AY514" s="212" t="s">
        <v>127</v>
      </c>
    </row>
    <row r="515" spans="2:51" s="14" customFormat="1" ht="11.25">
      <c r="B515" s="202"/>
      <c r="C515" s="203"/>
      <c r="D515" s="187" t="s">
        <v>139</v>
      </c>
      <c r="E515" s="204" t="s">
        <v>19</v>
      </c>
      <c r="F515" s="205" t="s">
        <v>362</v>
      </c>
      <c r="G515" s="203"/>
      <c r="H515" s="206">
        <v>7.6710000000000003</v>
      </c>
      <c r="I515" s="207"/>
      <c r="J515" s="203"/>
      <c r="K515" s="203"/>
      <c r="L515" s="208"/>
      <c r="M515" s="209"/>
      <c r="N515" s="210"/>
      <c r="O515" s="210"/>
      <c r="P515" s="210"/>
      <c r="Q515" s="210"/>
      <c r="R515" s="210"/>
      <c r="S515" s="210"/>
      <c r="T515" s="211"/>
      <c r="AT515" s="212" t="s">
        <v>139</v>
      </c>
      <c r="AU515" s="212" t="s">
        <v>81</v>
      </c>
      <c r="AV515" s="14" t="s">
        <v>81</v>
      </c>
      <c r="AW515" s="14" t="s">
        <v>33</v>
      </c>
      <c r="AX515" s="14" t="s">
        <v>72</v>
      </c>
      <c r="AY515" s="212" t="s">
        <v>127</v>
      </c>
    </row>
    <row r="516" spans="2:51" s="14" customFormat="1" ht="11.25">
      <c r="B516" s="202"/>
      <c r="C516" s="203"/>
      <c r="D516" s="187" t="s">
        <v>139</v>
      </c>
      <c r="E516" s="204" t="s">
        <v>19</v>
      </c>
      <c r="F516" s="205" t="s">
        <v>363</v>
      </c>
      <c r="G516" s="203"/>
      <c r="H516" s="206">
        <v>11.278</v>
      </c>
      <c r="I516" s="207"/>
      <c r="J516" s="203"/>
      <c r="K516" s="203"/>
      <c r="L516" s="208"/>
      <c r="M516" s="209"/>
      <c r="N516" s="210"/>
      <c r="O516" s="210"/>
      <c r="P516" s="210"/>
      <c r="Q516" s="210"/>
      <c r="R516" s="210"/>
      <c r="S516" s="210"/>
      <c r="T516" s="211"/>
      <c r="AT516" s="212" t="s">
        <v>139</v>
      </c>
      <c r="AU516" s="212" t="s">
        <v>81</v>
      </c>
      <c r="AV516" s="14" t="s">
        <v>81</v>
      </c>
      <c r="AW516" s="14" t="s">
        <v>33</v>
      </c>
      <c r="AX516" s="14" t="s">
        <v>72</v>
      </c>
      <c r="AY516" s="212" t="s">
        <v>127</v>
      </c>
    </row>
    <row r="517" spans="2:51" s="14" customFormat="1" ht="11.25">
      <c r="B517" s="202"/>
      <c r="C517" s="203"/>
      <c r="D517" s="187" t="s">
        <v>139</v>
      </c>
      <c r="E517" s="204" t="s">
        <v>19</v>
      </c>
      <c r="F517" s="205" t="s">
        <v>364</v>
      </c>
      <c r="G517" s="203"/>
      <c r="H517" s="206">
        <v>10.336</v>
      </c>
      <c r="I517" s="207"/>
      <c r="J517" s="203"/>
      <c r="K517" s="203"/>
      <c r="L517" s="208"/>
      <c r="M517" s="209"/>
      <c r="N517" s="210"/>
      <c r="O517" s="210"/>
      <c r="P517" s="210"/>
      <c r="Q517" s="210"/>
      <c r="R517" s="210"/>
      <c r="S517" s="210"/>
      <c r="T517" s="211"/>
      <c r="AT517" s="212" t="s">
        <v>139</v>
      </c>
      <c r="AU517" s="212" t="s">
        <v>81</v>
      </c>
      <c r="AV517" s="14" t="s">
        <v>81</v>
      </c>
      <c r="AW517" s="14" t="s">
        <v>33</v>
      </c>
      <c r="AX517" s="14" t="s">
        <v>72</v>
      </c>
      <c r="AY517" s="212" t="s">
        <v>127</v>
      </c>
    </row>
    <row r="518" spans="2:51" s="14" customFormat="1" ht="11.25">
      <c r="B518" s="202"/>
      <c r="C518" s="203"/>
      <c r="D518" s="187" t="s">
        <v>139</v>
      </c>
      <c r="E518" s="204" t="s">
        <v>19</v>
      </c>
      <c r="F518" s="205" t="s">
        <v>365</v>
      </c>
      <c r="G518" s="203"/>
      <c r="H518" s="206">
        <v>3.4580000000000002</v>
      </c>
      <c r="I518" s="207"/>
      <c r="J518" s="203"/>
      <c r="K518" s="203"/>
      <c r="L518" s="208"/>
      <c r="M518" s="209"/>
      <c r="N518" s="210"/>
      <c r="O518" s="210"/>
      <c r="P518" s="210"/>
      <c r="Q518" s="210"/>
      <c r="R518" s="210"/>
      <c r="S518" s="210"/>
      <c r="T518" s="211"/>
      <c r="AT518" s="212" t="s">
        <v>139</v>
      </c>
      <c r="AU518" s="212" t="s">
        <v>81</v>
      </c>
      <c r="AV518" s="14" t="s">
        <v>81</v>
      </c>
      <c r="AW518" s="14" t="s">
        <v>33</v>
      </c>
      <c r="AX518" s="14" t="s">
        <v>72</v>
      </c>
      <c r="AY518" s="212" t="s">
        <v>127</v>
      </c>
    </row>
    <row r="519" spans="2:51" s="14" customFormat="1" ht="11.25">
      <c r="B519" s="202"/>
      <c r="C519" s="203"/>
      <c r="D519" s="187" t="s">
        <v>139</v>
      </c>
      <c r="E519" s="204" t="s">
        <v>19</v>
      </c>
      <c r="F519" s="205" t="s">
        <v>366</v>
      </c>
      <c r="G519" s="203"/>
      <c r="H519" s="206">
        <v>7.9160000000000004</v>
      </c>
      <c r="I519" s="207"/>
      <c r="J519" s="203"/>
      <c r="K519" s="203"/>
      <c r="L519" s="208"/>
      <c r="M519" s="209"/>
      <c r="N519" s="210"/>
      <c r="O519" s="210"/>
      <c r="P519" s="210"/>
      <c r="Q519" s="210"/>
      <c r="R519" s="210"/>
      <c r="S519" s="210"/>
      <c r="T519" s="211"/>
      <c r="AT519" s="212" t="s">
        <v>139</v>
      </c>
      <c r="AU519" s="212" t="s">
        <v>81</v>
      </c>
      <c r="AV519" s="14" t="s">
        <v>81</v>
      </c>
      <c r="AW519" s="14" t="s">
        <v>33</v>
      </c>
      <c r="AX519" s="14" t="s">
        <v>72</v>
      </c>
      <c r="AY519" s="212" t="s">
        <v>127</v>
      </c>
    </row>
    <row r="520" spans="2:51" s="14" customFormat="1" ht="11.25">
      <c r="B520" s="202"/>
      <c r="C520" s="203"/>
      <c r="D520" s="187" t="s">
        <v>139</v>
      </c>
      <c r="E520" s="204" t="s">
        <v>19</v>
      </c>
      <c r="F520" s="205" t="s">
        <v>367</v>
      </c>
      <c r="G520" s="203"/>
      <c r="H520" s="206">
        <v>1.698</v>
      </c>
      <c r="I520" s="207"/>
      <c r="J520" s="203"/>
      <c r="K520" s="203"/>
      <c r="L520" s="208"/>
      <c r="M520" s="209"/>
      <c r="N520" s="210"/>
      <c r="O520" s="210"/>
      <c r="P520" s="210"/>
      <c r="Q520" s="210"/>
      <c r="R520" s="210"/>
      <c r="S520" s="210"/>
      <c r="T520" s="211"/>
      <c r="AT520" s="212" t="s">
        <v>139</v>
      </c>
      <c r="AU520" s="212" t="s">
        <v>81</v>
      </c>
      <c r="AV520" s="14" t="s">
        <v>81</v>
      </c>
      <c r="AW520" s="14" t="s">
        <v>33</v>
      </c>
      <c r="AX520" s="14" t="s">
        <v>72</v>
      </c>
      <c r="AY520" s="212" t="s">
        <v>127</v>
      </c>
    </row>
    <row r="521" spans="2:51" s="14" customFormat="1" ht="11.25">
      <c r="B521" s="202"/>
      <c r="C521" s="203"/>
      <c r="D521" s="187" t="s">
        <v>139</v>
      </c>
      <c r="E521" s="204" t="s">
        <v>19</v>
      </c>
      <c r="F521" s="205" t="s">
        <v>368</v>
      </c>
      <c r="G521" s="203"/>
      <c r="H521" s="206">
        <v>1.1719999999999999</v>
      </c>
      <c r="I521" s="207"/>
      <c r="J521" s="203"/>
      <c r="K521" s="203"/>
      <c r="L521" s="208"/>
      <c r="M521" s="209"/>
      <c r="N521" s="210"/>
      <c r="O521" s="210"/>
      <c r="P521" s="210"/>
      <c r="Q521" s="210"/>
      <c r="R521" s="210"/>
      <c r="S521" s="210"/>
      <c r="T521" s="211"/>
      <c r="AT521" s="212" t="s">
        <v>139</v>
      </c>
      <c r="AU521" s="212" t="s">
        <v>81</v>
      </c>
      <c r="AV521" s="14" t="s">
        <v>81</v>
      </c>
      <c r="AW521" s="14" t="s">
        <v>33</v>
      </c>
      <c r="AX521" s="14" t="s">
        <v>72</v>
      </c>
      <c r="AY521" s="212" t="s">
        <v>127</v>
      </c>
    </row>
    <row r="522" spans="2:51" s="14" customFormat="1" ht="11.25">
      <c r="B522" s="202"/>
      <c r="C522" s="203"/>
      <c r="D522" s="187" t="s">
        <v>139</v>
      </c>
      <c r="E522" s="204" t="s">
        <v>19</v>
      </c>
      <c r="F522" s="205" t="s">
        <v>369</v>
      </c>
      <c r="G522" s="203"/>
      <c r="H522" s="206">
        <v>1.0589999999999999</v>
      </c>
      <c r="I522" s="207"/>
      <c r="J522" s="203"/>
      <c r="K522" s="203"/>
      <c r="L522" s="208"/>
      <c r="M522" s="209"/>
      <c r="N522" s="210"/>
      <c r="O522" s="210"/>
      <c r="P522" s="210"/>
      <c r="Q522" s="210"/>
      <c r="R522" s="210"/>
      <c r="S522" s="210"/>
      <c r="T522" s="211"/>
      <c r="AT522" s="212" t="s">
        <v>139</v>
      </c>
      <c r="AU522" s="212" t="s">
        <v>81</v>
      </c>
      <c r="AV522" s="14" t="s">
        <v>81</v>
      </c>
      <c r="AW522" s="14" t="s">
        <v>33</v>
      </c>
      <c r="AX522" s="14" t="s">
        <v>72</v>
      </c>
      <c r="AY522" s="212" t="s">
        <v>127</v>
      </c>
    </row>
    <row r="523" spans="2:51" s="14" customFormat="1" ht="11.25">
      <c r="B523" s="202"/>
      <c r="C523" s="203"/>
      <c r="D523" s="187" t="s">
        <v>139</v>
      </c>
      <c r="E523" s="204" t="s">
        <v>19</v>
      </c>
      <c r="F523" s="205" t="s">
        <v>369</v>
      </c>
      <c r="G523" s="203"/>
      <c r="H523" s="206">
        <v>1.0589999999999999</v>
      </c>
      <c r="I523" s="207"/>
      <c r="J523" s="203"/>
      <c r="K523" s="203"/>
      <c r="L523" s="208"/>
      <c r="M523" s="209"/>
      <c r="N523" s="210"/>
      <c r="O523" s="210"/>
      <c r="P523" s="210"/>
      <c r="Q523" s="210"/>
      <c r="R523" s="210"/>
      <c r="S523" s="210"/>
      <c r="T523" s="211"/>
      <c r="AT523" s="212" t="s">
        <v>139</v>
      </c>
      <c r="AU523" s="212" t="s">
        <v>81</v>
      </c>
      <c r="AV523" s="14" t="s">
        <v>81</v>
      </c>
      <c r="AW523" s="14" t="s">
        <v>33</v>
      </c>
      <c r="AX523" s="14" t="s">
        <v>72</v>
      </c>
      <c r="AY523" s="212" t="s">
        <v>127</v>
      </c>
    </row>
    <row r="524" spans="2:51" s="14" customFormat="1" ht="11.25">
      <c r="B524" s="202"/>
      <c r="C524" s="203"/>
      <c r="D524" s="187" t="s">
        <v>139</v>
      </c>
      <c r="E524" s="204" t="s">
        <v>19</v>
      </c>
      <c r="F524" s="205" t="s">
        <v>370</v>
      </c>
      <c r="G524" s="203"/>
      <c r="H524" s="206">
        <v>-1.716</v>
      </c>
      <c r="I524" s="207"/>
      <c r="J524" s="203"/>
      <c r="K524" s="203"/>
      <c r="L524" s="208"/>
      <c r="M524" s="209"/>
      <c r="N524" s="210"/>
      <c r="O524" s="210"/>
      <c r="P524" s="210"/>
      <c r="Q524" s="210"/>
      <c r="R524" s="210"/>
      <c r="S524" s="210"/>
      <c r="T524" s="211"/>
      <c r="AT524" s="212" t="s">
        <v>139</v>
      </c>
      <c r="AU524" s="212" t="s">
        <v>81</v>
      </c>
      <c r="AV524" s="14" t="s">
        <v>81</v>
      </c>
      <c r="AW524" s="14" t="s">
        <v>33</v>
      </c>
      <c r="AX524" s="14" t="s">
        <v>72</v>
      </c>
      <c r="AY524" s="212" t="s">
        <v>127</v>
      </c>
    </row>
    <row r="525" spans="2:51" s="14" customFormat="1" ht="11.25">
      <c r="B525" s="202"/>
      <c r="C525" s="203"/>
      <c r="D525" s="187" t="s">
        <v>139</v>
      </c>
      <c r="E525" s="204" t="s">
        <v>19</v>
      </c>
      <c r="F525" s="205" t="s">
        <v>371</v>
      </c>
      <c r="G525" s="203"/>
      <c r="H525" s="206">
        <v>-46.332000000000001</v>
      </c>
      <c r="I525" s="207"/>
      <c r="J525" s="203"/>
      <c r="K525" s="203"/>
      <c r="L525" s="208"/>
      <c r="M525" s="209"/>
      <c r="N525" s="210"/>
      <c r="O525" s="210"/>
      <c r="P525" s="210"/>
      <c r="Q525" s="210"/>
      <c r="R525" s="210"/>
      <c r="S525" s="210"/>
      <c r="T525" s="211"/>
      <c r="AT525" s="212" t="s">
        <v>139</v>
      </c>
      <c r="AU525" s="212" t="s">
        <v>81</v>
      </c>
      <c r="AV525" s="14" t="s">
        <v>81</v>
      </c>
      <c r="AW525" s="14" t="s">
        <v>33</v>
      </c>
      <c r="AX525" s="14" t="s">
        <v>72</v>
      </c>
      <c r="AY525" s="212" t="s">
        <v>127</v>
      </c>
    </row>
    <row r="526" spans="2:51" s="14" customFormat="1" ht="11.25">
      <c r="B526" s="202"/>
      <c r="C526" s="203"/>
      <c r="D526" s="187" t="s">
        <v>139</v>
      </c>
      <c r="E526" s="204" t="s">
        <v>19</v>
      </c>
      <c r="F526" s="205" t="s">
        <v>372</v>
      </c>
      <c r="G526" s="203"/>
      <c r="H526" s="206">
        <v>-1.5289999999999999</v>
      </c>
      <c r="I526" s="207"/>
      <c r="J526" s="203"/>
      <c r="K526" s="203"/>
      <c r="L526" s="208"/>
      <c r="M526" s="209"/>
      <c r="N526" s="210"/>
      <c r="O526" s="210"/>
      <c r="P526" s="210"/>
      <c r="Q526" s="210"/>
      <c r="R526" s="210"/>
      <c r="S526" s="210"/>
      <c r="T526" s="211"/>
      <c r="AT526" s="212" t="s">
        <v>139</v>
      </c>
      <c r="AU526" s="212" t="s">
        <v>81</v>
      </c>
      <c r="AV526" s="14" t="s">
        <v>81</v>
      </c>
      <c r="AW526" s="14" t="s">
        <v>33</v>
      </c>
      <c r="AX526" s="14" t="s">
        <v>72</v>
      </c>
      <c r="AY526" s="212" t="s">
        <v>127</v>
      </c>
    </row>
    <row r="527" spans="2:51" s="14" customFormat="1" ht="11.25">
      <c r="B527" s="202"/>
      <c r="C527" s="203"/>
      <c r="D527" s="187" t="s">
        <v>139</v>
      </c>
      <c r="E527" s="204" t="s">
        <v>19</v>
      </c>
      <c r="F527" s="205" t="s">
        <v>373</v>
      </c>
      <c r="G527" s="203"/>
      <c r="H527" s="206">
        <v>-3.6819999999999999</v>
      </c>
      <c r="I527" s="207"/>
      <c r="J527" s="203"/>
      <c r="K527" s="203"/>
      <c r="L527" s="208"/>
      <c r="M527" s="209"/>
      <c r="N527" s="210"/>
      <c r="O527" s="210"/>
      <c r="P527" s="210"/>
      <c r="Q527" s="210"/>
      <c r="R527" s="210"/>
      <c r="S527" s="210"/>
      <c r="T527" s="211"/>
      <c r="AT527" s="212" t="s">
        <v>139</v>
      </c>
      <c r="AU527" s="212" t="s">
        <v>81</v>
      </c>
      <c r="AV527" s="14" t="s">
        <v>81</v>
      </c>
      <c r="AW527" s="14" t="s">
        <v>33</v>
      </c>
      <c r="AX527" s="14" t="s">
        <v>72</v>
      </c>
      <c r="AY527" s="212" t="s">
        <v>127</v>
      </c>
    </row>
    <row r="528" spans="2:51" s="14" customFormat="1" ht="11.25">
      <c r="B528" s="202"/>
      <c r="C528" s="203"/>
      <c r="D528" s="187" t="s">
        <v>139</v>
      </c>
      <c r="E528" s="204" t="s">
        <v>19</v>
      </c>
      <c r="F528" s="205" t="s">
        <v>374</v>
      </c>
      <c r="G528" s="203"/>
      <c r="H528" s="206">
        <v>1.042</v>
      </c>
      <c r="I528" s="207"/>
      <c r="J528" s="203"/>
      <c r="K528" s="203"/>
      <c r="L528" s="208"/>
      <c r="M528" s="209"/>
      <c r="N528" s="210"/>
      <c r="O528" s="210"/>
      <c r="P528" s="210"/>
      <c r="Q528" s="210"/>
      <c r="R528" s="210"/>
      <c r="S528" s="210"/>
      <c r="T528" s="211"/>
      <c r="AT528" s="212" t="s">
        <v>139</v>
      </c>
      <c r="AU528" s="212" t="s">
        <v>81</v>
      </c>
      <c r="AV528" s="14" t="s">
        <v>81</v>
      </c>
      <c r="AW528" s="14" t="s">
        <v>33</v>
      </c>
      <c r="AX528" s="14" t="s">
        <v>72</v>
      </c>
      <c r="AY528" s="212" t="s">
        <v>127</v>
      </c>
    </row>
    <row r="529" spans="1:65" s="14" customFormat="1" ht="11.25">
      <c r="B529" s="202"/>
      <c r="C529" s="203"/>
      <c r="D529" s="187" t="s">
        <v>139</v>
      </c>
      <c r="E529" s="204" t="s">
        <v>19</v>
      </c>
      <c r="F529" s="205" t="s">
        <v>375</v>
      </c>
      <c r="G529" s="203"/>
      <c r="H529" s="206">
        <v>2.1080000000000001</v>
      </c>
      <c r="I529" s="207"/>
      <c r="J529" s="203"/>
      <c r="K529" s="203"/>
      <c r="L529" s="208"/>
      <c r="M529" s="209"/>
      <c r="N529" s="210"/>
      <c r="O529" s="210"/>
      <c r="P529" s="210"/>
      <c r="Q529" s="210"/>
      <c r="R529" s="210"/>
      <c r="S529" s="210"/>
      <c r="T529" s="211"/>
      <c r="AT529" s="212" t="s">
        <v>139</v>
      </c>
      <c r="AU529" s="212" t="s">
        <v>81</v>
      </c>
      <c r="AV529" s="14" t="s">
        <v>81</v>
      </c>
      <c r="AW529" s="14" t="s">
        <v>33</v>
      </c>
      <c r="AX529" s="14" t="s">
        <v>72</v>
      </c>
      <c r="AY529" s="212" t="s">
        <v>127</v>
      </c>
    </row>
    <row r="530" spans="1:65" s="14" customFormat="1" ht="11.25">
      <c r="B530" s="202"/>
      <c r="C530" s="203"/>
      <c r="D530" s="187" t="s">
        <v>139</v>
      </c>
      <c r="E530" s="204" t="s">
        <v>19</v>
      </c>
      <c r="F530" s="205" t="s">
        <v>376</v>
      </c>
      <c r="G530" s="203"/>
      <c r="H530" s="206">
        <v>38.707000000000001</v>
      </c>
      <c r="I530" s="207"/>
      <c r="J530" s="203"/>
      <c r="K530" s="203"/>
      <c r="L530" s="208"/>
      <c r="M530" s="209"/>
      <c r="N530" s="210"/>
      <c r="O530" s="210"/>
      <c r="P530" s="210"/>
      <c r="Q530" s="210"/>
      <c r="R530" s="210"/>
      <c r="S530" s="210"/>
      <c r="T530" s="211"/>
      <c r="AT530" s="212" t="s">
        <v>139</v>
      </c>
      <c r="AU530" s="212" t="s">
        <v>81</v>
      </c>
      <c r="AV530" s="14" t="s">
        <v>81</v>
      </c>
      <c r="AW530" s="14" t="s">
        <v>33</v>
      </c>
      <c r="AX530" s="14" t="s">
        <v>72</v>
      </c>
      <c r="AY530" s="212" t="s">
        <v>127</v>
      </c>
    </row>
    <row r="531" spans="1:65" s="14" customFormat="1" ht="11.25">
      <c r="B531" s="202"/>
      <c r="C531" s="203"/>
      <c r="D531" s="187" t="s">
        <v>139</v>
      </c>
      <c r="E531" s="204" t="s">
        <v>19</v>
      </c>
      <c r="F531" s="205" t="s">
        <v>377</v>
      </c>
      <c r="G531" s="203"/>
      <c r="H531" s="206">
        <v>11.465999999999999</v>
      </c>
      <c r="I531" s="207"/>
      <c r="J531" s="203"/>
      <c r="K531" s="203"/>
      <c r="L531" s="208"/>
      <c r="M531" s="209"/>
      <c r="N531" s="210"/>
      <c r="O531" s="210"/>
      <c r="P531" s="210"/>
      <c r="Q531" s="210"/>
      <c r="R531" s="210"/>
      <c r="S531" s="210"/>
      <c r="T531" s="211"/>
      <c r="AT531" s="212" t="s">
        <v>139</v>
      </c>
      <c r="AU531" s="212" t="s">
        <v>81</v>
      </c>
      <c r="AV531" s="14" t="s">
        <v>81</v>
      </c>
      <c r="AW531" s="14" t="s">
        <v>33</v>
      </c>
      <c r="AX531" s="14" t="s">
        <v>72</v>
      </c>
      <c r="AY531" s="212" t="s">
        <v>127</v>
      </c>
    </row>
    <row r="532" spans="1:65" s="14" customFormat="1" ht="11.25">
      <c r="B532" s="202"/>
      <c r="C532" s="203"/>
      <c r="D532" s="187" t="s">
        <v>139</v>
      </c>
      <c r="E532" s="204" t="s">
        <v>19</v>
      </c>
      <c r="F532" s="205" t="s">
        <v>378</v>
      </c>
      <c r="G532" s="203"/>
      <c r="H532" s="206">
        <v>4.1989999999999998</v>
      </c>
      <c r="I532" s="207"/>
      <c r="J532" s="203"/>
      <c r="K532" s="203"/>
      <c r="L532" s="208"/>
      <c r="M532" s="209"/>
      <c r="N532" s="210"/>
      <c r="O532" s="210"/>
      <c r="P532" s="210"/>
      <c r="Q532" s="210"/>
      <c r="R532" s="210"/>
      <c r="S532" s="210"/>
      <c r="T532" s="211"/>
      <c r="AT532" s="212" t="s">
        <v>139</v>
      </c>
      <c r="AU532" s="212" t="s">
        <v>81</v>
      </c>
      <c r="AV532" s="14" t="s">
        <v>81</v>
      </c>
      <c r="AW532" s="14" t="s">
        <v>33</v>
      </c>
      <c r="AX532" s="14" t="s">
        <v>72</v>
      </c>
      <c r="AY532" s="212" t="s">
        <v>127</v>
      </c>
    </row>
    <row r="533" spans="1:65" s="14" customFormat="1" ht="11.25">
      <c r="B533" s="202"/>
      <c r="C533" s="203"/>
      <c r="D533" s="187" t="s">
        <v>139</v>
      </c>
      <c r="E533" s="204" t="s">
        <v>19</v>
      </c>
      <c r="F533" s="205" t="s">
        <v>379</v>
      </c>
      <c r="G533" s="203"/>
      <c r="H533" s="206">
        <v>2.3069999999999999</v>
      </c>
      <c r="I533" s="207"/>
      <c r="J533" s="203"/>
      <c r="K533" s="203"/>
      <c r="L533" s="208"/>
      <c r="M533" s="209"/>
      <c r="N533" s="210"/>
      <c r="O533" s="210"/>
      <c r="P533" s="210"/>
      <c r="Q533" s="210"/>
      <c r="R533" s="210"/>
      <c r="S533" s="210"/>
      <c r="T533" s="211"/>
      <c r="AT533" s="212" t="s">
        <v>139</v>
      </c>
      <c r="AU533" s="212" t="s">
        <v>81</v>
      </c>
      <c r="AV533" s="14" t="s">
        <v>81</v>
      </c>
      <c r="AW533" s="14" t="s">
        <v>33</v>
      </c>
      <c r="AX533" s="14" t="s">
        <v>72</v>
      </c>
      <c r="AY533" s="212" t="s">
        <v>127</v>
      </c>
    </row>
    <row r="534" spans="1:65" s="15" customFormat="1" ht="11.25">
      <c r="B534" s="213"/>
      <c r="C534" s="214"/>
      <c r="D534" s="187" t="s">
        <v>139</v>
      </c>
      <c r="E534" s="215" t="s">
        <v>19</v>
      </c>
      <c r="F534" s="216" t="s">
        <v>145</v>
      </c>
      <c r="G534" s="214"/>
      <c r="H534" s="217">
        <v>170.971</v>
      </c>
      <c r="I534" s="218"/>
      <c r="J534" s="214"/>
      <c r="K534" s="214"/>
      <c r="L534" s="219"/>
      <c r="M534" s="220"/>
      <c r="N534" s="221"/>
      <c r="O534" s="221"/>
      <c r="P534" s="221"/>
      <c r="Q534" s="221"/>
      <c r="R534" s="221"/>
      <c r="S534" s="221"/>
      <c r="T534" s="222"/>
      <c r="AT534" s="223" t="s">
        <v>139</v>
      </c>
      <c r="AU534" s="223" t="s">
        <v>81</v>
      </c>
      <c r="AV534" s="15" t="s">
        <v>135</v>
      </c>
      <c r="AW534" s="15" t="s">
        <v>33</v>
      </c>
      <c r="AX534" s="15" t="s">
        <v>79</v>
      </c>
      <c r="AY534" s="223" t="s">
        <v>127</v>
      </c>
    </row>
    <row r="535" spans="1:65" s="2" customFormat="1" ht="24">
      <c r="A535" s="35"/>
      <c r="B535" s="36"/>
      <c r="C535" s="174" t="s">
        <v>654</v>
      </c>
      <c r="D535" s="174" t="s">
        <v>130</v>
      </c>
      <c r="E535" s="175" t="s">
        <v>655</v>
      </c>
      <c r="F535" s="176" t="s">
        <v>656</v>
      </c>
      <c r="G535" s="177" t="s">
        <v>133</v>
      </c>
      <c r="H535" s="178">
        <v>170.971</v>
      </c>
      <c r="I535" s="179"/>
      <c r="J535" s="180">
        <f>ROUND(I535*H535,2)</f>
        <v>0</v>
      </c>
      <c r="K535" s="176" t="s">
        <v>134</v>
      </c>
      <c r="L535" s="40"/>
      <c r="M535" s="181" t="s">
        <v>19</v>
      </c>
      <c r="N535" s="182" t="s">
        <v>43</v>
      </c>
      <c r="O535" s="65"/>
      <c r="P535" s="183">
        <f>O535*H535</f>
        <v>0</v>
      </c>
      <c r="Q535" s="183">
        <v>2.5999999999999998E-4</v>
      </c>
      <c r="R535" s="183">
        <f>Q535*H535</f>
        <v>4.4452459999999999E-2</v>
      </c>
      <c r="S535" s="183">
        <v>0</v>
      </c>
      <c r="T535" s="184">
        <f>S535*H535</f>
        <v>0</v>
      </c>
      <c r="U535" s="35"/>
      <c r="V535" s="35"/>
      <c r="W535" s="35"/>
      <c r="X535" s="35"/>
      <c r="Y535" s="35"/>
      <c r="Z535" s="35"/>
      <c r="AA535" s="35"/>
      <c r="AB535" s="35"/>
      <c r="AC535" s="35"/>
      <c r="AD535" s="35"/>
      <c r="AE535" s="35"/>
      <c r="AR535" s="185" t="s">
        <v>220</v>
      </c>
      <c r="AT535" s="185" t="s">
        <v>130</v>
      </c>
      <c r="AU535" s="185" t="s">
        <v>81</v>
      </c>
      <c r="AY535" s="18" t="s">
        <v>127</v>
      </c>
      <c r="BE535" s="186">
        <f>IF(N535="základní",J535,0)</f>
        <v>0</v>
      </c>
      <c r="BF535" s="186">
        <f>IF(N535="snížená",J535,0)</f>
        <v>0</v>
      </c>
      <c r="BG535" s="186">
        <f>IF(N535="zákl. přenesená",J535,0)</f>
        <v>0</v>
      </c>
      <c r="BH535" s="186">
        <f>IF(N535="sníž. přenesená",J535,0)</f>
        <v>0</v>
      </c>
      <c r="BI535" s="186">
        <f>IF(N535="nulová",J535,0)</f>
        <v>0</v>
      </c>
      <c r="BJ535" s="18" t="s">
        <v>79</v>
      </c>
      <c r="BK535" s="186">
        <f>ROUND(I535*H535,2)</f>
        <v>0</v>
      </c>
      <c r="BL535" s="18" t="s">
        <v>220</v>
      </c>
      <c r="BM535" s="185" t="s">
        <v>657</v>
      </c>
    </row>
    <row r="536" spans="1:65" s="12" customFormat="1" ht="25.9" customHeight="1">
      <c r="B536" s="158"/>
      <c r="C536" s="159"/>
      <c r="D536" s="160" t="s">
        <v>71</v>
      </c>
      <c r="E536" s="161" t="s">
        <v>658</v>
      </c>
      <c r="F536" s="161" t="s">
        <v>659</v>
      </c>
      <c r="G536" s="159"/>
      <c r="H536" s="159"/>
      <c r="I536" s="162"/>
      <c r="J536" s="163">
        <f>BK536</f>
        <v>0</v>
      </c>
      <c r="K536" s="159"/>
      <c r="L536" s="164"/>
      <c r="M536" s="165"/>
      <c r="N536" s="166"/>
      <c r="O536" s="166"/>
      <c r="P536" s="167">
        <f>P537+P540+P546+P549</f>
        <v>0</v>
      </c>
      <c r="Q536" s="166"/>
      <c r="R536" s="167">
        <f>R537+R540+R546+R549</f>
        <v>0</v>
      </c>
      <c r="S536" s="166"/>
      <c r="T536" s="168">
        <f>T537+T540+T546+T549</f>
        <v>0</v>
      </c>
      <c r="AR536" s="169" t="s">
        <v>165</v>
      </c>
      <c r="AT536" s="170" t="s">
        <v>71</v>
      </c>
      <c r="AU536" s="170" t="s">
        <v>72</v>
      </c>
      <c r="AY536" s="169" t="s">
        <v>127</v>
      </c>
      <c r="BK536" s="171">
        <f>BK537+BK540+BK546+BK549</f>
        <v>0</v>
      </c>
    </row>
    <row r="537" spans="1:65" s="12" customFormat="1" ht="22.9" customHeight="1">
      <c r="B537" s="158"/>
      <c r="C537" s="159"/>
      <c r="D537" s="160" t="s">
        <v>71</v>
      </c>
      <c r="E537" s="172" t="s">
        <v>660</v>
      </c>
      <c r="F537" s="172" t="s">
        <v>661</v>
      </c>
      <c r="G537" s="159"/>
      <c r="H537" s="159"/>
      <c r="I537" s="162"/>
      <c r="J537" s="173">
        <f>BK537</f>
        <v>0</v>
      </c>
      <c r="K537" s="159"/>
      <c r="L537" s="164"/>
      <c r="M537" s="165"/>
      <c r="N537" s="166"/>
      <c r="O537" s="166"/>
      <c r="P537" s="167">
        <f>SUM(P538:P539)</f>
        <v>0</v>
      </c>
      <c r="Q537" s="166"/>
      <c r="R537" s="167">
        <f>SUM(R538:R539)</f>
        <v>0</v>
      </c>
      <c r="S537" s="166"/>
      <c r="T537" s="168">
        <f>SUM(T538:T539)</f>
        <v>0</v>
      </c>
      <c r="AR537" s="169" t="s">
        <v>165</v>
      </c>
      <c r="AT537" s="170" t="s">
        <v>71</v>
      </c>
      <c r="AU537" s="170" t="s">
        <v>79</v>
      </c>
      <c r="AY537" s="169" t="s">
        <v>127</v>
      </c>
      <c r="BK537" s="171">
        <f>SUM(BK538:BK539)</f>
        <v>0</v>
      </c>
    </row>
    <row r="538" spans="1:65" s="2" customFormat="1" ht="16.5" customHeight="1">
      <c r="A538" s="35"/>
      <c r="B538" s="36"/>
      <c r="C538" s="174" t="s">
        <v>662</v>
      </c>
      <c r="D538" s="174" t="s">
        <v>130</v>
      </c>
      <c r="E538" s="175" t="s">
        <v>663</v>
      </c>
      <c r="F538" s="176" t="s">
        <v>664</v>
      </c>
      <c r="G538" s="177" t="s">
        <v>163</v>
      </c>
      <c r="H538" s="178">
        <v>1</v>
      </c>
      <c r="I538" s="179"/>
      <c r="J538" s="180">
        <f>ROUND(I538*H538,2)</f>
        <v>0</v>
      </c>
      <c r="K538" s="176" t="s">
        <v>134</v>
      </c>
      <c r="L538" s="40"/>
      <c r="M538" s="181" t="s">
        <v>19</v>
      </c>
      <c r="N538" s="182" t="s">
        <v>43</v>
      </c>
      <c r="O538" s="65"/>
      <c r="P538" s="183">
        <f>O538*H538</f>
        <v>0</v>
      </c>
      <c r="Q538" s="183">
        <v>0</v>
      </c>
      <c r="R538" s="183">
        <f>Q538*H538</f>
        <v>0</v>
      </c>
      <c r="S538" s="183">
        <v>0</v>
      </c>
      <c r="T538" s="184">
        <f>S538*H538</f>
        <v>0</v>
      </c>
      <c r="U538" s="35"/>
      <c r="V538" s="35"/>
      <c r="W538" s="35"/>
      <c r="X538" s="35"/>
      <c r="Y538" s="35"/>
      <c r="Z538" s="35"/>
      <c r="AA538" s="35"/>
      <c r="AB538" s="35"/>
      <c r="AC538" s="35"/>
      <c r="AD538" s="35"/>
      <c r="AE538" s="35"/>
      <c r="AR538" s="185" t="s">
        <v>665</v>
      </c>
      <c r="AT538" s="185" t="s">
        <v>130</v>
      </c>
      <c r="AU538" s="185" t="s">
        <v>81</v>
      </c>
      <c r="AY538" s="18" t="s">
        <v>127</v>
      </c>
      <c r="BE538" s="186">
        <f>IF(N538="základní",J538,0)</f>
        <v>0</v>
      </c>
      <c r="BF538" s="186">
        <f>IF(N538="snížená",J538,0)</f>
        <v>0</v>
      </c>
      <c r="BG538" s="186">
        <f>IF(N538="zákl. přenesená",J538,0)</f>
        <v>0</v>
      </c>
      <c r="BH538" s="186">
        <f>IF(N538="sníž. přenesená",J538,0)</f>
        <v>0</v>
      </c>
      <c r="BI538" s="186">
        <f>IF(N538="nulová",J538,0)</f>
        <v>0</v>
      </c>
      <c r="BJ538" s="18" t="s">
        <v>79</v>
      </c>
      <c r="BK538" s="186">
        <f>ROUND(I538*H538,2)</f>
        <v>0</v>
      </c>
      <c r="BL538" s="18" t="s">
        <v>665</v>
      </c>
      <c r="BM538" s="185" t="s">
        <v>666</v>
      </c>
    </row>
    <row r="539" spans="1:65" s="2" customFormat="1" ht="29.25">
      <c r="A539" s="35"/>
      <c r="B539" s="36"/>
      <c r="C539" s="37"/>
      <c r="D539" s="187" t="s">
        <v>137</v>
      </c>
      <c r="E539" s="37"/>
      <c r="F539" s="188" t="s">
        <v>667</v>
      </c>
      <c r="G539" s="37"/>
      <c r="H539" s="37"/>
      <c r="I539" s="189"/>
      <c r="J539" s="37"/>
      <c r="K539" s="37"/>
      <c r="L539" s="40"/>
      <c r="M539" s="190"/>
      <c r="N539" s="191"/>
      <c r="O539" s="65"/>
      <c r="P539" s="65"/>
      <c r="Q539" s="65"/>
      <c r="R539" s="65"/>
      <c r="S539" s="65"/>
      <c r="T539" s="66"/>
      <c r="U539" s="35"/>
      <c r="V539" s="35"/>
      <c r="W539" s="35"/>
      <c r="X539" s="35"/>
      <c r="Y539" s="35"/>
      <c r="Z539" s="35"/>
      <c r="AA539" s="35"/>
      <c r="AB539" s="35"/>
      <c r="AC539" s="35"/>
      <c r="AD539" s="35"/>
      <c r="AE539" s="35"/>
      <c r="AT539" s="18" t="s">
        <v>137</v>
      </c>
      <c r="AU539" s="18" t="s">
        <v>81</v>
      </c>
    </row>
    <row r="540" spans="1:65" s="12" customFormat="1" ht="22.9" customHeight="1">
      <c r="B540" s="158"/>
      <c r="C540" s="159"/>
      <c r="D540" s="160" t="s">
        <v>71</v>
      </c>
      <c r="E540" s="172" t="s">
        <v>668</v>
      </c>
      <c r="F540" s="172" t="s">
        <v>669</v>
      </c>
      <c r="G540" s="159"/>
      <c r="H540" s="159"/>
      <c r="I540" s="162"/>
      <c r="J540" s="173">
        <f>BK540</f>
        <v>0</v>
      </c>
      <c r="K540" s="159"/>
      <c r="L540" s="164"/>
      <c r="M540" s="165"/>
      <c r="N540" s="166"/>
      <c r="O540" s="166"/>
      <c r="P540" s="167">
        <f>SUM(P541:P545)</f>
        <v>0</v>
      </c>
      <c r="Q540" s="166"/>
      <c r="R540" s="167">
        <f>SUM(R541:R545)</f>
        <v>0</v>
      </c>
      <c r="S540" s="166"/>
      <c r="T540" s="168">
        <f>SUM(T541:T545)</f>
        <v>0</v>
      </c>
      <c r="AR540" s="169" t="s">
        <v>165</v>
      </c>
      <c r="AT540" s="170" t="s">
        <v>71</v>
      </c>
      <c r="AU540" s="170" t="s">
        <v>79</v>
      </c>
      <c r="AY540" s="169" t="s">
        <v>127</v>
      </c>
      <c r="BK540" s="171">
        <f>SUM(BK541:BK545)</f>
        <v>0</v>
      </c>
    </row>
    <row r="541" spans="1:65" s="2" customFormat="1" ht="16.5" customHeight="1">
      <c r="A541" s="35"/>
      <c r="B541" s="36"/>
      <c r="C541" s="174" t="s">
        <v>670</v>
      </c>
      <c r="D541" s="174" t="s">
        <v>130</v>
      </c>
      <c r="E541" s="175" t="s">
        <v>671</v>
      </c>
      <c r="F541" s="176" t="s">
        <v>669</v>
      </c>
      <c r="G541" s="177" t="s">
        <v>163</v>
      </c>
      <c r="H541" s="178">
        <v>1</v>
      </c>
      <c r="I541" s="179"/>
      <c r="J541" s="180">
        <f>ROUND(I541*H541,2)</f>
        <v>0</v>
      </c>
      <c r="K541" s="176" t="s">
        <v>134</v>
      </c>
      <c r="L541" s="40"/>
      <c r="M541" s="181" t="s">
        <v>19</v>
      </c>
      <c r="N541" s="182" t="s">
        <v>43</v>
      </c>
      <c r="O541" s="65"/>
      <c r="P541" s="183">
        <f>O541*H541</f>
        <v>0</v>
      </c>
      <c r="Q541" s="183">
        <v>0</v>
      </c>
      <c r="R541" s="183">
        <f>Q541*H541</f>
        <v>0</v>
      </c>
      <c r="S541" s="183">
        <v>0</v>
      </c>
      <c r="T541" s="184">
        <f>S541*H541</f>
        <v>0</v>
      </c>
      <c r="U541" s="35"/>
      <c r="V541" s="35"/>
      <c r="W541" s="35"/>
      <c r="X541" s="35"/>
      <c r="Y541" s="35"/>
      <c r="Z541" s="35"/>
      <c r="AA541" s="35"/>
      <c r="AB541" s="35"/>
      <c r="AC541" s="35"/>
      <c r="AD541" s="35"/>
      <c r="AE541" s="35"/>
      <c r="AR541" s="185" t="s">
        <v>665</v>
      </c>
      <c r="AT541" s="185" t="s">
        <v>130</v>
      </c>
      <c r="AU541" s="185" t="s">
        <v>81</v>
      </c>
      <c r="AY541" s="18" t="s">
        <v>127</v>
      </c>
      <c r="BE541" s="186">
        <f>IF(N541="základní",J541,0)</f>
        <v>0</v>
      </c>
      <c r="BF541" s="186">
        <f>IF(N541="snížená",J541,0)</f>
        <v>0</v>
      </c>
      <c r="BG541" s="186">
        <f>IF(N541="zákl. přenesená",J541,0)</f>
        <v>0</v>
      </c>
      <c r="BH541" s="186">
        <f>IF(N541="sníž. přenesená",J541,0)</f>
        <v>0</v>
      </c>
      <c r="BI541" s="186">
        <f>IF(N541="nulová",J541,0)</f>
        <v>0</v>
      </c>
      <c r="BJ541" s="18" t="s">
        <v>79</v>
      </c>
      <c r="BK541" s="186">
        <f>ROUND(I541*H541,2)</f>
        <v>0</v>
      </c>
      <c r="BL541" s="18" t="s">
        <v>665</v>
      </c>
      <c r="BM541" s="185" t="s">
        <v>672</v>
      </c>
    </row>
    <row r="542" spans="1:65" s="2" customFormat="1" ht="29.25">
      <c r="A542" s="35"/>
      <c r="B542" s="36"/>
      <c r="C542" s="37"/>
      <c r="D542" s="187" t="s">
        <v>137</v>
      </c>
      <c r="E542" s="37"/>
      <c r="F542" s="188" t="s">
        <v>673</v>
      </c>
      <c r="G542" s="37"/>
      <c r="H542" s="37"/>
      <c r="I542" s="189"/>
      <c r="J542" s="37"/>
      <c r="K542" s="37"/>
      <c r="L542" s="40"/>
      <c r="M542" s="190"/>
      <c r="N542" s="191"/>
      <c r="O542" s="65"/>
      <c r="P542" s="65"/>
      <c r="Q542" s="65"/>
      <c r="R542" s="65"/>
      <c r="S542" s="65"/>
      <c r="T542" s="66"/>
      <c r="U542" s="35"/>
      <c r="V542" s="35"/>
      <c r="W542" s="35"/>
      <c r="X542" s="35"/>
      <c r="Y542" s="35"/>
      <c r="Z542" s="35"/>
      <c r="AA542" s="35"/>
      <c r="AB542" s="35"/>
      <c r="AC542" s="35"/>
      <c r="AD542" s="35"/>
      <c r="AE542" s="35"/>
      <c r="AT542" s="18" t="s">
        <v>137</v>
      </c>
      <c r="AU542" s="18" t="s">
        <v>81</v>
      </c>
    </row>
    <row r="543" spans="1:65" s="2" customFormat="1" ht="16.5" customHeight="1">
      <c r="A543" s="35"/>
      <c r="B543" s="36"/>
      <c r="C543" s="174" t="s">
        <v>674</v>
      </c>
      <c r="D543" s="174" t="s">
        <v>130</v>
      </c>
      <c r="E543" s="175" t="s">
        <v>675</v>
      </c>
      <c r="F543" s="176" t="s">
        <v>676</v>
      </c>
      <c r="G543" s="177" t="s">
        <v>163</v>
      </c>
      <c r="H543" s="178">
        <v>1</v>
      </c>
      <c r="I543" s="179"/>
      <c r="J543" s="180">
        <f>ROUND(I543*H543,2)</f>
        <v>0</v>
      </c>
      <c r="K543" s="176" t="s">
        <v>134</v>
      </c>
      <c r="L543" s="40"/>
      <c r="M543" s="181" t="s">
        <v>19</v>
      </c>
      <c r="N543" s="182" t="s">
        <v>43</v>
      </c>
      <c r="O543" s="65"/>
      <c r="P543" s="183">
        <f>O543*H543</f>
        <v>0</v>
      </c>
      <c r="Q543" s="183">
        <v>0</v>
      </c>
      <c r="R543" s="183">
        <f>Q543*H543</f>
        <v>0</v>
      </c>
      <c r="S543" s="183">
        <v>0</v>
      </c>
      <c r="T543" s="184">
        <f>S543*H543</f>
        <v>0</v>
      </c>
      <c r="U543" s="35"/>
      <c r="V543" s="35"/>
      <c r="W543" s="35"/>
      <c r="X543" s="35"/>
      <c r="Y543" s="35"/>
      <c r="Z543" s="35"/>
      <c r="AA543" s="35"/>
      <c r="AB543" s="35"/>
      <c r="AC543" s="35"/>
      <c r="AD543" s="35"/>
      <c r="AE543" s="35"/>
      <c r="AR543" s="185" t="s">
        <v>665</v>
      </c>
      <c r="AT543" s="185" t="s">
        <v>130</v>
      </c>
      <c r="AU543" s="185" t="s">
        <v>81</v>
      </c>
      <c r="AY543" s="18" t="s">
        <v>127</v>
      </c>
      <c r="BE543" s="186">
        <f>IF(N543="základní",J543,0)</f>
        <v>0</v>
      </c>
      <c r="BF543" s="186">
        <f>IF(N543="snížená",J543,0)</f>
        <v>0</v>
      </c>
      <c r="BG543" s="186">
        <f>IF(N543="zákl. přenesená",J543,0)</f>
        <v>0</v>
      </c>
      <c r="BH543" s="186">
        <f>IF(N543="sníž. přenesená",J543,0)</f>
        <v>0</v>
      </c>
      <c r="BI543" s="186">
        <f>IF(N543="nulová",J543,0)</f>
        <v>0</v>
      </c>
      <c r="BJ543" s="18" t="s">
        <v>79</v>
      </c>
      <c r="BK543" s="186">
        <f>ROUND(I543*H543,2)</f>
        <v>0</v>
      </c>
      <c r="BL543" s="18" t="s">
        <v>665</v>
      </c>
      <c r="BM543" s="185" t="s">
        <v>677</v>
      </c>
    </row>
    <row r="544" spans="1:65" s="2" customFormat="1" ht="29.25">
      <c r="A544" s="35"/>
      <c r="B544" s="36"/>
      <c r="C544" s="37"/>
      <c r="D544" s="187" t="s">
        <v>137</v>
      </c>
      <c r="E544" s="37"/>
      <c r="F544" s="188" t="s">
        <v>673</v>
      </c>
      <c r="G544" s="37"/>
      <c r="H544" s="37"/>
      <c r="I544" s="189"/>
      <c r="J544" s="37"/>
      <c r="K544" s="37"/>
      <c r="L544" s="40"/>
      <c r="M544" s="190"/>
      <c r="N544" s="191"/>
      <c r="O544" s="65"/>
      <c r="P544" s="65"/>
      <c r="Q544" s="65"/>
      <c r="R544" s="65"/>
      <c r="S544" s="65"/>
      <c r="T544" s="66"/>
      <c r="U544" s="35"/>
      <c r="V544" s="35"/>
      <c r="W544" s="35"/>
      <c r="X544" s="35"/>
      <c r="Y544" s="35"/>
      <c r="Z544" s="35"/>
      <c r="AA544" s="35"/>
      <c r="AB544" s="35"/>
      <c r="AC544" s="35"/>
      <c r="AD544" s="35"/>
      <c r="AE544" s="35"/>
      <c r="AT544" s="18" t="s">
        <v>137</v>
      </c>
      <c r="AU544" s="18" t="s">
        <v>81</v>
      </c>
    </row>
    <row r="545" spans="1:65" s="2" customFormat="1" ht="16.5" customHeight="1">
      <c r="A545" s="35"/>
      <c r="B545" s="36"/>
      <c r="C545" s="174" t="s">
        <v>678</v>
      </c>
      <c r="D545" s="174" t="s">
        <v>130</v>
      </c>
      <c r="E545" s="175" t="s">
        <v>679</v>
      </c>
      <c r="F545" s="176" t="s">
        <v>680</v>
      </c>
      <c r="G545" s="177" t="s">
        <v>163</v>
      </c>
      <c r="H545" s="178">
        <v>1</v>
      </c>
      <c r="I545" s="179"/>
      <c r="J545" s="180">
        <f>ROUND(I545*H545,2)</f>
        <v>0</v>
      </c>
      <c r="K545" s="176" t="s">
        <v>19</v>
      </c>
      <c r="L545" s="40"/>
      <c r="M545" s="181" t="s">
        <v>19</v>
      </c>
      <c r="N545" s="182" t="s">
        <v>43</v>
      </c>
      <c r="O545" s="65"/>
      <c r="P545" s="183">
        <f>O545*H545</f>
        <v>0</v>
      </c>
      <c r="Q545" s="183">
        <v>0</v>
      </c>
      <c r="R545" s="183">
        <f>Q545*H545</f>
        <v>0</v>
      </c>
      <c r="S545" s="183">
        <v>0</v>
      </c>
      <c r="T545" s="184">
        <f>S545*H545</f>
        <v>0</v>
      </c>
      <c r="U545" s="35"/>
      <c r="V545" s="35"/>
      <c r="W545" s="35"/>
      <c r="X545" s="35"/>
      <c r="Y545" s="35"/>
      <c r="Z545" s="35"/>
      <c r="AA545" s="35"/>
      <c r="AB545" s="35"/>
      <c r="AC545" s="35"/>
      <c r="AD545" s="35"/>
      <c r="AE545" s="35"/>
      <c r="AR545" s="185" t="s">
        <v>665</v>
      </c>
      <c r="AT545" s="185" t="s">
        <v>130</v>
      </c>
      <c r="AU545" s="185" t="s">
        <v>81</v>
      </c>
      <c r="AY545" s="18" t="s">
        <v>127</v>
      </c>
      <c r="BE545" s="186">
        <f>IF(N545="základní",J545,0)</f>
        <v>0</v>
      </c>
      <c r="BF545" s="186">
        <f>IF(N545="snížená",J545,0)</f>
        <v>0</v>
      </c>
      <c r="BG545" s="186">
        <f>IF(N545="zákl. přenesená",J545,0)</f>
        <v>0</v>
      </c>
      <c r="BH545" s="186">
        <f>IF(N545="sníž. přenesená",J545,0)</f>
        <v>0</v>
      </c>
      <c r="BI545" s="186">
        <f>IF(N545="nulová",J545,0)</f>
        <v>0</v>
      </c>
      <c r="BJ545" s="18" t="s">
        <v>79</v>
      </c>
      <c r="BK545" s="186">
        <f>ROUND(I545*H545,2)</f>
        <v>0</v>
      </c>
      <c r="BL545" s="18" t="s">
        <v>665</v>
      </c>
      <c r="BM545" s="185" t="s">
        <v>681</v>
      </c>
    </row>
    <row r="546" spans="1:65" s="12" customFormat="1" ht="22.9" customHeight="1">
      <c r="B546" s="158"/>
      <c r="C546" s="159"/>
      <c r="D546" s="160" t="s">
        <v>71</v>
      </c>
      <c r="E546" s="172" t="s">
        <v>682</v>
      </c>
      <c r="F546" s="172" t="s">
        <v>683</v>
      </c>
      <c r="G546" s="159"/>
      <c r="H546" s="159"/>
      <c r="I546" s="162"/>
      <c r="J546" s="173">
        <f>BK546</f>
        <v>0</v>
      </c>
      <c r="K546" s="159"/>
      <c r="L546" s="164"/>
      <c r="M546" s="165"/>
      <c r="N546" s="166"/>
      <c r="O546" s="166"/>
      <c r="P546" s="167">
        <f>SUM(P547:P548)</f>
        <v>0</v>
      </c>
      <c r="Q546" s="166"/>
      <c r="R546" s="167">
        <f>SUM(R547:R548)</f>
        <v>0</v>
      </c>
      <c r="S546" s="166"/>
      <c r="T546" s="168">
        <f>SUM(T547:T548)</f>
        <v>0</v>
      </c>
      <c r="AR546" s="169" t="s">
        <v>165</v>
      </c>
      <c r="AT546" s="170" t="s">
        <v>71</v>
      </c>
      <c r="AU546" s="170" t="s">
        <v>79</v>
      </c>
      <c r="AY546" s="169" t="s">
        <v>127</v>
      </c>
      <c r="BK546" s="171">
        <f>SUM(BK547:BK548)</f>
        <v>0</v>
      </c>
    </row>
    <row r="547" spans="1:65" s="2" customFormat="1" ht="16.5" customHeight="1">
      <c r="A547" s="35"/>
      <c r="B547" s="36"/>
      <c r="C547" s="174" t="s">
        <v>684</v>
      </c>
      <c r="D547" s="174" t="s">
        <v>130</v>
      </c>
      <c r="E547" s="175" t="s">
        <v>685</v>
      </c>
      <c r="F547" s="176" t="s">
        <v>686</v>
      </c>
      <c r="G547" s="177" t="s">
        <v>163</v>
      </c>
      <c r="H547" s="178">
        <v>1</v>
      </c>
      <c r="I547" s="179"/>
      <c r="J547" s="180">
        <f>ROUND(I547*H547,2)</f>
        <v>0</v>
      </c>
      <c r="K547" s="176" t="s">
        <v>134</v>
      </c>
      <c r="L547" s="40"/>
      <c r="M547" s="181" t="s">
        <v>19</v>
      </c>
      <c r="N547" s="182" t="s">
        <v>43</v>
      </c>
      <c r="O547" s="65"/>
      <c r="P547" s="183">
        <f>O547*H547</f>
        <v>0</v>
      </c>
      <c r="Q547" s="183">
        <v>0</v>
      </c>
      <c r="R547" s="183">
        <f>Q547*H547</f>
        <v>0</v>
      </c>
      <c r="S547" s="183">
        <v>0</v>
      </c>
      <c r="T547" s="184">
        <f>S547*H547</f>
        <v>0</v>
      </c>
      <c r="U547" s="35"/>
      <c r="V547" s="35"/>
      <c r="W547" s="35"/>
      <c r="X547" s="35"/>
      <c r="Y547" s="35"/>
      <c r="Z547" s="35"/>
      <c r="AA547" s="35"/>
      <c r="AB547" s="35"/>
      <c r="AC547" s="35"/>
      <c r="AD547" s="35"/>
      <c r="AE547" s="35"/>
      <c r="AR547" s="185" t="s">
        <v>665</v>
      </c>
      <c r="AT547" s="185" t="s">
        <v>130</v>
      </c>
      <c r="AU547" s="185" t="s">
        <v>81</v>
      </c>
      <c r="AY547" s="18" t="s">
        <v>127</v>
      </c>
      <c r="BE547" s="186">
        <f>IF(N547="základní",J547,0)</f>
        <v>0</v>
      </c>
      <c r="BF547" s="186">
        <f>IF(N547="snížená",J547,0)</f>
        <v>0</v>
      </c>
      <c r="BG547" s="186">
        <f>IF(N547="zákl. přenesená",J547,0)</f>
        <v>0</v>
      </c>
      <c r="BH547" s="186">
        <f>IF(N547="sníž. přenesená",J547,0)</f>
        <v>0</v>
      </c>
      <c r="BI547" s="186">
        <f>IF(N547="nulová",J547,0)</f>
        <v>0</v>
      </c>
      <c r="BJ547" s="18" t="s">
        <v>79</v>
      </c>
      <c r="BK547" s="186">
        <f>ROUND(I547*H547,2)</f>
        <v>0</v>
      </c>
      <c r="BL547" s="18" t="s">
        <v>665</v>
      </c>
      <c r="BM547" s="185" t="s">
        <v>687</v>
      </c>
    </row>
    <row r="548" spans="1:65" s="2" customFormat="1" ht="29.25">
      <c r="A548" s="35"/>
      <c r="B548" s="36"/>
      <c r="C548" s="37"/>
      <c r="D548" s="187" t="s">
        <v>137</v>
      </c>
      <c r="E548" s="37"/>
      <c r="F548" s="188" t="s">
        <v>673</v>
      </c>
      <c r="G548" s="37"/>
      <c r="H548" s="37"/>
      <c r="I548" s="189"/>
      <c r="J548" s="37"/>
      <c r="K548" s="37"/>
      <c r="L548" s="40"/>
      <c r="M548" s="190"/>
      <c r="N548" s="191"/>
      <c r="O548" s="65"/>
      <c r="P548" s="65"/>
      <c r="Q548" s="65"/>
      <c r="R548" s="65"/>
      <c r="S548" s="65"/>
      <c r="T548" s="66"/>
      <c r="U548" s="35"/>
      <c r="V548" s="35"/>
      <c r="W548" s="35"/>
      <c r="X548" s="35"/>
      <c r="Y548" s="35"/>
      <c r="Z548" s="35"/>
      <c r="AA548" s="35"/>
      <c r="AB548" s="35"/>
      <c r="AC548" s="35"/>
      <c r="AD548" s="35"/>
      <c r="AE548" s="35"/>
      <c r="AT548" s="18" t="s">
        <v>137</v>
      </c>
      <c r="AU548" s="18" t="s">
        <v>81</v>
      </c>
    </row>
    <row r="549" spans="1:65" s="12" customFormat="1" ht="22.9" customHeight="1">
      <c r="B549" s="158"/>
      <c r="C549" s="159"/>
      <c r="D549" s="160" t="s">
        <v>71</v>
      </c>
      <c r="E549" s="172" t="s">
        <v>688</v>
      </c>
      <c r="F549" s="172" t="s">
        <v>689</v>
      </c>
      <c r="G549" s="159"/>
      <c r="H549" s="159"/>
      <c r="I549" s="162"/>
      <c r="J549" s="173">
        <f>BK549</f>
        <v>0</v>
      </c>
      <c r="K549" s="159"/>
      <c r="L549" s="164"/>
      <c r="M549" s="165"/>
      <c r="N549" s="166"/>
      <c r="O549" s="166"/>
      <c r="P549" s="167">
        <f>SUM(P550:P551)</f>
        <v>0</v>
      </c>
      <c r="Q549" s="166"/>
      <c r="R549" s="167">
        <f>SUM(R550:R551)</f>
        <v>0</v>
      </c>
      <c r="S549" s="166"/>
      <c r="T549" s="168">
        <f>SUM(T550:T551)</f>
        <v>0</v>
      </c>
      <c r="AR549" s="169" t="s">
        <v>165</v>
      </c>
      <c r="AT549" s="170" t="s">
        <v>71</v>
      </c>
      <c r="AU549" s="170" t="s">
        <v>79</v>
      </c>
      <c r="AY549" s="169" t="s">
        <v>127</v>
      </c>
      <c r="BK549" s="171">
        <f>SUM(BK550:BK551)</f>
        <v>0</v>
      </c>
    </row>
    <row r="550" spans="1:65" s="2" customFormat="1" ht="24">
      <c r="A550" s="35"/>
      <c r="B550" s="36"/>
      <c r="C550" s="174" t="s">
        <v>690</v>
      </c>
      <c r="D550" s="174" t="s">
        <v>130</v>
      </c>
      <c r="E550" s="175" t="s">
        <v>691</v>
      </c>
      <c r="F550" s="176" t="s">
        <v>692</v>
      </c>
      <c r="G550" s="177" t="s">
        <v>163</v>
      </c>
      <c r="H550" s="178">
        <v>1</v>
      </c>
      <c r="I550" s="179"/>
      <c r="J550" s="180">
        <f>ROUND(I550*H550,2)</f>
        <v>0</v>
      </c>
      <c r="K550" s="176" t="s">
        <v>134</v>
      </c>
      <c r="L550" s="40"/>
      <c r="M550" s="181" t="s">
        <v>19</v>
      </c>
      <c r="N550" s="182" t="s">
        <v>43</v>
      </c>
      <c r="O550" s="65"/>
      <c r="P550" s="183">
        <f>O550*H550</f>
        <v>0</v>
      </c>
      <c r="Q550" s="183">
        <v>0</v>
      </c>
      <c r="R550" s="183">
        <f>Q550*H550</f>
        <v>0</v>
      </c>
      <c r="S550" s="183">
        <v>0</v>
      </c>
      <c r="T550" s="184">
        <f>S550*H550</f>
        <v>0</v>
      </c>
      <c r="U550" s="35"/>
      <c r="V550" s="35"/>
      <c r="W550" s="35"/>
      <c r="X550" s="35"/>
      <c r="Y550" s="35"/>
      <c r="Z550" s="35"/>
      <c r="AA550" s="35"/>
      <c r="AB550" s="35"/>
      <c r="AC550" s="35"/>
      <c r="AD550" s="35"/>
      <c r="AE550" s="35"/>
      <c r="AR550" s="185" t="s">
        <v>665</v>
      </c>
      <c r="AT550" s="185" t="s">
        <v>130</v>
      </c>
      <c r="AU550" s="185" t="s">
        <v>81</v>
      </c>
      <c r="AY550" s="18" t="s">
        <v>127</v>
      </c>
      <c r="BE550" s="186">
        <f>IF(N550="základní",J550,0)</f>
        <v>0</v>
      </c>
      <c r="BF550" s="186">
        <f>IF(N550="snížená",J550,0)</f>
        <v>0</v>
      </c>
      <c r="BG550" s="186">
        <f>IF(N550="zákl. přenesená",J550,0)</f>
        <v>0</v>
      </c>
      <c r="BH550" s="186">
        <f>IF(N550="sníž. přenesená",J550,0)</f>
        <v>0</v>
      </c>
      <c r="BI550" s="186">
        <f>IF(N550="nulová",J550,0)</f>
        <v>0</v>
      </c>
      <c r="BJ550" s="18" t="s">
        <v>79</v>
      </c>
      <c r="BK550" s="186">
        <f>ROUND(I550*H550,2)</f>
        <v>0</v>
      </c>
      <c r="BL550" s="18" t="s">
        <v>665</v>
      </c>
      <c r="BM550" s="185" t="s">
        <v>693</v>
      </c>
    </row>
    <row r="551" spans="1:65" s="2" customFormat="1" ht="29.25">
      <c r="A551" s="35"/>
      <c r="B551" s="36"/>
      <c r="C551" s="37"/>
      <c r="D551" s="187" t="s">
        <v>137</v>
      </c>
      <c r="E551" s="37"/>
      <c r="F551" s="188" t="s">
        <v>673</v>
      </c>
      <c r="G551" s="37"/>
      <c r="H551" s="37"/>
      <c r="I551" s="189"/>
      <c r="J551" s="37"/>
      <c r="K551" s="37"/>
      <c r="L551" s="40"/>
      <c r="M551" s="235"/>
      <c r="N551" s="236"/>
      <c r="O551" s="237"/>
      <c r="P551" s="237"/>
      <c r="Q551" s="237"/>
      <c r="R551" s="237"/>
      <c r="S551" s="237"/>
      <c r="T551" s="238"/>
      <c r="U551" s="35"/>
      <c r="V551" s="35"/>
      <c r="W551" s="35"/>
      <c r="X551" s="35"/>
      <c r="Y551" s="35"/>
      <c r="Z551" s="35"/>
      <c r="AA551" s="35"/>
      <c r="AB551" s="35"/>
      <c r="AC551" s="35"/>
      <c r="AD551" s="35"/>
      <c r="AE551" s="35"/>
      <c r="AT551" s="18" t="s">
        <v>137</v>
      </c>
      <c r="AU551" s="18" t="s">
        <v>81</v>
      </c>
    </row>
    <row r="552" spans="1:65" s="2" customFormat="1" ht="6.95" customHeight="1">
      <c r="A552" s="35"/>
      <c r="B552" s="48"/>
      <c r="C552" s="49"/>
      <c r="D552" s="49"/>
      <c r="E552" s="49"/>
      <c r="F552" s="49"/>
      <c r="G552" s="49"/>
      <c r="H552" s="49"/>
      <c r="I552" s="49"/>
      <c r="J552" s="49"/>
      <c r="K552" s="49"/>
      <c r="L552" s="40"/>
      <c r="M552" s="35"/>
      <c r="O552" s="35"/>
      <c r="P552" s="35"/>
      <c r="Q552" s="35"/>
      <c r="R552" s="35"/>
      <c r="S552" s="35"/>
      <c r="T552" s="35"/>
      <c r="U552" s="35"/>
      <c r="V552" s="35"/>
      <c r="W552" s="35"/>
      <c r="X552" s="35"/>
      <c r="Y552" s="35"/>
      <c r="Z552" s="35"/>
      <c r="AA552" s="35"/>
      <c r="AB552" s="35"/>
      <c r="AC552" s="35"/>
      <c r="AD552" s="35"/>
      <c r="AE552" s="35"/>
    </row>
  </sheetData>
  <sheetProtection algorithmName="SHA-512" hashValue="PKBUCVAOQuWk+UvaMipUEh3OBlFYZksfxRFE0WPGcIYilA5lsNHNODbRcz5YjYyMeZp02oepZ+n6hLOvX03Ltg==" saltValue="2S2yoJRyfmc3/MyEXXChhdGNzuHsbNIEM3Z87ngXtS6d9BlZJGhDK05VYyHBt1M9oZkNZteOTez6KT+GJk6tJQ==" spinCount="100000" sheet="1" objects="1" scenarios="1" formatColumns="0" formatRows="0" autoFilter="0"/>
  <autoFilter ref="C98:K551" xr:uid="{00000000-0009-0000-0000-000001000000}"/>
  <mergeCells count="9">
    <mergeCell ref="E50:H50"/>
    <mergeCell ref="E89:H89"/>
    <mergeCell ref="E91:H9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4"/>
      <c r="M2" s="364"/>
      <c r="N2" s="364"/>
      <c r="O2" s="364"/>
      <c r="P2" s="364"/>
      <c r="Q2" s="364"/>
      <c r="R2" s="364"/>
      <c r="S2" s="364"/>
      <c r="T2" s="364"/>
      <c r="U2" s="364"/>
      <c r="V2" s="364"/>
      <c r="AT2" s="18" t="s">
        <v>84</v>
      </c>
    </row>
    <row r="3" spans="1:46" s="1" customFormat="1" ht="6.95" customHeight="1">
      <c r="B3" s="102"/>
      <c r="C3" s="103"/>
      <c r="D3" s="103"/>
      <c r="E3" s="103"/>
      <c r="F3" s="103"/>
      <c r="G3" s="103"/>
      <c r="H3" s="103"/>
      <c r="I3" s="103"/>
      <c r="J3" s="103"/>
      <c r="K3" s="103"/>
      <c r="L3" s="21"/>
      <c r="AT3" s="18" t="s">
        <v>81</v>
      </c>
    </row>
    <row r="4" spans="1:46" s="1" customFormat="1" ht="24.95" customHeight="1">
      <c r="B4" s="21"/>
      <c r="D4" s="104" t="s">
        <v>85</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5" t="str">
        <f>'Rekapitulace stavby'!K6</f>
        <v>Výměna krytiny a údržba střech ZŠ Školní náměstí Chrudim</v>
      </c>
      <c r="F7" s="366"/>
      <c r="G7" s="366"/>
      <c r="H7" s="366"/>
      <c r="L7" s="21"/>
    </row>
    <row r="8" spans="1:46" s="2" customFormat="1" ht="12" customHeight="1">
      <c r="A8" s="35"/>
      <c r="B8" s="40"/>
      <c r="C8" s="35"/>
      <c r="D8" s="106" t="s">
        <v>86</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7" t="s">
        <v>694</v>
      </c>
      <c r="F9" s="368"/>
      <c r="G9" s="368"/>
      <c r="H9" s="368"/>
      <c r="I9" s="35"/>
      <c r="J9" s="35"/>
      <c r="K9" s="35"/>
      <c r="L9" s="10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18</v>
      </c>
      <c r="E11" s="35"/>
      <c r="F11" s="108" t="s">
        <v>19</v>
      </c>
      <c r="G11" s="35"/>
      <c r="H11" s="35"/>
      <c r="I11" s="106" t="s">
        <v>20</v>
      </c>
      <c r="J11" s="108" t="s">
        <v>19</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21</v>
      </c>
      <c r="E12" s="35"/>
      <c r="F12" s="108" t="s">
        <v>22</v>
      </c>
      <c r="G12" s="35"/>
      <c r="H12" s="35"/>
      <c r="I12" s="106" t="s">
        <v>23</v>
      </c>
      <c r="J12" s="109" t="str">
        <f>'Rekapitulace stavby'!AN8</f>
        <v>22. 1. 2021</v>
      </c>
      <c r="K12" s="35"/>
      <c r="L12" s="10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25</v>
      </c>
      <c r="E14" s="35"/>
      <c r="F14" s="35"/>
      <c r="G14" s="35"/>
      <c r="H14" s="35"/>
      <c r="I14" s="106" t="s">
        <v>26</v>
      </c>
      <c r="J14" s="108" t="s">
        <v>19</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
        <v>27</v>
      </c>
      <c r="F15" s="35"/>
      <c r="G15" s="35"/>
      <c r="H15" s="35"/>
      <c r="I15" s="106" t="s">
        <v>28</v>
      </c>
      <c r="J15" s="108" t="s">
        <v>19</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29</v>
      </c>
      <c r="E17" s="35"/>
      <c r="F17" s="35"/>
      <c r="G17" s="35"/>
      <c r="H17" s="35"/>
      <c r="I17" s="106" t="s">
        <v>26</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9" t="str">
        <f>'Rekapitulace stavby'!E14</f>
        <v>Vyplň údaj</v>
      </c>
      <c r="F18" s="370"/>
      <c r="G18" s="370"/>
      <c r="H18" s="370"/>
      <c r="I18" s="106" t="s">
        <v>28</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31</v>
      </c>
      <c r="E20" s="35"/>
      <c r="F20" s="35"/>
      <c r="G20" s="35"/>
      <c r="H20" s="35"/>
      <c r="I20" s="106" t="s">
        <v>26</v>
      </c>
      <c r="J20" s="108" t="s">
        <v>19</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32</v>
      </c>
      <c r="F21" s="35"/>
      <c r="G21" s="35"/>
      <c r="H21" s="35"/>
      <c r="I21" s="106" t="s">
        <v>28</v>
      </c>
      <c r="J21" s="108" t="s">
        <v>19</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34</v>
      </c>
      <c r="E23" s="35"/>
      <c r="F23" s="35"/>
      <c r="G23" s="35"/>
      <c r="H23" s="35"/>
      <c r="I23" s="106" t="s">
        <v>26</v>
      </c>
      <c r="J23" s="108" t="s">
        <v>19</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
        <v>35</v>
      </c>
      <c r="F24" s="35"/>
      <c r="G24" s="35"/>
      <c r="H24" s="35"/>
      <c r="I24" s="106" t="s">
        <v>28</v>
      </c>
      <c r="J24" s="108" t="s">
        <v>19</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36</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71" t="s">
        <v>19</v>
      </c>
      <c r="F27" s="371"/>
      <c r="G27" s="371"/>
      <c r="H27" s="371"/>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35" customHeight="1">
      <c r="A30" s="35"/>
      <c r="B30" s="40"/>
      <c r="C30" s="35"/>
      <c r="D30" s="114" t="s">
        <v>38</v>
      </c>
      <c r="E30" s="35"/>
      <c r="F30" s="35"/>
      <c r="G30" s="35"/>
      <c r="H30" s="35"/>
      <c r="I30" s="35"/>
      <c r="J30" s="115">
        <f>ROUND(J81,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40</v>
      </c>
      <c r="G32" s="35"/>
      <c r="H32" s="35"/>
      <c r="I32" s="116" t="s">
        <v>39</v>
      </c>
      <c r="J32" s="116" t="s">
        <v>41</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42</v>
      </c>
      <c r="E33" s="106" t="s">
        <v>43</v>
      </c>
      <c r="F33" s="118">
        <f>ROUND((SUM(BE81:BE113)),  2)</f>
        <v>0</v>
      </c>
      <c r="G33" s="35"/>
      <c r="H33" s="35"/>
      <c r="I33" s="119">
        <v>0.21</v>
      </c>
      <c r="J33" s="118">
        <f>ROUND(((SUM(BE81:BE113))*I33),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44</v>
      </c>
      <c r="F34" s="118">
        <f>ROUND((SUM(BF81:BF113)),  2)</f>
        <v>0</v>
      </c>
      <c r="G34" s="35"/>
      <c r="H34" s="35"/>
      <c r="I34" s="119">
        <v>0.15</v>
      </c>
      <c r="J34" s="118">
        <f>ROUND(((SUM(BF81:BF113))*I34),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45</v>
      </c>
      <c r="F35" s="118">
        <f>ROUND((SUM(BG81:BG113)),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46</v>
      </c>
      <c r="F36" s="118">
        <f>ROUND((SUM(BH81:BH113)),  2)</f>
        <v>0</v>
      </c>
      <c r="G36" s="35"/>
      <c r="H36" s="35"/>
      <c r="I36" s="119">
        <v>0.15</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47</v>
      </c>
      <c r="F37" s="118">
        <f>ROUND((SUM(BI81:BI113)),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35" customHeight="1">
      <c r="A39" s="35"/>
      <c r="B39" s="40"/>
      <c r="C39" s="120"/>
      <c r="D39" s="121" t="s">
        <v>48</v>
      </c>
      <c r="E39" s="122"/>
      <c r="F39" s="122"/>
      <c r="G39" s="123" t="s">
        <v>49</v>
      </c>
      <c r="H39" s="124" t="s">
        <v>50</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88</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72" t="str">
        <f>E7</f>
        <v>Výměna krytiny a údržba střech ZŠ Školní náměstí Chrudim</v>
      </c>
      <c r="F48" s="373"/>
      <c r="G48" s="373"/>
      <c r="H48" s="373"/>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86</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44" t="str">
        <f>E9</f>
        <v>01 - Hromosvod</v>
      </c>
      <c r="F50" s="374"/>
      <c r="G50" s="374"/>
      <c r="H50" s="374"/>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Chrudim, Školní náměstí č.p. 238</v>
      </c>
      <c r="G52" s="37"/>
      <c r="H52" s="37"/>
      <c r="I52" s="30" t="s">
        <v>23</v>
      </c>
      <c r="J52" s="60" t="str">
        <f>IF(J12="","",J12)</f>
        <v>22. 1. 2021</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Město Chrudim</v>
      </c>
      <c r="G54" s="37"/>
      <c r="H54" s="37"/>
      <c r="I54" s="30" t="s">
        <v>31</v>
      </c>
      <c r="J54" s="33" t="str">
        <f>E21</f>
        <v>KLIKS atelier, s.r.o.</v>
      </c>
      <c r="K54" s="37"/>
      <c r="L54" s="107"/>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34</v>
      </c>
      <c r="J55" s="33" t="str">
        <f>E24</f>
        <v>Michal Kubelka</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89</v>
      </c>
      <c r="D57" s="132"/>
      <c r="E57" s="132"/>
      <c r="F57" s="132"/>
      <c r="G57" s="132"/>
      <c r="H57" s="132"/>
      <c r="I57" s="132"/>
      <c r="J57" s="133" t="s">
        <v>90</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9" customHeight="1">
      <c r="A59" s="35"/>
      <c r="B59" s="36"/>
      <c r="C59" s="134" t="s">
        <v>70</v>
      </c>
      <c r="D59" s="37"/>
      <c r="E59" s="37"/>
      <c r="F59" s="37"/>
      <c r="G59" s="37"/>
      <c r="H59" s="37"/>
      <c r="I59" s="37"/>
      <c r="J59" s="78">
        <f>J81</f>
        <v>0</v>
      </c>
      <c r="K59" s="37"/>
      <c r="L59" s="107"/>
      <c r="S59" s="35"/>
      <c r="T59" s="35"/>
      <c r="U59" s="35"/>
      <c r="V59" s="35"/>
      <c r="W59" s="35"/>
      <c r="X59" s="35"/>
      <c r="Y59" s="35"/>
      <c r="Z59" s="35"/>
      <c r="AA59" s="35"/>
      <c r="AB59" s="35"/>
      <c r="AC59" s="35"/>
      <c r="AD59" s="35"/>
      <c r="AE59" s="35"/>
      <c r="AU59" s="18" t="s">
        <v>91</v>
      </c>
    </row>
    <row r="60" spans="1:47" s="9" customFormat="1" ht="24.95" customHeight="1">
      <c r="B60" s="135"/>
      <c r="C60" s="136"/>
      <c r="D60" s="137" t="s">
        <v>97</v>
      </c>
      <c r="E60" s="138"/>
      <c r="F60" s="138"/>
      <c r="G60" s="138"/>
      <c r="H60" s="138"/>
      <c r="I60" s="138"/>
      <c r="J60" s="139">
        <f>J82</f>
        <v>0</v>
      </c>
      <c r="K60" s="136"/>
      <c r="L60" s="140"/>
    </row>
    <row r="61" spans="1:47" s="10" customFormat="1" ht="19.899999999999999" customHeight="1">
      <c r="B61" s="141"/>
      <c r="C61" s="142"/>
      <c r="D61" s="143" t="s">
        <v>695</v>
      </c>
      <c r="E61" s="144"/>
      <c r="F61" s="144"/>
      <c r="G61" s="144"/>
      <c r="H61" s="144"/>
      <c r="I61" s="144"/>
      <c r="J61" s="145">
        <f>J83</f>
        <v>0</v>
      </c>
      <c r="K61" s="142"/>
      <c r="L61" s="146"/>
    </row>
    <row r="62" spans="1:47" s="2" customFormat="1" ht="21.75" customHeight="1">
      <c r="A62" s="35"/>
      <c r="B62" s="36"/>
      <c r="C62" s="37"/>
      <c r="D62" s="37"/>
      <c r="E62" s="37"/>
      <c r="F62" s="37"/>
      <c r="G62" s="37"/>
      <c r="H62" s="37"/>
      <c r="I62" s="37"/>
      <c r="J62" s="37"/>
      <c r="K62" s="37"/>
      <c r="L62" s="10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10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107"/>
      <c r="S67" s="35"/>
      <c r="T67" s="35"/>
      <c r="U67" s="35"/>
      <c r="V67" s="35"/>
      <c r="W67" s="35"/>
      <c r="X67" s="35"/>
      <c r="Y67" s="35"/>
      <c r="Z67" s="35"/>
      <c r="AA67" s="35"/>
      <c r="AB67" s="35"/>
      <c r="AC67" s="35"/>
      <c r="AD67" s="35"/>
      <c r="AE67" s="35"/>
    </row>
    <row r="68" spans="1:31" s="2" customFormat="1" ht="24.95" customHeight="1">
      <c r="A68" s="35"/>
      <c r="B68" s="36"/>
      <c r="C68" s="24" t="s">
        <v>112</v>
      </c>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107"/>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16.5" customHeight="1">
      <c r="A71" s="35"/>
      <c r="B71" s="36"/>
      <c r="C71" s="37"/>
      <c r="D71" s="37"/>
      <c r="E71" s="372" t="str">
        <f>E7</f>
        <v>Výměna krytiny a údržba střech ZŠ Školní náměstí Chrudim</v>
      </c>
      <c r="F71" s="373"/>
      <c r="G71" s="373"/>
      <c r="H71" s="373"/>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86</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44" t="str">
        <f>E9</f>
        <v>01 - Hromosvod</v>
      </c>
      <c r="F73" s="374"/>
      <c r="G73" s="374"/>
      <c r="H73" s="374"/>
      <c r="I73" s="37"/>
      <c r="J73" s="37"/>
      <c r="K73" s="37"/>
      <c r="L73" s="10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Chrudim, Školní náměstí č.p. 238</v>
      </c>
      <c r="G75" s="37"/>
      <c r="H75" s="37"/>
      <c r="I75" s="30" t="s">
        <v>23</v>
      </c>
      <c r="J75" s="60" t="str">
        <f>IF(J12="","",J12)</f>
        <v>22. 1. 2021</v>
      </c>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5.2" customHeight="1">
      <c r="A77" s="35"/>
      <c r="B77" s="36"/>
      <c r="C77" s="30" t="s">
        <v>25</v>
      </c>
      <c r="D77" s="37"/>
      <c r="E77" s="37"/>
      <c r="F77" s="28" t="str">
        <f>E15</f>
        <v>Město Chrudim</v>
      </c>
      <c r="G77" s="37"/>
      <c r="H77" s="37"/>
      <c r="I77" s="30" t="s">
        <v>31</v>
      </c>
      <c r="J77" s="33" t="str">
        <f>E21</f>
        <v>KLIKS atelier, s.r.o.</v>
      </c>
      <c r="K77" s="37"/>
      <c r="L77" s="10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34</v>
      </c>
      <c r="J78" s="33" t="str">
        <f>E24</f>
        <v>Michal Kubelka</v>
      </c>
      <c r="K78" s="37"/>
      <c r="L78" s="10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07"/>
      <c r="S79" s="35"/>
      <c r="T79" s="35"/>
      <c r="U79" s="35"/>
      <c r="V79" s="35"/>
      <c r="W79" s="35"/>
      <c r="X79" s="35"/>
      <c r="Y79" s="35"/>
      <c r="Z79" s="35"/>
      <c r="AA79" s="35"/>
      <c r="AB79" s="35"/>
      <c r="AC79" s="35"/>
      <c r="AD79" s="35"/>
      <c r="AE79" s="35"/>
    </row>
    <row r="80" spans="1:31" s="11" customFormat="1" ht="29.25" customHeight="1">
      <c r="A80" s="147"/>
      <c r="B80" s="148"/>
      <c r="C80" s="149" t="s">
        <v>113</v>
      </c>
      <c r="D80" s="150" t="s">
        <v>57</v>
      </c>
      <c r="E80" s="150" t="s">
        <v>53</v>
      </c>
      <c r="F80" s="150" t="s">
        <v>54</v>
      </c>
      <c r="G80" s="150" t="s">
        <v>114</v>
      </c>
      <c r="H80" s="150" t="s">
        <v>115</v>
      </c>
      <c r="I80" s="150" t="s">
        <v>116</v>
      </c>
      <c r="J80" s="150" t="s">
        <v>90</v>
      </c>
      <c r="K80" s="151" t="s">
        <v>117</v>
      </c>
      <c r="L80" s="152"/>
      <c r="M80" s="69" t="s">
        <v>19</v>
      </c>
      <c r="N80" s="70" t="s">
        <v>42</v>
      </c>
      <c r="O80" s="70" t="s">
        <v>118</v>
      </c>
      <c r="P80" s="70" t="s">
        <v>119</v>
      </c>
      <c r="Q80" s="70" t="s">
        <v>120</v>
      </c>
      <c r="R80" s="70" t="s">
        <v>121</v>
      </c>
      <c r="S80" s="70" t="s">
        <v>122</v>
      </c>
      <c r="T80" s="71" t="s">
        <v>123</v>
      </c>
      <c r="U80" s="147"/>
      <c r="V80" s="147"/>
      <c r="W80" s="147"/>
      <c r="X80" s="147"/>
      <c r="Y80" s="147"/>
      <c r="Z80" s="147"/>
      <c r="AA80" s="147"/>
      <c r="AB80" s="147"/>
      <c r="AC80" s="147"/>
      <c r="AD80" s="147"/>
      <c r="AE80" s="147"/>
    </row>
    <row r="81" spans="1:65" s="2" customFormat="1" ht="22.9" customHeight="1">
      <c r="A81" s="35"/>
      <c r="B81" s="36"/>
      <c r="C81" s="76" t="s">
        <v>124</v>
      </c>
      <c r="D81" s="37"/>
      <c r="E81" s="37"/>
      <c r="F81" s="37"/>
      <c r="G81" s="37"/>
      <c r="H81" s="37"/>
      <c r="I81" s="37"/>
      <c r="J81" s="153">
        <f>BK81</f>
        <v>0</v>
      </c>
      <c r="K81" s="37"/>
      <c r="L81" s="40"/>
      <c r="M81" s="72"/>
      <c r="N81" s="154"/>
      <c r="O81" s="73"/>
      <c r="P81" s="155">
        <f>P82</f>
        <v>0</v>
      </c>
      <c r="Q81" s="73"/>
      <c r="R81" s="155">
        <f>R82</f>
        <v>0</v>
      </c>
      <c r="S81" s="73"/>
      <c r="T81" s="156">
        <f>T82</f>
        <v>0</v>
      </c>
      <c r="U81" s="35"/>
      <c r="V81" s="35"/>
      <c r="W81" s="35"/>
      <c r="X81" s="35"/>
      <c r="Y81" s="35"/>
      <c r="Z81" s="35"/>
      <c r="AA81" s="35"/>
      <c r="AB81" s="35"/>
      <c r="AC81" s="35"/>
      <c r="AD81" s="35"/>
      <c r="AE81" s="35"/>
      <c r="AT81" s="18" t="s">
        <v>71</v>
      </c>
      <c r="AU81" s="18" t="s">
        <v>91</v>
      </c>
      <c r="BK81" s="157">
        <f>BK82</f>
        <v>0</v>
      </c>
    </row>
    <row r="82" spans="1:65" s="12" customFormat="1" ht="25.9" customHeight="1">
      <c r="B82" s="158"/>
      <c r="C82" s="159"/>
      <c r="D82" s="160" t="s">
        <v>71</v>
      </c>
      <c r="E82" s="161" t="s">
        <v>260</v>
      </c>
      <c r="F82" s="161" t="s">
        <v>261</v>
      </c>
      <c r="G82" s="159"/>
      <c r="H82" s="159"/>
      <c r="I82" s="162"/>
      <c r="J82" s="163">
        <f>BK82</f>
        <v>0</v>
      </c>
      <c r="K82" s="159"/>
      <c r="L82" s="164"/>
      <c r="M82" s="165"/>
      <c r="N82" s="166"/>
      <c r="O82" s="166"/>
      <c r="P82" s="167">
        <f>P83</f>
        <v>0</v>
      </c>
      <c r="Q82" s="166"/>
      <c r="R82" s="167">
        <f>R83</f>
        <v>0</v>
      </c>
      <c r="S82" s="166"/>
      <c r="T82" s="168">
        <f>T83</f>
        <v>0</v>
      </c>
      <c r="AR82" s="169" t="s">
        <v>81</v>
      </c>
      <c r="AT82" s="170" t="s">
        <v>71</v>
      </c>
      <c r="AU82" s="170" t="s">
        <v>72</v>
      </c>
      <c r="AY82" s="169" t="s">
        <v>127</v>
      </c>
      <c r="BK82" s="171">
        <f>BK83</f>
        <v>0</v>
      </c>
    </row>
    <row r="83" spans="1:65" s="12" customFormat="1" ht="22.9" customHeight="1">
      <c r="B83" s="158"/>
      <c r="C83" s="159"/>
      <c r="D83" s="160" t="s">
        <v>71</v>
      </c>
      <c r="E83" s="172" t="s">
        <v>696</v>
      </c>
      <c r="F83" s="172" t="s">
        <v>697</v>
      </c>
      <c r="G83" s="159"/>
      <c r="H83" s="159"/>
      <c r="I83" s="162"/>
      <c r="J83" s="173">
        <f>BK83</f>
        <v>0</v>
      </c>
      <c r="K83" s="159"/>
      <c r="L83" s="164"/>
      <c r="M83" s="165"/>
      <c r="N83" s="166"/>
      <c r="O83" s="166"/>
      <c r="P83" s="167">
        <f>SUM(P84:P113)</f>
        <v>0</v>
      </c>
      <c r="Q83" s="166"/>
      <c r="R83" s="167">
        <f>SUM(R84:R113)</f>
        <v>0</v>
      </c>
      <c r="S83" s="166"/>
      <c r="T83" s="168">
        <f>SUM(T84:T113)</f>
        <v>0</v>
      </c>
      <c r="AR83" s="169" t="s">
        <v>81</v>
      </c>
      <c r="AT83" s="170" t="s">
        <v>71</v>
      </c>
      <c r="AU83" s="170" t="s">
        <v>79</v>
      </c>
      <c r="AY83" s="169" t="s">
        <v>127</v>
      </c>
      <c r="BK83" s="171">
        <f>SUM(BK84:BK113)</f>
        <v>0</v>
      </c>
    </row>
    <row r="84" spans="1:65" s="2" customFormat="1" ht="16.5" customHeight="1">
      <c r="A84" s="35"/>
      <c r="B84" s="36"/>
      <c r="C84" s="174" t="s">
        <v>79</v>
      </c>
      <c r="D84" s="174" t="s">
        <v>130</v>
      </c>
      <c r="E84" s="175" t="s">
        <v>698</v>
      </c>
      <c r="F84" s="176" t="s">
        <v>699</v>
      </c>
      <c r="G84" s="177" t="s">
        <v>409</v>
      </c>
      <c r="H84" s="178">
        <v>16</v>
      </c>
      <c r="I84" s="179"/>
      <c r="J84" s="180">
        <f t="shared" ref="J84:J113" si="0">ROUND(I84*H84,2)</f>
        <v>0</v>
      </c>
      <c r="K84" s="176" t="s">
        <v>19</v>
      </c>
      <c r="L84" s="40"/>
      <c r="M84" s="181" t="s">
        <v>19</v>
      </c>
      <c r="N84" s="182" t="s">
        <v>43</v>
      </c>
      <c r="O84" s="65"/>
      <c r="P84" s="183">
        <f t="shared" ref="P84:P113" si="1">O84*H84</f>
        <v>0</v>
      </c>
      <c r="Q84" s="183">
        <v>0</v>
      </c>
      <c r="R84" s="183">
        <f t="shared" ref="R84:R113" si="2">Q84*H84</f>
        <v>0</v>
      </c>
      <c r="S84" s="183">
        <v>0</v>
      </c>
      <c r="T84" s="184">
        <f t="shared" ref="T84:T113" si="3">S84*H84</f>
        <v>0</v>
      </c>
      <c r="U84" s="35"/>
      <c r="V84" s="35"/>
      <c r="W84" s="35"/>
      <c r="X84" s="35"/>
      <c r="Y84" s="35"/>
      <c r="Z84" s="35"/>
      <c r="AA84" s="35"/>
      <c r="AB84" s="35"/>
      <c r="AC84" s="35"/>
      <c r="AD84" s="35"/>
      <c r="AE84" s="35"/>
      <c r="AR84" s="185" t="s">
        <v>220</v>
      </c>
      <c r="AT84" s="185" t="s">
        <v>130</v>
      </c>
      <c r="AU84" s="185" t="s">
        <v>81</v>
      </c>
      <c r="AY84" s="18" t="s">
        <v>127</v>
      </c>
      <c r="BE84" s="186">
        <f t="shared" ref="BE84:BE113" si="4">IF(N84="základní",J84,0)</f>
        <v>0</v>
      </c>
      <c r="BF84" s="186">
        <f t="shared" ref="BF84:BF113" si="5">IF(N84="snížená",J84,0)</f>
        <v>0</v>
      </c>
      <c r="BG84" s="186">
        <f t="shared" ref="BG84:BG113" si="6">IF(N84="zákl. přenesená",J84,0)</f>
        <v>0</v>
      </c>
      <c r="BH84" s="186">
        <f t="shared" ref="BH84:BH113" si="7">IF(N84="sníž. přenesená",J84,0)</f>
        <v>0</v>
      </c>
      <c r="BI84" s="186">
        <f t="shared" ref="BI84:BI113" si="8">IF(N84="nulová",J84,0)</f>
        <v>0</v>
      </c>
      <c r="BJ84" s="18" t="s">
        <v>79</v>
      </c>
      <c r="BK84" s="186">
        <f t="shared" ref="BK84:BK113" si="9">ROUND(I84*H84,2)</f>
        <v>0</v>
      </c>
      <c r="BL84" s="18" t="s">
        <v>220</v>
      </c>
      <c r="BM84" s="185" t="s">
        <v>700</v>
      </c>
    </row>
    <row r="85" spans="1:65" s="2" customFormat="1" ht="16.5" customHeight="1">
      <c r="A85" s="35"/>
      <c r="B85" s="36"/>
      <c r="C85" s="174" t="s">
        <v>81</v>
      </c>
      <c r="D85" s="174" t="s">
        <v>130</v>
      </c>
      <c r="E85" s="175" t="s">
        <v>701</v>
      </c>
      <c r="F85" s="176" t="s">
        <v>702</v>
      </c>
      <c r="G85" s="177" t="s">
        <v>703</v>
      </c>
      <c r="H85" s="178">
        <v>3</v>
      </c>
      <c r="I85" s="179"/>
      <c r="J85" s="180">
        <f t="shared" si="0"/>
        <v>0</v>
      </c>
      <c r="K85" s="176" t="s">
        <v>19</v>
      </c>
      <c r="L85" s="40"/>
      <c r="M85" s="181" t="s">
        <v>19</v>
      </c>
      <c r="N85" s="182" t="s">
        <v>43</v>
      </c>
      <c r="O85" s="65"/>
      <c r="P85" s="183">
        <f t="shared" si="1"/>
        <v>0</v>
      </c>
      <c r="Q85" s="183">
        <v>0</v>
      </c>
      <c r="R85" s="183">
        <f t="shared" si="2"/>
        <v>0</v>
      </c>
      <c r="S85" s="183">
        <v>0</v>
      </c>
      <c r="T85" s="184">
        <f t="shared" si="3"/>
        <v>0</v>
      </c>
      <c r="U85" s="35"/>
      <c r="V85" s="35"/>
      <c r="W85" s="35"/>
      <c r="X85" s="35"/>
      <c r="Y85" s="35"/>
      <c r="Z85" s="35"/>
      <c r="AA85" s="35"/>
      <c r="AB85" s="35"/>
      <c r="AC85" s="35"/>
      <c r="AD85" s="35"/>
      <c r="AE85" s="35"/>
      <c r="AR85" s="185" t="s">
        <v>220</v>
      </c>
      <c r="AT85" s="185" t="s">
        <v>130</v>
      </c>
      <c r="AU85" s="185" t="s">
        <v>81</v>
      </c>
      <c r="AY85" s="18" t="s">
        <v>127</v>
      </c>
      <c r="BE85" s="186">
        <f t="shared" si="4"/>
        <v>0</v>
      </c>
      <c r="BF85" s="186">
        <f t="shared" si="5"/>
        <v>0</v>
      </c>
      <c r="BG85" s="186">
        <f t="shared" si="6"/>
        <v>0</v>
      </c>
      <c r="BH85" s="186">
        <f t="shared" si="7"/>
        <v>0</v>
      </c>
      <c r="BI85" s="186">
        <f t="shared" si="8"/>
        <v>0</v>
      </c>
      <c r="BJ85" s="18" t="s">
        <v>79</v>
      </c>
      <c r="BK85" s="186">
        <f t="shared" si="9"/>
        <v>0</v>
      </c>
      <c r="BL85" s="18" t="s">
        <v>220</v>
      </c>
      <c r="BM85" s="185" t="s">
        <v>704</v>
      </c>
    </row>
    <row r="86" spans="1:65" s="2" customFormat="1" ht="16.5" customHeight="1">
      <c r="A86" s="35"/>
      <c r="B86" s="36"/>
      <c r="C86" s="174" t="s">
        <v>152</v>
      </c>
      <c r="D86" s="174" t="s">
        <v>130</v>
      </c>
      <c r="E86" s="175" t="s">
        <v>705</v>
      </c>
      <c r="F86" s="176" t="s">
        <v>706</v>
      </c>
      <c r="G86" s="177" t="s">
        <v>703</v>
      </c>
      <c r="H86" s="178">
        <v>45</v>
      </c>
      <c r="I86" s="179"/>
      <c r="J86" s="180">
        <f t="shared" si="0"/>
        <v>0</v>
      </c>
      <c r="K86" s="176" t="s">
        <v>19</v>
      </c>
      <c r="L86" s="40"/>
      <c r="M86" s="181" t="s">
        <v>19</v>
      </c>
      <c r="N86" s="182" t="s">
        <v>43</v>
      </c>
      <c r="O86" s="65"/>
      <c r="P86" s="183">
        <f t="shared" si="1"/>
        <v>0</v>
      </c>
      <c r="Q86" s="183">
        <v>0</v>
      </c>
      <c r="R86" s="183">
        <f t="shared" si="2"/>
        <v>0</v>
      </c>
      <c r="S86" s="183">
        <v>0</v>
      </c>
      <c r="T86" s="184">
        <f t="shared" si="3"/>
        <v>0</v>
      </c>
      <c r="U86" s="35"/>
      <c r="V86" s="35"/>
      <c r="W86" s="35"/>
      <c r="X86" s="35"/>
      <c r="Y86" s="35"/>
      <c r="Z86" s="35"/>
      <c r="AA86" s="35"/>
      <c r="AB86" s="35"/>
      <c r="AC86" s="35"/>
      <c r="AD86" s="35"/>
      <c r="AE86" s="35"/>
      <c r="AR86" s="185" t="s">
        <v>220</v>
      </c>
      <c r="AT86" s="185" t="s">
        <v>130</v>
      </c>
      <c r="AU86" s="185" t="s">
        <v>81</v>
      </c>
      <c r="AY86" s="18" t="s">
        <v>127</v>
      </c>
      <c r="BE86" s="186">
        <f t="shared" si="4"/>
        <v>0</v>
      </c>
      <c r="BF86" s="186">
        <f t="shared" si="5"/>
        <v>0</v>
      </c>
      <c r="BG86" s="186">
        <f t="shared" si="6"/>
        <v>0</v>
      </c>
      <c r="BH86" s="186">
        <f t="shared" si="7"/>
        <v>0</v>
      </c>
      <c r="BI86" s="186">
        <f t="shared" si="8"/>
        <v>0</v>
      </c>
      <c r="BJ86" s="18" t="s">
        <v>79</v>
      </c>
      <c r="BK86" s="186">
        <f t="shared" si="9"/>
        <v>0</v>
      </c>
      <c r="BL86" s="18" t="s">
        <v>220</v>
      </c>
      <c r="BM86" s="185" t="s">
        <v>707</v>
      </c>
    </row>
    <row r="87" spans="1:65" s="2" customFormat="1" ht="16.5" customHeight="1">
      <c r="A87" s="35"/>
      <c r="B87" s="36"/>
      <c r="C87" s="174" t="s">
        <v>135</v>
      </c>
      <c r="D87" s="174" t="s">
        <v>130</v>
      </c>
      <c r="E87" s="175" t="s">
        <v>708</v>
      </c>
      <c r="F87" s="176" t="s">
        <v>709</v>
      </c>
      <c r="G87" s="177" t="s">
        <v>703</v>
      </c>
      <c r="H87" s="178">
        <v>19</v>
      </c>
      <c r="I87" s="179"/>
      <c r="J87" s="180">
        <f t="shared" si="0"/>
        <v>0</v>
      </c>
      <c r="K87" s="176" t="s">
        <v>19</v>
      </c>
      <c r="L87" s="40"/>
      <c r="M87" s="181" t="s">
        <v>19</v>
      </c>
      <c r="N87" s="182" t="s">
        <v>43</v>
      </c>
      <c r="O87" s="65"/>
      <c r="P87" s="183">
        <f t="shared" si="1"/>
        <v>0</v>
      </c>
      <c r="Q87" s="183">
        <v>0</v>
      </c>
      <c r="R87" s="183">
        <f t="shared" si="2"/>
        <v>0</v>
      </c>
      <c r="S87" s="183">
        <v>0</v>
      </c>
      <c r="T87" s="184">
        <f t="shared" si="3"/>
        <v>0</v>
      </c>
      <c r="U87" s="35"/>
      <c r="V87" s="35"/>
      <c r="W87" s="35"/>
      <c r="X87" s="35"/>
      <c r="Y87" s="35"/>
      <c r="Z87" s="35"/>
      <c r="AA87" s="35"/>
      <c r="AB87" s="35"/>
      <c r="AC87" s="35"/>
      <c r="AD87" s="35"/>
      <c r="AE87" s="35"/>
      <c r="AR87" s="185" t="s">
        <v>220</v>
      </c>
      <c r="AT87" s="185" t="s">
        <v>130</v>
      </c>
      <c r="AU87" s="185" t="s">
        <v>81</v>
      </c>
      <c r="AY87" s="18" t="s">
        <v>127</v>
      </c>
      <c r="BE87" s="186">
        <f t="shared" si="4"/>
        <v>0</v>
      </c>
      <c r="BF87" s="186">
        <f t="shared" si="5"/>
        <v>0</v>
      </c>
      <c r="BG87" s="186">
        <f t="shared" si="6"/>
        <v>0</v>
      </c>
      <c r="BH87" s="186">
        <f t="shared" si="7"/>
        <v>0</v>
      </c>
      <c r="BI87" s="186">
        <f t="shared" si="8"/>
        <v>0</v>
      </c>
      <c r="BJ87" s="18" t="s">
        <v>79</v>
      </c>
      <c r="BK87" s="186">
        <f t="shared" si="9"/>
        <v>0</v>
      </c>
      <c r="BL87" s="18" t="s">
        <v>220</v>
      </c>
      <c r="BM87" s="185" t="s">
        <v>710</v>
      </c>
    </row>
    <row r="88" spans="1:65" s="2" customFormat="1" ht="16.5" customHeight="1">
      <c r="A88" s="35"/>
      <c r="B88" s="36"/>
      <c r="C88" s="174" t="s">
        <v>165</v>
      </c>
      <c r="D88" s="174" t="s">
        <v>130</v>
      </c>
      <c r="E88" s="175" t="s">
        <v>711</v>
      </c>
      <c r="F88" s="176" t="s">
        <v>712</v>
      </c>
      <c r="G88" s="177" t="s">
        <v>703</v>
      </c>
      <c r="H88" s="178">
        <v>6</v>
      </c>
      <c r="I88" s="179"/>
      <c r="J88" s="180">
        <f t="shared" si="0"/>
        <v>0</v>
      </c>
      <c r="K88" s="176" t="s">
        <v>19</v>
      </c>
      <c r="L88" s="40"/>
      <c r="M88" s="181" t="s">
        <v>19</v>
      </c>
      <c r="N88" s="182" t="s">
        <v>43</v>
      </c>
      <c r="O88" s="65"/>
      <c r="P88" s="183">
        <f t="shared" si="1"/>
        <v>0</v>
      </c>
      <c r="Q88" s="183">
        <v>0</v>
      </c>
      <c r="R88" s="183">
        <f t="shared" si="2"/>
        <v>0</v>
      </c>
      <c r="S88" s="183">
        <v>0</v>
      </c>
      <c r="T88" s="184">
        <f t="shared" si="3"/>
        <v>0</v>
      </c>
      <c r="U88" s="35"/>
      <c r="V88" s="35"/>
      <c r="W88" s="35"/>
      <c r="X88" s="35"/>
      <c r="Y88" s="35"/>
      <c r="Z88" s="35"/>
      <c r="AA88" s="35"/>
      <c r="AB88" s="35"/>
      <c r="AC88" s="35"/>
      <c r="AD88" s="35"/>
      <c r="AE88" s="35"/>
      <c r="AR88" s="185" t="s">
        <v>220</v>
      </c>
      <c r="AT88" s="185" t="s">
        <v>130</v>
      </c>
      <c r="AU88" s="185" t="s">
        <v>81</v>
      </c>
      <c r="AY88" s="18" t="s">
        <v>127</v>
      </c>
      <c r="BE88" s="186">
        <f t="shared" si="4"/>
        <v>0</v>
      </c>
      <c r="BF88" s="186">
        <f t="shared" si="5"/>
        <v>0</v>
      </c>
      <c r="BG88" s="186">
        <f t="shared" si="6"/>
        <v>0</v>
      </c>
      <c r="BH88" s="186">
        <f t="shared" si="7"/>
        <v>0</v>
      </c>
      <c r="BI88" s="186">
        <f t="shared" si="8"/>
        <v>0</v>
      </c>
      <c r="BJ88" s="18" t="s">
        <v>79</v>
      </c>
      <c r="BK88" s="186">
        <f t="shared" si="9"/>
        <v>0</v>
      </c>
      <c r="BL88" s="18" t="s">
        <v>220</v>
      </c>
      <c r="BM88" s="185" t="s">
        <v>713</v>
      </c>
    </row>
    <row r="89" spans="1:65" s="2" customFormat="1" ht="16.5" customHeight="1">
      <c r="A89" s="35"/>
      <c r="B89" s="36"/>
      <c r="C89" s="174" t="s">
        <v>128</v>
      </c>
      <c r="D89" s="174" t="s">
        <v>130</v>
      </c>
      <c r="E89" s="175" t="s">
        <v>714</v>
      </c>
      <c r="F89" s="176" t="s">
        <v>715</v>
      </c>
      <c r="G89" s="177" t="s">
        <v>703</v>
      </c>
      <c r="H89" s="178">
        <v>5</v>
      </c>
      <c r="I89" s="179"/>
      <c r="J89" s="180">
        <f t="shared" si="0"/>
        <v>0</v>
      </c>
      <c r="K89" s="176" t="s">
        <v>19</v>
      </c>
      <c r="L89" s="40"/>
      <c r="M89" s="181" t="s">
        <v>19</v>
      </c>
      <c r="N89" s="182" t="s">
        <v>43</v>
      </c>
      <c r="O89" s="65"/>
      <c r="P89" s="183">
        <f t="shared" si="1"/>
        <v>0</v>
      </c>
      <c r="Q89" s="183">
        <v>0</v>
      </c>
      <c r="R89" s="183">
        <f t="shared" si="2"/>
        <v>0</v>
      </c>
      <c r="S89" s="183">
        <v>0</v>
      </c>
      <c r="T89" s="184">
        <f t="shared" si="3"/>
        <v>0</v>
      </c>
      <c r="U89" s="35"/>
      <c r="V89" s="35"/>
      <c r="W89" s="35"/>
      <c r="X89" s="35"/>
      <c r="Y89" s="35"/>
      <c r="Z89" s="35"/>
      <c r="AA89" s="35"/>
      <c r="AB89" s="35"/>
      <c r="AC89" s="35"/>
      <c r="AD89" s="35"/>
      <c r="AE89" s="35"/>
      <c r="AR89" s="185" t="s">
        <v>220</v>
      </c>
      <c r="AT89" s="185" t="s">
        <v>130</v>
      </c>
      <c r="AU89" s="185" t="s">
        <v>81</v>
      </c>
      <c r="AY89" s="18" t="s">
        <v>127</v>
      </c>
      <c r="BE89" s="186">
        <f t="shared" si="4"/>
        <v>0</v>
      </c>
      <c r="BF89" s="186">
        <f t="shared" si="5"/>
        <v>0</v>
      </c>
      <c r="BG89" s="186">
        <f t="shared" si="6"/>
        <v>0</v>
      </c>
      <c r="BH89" s="186">
        <f t="shared" si="7"/>
        <v>0</v>
      </c>
      <c r="BI89" s="186">
        <f t="shared" si="8"/>
        <v>0</v>
      </c>
      <c r="BJ89" s="18" t="s">
        <v>79</v>
      </c>
      <c r="BK89" s="186">
        <f t="shared" si="9"/>
        <v>0</v>
      </c>
      <c r="BL89" s="18" t="s">
        <v>220</v>
      </c>
      <c r="BM89" s="185" t="s">
        <v>716</v>
      </c>
    </row>
    <row r="90" spans="1:65" s="2" customFormat="1" ht="16.5" customHeight="1">
      <c r="A90" s="35"/>
      <c r="B90" s="36"/>
      <c r="C90" s="174" t="s">
        <v>178</v>
      </c>
      <c r="D90" s="174" t="s">
        <v>130</v>
      </c>
      <c r="E90" s="175" t="s">
        <v>717</v>
      </c>
      <c r="F90" s="176" t="s">
        <v>718</v>
      </c>
      <c r="G90" s="177" t="s">
        <v>703</v>
      </c>
      <c r="H90" s="178">
        <v>5</v>
      </c>
      <c r="I90" s="179"/>
      <c r="J90" s="180">
        <f t="shared" si="0"/>
        <v>0</v>
      </c>
      <c r="K90" s="176" t="s">
        <v>19</v>
      </c>
      <c r="L90" s="40"/>
      <c r="M90" s="181" t="s">
        <v>19</v>
      </c>
      <c r="N90" s="182" t="s">
        <v>43</v>
      </c>
      <c r="O90" s="65"/>
      <c r="P90" s="183">
        <f t="shared" si="1"/>
        <v>0</v>
      </c>
      <c r="Q90" s="183">
        <v>0</v>
      </c>
      <c r="R90" s="183">
        <f t="shared" si="2"/>
        <v>0</v>
      </c>
      <c r="S90" s="183">
        <v>0</v>
      </c>
      <c r="T90" s="184">
        <f t="shared" si="3"/>
        <v>0</v>
      </c>
      <c r="U90" s="35"/>
      <c r="V90" s="35"/>
      <c r="W90" s="35"/>
      <c r="X90" s="35"/>
      <c r="Y90" s="35"/>
      <c r="Z90" s="35"/>
      <c r="AA90" s="35"/>
      <c r="AB90" s="35"/>
      <c r="AC90" s="35"/>
      <c r="AD90" s="35"/>
      <c r="AE90" s="35"/>
      <c r="AR90" s="185" t="s">
        <v>220</v>
      </c>
      <c r="AT90" s="185" t="s">
        <v>130</v>
      </c>
      <c r="AU90" s="185" t="s">
        <v>81</v>
      </c>
      <c r="AY90" s="18" t="s">
        <v>127</v>
      </c>
      <c r="BE90" s="186">
        <f t="shared" si="4"/>
        <v>0</v>
      </c>
      <c r="BF90" s="186">
        <f t="shared" si="5"/>
        <v>0</v>
      </c>
      <c r="BG90" s="186">
        <f t="shared" si="6"/>
        <v>0</v>
      </c>
      <c r="BH90" s="186">
        <f t="shared" si="7"/>
        <v>0</v>
      </c>
      <c r="BI90" s="186">
        <f t="shared" si="8"/>
        <v>0</v>
      </c>
      <c r="BJ90" s="18" t="s">
        <v>79</v>
      </c>
      <c r="BK90" s="186">
        <f t="shared" si="9"/>
        <v>0</v>
      </c>
      <c r="BL90" s="18" t="s">
        <v>220</v>
      </c>
      <c r="BM90" s="185" t="s">
        <v>719</v>
      </c>
    </row>
    <row r="91" spans="1:65" s="2" customFormat="1" ht="16.5" customHeight="1">
      <c r="A91" s="35"/>
      <c r="B91" s="36"/>
      <c r="C91" s="174" t="s">
        <v>182</v>
      </c>
      <c r="D91" s="174" t="s">
        <v>130</v>
      </c>
      <c r="E91" s="175" t="s">
        <v>720</v>
      </c>
      <c r="F91" s="176" t="s">
        <v>721</v>
      </c>
      <c r="G91" s="177" t="s">
        <v>703</v>
      </c>
      <c r="H91" s="178">
        <v>30</v>
      </c>
      <c r="I91" s="179"/>
      <c r="J91" s="180">
        <f t="shared" si="0"/>
        <v>0</v>
      </c>
      <c r="K91" s="176" t="s">
        <v>19</v>
      </c>
      <c r="L91" s="40"/>
      <c r="M91" s="181" t="s">
        <v>19</v>
      </c>
      <c r="N91" s="182" t="s">
        <v>43</v>
      </c>
      <c r="O91" s="65"/>
      <c r="P91" s="183">
        <f t="shared" si="1"/>
        <v>0</v>
      </c>
      <c r="Q91" s="183">
        <v>0</v>
      </c>
      <c r="R91" s="183">
        <f t="shared" si="2"/>
        <v>0</v>
      </c>
      <c r="S91" s="183">
        <v>0</v>
      </c>
      <c r="T91" s="184">
        <f t="shared" si="3"/>
        <v>0</v>
      </c>
      <c r="U91" s="35"/>
      <c r="V91" s="35"/>
      <c r="W91" s="35"/>
      <c r="X91" s="35"/>
      <c r="Y91" s="35"/>
      <c r="Z91" s="35"/>
      <c r="AA91" s="35"/>
      <c r="AB91" s="35"/>
      <c r="AC91" s="35"/>
      <c r="AD91" s="35"/>
      <c r="AE91" s="35"/>
      <c r="AR91" s="185" t="s">
        <v>220</v>
      </c>
      <c r="AT91" s="185" t="s">
        <v>130</v>
      </c>
      <c r="AU91" s="185" t="s">
        <v>81</v>
      </c>
      <c r="AY91" s="18" t="s">
        <v>127</v>
      </c>
      <c r="BE91" s="186">
        <f t="shared" si="4"/>
        <v>0</v>
      </c>
      <c r="BF91" s="186">
        <f t="shared" si="5"/>
        <v>0</v>
      </c>
      <c r="BG91" s="186">
        <f t="shared" si="6"/>
        <v>0</v>
      </c>
      <c r="BH91" s="186">
        <f t="shared" si="7"/>
        <v>0</v>
      </c>
      <c r="BI91" s="186">
        <f t="shared" si="8"/>
        <v>0</v>
      </c>
      <c r="BJ91" s="18" t="s">
        <v>79</v>
      </c>
      <c r="BK91" s="186">
        <f t="shared" si="9"/>
        <v>0</v>
      </c>
      <c r="BL91" s="18" t="s">
        <v>220</v>
      </c>
      <c r="BM91" s="185" t="s">
        <v>722</v>
      </c>
    </row>
    <row r="92" spans="1:65" s="2" customFormat="1" ht="16.5" customHeight="1">
      <c r="A92" s="35"/>
      <c r="B92" s="36"/>
      <c r="C92" s="174" t="s">
        <v>169</v>
      </c>
      <c r="D92" s="174" t="s">
        <v>130</v>
      </c>
      <c r="E92" s="175" t="s">
        <v>723</v>
      </c>
      <c r="F92" s="176" t="s">
        <v>724</v>
      </c>
      <c r="G92" s="177" t="s">
        <v>409</v>
      </c>
      <c r="H92" s="178">
        <v>160</v>
      </c>
      <c r="I92" s="179"/>
      <c r="J92" s="180">
        <f t="shared" si="0"/>
        <v>0</v>
      </c>
      <c r="K92" s="176" t="s">
        <v>19</v>
      </c>
      <c r="L92" s="40"/>
      <c r="M92" s="181" t="s">
        <v>19</v>
      </c>
      <c r="N92" s="182" t="s">
        <v>43</v>
      </c>
      <c r="O92" s="65"/>
      <c r="P92" s="183">
        <f t="shared" si="1"/>
        <v>0</v>
      </c>
      <c r="Q92" s="183">
        <v>0</v>
      </c>
      <c r="R92" s="183">
        <f t="shared" si="2"/>
        <v>0</v>
      </c>
      <c r="S92" s="183">
        <v>0</v>
      </c>
      <c r="T92" s="184">
        <f t="shared" si="3"/>
        <v>0</v>
      </c>
      <c r="U92" s="35"/>
      <c r="V92" s="35"/>
      <c r="W92" s="35"/>
      <c r="X92" s="35"/>
      <c r="Y92" s="35"/>
      <c r="Z92" s="35"/>
      <c r="AA92" s="35"/>
      <c r="AB92" s="35"/>
      <c r="AC92" s="35"/>
      <c r="AD92" s="35"/>
      <c r="AE92" s="35"/>
      <c r="AR92" s="185" t="s">
        <v>220</v>
      </c>
      <c r="AT92" s="185" t="s">
        <v>130</v>
      </c>
      <c r="AU92" s="185" t="s">
        <v>81</v>
      </c>
      <c r="AY92" s="18" t="s">
        <v>127</v>
      </c>
      <c r="BE92" s="186">
        <f t="shared" si="4"/>
        <v>0</v>
      </c>
      <c r="BF92" s="186">
        <f t="shared" si="5"/>
        <v>0</v>
      </c>
      <c r="BG92" s="186">
        <f t="shared" si="6"/>
        <v>0</v>
      </c>
      <c r="BH92" s="186">
        <f t="shared" si="7"/>
        <v>0</v>
      </c>
      <c r="BI92" s="186">
        <f t="shared" si="8"/>
        <v>0</v>
      </c>
      <c r="BJ92" s="18" t="s">
        <v>79</v>
      </c>
      <c r="BK92" s="186">
        <f t="shared" si="9"/>
        <v>0</v>
      </c>
      <c r="BL92" s="18" t="s">
        <v>220</v>
      </c>
      <c r="BM92" s="185" t="s">
        <v>725</v>
      </c>
    </row>
    <row r="93" spans="1:65" s="2" customFormat="1" ht="16.5" customHeight="1">
      <c r="A93" s="35"/>
      <c r="B93" s="36"/>
      <c r="C93" s="174" t="s">
        <v>192</v>
      </c>
      <c r="D93" s="174" t="s">
        <v>130</v>
      </c>
      <c r="E93" s="175" t="s">
        <v>726</v>
      </c>
      <c r="F93" s="176" t="s">
        <v>727</v>
      </c>
      <c r="G93" s="177" t="s">
        <v>409</v>
      </c>
      <c r="H93" s="178">
        <v>260</v>
      </c>
      <c r="I93" s="179"/>
      <c r="J93" s="180">
        <f t="shared" si="0"/>
        <v>0</v>
      </c>
      <c r="K93" s="176" t="s">
        <v>19</v>
      </c>
      <c r="L93" s="40"/>
      <c r="M93" s="181" t="s">
        <v>19</v>
      </c>
      <c r="N93" s="182" t="s">
        <v>43</v>
      </c>
      <c r="O93" s="65"/>
      <c r="P93" s="183">
        <f t="shared" si="1"/>
        <v>0</v>
      </c>
      <c r="Q93" s="183">
        <v>0</v>
      </c>
      <c r="R93" s="183">
        <f t="shared" si="2"/>
        <v>0</v>
      </c>
      <c r="S93" s="183">
        <v>0</v>
      </c>
      <c r="T93" s="184">
        <f t="shared" si="3"/>
        <v>0</v>
      </c>
      <c r="U93" s="35"/>
      <c r="V93" s="35"/>
      <c r="W93" s="35"/>
      <c r="X93" s="35"/>
      <c r="Y93" s="35"/>
      <c r="Z93" s="35"/>
      <c r="AA93" s="35"/>
      <c r="AB93" s="35"/>
      <c r="AC93" s="35"/>
      <c r="AD93" s="35"/>
      <c r="AE93" s="35"/>
      <c r="AR93" s="185" t="s">
        <v>220</v>
      </c>
      <c r="AT93" s="185" t="s">
        <v>130</v>
      </c>
      <c r="AU93" s="185" t="s">
        <v>81</v>
      </c>
      <c r="AY93" s="18" t="s">
        <v>127</v>
      </c>
      <c r="BE93" s="186">
        <f t="shared" si="4"/>
        <v>0</v>
      </c>
      <c r="BF93" s="186">
        <f t="shared" si="5"/>
        <v>0</v>
      </c>
      <c r="BG93" s="186">
        <f t="shared" si="6"/>
        <v>0</v>
      </c>
      <c r="BH93" s="186">
        <f t="shared" si="7"/>
        <v>0</v>
      </c>
      <c r="BI93" s="186">
        <f t="shared" si="8"/>
        <v>0</v>
      </c>
      <c r="BJ93" s="18" t="s">
        <v>79</v>
      </c>
      <c r="BK93" s="186">
        <f t="shared" si="9"/>
        <v>0</v>
      </c>
      <c r="BL93" s="18" t="s">
        <v>220</v>
      </c>
      <c r="BM93" s="185" t="s">
        <v>728</v>
      </c>
    </row>
    <row r="94" spans="1:65" s="2" customFormat="1" ht="16.5" customHeight="1">
      <c r="A94" s="35"/>
      <c r="B94" s="36"/>
      <c r="C94" s="174" t="s">
        <v>197</v>
      </c>
      <c r="D94" s="174" t="s">
        <v>130</v>
      </c>
      <c r="E94" s="175" t="s">
        <v>729</v>
      </c>
      <c r="F94" s="176" t="s">
        <v>730</v>
      </c>
      <c r="G94" s="177" t="s">
        <v>731</v>
      </c>
      <c r="H94" s="178">
        <v>2</v>
      </c>
      <c r="I94" s="179"/>
      <c r="J94" s="180">
        <f t="shared" si="0"/>
        <v>0</v>
      </c>
      <c r="K94" s="176" t="s">
        <v>19</v>
      </c>
      <c r="L94" s="40"/>
      <c r="M94" s="181" t="s">
        <v>19</v>
      </c>
      <c r="N94" s="182" t="s">
        <v>43</v>
      </c>
      <c r="O94" s="65"/>
      <c r="P94" s="183">
        <f t="shared" si="1"/>
        <v>0</v>
      </c>
      <c r="Q94" s="183">
        <v>0</v>
      </c>
      <c r="R94" s="183">
        <f t="shared" si="2"/>
        <v>0</v>
      </c>
      <c r="S94" s="183">
        <v>0</v>
      </c>
      <c r="T94" s="184">
        <f t="shared" si="3"/>
        <v>0</v>
      </c>
      <c r="U94" s="35"/>
      <c r="V94" s="35"/>
      <c r="W94" s="35"/>
      <c r="X94" s="35"/>
      <c r="Y94" s="35"/>
      <c r="Z94" s="35"/>
      <c r="AA94" s="35"/>
      <c r="AB94" s="35"/>
      <c r="AC94" s="35"/>
      <c r="AD94" s="35"/>
      <c r="AE94" s="35"/>
      <c r="AR94" s="185" t="s">
        <v>220</v>
      </c>
      <c r="AT94" s="185" t="s">
        <v>130</v>
      </c>
      <c r="AU94" s="185" t="s">
        <v>81</v>
      </c>
      <c r="AY94" s="18" t="s">
        <v>127</v>
      </c>
      <c r="BE94" s="186">
        <f t="shared" si="4"/>
        <v>0</v>
      </c>
      <c r="BF94" s="186">
        <f t="shared" si="5"/>
        <v>0</v>
      </c>
      <c r="BG94" s="186">
        <f t="shared" si="6"/>
        <v>0</v>
      </c>
      <c r="BH94" s="186">
        <f t="shared" si="7"/>
        <v>0</v>
      </c>
      <c r="BI94" s="186">
        <f t="shared" si="8"/>
        <v>0</v>
      </c>
      <c r="BJ94" s="18" t="s">
        <v>79</v>
      </c>
      <c r="BK94" s="186">
        <f t="shared" si="9"/>
        <v>0</v>
      </c>
      <c r="BL94" s="18" t="s">
        <v>220</v>
      </c>
      <c r="BM94" s="185" t="s">
        <v>732</v>
      </c>
    </row>
    <row r="95" spans="1:65" s="2" customFormat="1" ht="16.5" customHeight="1">
      <c r="A95" s="35"/>
      <c r="B95" s="36"/>
      <c r="C95" s="174" t="s">
        <v>202</v>
      </c>
      <c r="D95" s="174" t="s">
        <v>130</v>
      </c>
      <c r="E95" s="175" t="s">
        <v>733</v>
      </c>
      <c r="F95" s="176" t="s">
        <v>734</v>
      </c>
      <c r="G95" s="177" t="s">
        <v>735</v>
      </c>
      <c r="H95" s="178">
        <v>5</v>
      </c>
      <c r="I95" s="179"/>
      <c r="J95" s="180">
        <f t="shared" si="0"/>
        <v>0</v>
      </c>
      <c r="K95" s="176" t="s">
        <v>19</v>
      </c>
      <c r="L95" s="40"/>
      <c r="M95" s="181" t="s">
        <v>19</v>
      </c>
      <c r="N95" s="182" t="s">
        <v>43</v>
      </c>
      <c r="O95" s="65"/>
      <c r="P95" s="183">
        <f t="shared" si="1"/>
        <v>0</v>
      </c>
      <c r="Q95" s="183">
        <v>0</v>
      </c>
      <c r="R95" s="183">
        <f t="shared" si="2"/>
        <v>0</v>
      </c>
      <c r="S95" s="183">
        <v>0</v>
      </c>
      <c r="T95" s="184">
        <f t="shared" si="3"/>
        <v>0</v>
      </c>
      <c r="U95" s="35"/>
      <c r="V95" s="35"/>
      <c r="W95" s="35"/>
      <c r="X95" s="35"/>
      <c r="Y95" s="35"/>
      <c r="Z95" s="35"/>
      <c r="AA95" s="35"/>
      <c r="AB95" s="35"/>
      <c r="AC95" s="35"/>
      <c r="AD95" s="35"/>
      <c r="AE95" s="35"/>
      <c r="AR95" s="185" t="s">
        <v>220</v>
      </c>
      <c r="AT95" s="185" t="s">
        <v>130</v>
      </c>
      <c r="AU95" s="185" t="s">
        <v>81</v>
      </c>
      <c r="AY95" s="18" t="s">
        <v>127</v>
      </c>
      <c r="BE95" s="186">
        <f t="shared" si="4"/>
        <v>0</v>
      </c>
      <c r="BF95" s="186">
        <f t="shared" si="5"/>
        <v>0</v>
      </c>
      <c r="BG95" s="186">
        <f t="shared" si="6"/>
        <v>0</v>
      </c>
      <c r="BH95" s="186">
        <f t="shared" si="7"/>
        <v>0</v>
      </c>
      <c r="BI95" s="186">
        <f t="shared" si="8"/>
        <v>0</v>
      </c>
      <c r="BJ95" s="18" t="s">
        <v>79</v>
      </c>
      <c r="BK95" s="186">
        <f t="shared" si="9"/>
        <v>0</v>
      </c>
      <c r="BL95" s="18" t="s">
        <v>220</v>
      </c>
      <c r="BM95" s="185" t="s">
        <v>736</v>
      </c>
    </row>
    <row r="96" spans="1:65" s="2" customFormat="1" ht="16.5" customHeight="1">
      <c r="A96" s="35"/>
      <c r="B96" s="36"/>
      <c r="C96" s="224" t="s">
        <v>207</v>
      </c>
      <c r="D96" s="224" t="s">
        <v>296</v>
      </c>
      <c r="E96" s="225" t="s">
        <v>737</v>
      </c>
      <c r="F96" s="226" t="s">
        <v>738</v>
      </c>
      <c r="G96" s="227" t="s">
        <v>409</v>
      </c>
      <c r="H96" s="228">
        <v>260</v>
      </c>
      <c r="I96" s="229"/>
      <c r="J96" s="230">
        <f t="shared" si="0"/>
        <v>0</v>
      </c>
      <c r="K96" s="226" t="s">
        <v>19</v>
      </c>
      <c r="L96" s="231"/>
      <c r="M96" s="232" t="s">
        <v>19</v>
      </c>
      <c r="N96" s="233" t="s">
        <v>43</v>
      </c>
      <c r="O96" s="65"/>
      <c r="P96" s="183">
        <f t="shared" si="1"/>
        <v>0</v>
      </c>
      <c r="Q96" s="183">
        <v>0</v>
      </c>
      <c r="R96" s="183">
        <f t="shared" si="2"/>
        <v>0</v>
      </c>
      <c r="S96" s="183">
        <v>0</v>
      </c>
      <c r="T96" s="184">
        <f t="shared" si="3"/>
        <v>0</v>
      </c>
      <c r="U96" s="35"/>
      <c r="V96" s="35"/>
      <c r="W96" s="35"/>
      <c r="X96" s="35"/>
      <c r="Y96" s="35"/>
      <c r="Z96" s="35"/>
      <c r="AA96" s="35"/>
      <c r="AB96" s="35"/>
      <c r="AC96" s="35"/>
      <c r="AD96" s="35"/>
      <c r="AE96" s="35"/>
      <c r="AR96" s="185" t="s">
        <v>299</v>
      </c>
      <c r="AT96" s="185" t="s">
        <v>296</v>
      </c>
      <c r="AU96" s="185" t="s">
        <v>81</v>
      </c>
      <c r="AY96" s="18" t="s">
        <v>127</v>
      </c>
      <c r="BE96" s="186">
        <f t="shared" si="4"/>
        <v>0</v>
      </c>
      <c r="BF96" s="186">
        <f t="shared" si="5"/>
        <v>0</v>
      </c>
      <c r="BG96" s="186">
        <f t="shared" si="6"/>
        <v>0</v>
      </c>
      <c r="BH96" s="186">
        <f t="shared" si="7"/>
        <v>0</v>
      </c>
      <c r="BI96" s="186">
        <f t="shared" si="8"/>
        <v>0</v>
      </c>
      <c r="BJ96" s="18" t="s">
        <v>79</v>
      </c>
      <c r="BK96" s="186">
        <f t="shared" si="9"/>
        <v>0</v>
      </c>
      <c r="BL96" s="18" t="s">
        <v>220</v>
      </c>
      <c r="BM96" s="185" t="s">
        <v>739</v>
      </c>
    </row>
    <row r="97" spans="1:65" s="2" customFormat="1" ht="16.5" customHeight="1">
      <c r="A97" s="35"/>
      <c r="B97" s="36"/>
      <c r="C97" s="224" t="s">
        <v>211</v>
      </c>
      <c r="D97" s="224" t="s">
        <v>296</v>
      </c>
      <c r="E97" s="225" t="s">
        <v>740</v>
      </c>
      <c r="F97" s="226" t="s">
        <v>741</v>
      </c>
      <c r="G97" s="227" t="s">
        <v>409</v>
      </c>
      <c r="H97" s="228">
        <v>16</v>
      </c>
      <c r="I97" s="229"/>
      <c r="J97" s="230">
        <f t="shared" si="0"/>
        <v>0</v>
      </c>
      <c r="K97" s="226" t="s">
        <v>19</v>
      </c>
      <c r="L97" s="231"/>
      <c r="M97" s="232" t="s">
        <v>19</v>
      </c>
      <c r="N97" s="233" t="s">
        <v>43</v>
      </c>
      <c r="O97" s="65"/>
      <c r="P97" s="183">
        <f t="shared" si="1"/>
        <v>0</v>
      </c>
      <c r="Q97" s="183">
        <v>0</v>
      </c>
      <c r="R97" s="183">
        <f t="shared" si="2"/>
        <v>0</v>
      </c>
      <c r="S97" s="183">
        <v>0</v>
      </c>
      <c r="T97" s="184">
        <f t="shared" si="3"/>
        <v>0</v>
      </c>
      <c r="U97" s="35"/>
      <c r="V97" s="35"/>
      <c r="W97" s="35"/>
      <c r="X97" s="35"/>
      <c r="Y97" s="35"/>
      <c r="Z97" s="35"/>
      <c r="AA97" s="35"/>
      <c r="AB97" s="35"/>
      <c r="AC97" s="35"/>
      <c r="AD97" s="35"/>
      <c r="AE97" s="35"/>
      <c r="AR97" s="185" t="s">
        <v>299</v>
      </c>
      <c r="AT97" s="185" t="s">
        <v>296</v>
      </c>
      <c r="AU97" s="185" t="s">
        <v>81</v>
      </c>
      <c r="AY97" s="18" t="s">
        <v>127</v>
      </c>
      <c r="BE97" s="186">
        <f t="shared" si="4"/>
        <v>0</v>
      </c>
      <c r="BF97" s="186">
        <f t="shared" si="5"/>
        <v>0</v>
      </c>
      <c r="BG97" s="186">
        <f t="shared" si="6"/>
        <v>0</v>
      </c>
      <c r="BH97" s="186">
        <f t="shared" si="7"/>
        <v>0</v>
      </c>
      <c r="BI97" s="186">
        <f t="shared" si="8"/>
        <v>0</v>
      </c>
      <c r="BJ97" s="18" t="s">
        <v>79</v>
      </c>
      <c r="BK97" s="186">
        <f t="shared" si="9"/>
        <v>0</v>
      </c>
      <c r="BL97" s="18" t="s">
        <v>220</v>
      </c>
      <c r="BM97" s="185" t="s">
        <v>742</v>
      </c>
    </row>
    <row r="98" spans="1:65" s="2" customFormat="1" ht="16.5" customHeight="1">
      <c r="A98" s="35"/>
      <c r="B98" s="36"/>
      <c r="C98" s="224" t="s">
        <v>8</v>
      </c>
      <c r="D98" s="224" t="s">
        <v>296</v>
      </c>
      <c r="E98" s="225" t="s">
        <v>743</v>
      </c>
      <c r="F98" s="226" t="s">
        <v>744</v>
      </c>
      <c r="G98" s="227" t="s">
        <v>703</v>
      </c>
      <c r="H98" s="228">
        <v>1</v>
      </c>
      <c r="I98" s="229"/>
      <c r="J98" s="230">
        <f t="shared" si="0"/>
        <v>0</v>
      </c>
      <c r="K98" s="226" t="s">
        <v>19</v>
      </c>
      <c r="L98" s="231"/>
      <c r="M98" s="232" t="s">
        <v>19</v>
      </c>
      <c r="N98" s="233" t="s">
        <v>43</v>
      </c>
      <c r="O98" s="65"/>
      <c r="P98" s="183">
        <f t="shared" si="1"/>
        <v>0</v>
      </c>
      <c r="Q98" s="183">
        <v>0</v>
      </c>
      <c r="R98" s="183">
        <f t="shared" si="2"/>
        <v>0</v>
      </c>
      <c r="S98" s="183">
        <v>0</v>
      </c>
      <c r="T98" s="184">
        <f t="shared" si="3"/>
        <v>0</v>
      </c>
      <c r="U98" s="35"/>
      <c r="V98" s="35"/>
      <c r="W98" s="35"/>
      <c r="X98" s="35"/>
      <c r="Y98" s="35"/>
      <c r="Z98" s="35"/>
      <c r="AA98" s="35"/>
      <c r="AB98" s="35"/>
      <c r="AC98" s="35"/>
      <c r="AD98" s="35"/>
      <c r="AE98" s="35"/>
      <c r="AR98" s="185" t="s">
        <v>299</v>
      </c>
      <c r="AT98" s="185" t="s">
        <v>296</v>
      </c>
      <c r="AU98" s="185" t="s">
        <v>81</v>
      </c>
      <c r="AY98" s="18" t="s">
        <v>127</v>
      </c>
      <c r="BE98" s="186">
        <f t="shared" si="4"/>
        <v>0</v>
      </c>
      <c r="BF98" s="186">
        <f t="shared" si="5"/>
        <v>0</v>
      </c>
      <c r="BG98" s="186">
        <f t="shared" si="6"/>
        <v>0</v>
      </c>
      <c r="BH98" s="186">
        <f t="shared" si="7"/>
        <v>0</v>
      </c>
      <c r="BI98" s="186">
        <f t="shared" si="8"/>
        <v>0</v>
      </c>
      <c r="BJ98" s="18" t="s">
        <v>79</v>
      </c>
      <c r="BK98" s="186">
        <f t="shared" si="9"/>
        <v>0</v>
      </c>
      <c r="BL98" s="18" t="s">
        <v>220</v>
      </c>
      <c r="BM98" s="185" t="s">
        <v>745</v>
      </c>
    </row>
    <row r="99" spans="1:65" s="2" customFormat="1" ht="16.5" customHeight="1">
      <c r="A99" s="35"/>
      <c r="B99" s="36"/>
      <c r="C99" s="224" t="s">
        <v>220</v>
      </c>
      <c r="D99" s="224" t="s">
        <v>296</v>
      </c>
      <c r="E99" s="225" t="s">
        <v>746</v>
      </c>
      <c r="F99" s="226" t="s">
        <v>747</v>
      </c>
      <c r="G99" s="227" t="s">
        <v>703</v>
      </c>
      <c r="H99" s="228">
        <v>2</v>
      </c>
      <c r="I99" s="229"/>
      <c r="J99" s="230">
        <f t="shared" si="0"/>
        <v>0</v>
      </c>
      <c r="K99" s="226" t="s">
        <v>19</v>
      </c>
      <c r="L99" s="231"/>
      <c r="M99" s="232" t="s">
        <v>19</v>
      </c>
      <c r="N99" s="233" t="s">
        <v>43</v>
      </c>
      <c r="O99" s="65"/>
      <c r="P99" s="183">
        <f t="shared" si="1"/>
        <v>0</v>
      </c>
      <c r="Q99" s="183">
        <v>0</v>
      </c>
      <c r="R99" s="183">
        <f t="shared" si="2"/>
        <v>0</v>
      </c>
      <c r="S99" s="183">
        <v>0</v>
      </c>
      <c r="T99" s="184">
        <f t="shared" si="3"/>
        <v>0</v>
      </c>
      <c r="U99" s="35"/>
      <c r="V99" s="35"/>
      <c r="W99" s="35"/>
      <c r="X99" s="35"/>
      <c r="Y99" s="35"/>
      <c r="Z99" s="35"/>
      <c r="AA99" s="35"/>
      <c r="AB99" s="35"/>
      <c r="AC99" s="35"/>
      <c r="AD99" s="35"/>
      <c r="AE99" s="35"/>
      <c r="AR99" s="185" t="s">
        <v>299</v>
      </c>
      <c r="AT99" s="185" t="s">
        <v>296</v>
      </c>
      <c r="AU99" s="185" t="s">
        <v>81</v>
      </c>
      <c r="AY99" s="18" t="s">
        <v>127</v>
      </c>
      <c r="BE99" s="186">
        <f t="shared" si="4"/>
        <v>0</v>
      </c>
      <c r="BF99" s="186">
        <f t="shared" si="5"/>
        <v>0</v>
      </c>
      <c r="BG99" s="186">
        <f t="shared" si="6"/>
        <v>0</v>
      </c>
      <c r="BH99" s="186">
        <f t="shared" si="7"/>
        <v>0</v>
      </c>
      <c r="BI99" s="186">
        <f t="shared" si="8"/>
        <v>0</v>
      </c>
      <c r="BJ99" s="18" t="s">
        <v>79</v>
      </c>
      <c r="BK99" s="186">
        <f t="shared" si="9"/>
        <v>0</v>
      </c>
      <c r="BL99" s="18" t="s">
        <v>220</v>
      </c>
      <c r="BM99" s="185" t="s">
        <v>748</v>
      </c>
    </row>
    <row r="100" spans="1:65" s="2" customFormat="1" ht="16.5" customHeight="1">
      <c r="A100" s="35"/>
      <c r="B100" s="36"/>
      <c r="C100" s="224" t="s">
        <v>228</v>
      </c>
      <c r="D100" s="224" t="s">
        <v>296</v>
      </c>
      <c r="E100" s="225" t="s">
        <v>749</v>
      </c>
      <c r="F100" s="226" t="s">
        <v>750</v>
      </c>
      <c r="G100" s="227" t="s">
        <v>703</v>
      </c>
      <c r="H100" s="228">
        <v>6</v>
      </c>
      <c r="I100" s="229"/>
      <c r="J100" s="230">
        <f t="shared" si="0"/>
        <v>0</v>
      </c>
      <c r="K100" s="226" t="s">
        <v>19</v>
      </c>
      <c r="L100" s="231"/>
      <c r="M100" s="232" t="s">
        <v>19</v>
      </c>
      <c r="N100" s="233" t="s">
        <v>43</v>
      </c>
      <c r="O100" s="65"/>
      <c r="P100" s="183">
        <f t="shared" si="1"/>
        <v>0</v>
      </c>
      <c r="Q100" s="183">
        <v>0</v>
      </c>
      <c r="R100" s="183">
        <f t="shared" si="2"/>
        <v>0</v>
      </c>
      <c r="S100" s="183">
        <v>0</v>
      </c>
      <c r="T100" s="184">
        <f t="shared" si="3"/>
        <v>0</v>
      </c>
      <c r="U100" s="35"/>
      <c r="V100" s="35"/>
      <c r="W100" s="35"/>
      <c r="X100" s="35"/>
      <c r="Y100" s="35"/>
      <c r="Z100" s="35"/>
      <c r="AA100" s="35"/>
      <c r="AB100" s="35"/>
      <c r="AC100" s="35"/>
      <c r="AD100" s="35"/>
      <c r="AE100" s="35"/>
      <c r="AR100" s="185" t="s">
        <v>299</v>
      </c>
      <c r="AT100" s="185" t="s">
        <v>296</v>
      </c>
      <c r="AU100" s="185" t="s">
        <v>81</v>
      </c>
      <c r="AY100" s="18" t="s">
        <v>127</v>
      </c>
      <c r="BE100" s="186">
        <f t="shared" si="4"/>
        <v>0</v>
      </c>
      <c r="BF100" s="186">
        <f t="shared" si="5"/>
        <v>0</v>
      </c>
      <c r="BG100" s="186">
        <f t="shared" si="6"/>
        <v>0</v>
      </c>
      <c r="BH100" s="186">
        <f t="shared" si="7"/>
        <v>0</v>
      </c>
      <c r="BI100" s="186">
        <f t="shared" si="8"/>
        <v>0</v>
      </c>
      <c r="BJ100" s="18" t="s">
        <v>79</v>
      </c>
      <c r="BK100" s="186">
        <f t="shared" si="9"/>
        <v>0</v>
      </c>
      <c r="BL100" s="18" t="s">
        <v>220</v>
      </c>
      <c r="BM100" s="185" t="s">
        <v>751</v>
      </c>
    </row>
    <row r="101" spans="1:65" s="2" customFormat="1" ht="16.5" customHeight="1">
      <c r="A101" s="35"/>
      <c r="B101" s="36"/>
      <c r="C101" s="224" t="s">
        <v>234</v>
      </c>
      <c r="D101" s="224" t="s">
        <v>296</v>
      </c>
      <c r="E101" s="225" t="s">
        <v>752</v>
      </c>
      <c r="F101" s="226" t="s">
        <v>753</v>
      </c>
      <c r="G101" s="227" t="s">
        <v>703</v>
      </c>
      <c r="H101" s="228">
        <v>5</v>
      </c>
      <c r="I101" s="229"/>
      <c r="J101" s="230">
        <f t="shared" si="0"/>
        <v>0</v>
      </c>
      <c r="K101" s="226" t="s">
        <v>19</v>
      </c>
      <c r="L101" s="231"/>
      <c r="M101" s="232" t="s">
        <v>19</v>
      </c>
      <c r="N101" s="233" t="s">
        <v>43</v>
      </c>
      <c r="O101" s="65"/>
      <c r="P101" s="183">
        <f t="shared" si="1"/>
        <v>0</v>
      </c>
      <c r="Q101" s="183">
        <v>0</v>
      </c>
      <c r="R101" s="183">
        <f t="shared" si="2"/>
        <v>0</v>
      </c>
      <c r="S101" s="183">
        <v>0</v>
      </c>
      <c r="T101" s="184">
        <f t="shared" si="3"/>
        <v>0</v>
      </c>
      <c r="U101" s="35"/>
      <c r="V101" s="35"/>
      <c r="W101" s="35"/>
      <c r="X101" s="35"/>
      <c r="Y101" s="35"/>
      <c r="Z101" s="35"/>
      <c r="AA101" s="35"/>
      <c r="AB101" s="35"/>
      <c r="AC101" s="35"/>
      <c r="AD101" s="35"/>
      <c r="AE101" s="35"/>
      <c r="AR101" s="185" t="s">
        <v>299</v>
      </c>
      <c r="AT101" s="185" t="s">
        <v>296</v>
      </c>
      <c r="AU101" s="185" t="s">
        <v>81</v>
      </c>
      <c r="AY101" s="18" t="s">
        <v>127</v>
      </c>
      <c r="BE101" s="186">
        <f t="shared" si="4"/>
        <v>0</v>
      </c>
      <c r="BF101" s="186">
        <f t="shared" si="5"/>
        <v>0</v>
      </c>
      <c r="BG101" s="186">
        <f t="shared" si="6"/>
        <v>0</v>
      </c>
      <c r="BH101" s="186">
        <f t="shared" si="7"/>
        <v>0</v>
      </c>
      <c r="BI101" s="186">
        <f t="shared" si="8"/>
        <v>0</v>
      </c>
      <c r="BJ101" s="18" t="s">
        <v>79</v>
      </c>
      <c r="BK101" s="186">
        <f t="shared" si="9"/>
        <v>0</v>
      </c>
      <c r="BL101" s="18" t="s">
        <v>220</v>
      </c>
      <c r="BM101" s="185" t="s">
        <v>754</v>
      </c>
    </row>
    <row r="102" spans="1:65" s="2" customFormat="1" ht="16.5" customHeight="1">
      <c r="A102" s="35"/>
      <c r="B102" s="36"/>
      <c r="C102" s="224" t="s">
        <v>239</v>
      </c>
      <c r="D102" s="224" t="s">
        <v>296</v>
      </c>
      <c r="E102" s="225" t="s">
        <v>755</v>
      </c>
      <c r="F102" s="226" t="s">
        <v>756</v>
      </c>
      <c r="G102" s="227" t="s">
        <v>703</v>
      </c>
      <c r="H102" s="228">
        <v>10</v>
      </c>
      <c r="I102" s="229"/>
      <c r="J102" s="230">
        <f t="shared" si="0"/>
        <v>0</v>
      </c>
      <c r="K102" s="226" t="s">
        <v>19</v>
      </c>
      <c r="L102" s="231"/>
      <c r="M102" s="232" t="s">
        <v>19</v>
      </c>
      <c r="N102" s="233" t="s">
        <v>43</v>
      </c>
      <c r="O102" s="65"/>
      <c r="P102" s="183">
        <f t="shared" si="1"/>
        <v>0</v>
      </c>
      <c r="Q102" s="183">
        <v>0</v>
      </c>
      <c r="R102" s="183">
        <f t="shared" si="2"/>
        <v>0</v>
      </c>
      <c r="S102" s="183">
        <v>0</v>
      </c>
      <c r="T102" s="184">
        <f t="shared" si="3"/>
        <v>0</v>
      </c>
      <c r="U102" s="35"/>
      <c r="V102" s="35"/>
      <c r="W102" s="35"/>
      <c r="X102" s="35"/>
      <c r="Y102" s="35"/>
      <c r="Z102" s="35"/>
      <c r="AA102" s="35"/>
      <c r="AB102" s="35"/>
      <c r="AC102" s="35"/>
      <c r="AD102" s="35"/>
      <c r="AE102" s="35"/>
      <c r="AR102" s="185" t="s">
        <v>299</v>
      </c>
      <c r="AT102" s="185" t="s">
        <v>296</v>
      </c>
      <c r="AU102" s="185" t="s">
        <v>81</v>
      </c>
      <c r="AY102" s="18" t="s">
        <v>127</v>
      </c>
      <c r="BE102" s="186">
        <f t="shared" si="4"/>
        <v>0</v>
      </c>
      <c r="BF102" s="186">
        <f t="shared" si="5"/>
        <v>0</v>
      </c>
      <c r="BG102" s="186">
        <f t="shared" si="6"/>
        <v>0</v>
      </c>
      <c r="BH102" s="186">
        <f t="shared" si="7"/>
        <v>0</v>
      </c>
      <c r="BI102" s="186">
        <f t="shared" si="8"/>
        <v>0</v>
      </c>
      <c r="BJ102" s="18" t="s">
        <v>79</v>
      </c>
      <c r="BK102" s="186">
        <f t="shared" si="9"/>
        <v>0</v>
      </c>
      <c r="BL102" s="18" t="s">
        <v>220</v>
      </c>
      <c r="BM102" s="185" t="s">
        <v>757</v>
      </c>
    </row>
    <row r="103" spans="1:65" s="2" customFormat="1" ht="16.5" customHeight="1">
      <c r="A103" s="35"/>
      <c r="B103" s="36"/>
      <c r="C103" s="224" t="s">
        <v>244</v>
      </c>
      <c r="D103" s="224" t="s">
        <v>296</v>
      </c>
      <c r="E103" s="225" t="s">
        <v>758</v>
      </c>
      <c r="F103" s="226" t="s">
        <v>759</v>
      </c>
      <c r="G103" s="227" t="s">
        <v>703</v>
      </c>
      <c r="H103" s="228">
        <v>3</v>
      </c>
      <c r="I103" s="229"/>
      <c r="J103" s="230">
        <f t="shared" si="0"/>
        <v>0</v>
      </c>
      <c r="K103" s="226" t="s">
        <v>19</v>
      </c>
      <c r="L103" s="231"/>
      <c r="M103" s="232" t="s">
        <v>19</v>
      </c>
      <c r="N103" s="233" t="s">
        <v>43</v>
      </c>
      <c r="O103" s="65"/>
      <c r="P103" s="183">
        <f t="shared" si="1"/>
        <v>0</v>
      </c>
      <c r="Q103" s="183">
        <v>0</v>
      </c>
      <c r="R103" s="183">
        <f t="shared" si="2"/>
        <v>0</v>
      </c>
      <c r="S103" s="183">
        <v>0</v>
      </c>
      <c r="T103" s="184">
        <f t="shared" si="3"/>
        <v>0</v>
      </c>
      <c r="U103" s="35"/>
      <c r="V103" s="35"/>
      <c r="W103" s="35"/>
      <c r="X103" s="35"/>
      <c r="Y103" s="35"/>
      <c r="Z103" s="35"/>
      <c r="AA103" s="35"/>
      <c r="AB103" s="35"/>
      <c r="AC103" s="35"/>
      <c r="AD103" s="35"/>
      <c r="AE103" s="35"/>
      <c r="AR103" s="185" t="s">
        <v>299</v>
      </c>
      <c r="AT103" s="185" t="s">
        <v>296</v>
      </c>
      <c r="AU103" s="185" t="s">
        <v>81</v>
      </c>
      <c r="AY103" s="18" t="s">
        <v>127</v>
      </c>
      <c r="BE103" s="186">
        <f t="shared" si="4"/>
        <v>0</v>
      </c>
      <c r="BF103" s="186">
        <f t="shared" si="5"/>
        <v>0</v>
      </c>
      <c r="BG103" s="186">
        <f t="shared" si="6"/>
        <v>0</v>
      </c>
      <c r="BH103" s="186">
        <f t="shared" si="7"/>
        <v>0</v>
      </c>
      <c r="BI103" s="186">
        <f t="shared" si="8"/>
        <v>0</v>
      </c>
      <c r="BJ103" s="18" t="s">
        <v>79</v>
      </c>
      <c r="BK103" s="186">
        <f t="shared" si="9"/>
        <v>0</v>
      </c>
      <c r="BL103" s="18" t="s">
        <v>220</v>
      </c>
      <c r="BM103" s="185" t="s">
        <v>760</v>
      </c>
    </row>
    <row r="104" spans="1:65" s="2" customFormat="1" ht="16.5" customHeight="1">
      <c r="A104" s="35"/>
      <c r="B104" s="36"/>
      <c r="C104" s="224" t="s">
        <v>7</v>
      </c>
      <c r="D104" s="224" t="s">
        <v>296</v>
      </c>
      <c r="E104" s="225" t="s">
        <v>761</v>
      </c>
      <c r="F104" s="226" t="s">
        <v>762</v>
      </c>
      <c r="G104" s="227" t="s">
        <v>703</v>
      </c>
      <c r="H104" s="228">
        <v>6</v>
      </c>
      <c r="I104" s="229"/>
      <c r="J104" s="230">
        <f t="shared" si="0"/>
        <v>0</v>
      </c>
      <c r="K104" s="226" t="s">
        <v>19</v>
      </c>
      <c r="L104" s="231"/>
      <c r="M104" s="232" t="s">
        <v>19</v>
      </c>
      <c r="N104" s="233" t="s">
        <v>43</v>
      </c>
      <c r="O104" s="65"/>
      <c r="P104" s="183">
        <f t="shared" si="1"/>
        <v>0</v>
      </c>
      <c r="Q104" s="183">
        <v>0</v>
      </c>
      <c r="R104" s="183">
        <f t="shared" si="2"/>
        <v>0</v>
      </c>
      <c r="S104" s="183">
        <v>0</v>
      </c>
      <c r="T104" s="184">
        <f t="shared" si="3"/>
        <v>0</v>
      </c>
      <c r="U104" s="35"/>
      <c r="V104" s="35"/>
      <c r="W104" s="35"/>
      <c r="X104" s="35"/>
      <c r="Y104" s="35"/>
      <c r="Z104" s="35"/>
      <c r="AA104" s="35"/>
      <c r="AB104" s="35"/>
      <c r="AC104" s="35"/>
      <c r="AD104" s="35"/>
      <c r="AE104" s="35"/>
      <c r="AR104" s="185" t="s">
        <v>299</v>
      </c>
      <c r="AT104" s="185" t="s">
        <v>296</v>
      </c>
      <c r="AU104" s="185" t="s">
        <v>81</v>
      </c>
      <c r="AY104" s="18" t="s">
        <v>127</v>
      </c>
      <c r="BE104" s="186">
        <f t="shared" si="4"/>
        <v>0</v>
      </c>
      <c r="BF104" s="186">
        <f t="shared" si="5"/>
        <v>0</v>
      </c>
      <c r="BG104" s="186">
        <f t="shared" si="6"/>
        <v>0</v>
      </c>
      <c r="BH104" s="186">
        <f t="shared" si="7"/>
        <v>0</v>
      </c>
      <c r="BI104" s="186">
        <f t="shared" si="8"/>
        <v>0</v>
      </c>
      <c r="BJ104" s="18" t="s">
        <v>79</v>
      </c>
      <c r="BK104" s="186">
        <f t="shared" si="9"/>
        <v>0</v>
      </c>
      <c r="BL104" s="18" t="s">
        <v>220</v>
      </c>
      <c r="BM104" s="185" t="s">
        <v>763</v>
      </c>
    </row>
    <row r="105" spans="1:65" s="2" customFormat="1" ht="16.5" customHeight="1">
      <c r="A105" s="35"/>
      <c r="B105" s="36"/>
      <c r="C105" s="224" t="s">
        <v>255</v>
      </c>
      <c r="D105" s="224" t="s">
        <v>296</v>
      </c>
      <c r="E105" s="225" t="s">
        <v>764</v>
      </c>
      <c r="F105" s="226" t="s">
        <v>765</v>
      </c>
      <c r="G105" s="227" t="s">
        <v>703</v>
      </c>
      <c r="H105" s="228">
        <v>5</v>
      </c>
      <c r="I105" s="229"/>
      <c r="J105" s="230">
        <f t="shared" si="0"/>
        <v>0</v>
      </c>
      <c r="K105" s="226" t="s">
        <v>19</v>
      </c>
      <c r="L105" s="231"/>
      <c r="M105" s="232" t="s">
        <v>19</v>
      </c>
      <c r="N105" s="233" t="s">
        <v>43</v>
      </c>
      <c r="O105" s="65"/>
      <c r="P105" s="183">
        <f t="shared" si="1"/>
        <v>0</v>
      </c>
      <c r="Q105" s="183">
        <v>0</v>
      </c>
      <c r="R105" s="183">
        <f t="shared" si="2"/>
        <v>0</v>
      </c>
      <c r="S105" s="183">
        <v>0</v>
      </c>
      <c r="T105" s="184">
        <f t="shared" si="3"/>
        <v>0</v>
      </c>
      <c r="U105" s="35"/>
      <c r="V105" s="35"/>
      <c r="W105" s="35"/>
      <c r="X105" s="35"/>
      <c r="Y105" s="35"/>
      <c r="Z105" s="35"/>
      <c r="AA105" s="35"/>
      <c r="AB105" s="35"/>
      <c r="AC105" s="35"/>
      <c r="AD105" s="35"/>
      <c r="AE105" s="35"/>
      <c r="AR105" s="185" t="s">
        <v>299</v>
      </c>
      <c r="AT105" s="185" t="s">
        <v>296</v>
      </c>
      <c r="AU105" s="185" t="s">
        <v>81</v>
      </c>
      <c r="AY105" s="18" t="s">
        <v>127</v>
      </c>
      <c r="BE105" s="186">
        <f t="shared" si="4"/>
        <v>0</v>
      </c>
      <c r="BF105" s="186">
        <f t="shared" si="5"/>
        <v>0</v>
      </c>
      <c r="BG105" s="186">
        <f t="shared" si="6"/>
        <v>0</v>
      </c>
      <c r="BH105" s="186">
        <f t="shared" si="7"/>
        <v>0</v>
      </c>
      <c r="BI105" s="186">
        <f t="shared" si="8"/>
        <v>0</v>
      </c>
      <c r="BJ105" s="18" t="s">
        <v>79</v>
      </c>
      <c r="BK105" s="186">
        <f t="shared" si="9"/>
        <v>0</v>
      </c>
      <c r="BL105" s="18" t="s">
        <v>220</v>
      </c>
      <c r="BM105" s="185" t="s">
        <v>766</v>
      </c>
    </row>
    <row r="106" spans="1:65" s="2" customFormat="1" ht="16.5" customHeight="1">
      <c r="A106" s="35"/>
      <c r="B106" s="36"/>
      <c r="C106" s="224" t="s">
        <v>264</v>
      </c>
      <c r="D106" s="224" t="s">
        <v>296</v>
      </c>
      <c r="E106" s="225" t="s">
        <v>767</v>
      </c>
      <c r="F106" s="226" t="s">
        <v>768</v>
      </c>
      <c r="G106" s="227" t="s">
        <v>769</v>
      </c>
      <c r="H106" s="228">
        <v>1</v>
      </c>
      <c r="I106" s="229"/>
      <c r="J106" s="230">
        <f t="shared" si="0"/>
        <v>0</v>
      </c>
      <c r="K106" s="226" t="s">
        <v>19</v>
      </c>
      <c r="L106" s="231"/>
      <c r="M106" s="232" t="s">
        <v>19</v>
      </c>
      <c r="N106" s="233" t="s">
        <v>43</v>
      </c>
      <c r="O106" s="65"/>
      <c r="P106" s="183">
        <f t="shared" si="1"/>
        <v>0</v>
      </c>
      <c r="Q106" s="183">
        <v>0</v>
      </c>
      <c r="R106" s="183">
        <f t="shared" si="2"/>
        <v>0</v>
      </c>
      <c r="S106" s="183">
        <v>0</v>
      </c>
      <c r="T106" s="184">
        <f t="shared" si="3"/>
        <v>0</v>
      </c>
      <c r="U106" s="35"/>
      <c r="V106" s="35"/>
      <c r="W106" s="35"/>
      <c r="X106" s="35"/>
      <c r="Y106" s="35"/>
      <c r="Z106" s="35"/>
      <c r="AA106" s="35"/>
      <c r="AB106" s="35"/>
      <c r="AC106" s="35"/>
      <c r="AD106" s="35"/>
      <c r="AE106" s="35"/>
      <c r="AR106" s="185" t="s">
        <v>299</v>
      </c>
      <c r="AT106" s="185" t="s">
        <v>296</v>
      </c>
      <c r="AU106" s="185" t="s">
        <v>81</v>
      </c>
      <c r="AY106" s="18" t="s">
        <v>127</v>
      </c>
      <c r="BE106" s="186">
        <f t="shared" si="4"/>
        <v>0</v>
      </c>
      <c r="BF106" s="186">
        <f t="shared" si="5"/>
        <v>0</v>
      </c>
      <c r="BG106" s="186">
        <f t="shared" si="6"/>
        <v>0</v>
      </c>
      <c r="BH106" s="186">
        <f t="shared" si="7"/>
        <v>0</v>
      </c>
      <c r="BI106" s="186">
        <f t="shared" si="8"/>
        <v>0</v>
      </c>
      <c r="BJ106" s="18" t="s">
        <v>79</v>
      </c>
      <c r="BK106" s="186">
        <f t="shared" si="9"/>
        <v>0</v>
      </c>
      <c r="BL106" s="18" t="s">
        <v>220</v>
      </c>
      <c r="BM106" s="185" t="s">
        <v>770</v>
      </c>
    </row>
    <row r="107" spans="1:65" s="2" customFormat="1" ht="16.5" customHeight="1">
      <c r="A107" s="35"/>
      <c r="B107" s="36"/>
      <c r="C107" s="224" t="s">
        <v>290</v>
      </c>
      <c r="D107" s="224" t="s">
        <v>296</v>
      </c>
      <c r="E107" s="225" t="s">
        <v>771</v>
      </c>
      <c r="F107" s="226" t="s">
        <v>772</v>
      </c>
      <c r="G107" s="227" t="s">
        <v>703</v>
      </c>
      <c r="H107" s="228">
        <v>5</v>
      </c>
      <c r="I107" s="229"/>
      <c r="J107" s="230">
        <f t="shared" si="0"/>
        <v>0</v>
      </c>
      <c r="K107" s="226" t="s">
        <v>19</v>
      </c>
      <c r="L107" s="231"/>
      <c r="M107" s="232" t="s">
        <v>19</v>
      </c>
      <c r="N107" s="233" t="s">
        <v>43</v>
      </c>
      <c r="O107" s="65"/>
      <c r="P107" s="183">
        <f t="shared" si="1"/>
        <v>0</v>
      </c>
      <c r="Q107" s="183">
        <v>0</v>
      </c>
      <c r="R107" s="183">
        <f t="shared" si="2"/>
        <v>0</v>
      </c>
      <c r="S107" s="183">
        <v>0</v>
      </c>
      <c r="T107" s="184">
        <f t="shared" si="3"/>
        <v>0</v>
      </c>
      <c r="U107" s="35"/>
      <c r="V107" s="35"/>
      <c r="W107" s="35"/>
      <c r="X107" s="35"/>
      <c r="Y107" s="35"/>
      <c r="Z107" s="35"/>
      <c r="AA107" s="35"/>
      <c r="AB107" s="35"/>
      <c r="AC107" s="35"/>
      <c r="AD107" s="35"/>
      <c r="AE107" s="35"/>
      <c r="AR107" s="185" t="s">
        <v>299</v>
      </c>
      <c r="AT107" s="185" t="s">
        <v>296</v>
      </c>
      <c r="AU107" s="185" t="s">
        <v>81</v>
      </c>
      <c r="AY107" s="18" t="s">
        <v>127</v>
      </c>
      <c r="BE107" s="186">
        <f t="shared" si="4"/>
        <v>0</v>
      </c>
      <c r="BF107" s="186">
        <f t="shared" si="5"/>
        <v>0</v>
      </c>
      <c r="BG107" s="186">
        <f t="shared" si="6"/>
        <v>0</v>
      </c>
      <c r="BH107" s="186">
        <f t="shared" si="7"/>
        <v>0</v>
      </c>
      <c r="BI107" s="186">
        <f t="shared" si="8"/>
        <v>0</v>
      </c>
      <c r="BJ107" s="18" t="s">
        <v>79</v>
      </c>
      <c r="BK107" s="186">
        <f t="shared" si="9"/>
        <v>0</v>
      </c>
      <c r="BL107" s="18" t="s">
        <v>220</v>
      </c>
      <c r="BM107" s="185" t="s">
        <v>773</v>
      </c>
    </row>
    <row r="108" spans="1:65" s="2" customFormat="1" ht="16.5" customHeight="1">
      <c r="A108" s="35"/>
      <c r="B108" s="36"/>
      <c r="C108" s="224" t="s">
        <v>295</v>
      </c>
      <c r="D108" s="224" t="s">
        <v>296</v>
      </c>
      <c r="E108" s="225" t="s">
        <v>774</v>
      </c>
      <c r="F108" s="226" t="s">
        <v>775</v>
      </c>
      <c r="G108" s="227" t="s">
        <v>703</v>
      </c>
      <c r="H108" s="228">
        <v>90</v>
      </c>
      <c r="I108" s="229"/>
      <c r="J108" s="230">
        <f t="shared" si="0"/>
        <v>0</v>
      </c>
      <c r="K108" s="226" t="s">
        <v>19</v>
      </c>
      <c r="L108" s="231"/>
      <c r="M108" s="232" t="s">
        <v>19</v>
      </c>
      <c r="N108" s="233" t="s">
        <v>43</v>
      </c>
      <c r="O108" s="65"/>
      <c r="P108" s="183">
        <f t="shared" si="1"/>
        <v>0</v>
      </c>
      <c r="Q108" s="183">
        <v>0</v>
      </c>
      <c r="R108" s="183">
        <f t="shared" si="2"/>
        <v>0</v>
      </c>
      <c r="S108" s="183">
        <v>0</v>
      </c>
      <c r="T108" s="184">
        <f t="shared" si="3"/>
        <v>0</v>
      </c>
      <c r="U108" s="35"/>
      <c r="V108" s="35"/>
      <c r="W108" s="35"/>
      <c r="X108" s="35"/>
      <c r="Y108" s="35"/>
      <c r="Z108" s="35"/>
      <c r="AA108" s="35"/>
      <c r="AB108" s="35"/>
      <c r="AC108" s="35"/>
      <c r="AD108" s="35"/>
      <c r="AE108" s="35"/>
      <c r="AR108" s="185" t="s">
        <v>299</v>
      </c>
      <c r="AT108" s="185" t="s">
        <v>296</v>
      </c>
      <c r="AU108" s="185" t="s">
        <v>81</v>
      </c>
      <c r="AY108" s="18" t="s">
        <v>127</v>
      </c>
      <c r="BE108" s="186">
        <f t="shared" si="4"/>
        <v>0</v>
      </c>
      <c r="BF108" s="186">
        <f t="shared" si="5"/>
        <v>0</v>
      </c>
      <c r="BG108" s="186">
        <f t="shared" si="6"/>
        <v>0</v>
      </c>
      <c r="BH108" s="186">
        <f t="shared" si="7"/>
        <v>0</v>
      </c>
      <c r="BI108" s="186">
        <f t="shared" si="8"/>
        <v>0</v>
      </c>
      <c r="BJ108" s="18" t="s">
        <v>79</v>
      </c>
      <c r="BK108" s="186">
        <f t="shared" si="9"/>
        <v>0</v>
      </c>
      <c r="BL108" s="18" t="s">
        <v>220</v>
      </c>
      <c r="BM108" s="185" t="s">
        <v>776</v>
      </c>
    </row>
    <row r="109" spans="1:65" s="2" customFormat="1" ht="16.5" customHeight="1">
      <c r="A109" s="35"/>
      <c r="B109" s="36"/>
      <c r="C109" s="224" t="s">
        <v>302</v>
      </c>
      <c r="D109" s="224" t="s">
        <v>296</v>
      </c>
      <c r="E109" s="225" t="s">
        <v>777</v>
      </c>
      <c r="F109" s="226" t="s">
        <v>778</v>
      </c>
      <c r="G109" s="227" t="s">
        <v>703</v>
      </c>
      <c r="H109" s="228">
        <v>160</v>
      </c>
      <c r="I109" s="229"/>
      <c r="J109" s="230">
        <f t="shared" si="0"/>
        <v>0</v>
      </c>
      <c r="K109" s="226" t="s">
        <v>19</v>
      </c>
      <c r="L109" s="231"/>
      <c r="M109" s="232" t="s">
        <v>19</v>
      </c>
      <c r="N109" s="233" t="s">
        <v>43</v>
      </c>
      <c r="O109" s="65"/>
      <c r="P109" s="183">
        <f t="shared" si="1"/>
        <v>0</v>
      </c>
      <c r="Q109" s="183">
        <v>0</v>
      </c>
      <c r="R109" s="183">
        <f t="shared" si="2"/>
        <v>0</v>
      </c>
      <c r="S109" s="183">
        <v>0</v>
      </c>
      <c r="T109" s="184">
        <f t="shared" si="3"/>
        <v>0</v>
      </c>
      <c r="U109" s="35"/>
      <c r="V109" s="35"/>
      <c r="W109" s="35"/>
      <c r="X109" s="35"/>
      <c r="Y109" s="35"/>
      <c r="Z109" s="35"/>
      <c r="AA109" s="35"/>
      <c r="AB109" s="35"/>
      <c r="AC109" s="35"/>
      <c r="AD109" s="35"/>
      <c r="AE109" s="35"/>
      <c r="AR109" s="185" t="s">
        <v>299</v>
      </c>
      <c r="AT109" s="185" t="s">
        <v>296</v>
      </c>
      <c r="AU109" s="185" t="s">
        <v>81</v>
      </c>
      <c r="AY109" s="18" t="s">
        <v>127</v>
      </c>
      <c r="BE109" s="186">
        <f t="shared" si="4"/>
        <v>0</v>
      </c>
      <c r="BF109" s="186">
        <f t="shared" si="5"/>
        <v>0</v>
      </c>
      <c r="BG109" s="186">
        <f t="shared" si="6"/>
        <v>0</v>
      </c>
      <c r="BH109" s="186">
        <f t="shared" si="7"/>
        <v>0</v>
      </c>
      <c r="BI109" s="186">
        <f t="shared" si="8"/>
        <v>0</v>
      </c>
      <c r="BJ109" s="18" t="s">
        <v>79</v>
      </c>
      <c r="BK109" s="186">
        <f t="shared" si="9"/>
        <v>0</v>
      </c>
      <c r="BL109" s="18" t="s">
        <v>220</v>
      </c>
      <c r="BM109" s="185" t="s">
        <v>779</v>
      </c>
    </row>
    <row r="110" spans="1:65" s="2" customFormat="1" ht="16.5" customHeight="1">
      <c r="A110" s="35"/>
      <c r="B110" s="36"/>
      <c r="C110" s="224" t="s">
        <v>310</v>
      </c>
      <c r="D110" s="224" t="s">
        <v>296</v>
      </c>
      <c r="E110" s="225" t="s">
        <v>780</v>
      </c>
      <c r="F110" s="226" t="s">
        <v>781</v>
      </c>
      <c r="G110" s="227" t="s">
        <v>703</v>
      </c>
      <c r="H110" s="228">
        <v>5</v>
      </c>
      <c r="I110" s="229"/>
      <c r="J110" s="230">
        <f t="shared" si="0"/>
        <v>0</v>
      </c>
      <c r="K110" s="226" t="s">
        <v>19</v>
      </c>
      <c r="L110" s="231"/>
      <c r="M110" s="232" t="s">
        <v>19</v>
      </c>
      <c r="N110" s="233" t="s">
        <v>43</v>
      </c>
      <c r="O110" s="65"/>
      <c r="P110" s="183">
        <f t="shared" si="1"/>
        <v>0</v>
      </c>
      <c r="Q110" s="183">
        <v>0</v>
      </c>
      <c r="R110" s="183">
        <f t="shared" si="2"/>
        <v>0</v>
      </c>
      <c r="S110" s="183">
        <v>0</v>
      </c>
      <c r="T110" s="184">
        <f t="shared" si="3"/>
        <v>0</v>
      </c>
      <c r="U110" s="35"/>
      <c r="V110" s="35"/>
      <c r="W110" s="35"/>
      <c r="X110" s="35"/>
      <c r="Y110" s="35"/>
      <c r="Z110" s="35"/>
      <c r="AA110" s="35"/>
      <c r="AB110" s="35"/>
      <c r="AC110" s="35"/>
      <c r="AD110" s="35"/>
      <c r="AE110" s="35"/>
      <c r="AR110" s="185" t="s">
        <v>299</v>
      </c>
      <c r="AT110" s="185" t="s">
        <v>296</v>
      </c>
      <c r="AU110" s="185" t="s">
        <v>81</v>
      </c>
      <c r="AY110" s="18" t="s">
        <v>127</v>
      </c>
      <c r="BE110" s="186">
        <f t="shared" si="4"/>
        <v>0</v>
      </c>
      <c r="BF110" s="186">
        <f t="shared" si="5"/>
        <v>0</v>
      </c>
      <c r="BG110" s="186">
        <f t="shared" si="6"/>
        <v>0</v>
      </c>
      <c r="BH110" s="186">
        <f t="shared" si="7"/>
        <v>0</v>
      </c>
      <c r="BI110" s="186">
        <f t="shared" si="8"/>
        <v>0</v>
      </c>
      <c r="BJ110" s="18" t="s">
        <v>79</v>
      </c>
      <c r="BK110" s="186">
        <f t="shared" si="9"/>
        <v>0</v>
      </c>
      <c r="BL110" s="18" t="s">
        <v>220</v>
      </c>
      <c r="BM110" s="185" t="s">
        <v>782</v>
      </c>
    </row>
    <row r="111" spans="1:65" s="2" customFormat="1" ht="16.5" customHeight="1">
      <c r="A111" s="35"/>
      <c r="B111" s="36"/>
      <c r="C111" s="224" t="s">
        <v>316</v>
      </c>
      <c r="D111" s="224" t="s">
        <v>296</v>
      </c>
      <c r="E111" s="225" t="s">
        <v>783</v>
      </c>
      <c r="F111" s="226" t="s">
        <v>784</v>
      </c>
      <c r="G111" s="227" t="s">
        <v>703</v>
      </c>
      <c r="H111" s="228">
        <v>45</v>
      </c>
      <c r="I111" s="229"/>
      <c r="J111" s="230">
        <f t="shared" si="0"/>
        <v>0</v>
      </c>
      <c r="K111" s="226" t="s">
        <v>19</v>
      </c>
      <c r="L111" s="231"/>
      <c r="M111" s="232" t="s">
        <v>19</v>
      </c>
      <c r="N111" s="233" t="s">
        <v>43</v>
      </c>
      <c r="O111" s="65"/>
      <c r="P111" s="183">
        <f t="shared" si="1"/>
        <v>0</v>
      </c>
      <c r="Q111" s="183">
        <v>0</v>
      </c>
      <c r="R111" s="183">
        <f t="shared" si="2"/>
        <v>0</v>
      </c>
      <c r="S111" s="183">
        <v>0</v>
      </c>
      <c r="T111" s="184">
        <f t="shared" si="3"/>
        <v>0</v>
      </c>
      <c r="U111" s="35"/>
      <c r="V111" s="35"/>
      <c r="W111" s="35"/>
      <c r="X111" s="35"/>
      <c r="Y111" s="35"/>
      <c r="Z111" s="35"/>
      <c r="AA111" s="35"/>
      <c r="AB111" s="35"/>
      <c r="AC111" s="35"/>
      <c r="AD111" s="35"/>
      <c r="AE111" s="35"/>
      <c r="AR111" s="185" t="s">
        <v>299</v>
      </c>
      <c r="AT111" s="185" t="s">
        <v>296</v>
      </c>
      <c r="AU111" s="185" t="s">
        <v>81</v>
      </c>
      <c r="AY111" s="18" t="s">
        <v>127</v>
      </c>
      <c r="BE111" s="186">
        <f t="shared" si="4"/>
        <v>0</v>
      </c>
      <c r="BF111" s="186">
        <f t="shared" si="5"/>
        <v>0</v>
      </c>
      <c r="BG111" s="186">
        <f t="shared" si="6"/>
        <v>0</v>
      </c>
      <c r="BH111" s="186">
        <f t="shared" si="7"/>
        <v>0</v>
      </c>
      <c r="BI111" s="186">
        <f t="shared" si="8"/>
        <v>0</v>
      </c>
      <c r="BJ111" s="18" t="s">
        <v>79</v>
      </c>
      <c r="BK111" s="186">
        <f t="shared" si="9"/>
        <v>0</v>
      </c>
      <c r="BL111" s="18" t="s">
        <v>220</v>
      </c>
      <c r="BM111" s="185" t="s">
        <v>785</v>
      </c>
    </row>
    <row r="112" spans="1:65" s="2" customFormat="1" ht="16.5" customHeight="1">
      <c r="A112" s="35"/>
      <c r="B112" s="36"/>
      <c r="C112" s="224" t="s">
        <v>321</v>
      </c>
      <c r="D112" s="224" t="s">
        <v>296</v>
      </c>
      <c r="E112" s="225" t="s">
        <v>786</v>
      </c>
      <c r="F112" s="226" t="s">
        <v>787</v>
      </c>
      <c r="G112" s="227" t="s">
        <v>703</v>
      </c>
      <c r="H112" s="228">
        <v>6</v>
      </c>
      <c r="I112" s="229"/>
      <c r="J112" s="230">
        <f t="shared" si="0"/>
        <v>0</v>
      </c>
      <c r="K112" s="226" t="s">
        <v>19</v>
      </c>
      <c r="L112" s="231"/>
      <c r="M112" s="232" t="s">
        <v>19</v>
      </c>
      <c r="N112" s="233" t="s">
        <v>43</v>
      </c>
      <c r="O112" s="65"/>
      <c r="P112" s="183">
        <f t="shared" si="1"/>
        <v>0</v>
      </c>
      <c r="Q112" s="183">
        <v>0</v>
      </c>
      <c r="R112" s="183">
        <f t="shared" si="2"/>
        <v>0</v>
      </c>
      <c r="S112" s="183">
        <v>0</v>
      </c>
      <c r="T112" s="184">
        <f t="shared" si="3"/>
        <v>0</v>
      </c>
      <c r="U112" s="35"/>
      <c r="V112" s="35"/>
      <c r="W112" s="35"/>
      <c r="X112" s="35"/>
      <c r="Y112" s="35"/>
      <c r="Z112" s="35"/>
      <c r="AA112" s="35"/>
      <c r="AB112" s="35"/>
      <c r="AC112" s="35"/>
      <c r="AD112" s="35"/>
      <c r="AE112" s="35"/>
      <c r="AR112" s="185" t="s">
        <v>299</v>
      </c>
      <c r="AT112" s="185" t="s">
        <v>296</v>
      </c>
      <c r="AU112" s="185" t="s">
        <v>81</v>
      </c>
      <c r="AY112" s="18" t="s">
        <v>127</v>
      </c>
      <c r="BE112" s="186">
        <f t="shared" si="4"/>
        <v>0</v>
      </c>
      <c r="BF112" s="186">
        <f t="shared" si="5"/>
        <v>0</v>
      </c>
      <c r="BG112" s="186">
        <f t="shared" si="6"/>
        <v>0</v>
      </c>
      <c r="BH112" s="186">
        <f t="shared" si="7"/>
        <v>0</v>
      </c>
      <c r="BI112" s="186">
        <f t="shared" si="8"/>
        <v>0</v>
      </c>
      <c r="BJ112" s="18" t="s">
        <v>79</v>
      </c>
      <c r="BK112" s="186">
        <f t="shared" si="9"/>
        <v>0</v>
      </c>
      <c r="BL112" s="18" t="s">
        <v>220</v>
      </c>
      <c r="BM112" s="185" t="s">
        <v>788</v>
      </c>
    </row>
    <row r="113" spans="1:65" s="2" customFormat="1" ht="16.5" customHeight="1">
      <c r="A113" s="35"/>
      <c r="B113" s="36"/>
      <c r="C113" s="224" t="s">
        <v>328</v>
      </c>
      <c r="D113" s="224" t="s">
        <v>296</v>
      </c>
      <c r="E113" s="225" t="s">
        <v>789</v>
      </c>
      <c r="F113" s="226" t="s">
        <v>790</v>
      </c>
      <c r="G113" s="227" t="s">
        <v>305</v>
      </c>
      <c r="H113" s="239"/>
      <c r="I113" s="229"/>
      <c r="J113" s="230">
        <f t="shared" si="0"/>
        <v>0</v>
      </c>
      <c r="K113" s="226" t="s">
        <v>19</v>
      </c>
      <c r="L113" s="231"/>
      <c r="M113" s="240" t="s">
        <v>19</v>
      </c>
      <c r="N113" s="241" t="s">
        <v>43</v>
      </c>
      <c r="O113" s="237"/>
      <c r="P113" s="242">
        <f t="shared" si="1"/>
        <v>0</v>
      </c>
      <c r="Q113" s="242">
        <v>0</v>
      </c>
      <c r="R113" s="242">
        <f t="shared" si="2"/>
        <v>0</v>
      </c>
      <c r="S113" s="242">
        <v>0</v>
      </c>
      <c r="T113" s="243">
        <f t="shared" si="3"/>
        <v>0</v>
      </c>
      <c r="U113" s="35"/>
      <c r="V113" s="35"/>
      <c r="W113" s="35"/>
      <c r="X113" s="35"/>
      <c r="Y113" s="35"/>
      <c r="Z113" s="35"/>
      <c r="AA113" s="35"/>
      <c r="AB113" s="35"/>
      <c r="AC113" s="35"/>
      <c r="AD113" s="35"/>
      <c r="AE113" s="35"/>
      <c r="AR113" s="185" t="s">
        <v>299</v>
      </c>
      <c r="AT113" s="185" t="s">
        <v>296</v>
      </c>
      <c r="AU113" s="185" t="s">
        <v>81</v>
      </c>
      <c r="AY113" s="18" t="s">
        <v>127</v>
      </c>
      <c r="BE113" s="186">
        <f t="shared" si="4"/>
        <v>0</v>
      </c>
      <c r="BF113" s="186">
        <f t="shared" si="5"/>
        <v>0</v>
      </c>
      <c r="BG113" s="186">
        <f t="shared" si="6"/>
        <v>0</v>
      </c>
      <c r="BH113" s="186">
        <f t="shared" si="7"/>
        <v>0</v>
      </c>
      <c r="BI113" s="186">
        <f t="shared" si="8"/>
        <v>0</v>
      </c>
      <c r="BJ113" s="18" t="s">
        <v>79</v>
      </c>
      <c r="BK113" s="186">
        <f t="shared" si="9"/>
        <v>0</v>
      </c>
      <c r="BL113" s="18" t="s">
        <v>220</v>
      </c>
      <c r="BM113" s="185" t="s">
        <v>791</v>
      </c>
    </row>
    <row r="114" spans="1:65" s="2" customFormat="1" ht="6.95" customHeight="1">
      <c r="A114" s="35"/>
      <c r="B114" s="48"/>
      <c r="C114" s="49"/>
      <c r="D114" s="49"/>
      <c r="E114" s="49"/>
      <c r="F114" s="49"/>
      <c r="G114" s="49"/>
      <c r="H114" s="49"/>
      <c r="I114" s="49"/>
      <c r="J114" s="49"/>
      <c r="K114" s="49"/>
      <c r="L114" s="40"/>
      <c r="M114" s="35"/>
      <c r="O114" s="35"/>
      <c r="P114" s="35"/>
      <c r="Q114" s="35"/>
      <c r="R114" s="35"/>
      <c r="S114" s="35"/>
      <c r="T114" s="35"/>
      <c r="U114" s="35"/>
      <c r="V114" s="35"/>
      <c r="W114" s="35"/>
      <c r="X114" s="35"/>
      <c r="Y114" s="35"/>
      <c r="Z114" s="35"/>
      <c r="AA114" s="35"/>
      <c r="AB114" s="35"/>
      <c r="AC114" s="35"/>
      <c r="AD114" s="35"/>
      <c r="AE114" s="35"/>
    </row>
  </sheetData>
  <sheetProtection algorithmName="SHA-512" hashValue="GtZiEbVx92QMJuy11goXhWNI+uTf9ijFTdQAIg8ZI5/Q5MY6QSw0HY+nqBTvUFcE7I058w5NkZ41YmOffzJteg==" saltValue="gJJ91IGxteu23YeRjgF0hQqQmWlF2rSHtUMp51Y/CdckoVIRaNKb+cRIVfVQ20qULHU/KiOnevXPSzocUFjHfg==" spinCount="100000" sheet="1" objects="1" scenarios="1" formatColumns="0" formatRows="0" autoFilter="0"/>
  <autoFilter ref="C80:K113"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heetViews>
  <sheetFormatPr defaultRowHeight="1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s="1" customFormat="1" ht="37.5" customHeight="1"/>
    <row r="2" spans="2:11" s="1" customFormat="1" ht="7.5" customHeight="1">
      <c r="B2" s="245"/>
      <c r="C2" s="246"/>
      <c r="D2" s="246"/>
      <c r="E2" s="246"/>
      <c r="F2" s="246"/>
      <c r="G2" s="246"/>
      <c r="H2" s="246"/>
      <c r="I2" s="246"/>
      <c r="J2" s="246"/>
      <c r="K2" s="247"/>
    </row>
    <row r="3" spans="2:11" s="16" customFormat="1" ht="45" customHeight="1">
      <c r="B3" s="248"/>
      <c r="C3" s="376" t="s">
        <v>792</v>
      </c>
      <c r="D3" s="376"/>
      <c r="E3" s="376"/>
      <c r="F3" s="376"/>
      <c r="G3" s="376"/>
      <c r="H3" s="376"/>
      <c r="I3" s="376"/>
      <c r="J3" s="376"/>
      <c r="K3" s="249"/>
    </row>
    <row r="4" spans="2:11" s="1" customFormat="1" ht="25.5" customHeight="1">
      <c r="B4" s="250"/>
      <c r="C4" s="381" t="s">
        <v>793</v>
      </c>
      <c r="D4" s="381"/>
      <c r="E4" s="381"/>
      <c r="F4" s="381"/>
      <c r="G4" s="381"/>
      <c r="H4" s="381"/>
      <c r="I4" s="381"/>
      <c r="J4" s="381"/>
      <c r="K4" s="251"/>
    </row>
    <row r="5" spans="2:11" s="1" customFormat="1" ht="5.25" customHeight="1">
      <c r="B5" s="250"/>
      <c r="C5" s="252"/>
      <c r="D5" s="252"/>
      <c r="E5" s="252"/>
      <c r="F5" s="252"/>
      <c r="G5" s="252"/>
      <c r="H5" s="252"/>
      <c r="I5" s="252"/>
      <c r="J5" s="252"/>
      <c r="K5" s="251"/>
    </row>
    <row r="6" spans="2:11" s="1" customFormat="1" ht="15" customHeight="1">
      <c r="B6" s="250"/>
      <c r="C6" s="380" t="s">
        <v>794</v>
      </c>
      <c r="D6" s="380"/>
      <c r="E6" s="380"/>
      <c r="F6" s="380"/>
      <c r="G6" s="380"/>
      <c r="H6" s="380"/>
      <c r="I6" s="380"/>
      <c r="J6" s="380"/>
      <c r="K6" s="251"/>
    </row>
    <row r="7" spans="2:11" s="1" customFormat="1" ht="15" customHeight="1">
      <c r="B7" s="254"/>
      <c r="C7" s="380" t="s">
        <v>795</v>
      </c>
      <c r="D7" s="380"/>
      <c r="E7" s="380"/>
      <c r="F7" s="380"/>
      <c r="G7" s="380"/>
      <c r="H7" s="380"/>
      <c r="I7" s="380"/>
      <c r="J7" s="380"/>
      <c r="K7" s="251"/>
    </row>
    <row r="8" spans="2:11" s="1" customFormat="1" ht="12.75" customHeight="1">
      <c r="B8" s="254"/>
      <c r="C8" s="253"/>
      <c r="D8" s="253"/>
      <c r="E8" s="253"/>
      <c r="F8" s="253"/>
      <c r="G8" s="253"/>
      <c r="H8" s="253"/>
      <c r="I8" s="253"/>
      <c r="J8" s="253"/>
      <c r="K8" s="251"/>
    </row>
    <row r="9" spans="2:11" s="1" customFormat="1" ht="15" customHeight="1">
      <c r="B9" s="254"/>
      <c r="C9" s="380" t="s">
        <v>796</v>
      </c>
      <c r="D9" s="380"/>
      <c r="E9" s="380"/>
      <c r="F9" s="380"/>
      <c r="G9" s="380"/>
      <c r="H9" s="380"/>
      <c r="I9" s="380"/>
      <c r="J9" s="380"/>
      <c r="K9" s="251"/>
    </row>
    <row r="10" spans="2:11" s="1" customFormat="1" ht="15" customHeight="1">
      <c r="B10" s="254"/>
      <c r="C10" s="253"/>
      <c r="D10" s="380" t="s">
        <v>797</v>
      </c>
      <c r="E10" s="380"/>
      <c r="F10" s="380"/>
      <c r="G10" s="380"/>
      <c r="H10" s="380"/>
      <c r="I10" s="380"/>
      <c r="J10" s="380"/>
      <c r="K10" s="251"/>
    </row>
    <row r="11" spans="2:11" s="1" customFormat="1" ht="15" customHeight="1">
      <c r="B11" s="254"/>
      <c r="C11" s="255"/>
      <c r="D11" s="380" t="s">
        <v>798</v>
      </c>
      <c r="E11" s="380"/>
      <c r="F11" s="380"/>
      <c r="G11" s="380"/>
      <c r="H11" s="380"/>
      <c r="I11" s="380"/>
      <c r="J11" s="380"/>
      <c r="K11" s="251"/>
    </row>
    <row r="12" spans="2:11" s="1" customFormat="1" ht="15" customHeight="1">
      <c r="B12" s="254"/>
      <c r="C12" s="255"/>
      <c r="D12" s="253"/>
      <c r="E12" s="253"/>
      <c r="F12" s="253"/>
      <c r="G12" s="253"/>
      <c r="H12" s="253"/>
      <c r="I12" s="253"/>
      <c r="J12" s="253"/>
      <c r="K12" s="251"/>
    </row>
    <row r="13" spans="2:11" s="1" customFormat="1" ht="15" customHeight="1">
      <c r="B13" s="254"/>
      <c r="C13" s="255"/>
      <c r="D13" s="256" t="s">
        <v>799</v>
      </c>
      <c r="E13" s="253"/>
      <c r="F13" s="253"/>
      <c r="G13" s="253"/>
      <c r="H13" s="253"/>
      <c r="I13" s="253"/>
      <c r="J13" s="253"/>
      <c r="K13" s="251"/>
    </row>
    <row r="14" spans="2:11" s="1" customFormat="1" ht="12.75" customHeight="1">
      <c r="B14" s="254"/>
      <c r="C14" s="255"/>
      <c r="D14" s="255"/>
      <c r="E14" s="255"/>
      <c r="F14" s="255"/>
      <c r="G14" s="255"/>
      <c r="H14" s="255"/>
      <c r="I14" s="255"/>
      <c r="J14" s="255"/>
      <c r="K14" s="251"/>
    </row>
    <row r="15" spans="2:11" s="1" customFormat="1" ht="15" customHeight="1">
      <c r="B15" s="254"/>
      <c r="C15" s="255"/>
      <c r="D15" s="380" t="s">
        <v>800</v>
      </c>
      <c r="E15" s="380"/>
      <c r="F15" s="380"/>
      <c r="G15" s="380"/>
      <c r="H15" s="380"/>
      <c r="I15" s="380"/>
      <c r="J15" s="380"/>
      <c r="K15" s="251"/>
    </row>
    <row r="16" spans="2:11" s="1" customFormat="1" ht="15" customHeight="1">
      <c r="B16" s="254"/>
      <c r="C16" s="255"/>
      <c r="D16" s="380" t="s">
        <v>801</v>
      </c>
      <c r="E16" s="380"/>
      <c r="F16" s="380"/>
      <c r="G16" s="380"/>
      <c r="H16" s="380"/>
      <c r="I16" s="380"/>
      <c r="J16" s="380"/>
      <c r="K16" s="251"/>
    </row>
    <row r="17" spans="2:11" s="1" customFormat="1" ht="15" customHeight="1">
      <c r="B17" s="254"/>
      <c r="C17" s="255"/>
      <c r="D17" s="380" t="s">
        <v>802</v>
      </c>
      <c r="E17" s="380"/>
      <c r="F17" s="380"/>
      <c r="G17" s="380"/>
      <c r="H17" s="380"/>
      <c r="I17" s="380"/>
      <c r="J17" s="380"/>
      <c r="K17" s="251"/>
    </row>
    <row r="18" spans="2:11" s="1" customFormat="1" ht="15" customHeight="1">
      <c r="B18" s="254"/>
      <c r="C18" s="255"/>
      <c r="D18" s="255"/>
      <c r="E18" s="257" t="s">
        <v>78</v>
      </c>
      <c r="F18" s="380" t="s">
        <v>803</v>
      </c>
      <c r="G18" s="380"/>
      <c r="H18" s="380"/>
      <c r="I18" s="380"/>
      <c r="J18" s="380"/>
      <c r="K18" s="251"/>
    </row>
    <row r="19" spans="2:11" s="1" customFormat="1" ht="15" customHeight="1">
      <c r="B19" s="254"/>
      <c r="C19" s="255"/>
      <c r="D19" s="255"/>
      <c r="E19" s="257" t="s">
        <v>804</v>
      </c>
      <c r="F19" s="380" t="s">
        <v>805</v>
      </c>
      <c r="G19" s="380"/>
      <c r="H19" s="380"/>
      <c r="I19" s="380"/>
      <c r="J19" s="380"/>
      <c r="K19" s="251"/>
    </row>
    <row r="20" spans="2:11" s="1" customFormat="1" ht="15" customHeight="1">
      <c r="B20" s="254"/>
      <c r="C20" s="255"/>
      <c r="D20" s="255"/>
      <c r="E20" s="257" t="s">
        <v>806</v>
      </c>
      <c r="F20" s="380" t="s">
        <v>807</v>
      </c>
      <c r="G20" s="380"/>
      <c r="H20" s="380"/>
      <c r="I20" s="380"/>
      <c r="J20" s="380"/>
      <c r="K20" s="251"/>
    </row>
    <row r="21" spans="2:11" s="1" customFormat="1" ht="15" customHeight="1">
      <c r="B21" s="254"/>
      <c r="C21" s="255"/>
      <c r="D21" s="255"/>
      <c r="E21" s="257" t="s">
        <v>808</v>
      </c>
      <c r="F21" s="380" t="s">
        <v>809</v>
      </c>
      <c r="G21" s="380"/>
      <c r="H21" s="380"/>
      <c r="I21" s="380"/>
      <c r="J21" s="380"/>
      <c r="K21" s="251"/>
    </row>
    <row r="22" spans="2:11" s="1" customFormat="1" ht="15" customHeight="1">
      <c r="B22" s="254"/>
      <c r="C22" s="255"/>
      <c r="D22" s="255"/>
      <c r="E22" s="257" t="s">
        <v>810</v>
      </c>
      <c r="F22" s="380" t="s">
        <v>811</v>
      </c>
      <c r="G22" s="380"/>
      <c r="H22" s="380"/>
      <c r="I22" s="380"/>
      <c r="J22" s="380"/>
      <c r="K22" s="251"/>
    </row>
    <row r="23" spans="2:11" s="1" customFormat="1" ht="15" customHeight="1">
      <c r="B23" s="254"/>
      <c r="C23" s="255"/>
      <c r="D23" s="255"/>
      <c r="E23" s="257" t="s">
        <v>812</v>
      </c>
      <c r="F23" s="380" t="s">
        <v>813</v>
      </c>
      <c r="G23" s="380"/>
      <c r="H23" s="380"/>
      <c r="I23" s="380"/>
      <c r="J23" s="380"/>
      <c r="K23" s="251"/>
    </row>
    <row r="24" spans="2:11" s="1" customFormat="1" ht="12.75" customHeight="1">
      <c r="B24" s="254"/>
      <c r="C24" s="255"/>
      <c r="D24" s="255"/>
      <c r="E24" s="255"/>
      <c r="F24" s="255"/>
      <c r="G24" s="255"/>
      <c r="H24" s="255"/>
      <c r="I24" s="255"/>
      <c r="J24" s="255"/>
      <c r="K24" s="251"/>
    </row>
    <row r="25" spans="2:11" s="1" customFormat="1" ht="15" customHeight="1">
      <c r="B25" s="254"/>
      <c r="C25" s="380" t="s">
        <v>814</v>
      </c>
      <c r="D25" s="380"/>
      <c r="E25" s="380"/>
      <c r="F25" s="380"/>
      <c r="G25" s="380"/>
      <c r="H25" s="380"/>
      <c r="I25" s="380"/>
      <c r="J25" s="380"/>
      <c r="K25" s="251"/>
    </row>
    <row r="26" spans="2:11" s="1" customFormat="1" ht="15" customHeight="1">
      <c r="B26" s="254"/>
      <c r="C26" s="380" t="s">
        <v>815</v>
      </c>
      <c r="D26" s="380"/>
      <c r="E26" s="380"/>
      <c r="F26" s="380"/>
      <c r="G26" s="380"/>
      <c r="H26" s="380"/>
      <c r="I26" s="380"/>
      <c r="J26" s="380"/>
      <c r="K26" s="251"/>
    </row>
    <row r="27" spans="2:11" s="1" customFormat="1" ht="15" customHeight="1">
      <c r="B27" s="254"/>
      <c r="C27" s="253"/>
      <c r="D27" s="380" t="s">
        <v>816</v>
      </c>
      <c r="E27" s="380"/>
      <c r="F27" s="380"/>
      <c r="G27" s="380"/>
      <c r="H27" s="380"/>
      <c r="I27" s="380"/>
      <c r="J27" s="380"/>
      <c r="K27" s="251"/>
    </row>
    <row r="28" spans="2:11" s="1" customFormat="1" ht="15" customHeight="1">
      <c r="B28" s="254"/>
      <c r="C28" s="255"/>
      <c r="D28" s="380" t="s">
        <v>817</v>
      </c>
      <c r="E28" s="380"/>
      <c r="F28" s="380"/>
      <c r="G28" s="380"/>
      <c r="H28" s="380"/>
      <c r="I28" s="380"/>
      <c r="J28" s="380"/>
      <c r="K28" s="251"/>
    </row>
    <row r="29" spans="2:11" s="1" customFormat="1" ht="12.75" customHeight="1">
      <c r="B29" s="254"/>
      <c r="C29" s="255"/>
      <c r="D29" s="255"/>
      <c r="E29" s="255"/>
      <c r="F29" s="255"/>
      <c r="G29" s="255"/>
      <c r="H29" s="255"/>
      <c r="I29" s="255"/>
      <c r="J29" s="255"/>
      <c r="K29" s="251"/>
    </row>
    <row r="30" spans="2:11" s="1" customFormat="1" ht="15" customHeight="1">
      <c r="B30" s="254"/>
      <c r="C30" s="255"/>
      <c r="D30" s="380" t="s">
        <v>818</v>
      </c>
      <c r="E30" s="380"/>
      <c r="F30" s="380"/>
      <c r="G30" s="380"/>
      <c r="H30" s="380"/>
      <c r="I30" s="380"/>
      <c r="J30" s="380"/>
      <c r="K30" s="251"/>
    </row>
    <row r="31" spans="2:11" s="1" customFormat="1" ht="15" customHeight="1">
      <c r="B31" s="254"/>
      <c r="C31" s="255"/>
      <c r="D31" s="380" t="s">
        <v>819</v>
      </c>
      <c r="E31" s="380"/>
      <c r="F31" s="380"/>
      <c r="G31" s="380"/>
      <c r="H31" s="380"/>
      <c r="I31" s="380"/>
      <c r="J31" s="380"/>
      <c r="K31" s="251"/>
    </row>
    <row r="32" spans="2:11" s="1" customFormat="1" ht="12.75" customHeight="1">
      <c r="B32" s="254"/>
      <c r="C32" s="255"/>
      <c r="D32" s="255"/>
      <c r="E32" s="255"/>
      <c r="F32" s="255"/>
      <c r="G32" s="255"/>
      <c r="H32" s="255"/>
      <c r="I32" s="255"/>
      <c r="J32" s="255"/>
      <c r="K32" s="251"/>
    </row>
    <row r="33" spans="2:11" s="1" customFormat="1" ht="15" customHeight="1">
      <c r="B33" s="254"/>
      <c r="C33" s="255"/>
      <c r="D33" s="380" t="s">
        <v>820</v>
      </c>
      <c r="E33" s="380"/>
      <c r="F33" s="380"/>
      <c r="G33" s="380"/>
      <c r="H33" s="380"/>
      <c r="I33" s="380"/>
      <c r="J33" s="380"/>
      <c r="K33" s="251"/>
    </row>
    <row r="34" spans="2:11" s="1" customFormat="1" ht="15" customHeight="1">
      <c r="B34" s="254"/>
      <c r="C34" s="255"/>
      <c r="D34" s="380" t="s">
        <v>821</v>
      </c>
      <c r="E34" s="380"/>
      <c r="F34" s="380"/>
      <c r="G34" s="380"/>
      <c r="H34" s="380"/>
      <c r="I34" s="380"/>
      <c r="J34" s="380"/>
      <c r="K34" s="251"/>
    </row>
    <row r="35" spans="2:11" s="1" customFormat="1" ht="15" customHeight="1">
      <c r="B35" s="254"/>
      <c r="C35" s="255"/>
      <c r="D35" s="380" t="s">
        <v>822</v>
      </c>
      <c r="E35" s="380"/>
      <c r="F35" s="380"/>
      <c r="G35" s="380"/>
      <c r="H35" s="380"/>
      <c r="I35" s="380"/>
      <c r="J35" s="380"/>
      <c r="K35" s="251"/>
    </row>
    <row r="36" spans="2:11" s="1" customFormat="1" ht="15" customHeight="1">
      <c r="B36" s="254"/>
      <c r="C36" s="255"/>
      <c r="D36" s="253"/>
      <c r="E36" s="256" t="s">
        <v>113</v>
      </c>
      <c r="F36" s="253"/>
      <c r="G36" s="380" t="s">
        <v>823</v>
      </c>
      <c r="H36" s="380"/>
      <c r="I36" s="380"/>
      <c r="J36" s="380"/>
      <c r="K36" s="251"/>
    </row>
    <row r="37" spans="2:11" s="1" customFormat="1" ht="30.75" customHeight="1">
      <c r="B37" s="254"/>
      <c r="C37" s="255"/>
      <c r="D37" s="253"/>
      <c r="E37" s="256" t="s">
        <v>824</v>
      </c>
      <c r="F37" s="253"/>
      <c r="G37" s="380" t="s">
        <v>825</v>
      </c>
      <c r="H37" s="380"/>
      <c r="I37" s="380"/>
      <c r="J37" s="380"/>
      <c r="K37" s="251"/>
    </row>
    <row r="38" spans="2:11" s="1" customFormat="1" ht="15" customHeight="1">
      <c r="B38" s="254"/>
      <c r="C38" s="255"/>
      <c r="D38" s="253"/>
      <c r="E38" s="256" t="s">
        <v>53</v>
      </c>
      <c r="F38" s="253"/>
      <c r="G38" s="380" t="s">
        <v>826</v>
      </c>
      <c r="H38" s="380"/>
      <c r="I38" s="380"/>
      <c r="J38" s="380"/>
      <c r="K38" s="251"/>
    </row>
    <row r="39" spans="2:11" s="1" customFormat="1" ht="15" customHeight="1">
      <c r="B39" s="254"/>
      <c r="C39" s="255"/>
      <c r="D39" s="253"/>
      <c r="E39" s="256" t="s">
        <v>54</v>
      </c>
      <c r="F39" s="253"/>
      <c r="G39" s="380" t="s">
        <v>827</v>
      </c>
      <c r="H39" s="380"/>
      <c r="I39" s="380"/>
      <c r="J39" s="380"/>
      <c r="K39" s="251"/>
    </row>
    <row r="40" spans="2:11" s="1" customFormat="1" ht="15" customHeight="1">
      <c r="B40" s="254"/>
      <c r="C40" s="255"/>
      <c r="D40" s="253"/>
      <c r="E40" s="256" t="s">
        <v>114</v>
      </c>
      <c r="F40" s="253"/>
      <c r="G40" s="380" t="s">
        <v>828</v>
      </c>
      <c r="H40" s="380"/>
      <c r="I40" s="380"/>
      <c r="J40" s="380"/>
      <c r="K40" s="251"/>
    </row>
    <row r="41" spans="2:11" s="1" customFormat="1" ht="15" customHeight="1">
      <c r="B41" s="254"/>
      <c r="C41" s="255"/>
      <c r="D41" s="253"/>
      <c r="E41" s="256" t="s">
        <v>115</v>
      </c>
      <c r="F41" s="253"/>
      <c r="G41" s="380" t="s">
        <v>829</v>
      </c>
      <c r="H41" s="380"/>
      <c r="I41" s="380"/>
      <c r="J41" s="380"/>
      <c r="K41" s="251"/>
    </row>
    <row r="42" spans="2:11" s="1" customFormat="1" ht="15" customHeight="1">
      <c r="B42" s="254"/>
      <c r="C42" s="255"/>
      <c r="D42" s="253"/>
      <c r="E42" s="256" t="s">
        <v>830</v>
      </c>
      <c r="F42" s="253"/>
      <c r="G42" s="380" t="s">
        <v>831</v>
      </c>
      <c r="H42" s="380"/>
      <c r="I42" s="380"/>
      <c r="J42" s="380"/>
      <c r="K42" s="251"/>
    </row>
    <row r="43" spans="2:11" s="1" customFormat="1" ht="15" customHeight="1">
      <c r="B43" s="254"/>
      <c r="C43" s="255"/>
      <c r="D43" s="253"/>
      <c r="E43" s="256"/>
      <c r="F43" s="253"/>
      <c r="G43" s="380" t="s">
        <v>832</v>
      </c>
      <c r="H43" s="380"/>
      <c r="I43" s="380"/>
      <c r="J43" s="380"/>
      <c r="K43" s="251"/>
    </row>
    <row r="44" spans="2:11" s="1" customFormat="1" ht="15" customHeight="1">
      <c r="B44" s="254"/>
      <c r="C44" s="255"/>
      <c r="D44" s="253"/>
      <c r="E44" s="256" t="s">
        <v>833</v>
      </c>
      <c r="F44" s="253"/>
      <c r="G44" s="380" t="s">
        <v>834</v>
      </c>
      <c r="H44" s="380"/>
      <c r="I44" s="380"/>
      <c r="J44" s="380"/>
      <c r="K44" s="251"/>
    </row>
    <row r="45" spans="2:11" s="1" customFormat="1" ht="15" customHeight="1">
      <c r="B45" s="254"/>
      <c r="C45" s="255"/>
      <c r="D45" s="253"/>
      <c r="E45" s="256" t="s">
        <v>117</v>
      </c>
      <c r="F45" s="253"/>
      <c r="G45" s="380" t="s">
        <v>835</v>
      </c>
      <c r="H45" s="380"/>
      <c r="I45" s="380"/>
      <c r="J45" s="380"/>
      <c r="K45" s="251"/>
    </row>
    <row r="46" spans="2:11" s="1" customFormat="1" ht="12.75" customHeight="1">
      <c r="B46" s="254"/>
      <c r="C46" s="255"/>
      <c r="D46" s="253"/>
      <c r="E46" s="253"/>
      <c r="F46" s="253"/>
      <c r="G46" s="253"/>
      <c r="H46" s="253"/>
      <c r="I46" s="253"/>
      <c r="J46" s="253"/>
      <c r="K46" s="251"/>
    </row>
    <row r="47" spans="2:11" s="1" customFormat="1" ht="15" customHeight="1">
      <c r="B47" s="254"/>
      <c r="C47" s="255"/>
      <c r="D47" s="380" t="s">
        <v>836</v>
      </c>
      <c r="E47" s="380"/>
      <c r="F47" s="380"/>
      <c r="G47" s="380"/>
      <c r="H47" s="380"/>
      <c r="I47" s="380"/>
      <c r="J47" s="380"/>
      <c r="K47" s="251"/>
    </row>
    <row r="48" spans="2:11" s="1" customFormat="1" ht="15" customHeight="1">
      <c r="B48" s="254"/>
      <c r="C48" s="255"/>
      <c r="D48" s="255"/>
      <c r="E48" s="380" t="s">
        <v>837</v>
      </c>
      <c r="F48" s="380"/>
      <c r="G48" s="380"/>
      <c r="H48" s="380"/>
      <c r="I48" s="380"/>
      <c r="J48" s="380"/>
      <c r="K48" s="251"/>
    </row>
    <row r="49" spans="2:11" s="1" customFormat="1" ht="15" customHeight="1">
      <c r="B49" s="254"/>
      <c r="C49" s="255"/>
      <c r="D49" s="255"/>
      <c r="E49" s="380" t="s">
        <v>838</v>
      </c>
      <c r="F49" s="380"/>
      <c r="G49" s="380"/>
      <c r="H49" s="380"/>
      <c r="I49" s="380"/>
      <c r="J49" s="380"/>
      <c r="K49" s="251"/>
    </row>
    <row r="50" spans="2:11" s="1" customFormat="1" ht="15" customHeight="1">
      <c r="B50" s="254"/>
      <c r="C50" s="255"/>
      <c r="D50" s="255"/>
      <c r="E50" s="380" t="s">
        <v>839</v>
      </c>
      <c r="F50" s="380"/>
      <c r="G50" s="380"/>
      <c r="H50" s="380"/>
      <c r="I50" s="380"/>
      <c r="J50" s="380"/>
      <c r="K50" s="251"/>
    </row>
    <row r="51" spans="2:11" s="1" customFormat="1" ht="15" customHeight="1">
      <c r="B51" s="254"/>
      <c r="C51" s="255"/>
      <c r="D51" s="380" t="s">
        <v>840</v>
      </c>
      <c r="E51" s="380"/>
      <c r="F51" s="380"/>
      <c r="G51" s="380"/>
      <c r="H51" s="380"/>
      <c r="I51" s="380"/>
      <c r="J51" s="380"/>
      <c r="K51" s="251"/>
    </row>
    <row r="52" spans="2:11" s="1" customFormat="1" ht="25.5" customHeight="1">
      <c r="B52" s="250"/>
      <c r="C52" s="381" t="s">
        <v>841</v>
      </c>
      <c r="D52" s="381"/>
      <c r="E52" s="381"/>
      <c r="F52" s="381"/>
      <c r="G52" s="381"/>
      <c r="H52" s="381"/>
      <c r="I52" s="381"/>
      <c r="J52" s="381"/>
      <c r="K52" s="251"/>
    </row>
    <row r="53" spans="2:11" s="1" customFormat="1" ht="5.25" customHeight="1">
      <c r="B53" s="250"/>
      <c r="C53" s="252"/>
      <c r="D53" s="252"/>
      <c r="E53" s="252"/>
      <c r="F53" s="252"/>
      <c r="G53" s="252"/>
      <c r="H53" s="252"/>
      <c r="I53" s="252"/>
      <c r="J53" s="252"/>
      <c r="K53" s="251"/>
    </row>
    <row r="54" spans="2:11" s="1" customFormat="1" ht="15" customHeight="1">
      <c r="B54" s="250"/>
      <c r="C54" s="380" t="s">
        <v>842</v>
      </c>
      <c r="D54" s="380"/>
      <c r="E54" s="380"/>
      <c r="F54" s="380"/>
      <c r="G54" s="380"/>
      <c r="H54" s="380"/>
      <c r="I54" s="380"/>
      <c r="J54" s="380"/>
      <c r="K54" s="251"/>
    </row>
    <row r="55" spans="2:11" s="1" customFormat="1" ht="15" customHeight="1">
      <c r="B55" s="250"/>
      <c r="C55" s="380" t="s">
        <v>843</v>
      </c>
      <c r="D55" s="380"/>
      <c r="E55" s="380"/>
      <c r="F55" s="380"/>
      <c r="G55" s="380"/>
      <c r="H55" s="380"/>
      <c r="I55" s="380"/>
      <c r="J55" s="380"/>
      <c r="K55" s="251"/>
    </row>
    <row r="56" spans="2:11" s="1" customFormat="1" ht="12.75" customHeight="1">
      <c r="B56" s="250"/>
      <c r="C56" s="253"/>
      <c r="D56" s="253"/>
      <c r="E56" s="253"/>
      <c r="F56" s="253"/>
      <c r="G56" s="253"/>
      <c r="H56" s="253"/>
      <c r="I56" s="253"/>
      <c r="J56" s="253"/>
      <c r="K56" s="251"/>
    </row>
    <row r="57" spans="2:11" s="1" customFormat="1" ht="15" customHeight="1">
      <c r="B57" s="250"/>
      <c r="C57" s="380" t="s">
        <v>844</v>
      </c>
      <c r="D57" s="380"/>
      <c r="E57" s="380"/>
      <c r="F57" s="380"/>
      <c r="G57" s="380"/>
      <c r="H57" s="380"/>
      <c r="I57" s="380"/>
      <c r="J57" s="380"/>
      <c r="K57" s="251"/>
    </row>
    <row r="58" spans="2:11" s="1" customFormat="1" ht="15" customHeight="1">
      <c r="B58" s="250"/>
      <c r="C58" s="255"/>
      <c r="D58" s="380" t="s">
        <v>845</v>
      </c>
      <c r="E58" s="380"/>
      <c r="F58" s="380"/>
      <c r="G58" s="380"/>
      <c r="H58" s="380"/>
      <c r="I58" s="380"/>
      <c r="J58" s="380"/>
      <c r="K58" s="251"/>
    </row>
    <row r="59" spans="2:11" s="1" customFormat="1" ht="15" customHeight="1">
      <c r="B59" s="250"/>
      <c r="C59" s="255"/>
      <c r="D59" s="380" t="s">
        <v>846</v>
      </c>
      <c r="E59" s="380"/>
      <c r="F59" s="380"/>
      <c r="G59" s="380"/>
      <c r="H59" s="380"/>
      <c r="I59" s="380"/>
      <c r="J59" s="380"/>
      <c r="K59" s="251"/>
    </row>
    <row r="60" spans="2:11" s="1" customFormat="1" ht="15" customHeight="1">
      <c r="B60" s="250"/>
      <c r="C60" s="255"/>
      <c r="D60" s="380" t="s">
        <v>847</v>
      </c>
      <c r="E60" s="380"/>
      <c r="F60" s="380"/>
      <c r="G60" s="380"/>
      <c r="H60" s="380"/>
      <c r="I60" s="380"/>
      <c r="J60" s="380"/>
      <c r="K60" s="251"/>
    </row>
    <row r="61" spans="2:11" s="1" customFormat="1" ht="15" customHeight="1">
      <c r="B61" s="250"/>
      <c r="C61" s="255"/>
      <c r="D61" s="380" t="s">
        <v>848</v>
      </c>
      <c r="E61" s="380"/>
      <c r="F61" s="380"/>
      <c r="G61" s="380"/>
      <c r="H61" s="380"/>
      <c r="I61" s="380"/>
      <c r="J61" s="380"/>
      <c r="K61" s="251"/>
    </row>
    <row r="62" spans="2:11" s="1" customFormat="1" ht="15" customHeight="1">
      <c r="B62" s="250"/>
      <c r="C62" s="255"/>
      <c r="D62" s="382" t="s">
        <v>849</v>
      </c>
      <c r="E62" s="382"/>
      <c r="F62" s="382"/>
      <c r="G62" s="382"/>
      <c r="H62" s="382"/>
      <c r="I62" s="382"/>
      <c r="J62" s="382"/>
      <c r="K62" s="251"/>
    </row>
    <row r="63" spans="2:11" s="1" customFormat="1" ht="15" customHeight="1">
      <c r="B63" s="250"/>
      <c r="C63" s="255"/>
      <c r="D63" s="380" t="s">
        <v>850</v>
      </c>
      <c r="E63" s="380"/>
      <c r="F63" s="380"/>
      <c r="G63" s="380"/>
      <c r="H63" s="380"/>
      <c r="I63" s="380"/>
      <c r="J63" s="380"/>
      <c r="K63" s="251"/>
    </row>
    <row r="64" spans="2:11" s="1" customFormat="1" ht="12.75" customHeight="1">
      <c r="B64" s="250"/>
      <c r="C64" s="255"/>
      <c r="D64" s="255"/>
      <c r="E64" s="258"/>
      <c r="F64" s="255"/>
      <c r="G64" s="255"/>
      <c r="H64" s="255"/>
      <c r="I64" s="255"/>
      <c r="J64" s="255"/>
      <c r="K64" s="251"/>
    </row>
    <row r="65" spans="2:11" s="1" customFormat="1" ht="15" customHeight="1">
      <c r="B65" s="250"/>
      <c r="C65" s="255"/>
      <c r="D65" s="380" t="s">
        <v>851</v>
      </c>
      <c r="E65" s="380"/>
      <c r="F65" s="380"/>
      <c r="G65" s="380"/>
      <c r="H65" s="380"/>
      <c r="I65" s="380"/>
      <c r="J65" s="380"/>
      <c r="K65" s="251"/>
    </row>
    <row r="66" spans="2:11" s="1" customFormat="1" ht="15" customHeight="1">
      <c r="B66" s="250"/>
      <c r="C66" s="255"/>
      <c r="D66" s="382" t="s">
        <v>852</v>
      </c>
      <c r="E66" s="382"/>
      <c r="F66" s="382"/>
      <c r="G66" s="382"/>
      <c r="H66" s="382"/>
      <c r="I66" s="382"/>
      <c r="J66" s="382"/>
      <c r="K66" s="251"/>
    </row>
    <row r="67" spans="2:11" s="1" customFormat="1" ht="15" customHeight="1">
      <c r="B67" s="250"/>
      <c r="C67" s="255"/>
      <c r="D67" s="380" t="s">
        <v>853</v>
      </c>
      <c r="E67" s="380"/>
      <c r="F67" s="380"/>
      <c r="G67" s="380"/>
      <c r="H67" s="380"/>
      <c r="I67" s="380"/>
      <c r="J67" s="380"/>
      <c r="K67" s="251"/>
    </row>
    <row r="68" spans="2:11" s="1" customFormat="1" ht="15" customHeight="1">
      <c r="B68" s="250"/>
      <c r="C68" s="255"/>
      <c r="D68" s="380" t="s">
        <v>854</v>
      </c>
      <c r="E68" s="380"/>
      <c r="F68" s="380"/>
      <c r="G68" s="380"/>
      <c r="H68" s="380"/>
      <c r="I68" s="380"/>
      <c r="J68" s="380"/>
      <c r="K68" s="251"/>
    </row>
    <row r="69" spans="2:11" s="1" customFormat="1" ht="15" customHeight="1">
      <c r="B69" s="250"/>
      <c r="C69" s="255"/>
      <c r="D69" s="380" t="s">
        <v>855</v>
      </c>
      <c r="E69" s="380"/>
      <c r="F69" s="380"/>
      <c r="G69" s="380"/>
      <c r="H69" s="380"/>
      <c r="I69" s="380"/>
      <c r="J69" s="380"/>
      <c r="K69" s="251"/>
    </row>
    <row r="70" spans="2:11" s="1" customFormat="1" ht="15" customHeight="1">
      <c r="B70" s="250"/>
      <c r="C70" s="255"/>
      <c r="D70" s="380" t="s">
        <v>856</v>
      </c>
      <c r="E70" s="380"/>
      <c r="F70" s="380"/>
      <c r="G70" s="380"/>
      <c r="H70" s="380"/>
      <c r="I70" s="380"/>
      <c r="J70" s="380"/>
      <c r="K70" s="251"/>
    </row>
    <row r="71" spans="2:11" s="1" customFormat="1" ht="12.75" customHeight="1">
      <c r="B71" s="259"/>
      <c r="C71" s="260"/>
      <c r="D71" s="260"/>
      <c r="E71" s="260"/>
      <c r="F71" s="260"/>
      <c r="G71" s="260"/>
      <c r="H71" s="260"/>
      <c r="I71" s="260"/>
      <c r="J71" s="260"/>
      <c r="K71" s="261"/>
    </row>
    <row r="72" spans="2:11" s="1" customFormat="1" ht="18.75" customHeight="1">
      <c r="B72" s="262"/>
      <c r="C72" s="262"/>
      <c r="D72" s="262"/>
      <c r="E72" s="262"/>
      <c r="F72" s="262"/>
      <c r="G72" s="262"/>
      <c r="H72" s="262"/>
      <c r="I72" s="262"/>
      <c r="J72" s="262"/>
      <c r="K72" s="263"/>
    </row>
    <row r="73" spans="2:11" s="1" customFormat="1" ht="18.75" customHeight="1">
      <c r="B73" s="263"/>
      <c r="C73" s="263"/>
      <c r="D73" s="263"/>
      <c r="E73" s="263"/>
      <c r="F73" s="263"/>
      <c r="G73" s="263"/>
      <c r="H73" s="263"/>
      <c r="I73" s="263"/>
      <c r="J73" s="263"/>
      <c r="K73" s="263"/>
    </row>
    <row r="74" spans="2:11" s="1" customFormat="1" ht="7.5" customHeight="1">
      <c r="B74" s="264"/>
      <c r="C74" s="265"/>
      <c r="D74" s="265"/>
      <c r="E74" s="265"/>
      <c r="F74" s="265"/>
      <c r="G74" s="265"/>
      <c r="H74" s="265"/>
      <c r="I74" s="265"/>
      <c r="J74" s="265"/>
      <c r="K74" s="266"/>
    </row>
    <row r="75" spans="2:11" s="1" customFormat="1" ht="45" customHeight="1">
      <c r="B75" s="267"/>
      <c r="C75" s="375" t="s">
        <v>857</v>
      </c>
      <c r="D75" s="375"/>
      <c r="E75" s="375"/>
      <c r="F75" s="375"/>
      <c r="G75" s="375"/>
      <c r="H75" s="375"/>
      <c r="I75" s="375"/>
      <c r="J75" s="375"/>
      <c r="K75" s="268"/>
    </row>
    <row r="76" spans="2:11" s="1" customFormat="1" ht="17.25" customHeight="1">
      <c r="B76" s="267"/>
      <c r="C76" s="269" t="s">
        <v>858</v>
      </c>
      <c r="D76" s="269"/>
      <c r="E76" s="269"/>
      <c r="F76" s="269" t="s">
        <v>859</v>
      </c>
      <c r="G76" s="270"/>
      <c r="H76" s="269" t="s">
        <v>54</v>
      </c>
      <c r="I76" s="269" t="s">
        <v>57</v>
      </c>
      <c r="J76" s="269" t="s">
        <v>860</v>
      </c>
      <c r="K76" s="268"/>
    </row>
    <row r="77" spans="2:11" s="1" customFormat="1" ht="17.25" customHeight="1">
      <c r="B77" s="267"/>
      <c r="C77" s="271" t="s">
        <v>861</v>
      </c>
      <c r="D77" s="271"/>
      <c r="E77" s="271"/>
      <c r="F77" s="272" t="s">
        <v>862</v>
      </c>
      <c r="G77" s="273"/>
      <c r="H77" s="271"/>
      <c r="I77" s="271"/>
      <c r="J77" s="271" t="s">
        <v>863</v>
      </c>
      <c r="K77" s="268"/>
    </row>
    <row r="78" spans="2:11" s="1" customFormat="1" ht="5.25" customHeight="1">
      <c r="B78" s="267"/>
      <c r="C78" s="274"/>
      <c r="D78" s="274"/>
      <c r="E78" s="274"/>
      <c r="F78" s="274"/>
      <c r="G78" s="275"/>
      <c r="H78" s="274"/>
      <c r="I78" s="274"/>
      <c r="J78" s="274"/>
      <c r="K78" s="268"/>
    </row>
    <row r="79" spans="2:11" s="1" customFormat="1" ht="15" customHeight="1">
      <c r="B79" s="267"/>
      <c r="C79" s="256" t="s">
        <v>53</v>
      </c>
      <c r="D79" s="276"/>
      <c r="E79" s="276"/>
      <c r="F79" s="277" t="s">
        <v>864</v>
      </c>
      <c r="G79" s="278"/>
      <c r="H79" s="256" t="s">
        <v>865</v>
      </c>
      <c r="I79" s="256" t="s">
        <v>866</v>
      </c>
      <c r="J79" s="256">
        <v>20</v>
      </c>
      <c r="K79" s="268"/>
    </row>
    <row r="80" spans="2:11" s="1" customFormat="1" ht="15" customHeight="1">
      <c r="B80" s="267"/>
      <c r="C80" s="256" t="s">
        <v>867</v>
      </c>
      <c r="D80" s="256"/>
      <c r="E80" s="256"/>
      <c r="F80" s="277" t="s">
        <v>864</v>
      </c>
      <c r="G80" s="278"/>
      <c r="H80" s="256" t="s">
        <v>868</v>
      </c>
      <c r="I80" s="256" t="s">
        <v>866</v>
      </c>
      <c r="J80" s="256">
        <v>120</v>
      </c>
      <c r="K80" s="268"/>
    </row>
    <row r="81" spans="2:11" s="1" customFormat="1" ht="15" customHeight="1">
      <c r="B81" s="279"/>
      <c r="C81" s="256" t="s">
        <v>869</v>
      </c>
      <c r="D81" s="256"/>
      <c r="E81" s="256"/>
      <c r="F81" s="277" t="s">
        <v>870</v>
      </c>
      <c r="G81" s="278"/>
      <c r="H81" s="256" t="s">
        <v>871</v>
      </c>
      <c r="I81" s="256" t="s">
        <v>866</v>
      </c>
      <c r="J81" s="256">
        <v>50</v>
      </c>
      <c r="K81" s="268"/>
    </row>
    <row r="82" spans="2:11" s="1" customFormat="1" ht="15" customHeight="1">
      <c r="B82" s="279"/>
      <c r="C82" s="256" t="s">
        <v>872</v>
      </c>
      <c r="D82" s="256"/>
      <c r="E82" s="256"/>
      <c r="F82" s="277" t="s">
        <v>864</v>
      </c>
      <c r="G82" s="278"/>
      <c r="H82" s="256" t="s">
        <v>873</v>
      </c>
      <c r="I82" s="256" t="s">
        <v>874</v>
      </c>
      <c r="J82" s="256"/>
      <c r="K82" s="268"/>
    </row>
    <row r="83" spans="2:11" s="1" customFormat="1" ht="15" customHeight="1">
      <c r="B83" s="279"/>
      <c r="C83" s="280" t="s">
        <v>875</v>
      </c>
      <c r="D83" s="280"/>
      <c r="E83" s="280"/>
      <c r="F83" s="281" t="s">
        <v>870</v>
      </c>
      <c r="G83" s="280"/>
      <c r="H83" s="280" t="s">
        <v>876</v>
      </c>
      <c r="I83" s="280" t="s">
        <v>866</v>
      </c>
      <c r="J83" s="280">
        <v>15</v>
      </c>
      <c r="K83" s="268"/>
    </row>
    <row r="84" spans="2:11" s="1" customFormat="1" ht="15" customHeight="1">
      <c r="B84" s="279"/>
      <c r="C84" s="280" t="s">
        <v>877</v>
      </c>
      <c r="D84" s="280"/>
      <c r="E84" s="280"/>
      <c r="F84" s="281" t="s">
        <v>870</v>
      </c>
      <c r="G84" s="280"/>
      <c r="H84" s="280" t="s">
        <v>878</v>
      </c>
      <c r="I84" s="280" t="s">
        <v>866</v>
      </c>
      <c r="J84" s="280">
        <v>15</v>
      </c>
      <c r="K84" s="268"/>
    </row>
    <row r="85" spans="2:11" s="1" customFormat="1" ht="15" customHeight="1">
      <c r="B85" s="279"/>
      <c r="C85" s="280" t="s">
        <v>879</v>
      </c>
      <c r="D85" s="280"/>
      <c r="E85" s="280"/>
      <c r="F85" s="281" t="s">
        <v>870</v>
      </c>
      <c r="G85" s="280"/>
      <c r="H85" s="280" t="s">
        <v>880</v>
      </c>
      <c r="I85" s="280" t="s">
        <v>866</v>
      </c>
      <c r="J85" s="280">
        <v>20</v>
      </c>
      <c r="K85" s="268"/>
    </row>
    <row r="86" spans="2:11" s="1" customFormat="1" ht="15" customHeight="1">
      <c r="B86" s="279"/>
      <c r="C86" s="280" t="s">
        <v>881</v>
      </c>
      <c r="D86" s="280"/>
      <c r="E86" s="280"/>
      <c r="F86" s="281" t="s">
        <v>870</v>
      </c>
      <c r="G86" s="280"/>
      <c r="H86" s="280" t="s">
        <v>882</v>
      </c>
      <c r="I86" s="280" t="s">
        <v>866</v>
      </c>
      <c r="J86" s="280">
        <v>20</v>
      </c>
      <c r="K86" s="268"/>
    </row>
    <row r="87" spans="2:11" s="1" customFormat="1" ht="15" customHeight="1">
      <c r="B87" s="279"/>
      <c r="C87" s="256" t="s">
        <v>883</v>
      </c>
      <c r="D87" s="256"/>
      <c r="E87" s="256"/>
      <c r="F87" s="277" t="s">
        <v>870</v>
      </c>
      <c r="G87" s="278"/>
      <c r="H87" s="256" t="s">
        <v>884</v>
      </c>
      <c r="I87" s="256" t="s">
        <v>866</v>
      </c>
      <c r="J87" s="256">
        <v>50</v>
      </c>
      <c r="K87" s="268"/>
    </row>
    <row r="88" spans="2:11" s="1" customFormat="1" ht="15" customHeight="1">
      <c r="B88" s="279"/>
      <c r="C88" s="256" t="s">
        <v>885</v>
      </c>
      <c r="D88" s="256"/>
      <c r="E88" s="256"/>
      <c r="F88" s="277" t="s">
        <v>870</v>
      </c>
      <c r="G88" s="278"/>
      <c r="H88" s="256" t="s">
        <v>886</v>
      </c>
      <c r="I88" s="256" t="s">
        <v>866</v>
      </c>
      <c r="J88" s="256">
        <v>20</v>
      </c>
      <c r="K88" s="268"/>
    </row>
    <row r="89" spans="2:11" s="1" customFormat="1" ht="15" customHeight="1">
      <c r="B89" s="279"/>
      <c r="C89" s="256" t="s">
        <v>887</v>
      </c>
      <c r="D89" s="256"/>
      <c r="E89" s="256"/>
      <c r="F89" s="277" t="s">
        <v>870</v>
      </c>
      <c r="G89" s="278"/>
      <c r="H89" s="256" t="s">
        <v>888</v>
      </c>
      <c r="I89" s="256" t="s">
        <v>866</v>
      </c>
      <c r="J89" s="256">
        <v>20</v>
      </c>
      <c r="K89" s="268"/>
    </row>
    <row r="90" spans="2:11" s="1" customFormat="1" ht="15" customHeight="1">
      <c r="B90" s="279"/>
      <c r="C90" s="256" t="s">
        <v>889</v>
      </c>
      <c r="D90" s="256"/>
      <c r="E90" s="256"/>
      <c r="F90" s="277" t="s">
        <v>870</v>
      </c>
      <c r="G90" s="278"/>
      <c r="H90" s="256" t="s">
        <v>890</v>
      </c>
      <c r="I90" s="256" t="s">
        <v>866</v>
      </c>
      <c r="J90" s="256">
        <v>50</v>
      </c>
      <c r="K90" s="268"/>
    </row>
    <row r="91" spans="2:11" s="1" customFormat="1" ht="15" customHeight="1">
      <c r="B91" s="279"/>
      <c r="C91" s="256" t="s">
        <v>891</v>
      </c>
      <c r="D91" s="256"/>
      <c r="E91" s="256"/>
      <c r="F91" s="277" t="s">
        <v>870</v>
      </c>
      <c r="G91" s="278"/>
      <c r="H91" s="256" t="s">
        <v>891</v>
      </c>
      <c r="I91" s="256" t="s">
        <v>866</v>
      </c>
      <c r="J91" s="256">
        <v>50</v>
      </c>
      <c r="K91" s="268"/>
    </row>
    <row r="92" spans="2:11" s="1" customFormat="1" ht="15" customHeight="1">
      <c r="B92" s="279"/>
      <c r="C92" s="256" t="s">
        <v>892</v>
      </c>
      <c r="D92" s="256"/>
      <c r="E92" s="256"/>
      <c r="F92" s="277" t="s">
        <v>870</v>
      </c>
      <c r="G92" s="278"/>
      <c r="H92" s="256" t="s">
        <v>893</v>
      </c>
      <c r="I92" s="256" t="s">
        <v>866</v>
      </c>
      <c r="J92" s="256">
        <v>255</v>
      </c>
      <c r="K92" s="268"/>
    </row>
    <row r="93" spans="2:11" s="1" customFormat="1" ht="15" customHeight="1">
      <c r="B93" s="279"/>
      <c r="C93" s="256" t="s">
        <v>894</v>
      </c>
      <c r="D93" s="256"/>
      <c r="E93" s="256"/>
      <c r="F93" s="277" t="s">
        <v>864</v>
      </c>
      <c r="G93" s="278"/>
      <c r="H93" s="256" t="s">
        <v>895</v>
      </c>
      <c r="I93" s="256" t="s">
        <v>896</v>
      </c>
      <c r="J93" s="256"/>
      <c r="K93" s="268"/>
    </row>
    <row r="94" spans="2:11" s="1" customFormat="1" ht="15" customHeight="1">
      <c r="B94" s="279"/>
      <c r="C94" s="256" t="s">
        <v>897</v>
      </c>
      <c r="D94" s="256"/>
      <c r="E94" s="256"/>
      <c r="F94" s="277" t="s">
        <v>864</v>
      </c>
      <c r="G94" s="278"/>
      <c r="H94" s="256" t="s">
        <v>898</v>
      </c>
      <c r="I94" s="256" t="s">
        <v>899</v>
      </c>
      <c r="J94" s="256"/>
      <c r="K94" s="268"/>
    </row>
    <row r="95" spans="2:11" s="1" customFormat="1" ht="15" customHeight="1">
      <c r="B95" s="279"/>
      <c r="C95" s="256" t="s">
        <v>900</v>
      </c>
      <c r="D95" s="256"/>
      <c r="E95" s="256"/>
      <c r="F95" s="277" t="s">
        <v>864</v>
      </c>
      <c r="G95" s="278"/>
      <c r="H95" s="256" t="s">
        <v>900</v>
      </c>
      <c r="I95" s="256" t="s">
        <v>899</v>
      </c>
      <c r="J95" s="256"/>
      <c r="K95" s="268"/>
    </row>
    <row r="96" spans="2:11" s="1" customFormat="1" ht="15" customHeight="1">
      <c r="B96" s="279"/>
      <c r="C96" s="256" t="s">
        <v>38</v>
      </c>
      <c r="D96" s="256"/>
      <c r="E96" s="256"/>
      <c r="F96" s="277" t="s">
        <v>864</v>
      </c>
      <c r="G96" s="278"/>
      <c r="H96" s="256" t="s">
        <v>901</v>
      </c>
      <c r="I96" s="256" t="s">
        <v>899</v>
      </c>
      <c r="J96" s="256"/>
      <c r="K96" s="268"/>
    </row>
    <row r="97" spans="2:11" s="1" customFormat="1" ht="15" customHeight="1">
      <c r="B97" s="279"/>
      <c r="C97" s="256" t="s">
        <v>48</v>
      </c>
      <c r="D97" s="256"/>
      <c r="E97" s="256"/>
      <c r="F97" s="277" t="s">
        <v>864</v>
      </c>
      <c r="G97" s="278"/>
      <c r="H97" s="256" t="s">
        <v>902</v>
      </c>
      <c r="I97" s="256" t="s">
        <v>899</v>
      </c>
      <c r="J97" s="256"/>
      <c r="K97" s="268"/>
    </row>
    <row r="98" spans="2:11" s="1" customFormat="1" ht="15" customHeight="1">
      <c r="B98" s="282"/>
      <c r="C98" s="283"/>
      <c r="D98" s="283"/>
      <c r="E98" s="283"/>
      <c r="F98" s="283"/>
      <c r="G98" s="283"/>
      <c r="H98" s="283"/>
      <c r="I98" s="283"/>
      <c r="J98" s="283"/>
      <c r="K98" s="284"/>
    </row>
    <row r="99" spans="2:11" s="1" customFormat="1" ht="18.75" customHeight="1">
      <c r="B99" s="285"/>
      <c r="C99" s="286"/>
      <c r="D99" s="286"/>
      <c r="E99" s="286"/>
      <c r="F99" s="286"/>
      <c r="G99" s="286"/>
      <c r="H99" s="286"/>
      <c r="I99" s="286"/>
      <c r="J99" s="286"/>
      <c r="K99" s="285"/>
    </row>
    <row r="100" spans="2:11" s="1" customFormat="1" ht="18.75" customHeight="1">
      <c r="B100" s="263"/>
      <c r="C100" s="263"/>
      <c r="D100" s="263"/>
      <c r="E100" s="263"/>
      <c r="F100" s="263"/>
      <c r="G100" s="263"/>
      <c r="H100" s="263"/>
      <c r="I100" s="263"/>
      <c r="J100" s="263"/>
      <c r="K100" s="263"/>
    </row>
    <row r="101" spans="2:11" s="1" customFormat="1" ht="7.5" customHeight="1">
      <c r="B101" s="264"/>
      <c r="C101" s="265"/>
      <c r="D101" s="265"/>
      <c r="E101" s="265"/>
      <c r="F101" s="265"/>
      <c r="G101" s="265"/>
      <c r="H101" s="265"/>
      <c r="I101" s="265"/>
      <c r="J101" s="265"/>
      <c r="K101" s="266"/>
    </row>
    <row r="102" spans="2:11" s="1" customFormat="1" ht="45" customHeight="1">
      <c r="B102" s="267"/>
      <c r="C102" s="375" t="s">
        <v>903</v>
      </c>
      <c r="D102" s="375"/>
      <c r="E102" s="375"/>
      <c r="F102" s="375"/>
      <c r="G102" s="375"/>
      <c r="H102" s="375"/>
      <c r="I102" s="375"/>
      <c r="J102" s="375"/>
      <c r="K102" s="268"/>
    </row>
    <row r="103" spans="2:11" s="1" customFormat="1" ht="17.25" customHeight="1">
      <c r="B103" s="267"/>
      <c r="C103" s="269" t="s">
        <v>858</v>
      </c>
      <c r="D103" s="269"/>
      <c r="E103" s="269"/>
      <c r="F103" s="269" t="s">
        <v>859</v>
      </c>
      <c r="G103" s="270"/>
      <c r="H103" s="269" t="s">
        <v>54</v>
      </c>
      <c r="I103" s="269" t="s">
        <v>57</v>
      </c>
      <c r="J103" s="269" t="s">
        <v>860</v>
      </c>
      <c r="K103" s="268"/>
    </row>
    <row r="104" spans="2:11" s="1" customFormat="1" ht="17.25" customHeight="1">
      <c r="B104" s="267"/>
      <c r="C104" s="271" t="s">
        <v>861</v>
      </c>
      <c r="D104" s="271"/>
      <c r="E104" s="271"/>
      <c r="F104" s="272" t="s">
        <v>862</v>
      </c>
      <c r="G104" s="273"/>
      <c r="H104" s="271"/>
      <c r="I104" s="271"/>
      <c r="J104" s="271" t="s">
        <v>863</v>
      </c>
      <c r="K104" s="268"/>
    </row>
    <row r="105" spans="2:11" s="1" customFormat="1" ht="5.25" customHeight="1">
      <c r="B105" s="267"/>
      <c r="C105" s="269"/>
      <c r="D105" s="269"/>
      <c r="E105" s="269"/>
      <c r="F105" s="269"/>
      <c r="G105" s="287"/>
      <c r="H105" s="269"/>
      <c r="I105" s="269"/>
      <c r="J105" s="269"/>
      <c r="K105" s="268"/>
    </row>
    <row r="106" spans="2:11" s="1" customFormat="1" ht="15" customHeight="1">
      <c r="B106" s="267"/>
      <c r="C106" s="256" t="s">
        <v>53</v>
      </c>
      <c r="D106" s="276"/>
      <c r="E106" s="276"/>
      <c r="F106" s="277" t="s">
        <v>864</v>
      </c>
      <c r="G106" s="256"/>
      <c r="H106" s="256" t="s">
        <v>904</v>
      </c>
      <c r="I106" s="256" t="s">
        <v>866</v>
      </c>
      <c r="J106" s="256">
        <v>20</v>
      </c>
      <c r="K106" s="268"/>
    </row>
    <row r="107" spans="2:11" s="1" customFormat="1" ht="15" customHeight="1">
      <c r="B107" s="267"/>
      <c r="C107" s="256" t="s">
        <v>867</v>
      </c>
      <c r="D107" s="256"/>
      <c r="E107" s="256"/>
      <c r="F107" s="277" t="s">
        <v>864</v>
      </c>
      <c r="G107" s="256"/>
      <c r="H107" s="256" t="s">
        <v>904</v>
      </c>
      <c r="I107" s="256" t="s">
        <v>866</v>
      </c>
      <c r="J107" s="256">
        <v>120</v>
      </c>
      <c r="K107" s="268"/>
    </row>
    <row r="108" spans="2:11" s="1" customFormat="1" ht="15" customHeight="1">
      <c r="B108" s="279"/>
      <c r="C108" s="256" t="s">
        <v>869</v>
      </c>
      <c r="D108" s="256"/>
      <c r="E108" s="256"/>
      <c r="F108" s="277" t="s">
        <v>870</v>
      </c>
      <c r="G108" s="256"/>
      <c r="H108" s="256" t="s">
        <v>904</v>
      </c>
      <c r="I108" s="256" t="s">
        <v>866</v>
      </c>
      <c r="J108" s="256">
        <v>50</v>
      </c>
      <c r="K108" s="268"/>
    </row>
    <row r="109" spans="2:11" s="1" customFormat="1" ht="15" customHeight="1">
      <c r="B109" s="279"/>
      <c r="C109" s="256" t="s">
        <v>872</v>
      </c>
      <c r="D109" s="256"/>
      <c r="E109" s="256"/>
      <c r="F109" s="277" t="s">
        <v>864</v>
      </c>
      <c r="G109" s="256"/>
      <c r="H109" s="256" t="s">
        <v>904</v>
      </c>
      <c r="I109" s="256" t="s">
        <v>874</v>
      </c>
      <c r="J109" s="256"/>
      <c r="K109" s="268"/>
    </row>
    <row r="110" spans="2:11" s="1" customFormat="1" ht="15" customHeight="1">
      <c r="B110" s="279"/>
      <c r="C110" s="256" t="s">
        <v>883</v>
      </c>
      <c r="D110" s="256"/>
      <c r="E110" s="256"/>
      <c r="F110" s="277" t="s">
        <v>870</v>
      </c>
      <c r="G110" s="256"/>
      <c r="H110" s="256" t="s">
        <v>904</v>
      </c>
      <c r="I110" s="256" t="s">
        <v>866</v>
      </c>
      <c r="J110" s="256">
        <v>50</v>
      </c>
      <c r="K110" s="268"/>
    </row>
    <row r="111" spans="2:11" s="1" customFormat="1" ht="15" customHeight="1">
      <c r="B111" s="279"/>
      <c r="C111" s="256" t="s">
        <v>891</v>
      </c>
      <c r="D111" s="256"/>
      <c r="E111" s="256"/>
      <c r="F111" s="277" t="s">
        <v>870</v>
      </c>
      <c r="G111" s="256"/>
      <c r="H111" s="256" t="s">
        <v>904</v>
      </c>
      <c r="I111" s="256" t="s">
        <v>866</v>
      </c>
      <c r="J111" s="256">
        <v>50</v>
      </c>
      <c r="K111" s="268"/>
    </row>
    <row r="112" spans="2:11" s="1" customFormat="1" ht="15" customHeight="1">
      <c r="B112" s="279"/>
      <c r="C112" s="256" t="s">
        <v>889</v>
      </c>
      <c r="D112" s="256"/>
      <c r="E112" s="256"/>
      <c r="F112" s="277" t="s">
        <v>870</v>
      </c>
      <c r="G112" s="256"/>
      <c r="H112" s="256" t="s">
        <v>904</v>
      </c>
      <c r="I112" s="256" t="s">
        <v>866</v>
      </c>
      <c r="J112" s="256">
        <v>50</v>
      </c>
      <c r="K112" s="268"/>
    </row>
    <row r="113" spans="2:11" s="1" customFormat="1" ht="15" customHeight="1">
      <c r="B113" s="279"/>
      <c r="C113" s="256" t="s">
        <v>53</v>
      </c>
      <c r="D113" s="256"/>
      <c r="E113" s="256"/>
      <c r="F113" s="277" t="s">
        <v>864</v>
      </c>
      <c r="G113" s="256"/>
      <c r="H113" s="256" t="s">
        <v>905</v>
      </c>
      <c r="I113" s="256" t="s">
        <v>866</v>
      </c>
      <c r="J113" s="256">
        <v>20</v>
      </c>
      <c r="K113" s="268"/>
    </row>
    <row r="114" spans="2:11" s="1" customFormat="1" ht="15" customHeight="1">
      <c r="B114" s="279"/>
      <c r="C114" s="256" t="s">
        <v>906</v>
      </c>
      <c r="D114" s="256"/>
      <c r="E114" s="256"/>
      <c r="F114" s="277" t="s">
        <v>864</v>
      </c>
      <c r="G114" s="256"/>
      <c r="H114" s="256" t="s">
        <v>907</v>
      </c>
      <c r="I114" s="256" t="s">
        <v>866</v>
      </c>
      <c r="J114" s="256">
        <v>120</v>
      </c>
      <c r="K114" s="268"/>
    </row>
    <row r="115" spans="2:11" s="1" customFormat="1" ht="15" customHeight="1">
      <c r="B115" s="279"/>
      <c r="C115" s="256" t="s">
        <v>38</v>
      </c>
      <c r="D115" s="256"/>
      <c r="E115" s="256"/>
      <c r="F115" s="277" t="s">
        <v>864</v>
      </c>
      <c r="G115" s="256"/>
      <c r="H115" s="256" t="s">
        <v>908</v>
      </c>
      <c r="I115" s="256" t="s">
        <v>899</v>
      </c>
      <c r="J115" s="256"/>
      <c r="K115" s="268"/>
    </row>
    <row r="116" spans="2:11" s="1" customFormat="1" ht="15" customHeight="1">
      <c r="B116" s="279"/>
      <c r="C116" s="256" t="s">
        <v>48</v>
      </c>
      <c r="D116" s="256"/>
      <c r="E116" s="256"/>
      <c r="F116" s="277" t="s">
        <v>864</v>
      </c>
      <c r="G116" s="256"/>
      <c r="H116" s="256" t="s">
        <v>909</v>
      </c>
      <c r="I116" s="256" t="s">
        <v>899</v>
      </c>
      <c r="J116" s="256"/>
      <c r="K116" s="268"/>
    </row>
    <row r="117" spans="2:11" s="1" customFormat="1" ht="15" customHeight="1">
      <c r="B117" s="279"/>
      <c r="C117" s="256" t="s">
        <v>57</v>
      </c>
      <c r="D117" s="256"/>
      <c r="E117" s="256"/>
      <c r="F117" s="277" t="s">
        <v>864</v>
      </c>
      <c r="G117" s="256"/>
      <c r="H117" s="256" t="s">
        <v>910</v>
      </c>
      <c r="I117" s="256" t="s">
        <v>911</v>
      </c>
      <c r="J117" s="256"/>
      <c r="K117" s="268"/>
    </row>
    <row r="118" spans="2:11" s="1" customFormat="1" ht="15" customHeight="1">
      <c r="B118" s="282"/>
      <c r="C118" s="288"/>
      <c r="D118" s="288"/>
      <c r="E118" s="288"/>
      <c r="F118" s="288"/>
      <c r="G118" s="288"/>
      <c r="H118" s="288"/>
      <c r="I118" s="288"/>
      <c r="J118" s="288"/>
      <c r="K118" s="284"/>
    </row>
    <row r="119" spans="2:11" s="1" customFormat="1" ht="18.75" customHeight="1">
      <c r="B119" s="289"/>
      <c r="C119" s="290"/>
      <c r="D119" s="290"/>
      <c r="E119" s="290"/>
      <c r="F119" s="291"/>
      <c r="G119" s="290"/>
      <c r="H119" s="290"/>
      <c r="I119" s="290"/>
      <c r="J119" s="290"/>
      <c r="K119" s="289"/>
    </row>
    <row r="120" spans="2:11" s="1" customFormat="1" ht="18.75" customHeight="1">
      <c r="B120" s="263"/>
      <c r="C120" s="263"/>
      <c r="D120" s="263"/>
      <c r="E120" s="263"/>
      <c r="F120" s="263"/>
      <c r="G120" s="263"/>
      <c r="H120" s="263"/>
      <c r="I120" s="263"/>
      <c r="J120" s="263"/>
      <c r="K120" s="263"/>
    </row>
    <row r="121" spans="2:11" s="1" customFormat="1" ht="7.5" customHeight="1">
      <c r="B121" s="292"/>
      <c r="C121" s="293"/>
      <c r="D121" s="293"/>
      <c r="E121" s="293"/>
      <c r="F121" s="293"/>
      <c r="G121" s="293"/>
      <c r="H121" s="293"/>
      <c r="I121" s="293"/>
      <c r="J121" s="293"/>
      <c r="K121" s="294"/>
    </row>
    <row r="122" spans="2:11" s="1" customFormat="1" ht="45" customHeight="1">
      <c r="B122" s="295"/>
      <c r="C122" s="376" t="s">
        <v>912</v>
      </c>
      <c r="D122" s="376"/>
      <c r="E122" s="376"/>
      <c r="F122" s="376"/>
      <c r="G122" s="376"/>
      <c r="H122" s="376"/>
      <c r="I122" s="376"/>
      <c r="J122" s="376"/>
      <c r="K122" s="296"/>
    </row>
    <row r="123" spans="2:11" s="1" customFormat="1" ht="17.25" customHeight="1">
      <c r="B123" s="297"/>
      <c r="C123" s="269" t="s">
        <v>858</v>
      </c>
      <c r="D123" s="269"/>
      <c r="E123" s="269"/>
      <c r="F123" s="269" t="s">
        <v>859</v>
      </c>
      <c r="G123" s="270"/>
      <c r="H123" s="269" t="s">
        <v>54</v>
      </c>
      <c r="I123" s="269" t="s">
        <v>57</v>
      </c>
      <c r="J123" s="269" t="s">
        <v>860</v>
      </c>
      <c r="K123" s="298"/>
    </row>
    <row r="124" spans="2:11" s="1" customFormat="1" ht="17.25" customHeight="1">
      <c r="B124" s="297"/>
      <c r="C124" s="271" t="s">
        <v>861</v>
      </c>
      <c r="D124" s="271"/>
      <c r="E124" s="271"/>
      <c r="F124" s="272" t="s">
        <v>862</v>
      </c>
      <c r="G124" s="273"/>
      <c r="H124" s="271"/>
      <c r="I124" s="271"/>
      <c r="J124" s="271" t="s">
        <v>863</v>
      </c>
      <c r="K124" s="298"/>
    </row>
    <row r="125" spans="2:11" s="1" customFormat="1" ht="5.25" customHeight="1">
      <c r="B125" s="299"/>
      <c r="C125" s="274"/>
      <c r="D125" s="274"/>
      <c r="E125" s="274"/>
      <c r="F125" s="274"/>
      <c r="G125" s="300"/>
      <c r="H125" s="274"/>
      <c r="I125" s="274"/>
      <c r="J125" s="274"/>
      <c r="K125" s="301"/>
    </row>
    <row r="126" spans="2:11" s="1" customFormat="1" ht="15" customHeight="1">
      <c r="B126" s="299"/>
      <c r="C126" s="256" t="s">
        <v>867</v>
      </c>
      <c r="D126" s="276"/>
      <c r="E126" s="276"/>
      <c r="F126" s="277" t="s">
        <v>864</v>
      </c>
      <c r="G126" s="256"/>
      <c r="H126" s="256" t="s">
        <v>904</v>
      </c>
      <c r="I126" s="256" t="s">
        <v>866</v>
      </c>
      <c r="J126" s="256">
        <v>120</v>
      </c>
      <c r="K126" s="302"/>
    </row>
    <row r="127" spans="2:11" s="1" customFormat="1" ht="15" customHeight="1">
      <c r="B127" s="299"/>
      <c r="C127" s="256" t="s">
        <v>913</v>
      </c>
      <c r="D127" s="256"/>
      <c r="E127" s="256"/>
      <c r="F127" s="277" t="s">
        <v>864</v>
      </c>
      <c r="G127" s="256"/>
      <c r="H127" s="256" t="s">
        <v>914</v>
      </c>
      <c r="I127" s="256" t="s">
        <v>866</v>
      </c>
      <c r="J127" s="256" t="s">
        <v>915</v>
      </c>
      <c r="K127" s="302"/>
    </row>
    <row r="128" spans="2:11" s="1" customFormat="1" ht="15" customHeight="1">
      <c r="B128" s="299"/>
      <c r="C128" s="256" t="s">
        <v>812</v>
      </c>
      <c r="D128" s="256"/>
      <c r="E128" s="256"/>
      <c r="F128" s="277" t="s">
        <v>864</v>
      </c>
      <c r="G128" s="256"/>
      <c r="H128" s="256" t="s">
        <v>916</v>
      </c>
      <c r="I128" s="256" t="s">
        <v>866</v>
      </c>
      <c r="J128" s="256" t="s">
        <v>915</v>
      </c>
      <c r="K128" s="302"/>
    </row>
    <row r="129" spans="2:11" s="1" customFormat="1" ht="15" customHeight="1">
      <c r="B129" s="299"/>
      <c r="C129" s="256" t="s">
        <v>875</v>
      </c>
      <c r="D129" s="256"/>
      <c r="E129" s="256"/>
      <c r="F129" s="277" t="s">
        <v>870</v>
      </c>
      <c r="G129" s="256"/>
      <c r="H129" s="256" t="s">
        <v>876</v>
      </c>
      <c r="I129" s="256" t="s">
        <v>866</v>
      </c>
      <c r="J129" s="256">
        <v>15</v>
      </c>
      <c r="K129" s="302"/>
    </row>
    <row r="130" spans="2:11" s="1" customFormat="1" ht="15" customHeight="1">
      <c r="B130" s="299"/>
      <c r="C130" s="280" t="s">
        <v>877</v>
      </c>
      <c r="D130" s="280"/>
      <c r="E130" s="280"/>
      <c r="F130" s="281" t="s">
        <v>870</v>
      </c>
      <c r="G130" s="280"/>
      <c r="H130" s="280" t="s">
        <v>878</v>
      </c>
      <c r="I130" s="280" t="s">
        <v>866</v>
      </c>
      <c r="J130" s="280">
        <v>15</v>
      </c>
      <c r="K130" s="302"/>
    </row>
    <row r="131" spans="2:11" s="1" customFormat="1" ht="15" customHeight="1">
      <c r="B131" s="299"/>
      <c r="C131" s="280" t="s">
        <v>879</v>
      </c>
      <c r="D131" s="280"/>
      <c r="E131" s="280"/>
      <c r="F131" s="281" t="s">
        <v>870</v>
      </c>
      <c r="G131" s="280"/>
      <c r="H131" s="280" t="s">
        <v>880</v>
      </c>
      <c r="I131" s="280" t="s">
        <v>866</v>
      </c>
      <c r="J131" s="280">
        <v>20</v>
      </c>
      <c r="K131" s="302"/>
    </row>
    <row r="132" spans="2:11" s="1" customFormat="1" ht="15" customHeight="1">
      <c r="B132" s="299"/>
      <c r="C132" s="280" t="s">
        <v>881</v>
      </c>
      <c r="D132" s="280"/>
      <c r="E132" s="280"/>
      <c r="F132" s="281" t="s">
        <v>870</v>
      </c>
      <c r="G132" s="280"/>
      <c r="H132" s="280" t="s">
        <v>882</v>
      </c>
      <c r="I132" s="280" t="s">
        <v>866</v>
      </c>
      <c r="J132" s="280">
        <v>20</v>
      </c>
      <c r="K132" s="302"/>
    </row>
    <row r="133" spans="2:11" s="1" customFormat="1" ht="15" customHeight="1">
      <c r="B133" s="299"/>
      <c r="C133" s="256" t="s">
        <v>869</v>
      </c>
      <c r="D133" s="256"/>
      <c r="E133" s="256"/>
      <c r="F133" s="277" t="s">
        <v>870</v>
      </c>
      <c r="G133" s="256"/>
      <c r="H133" s="256" t="s">
        <v>904</v>
      </c>
      <c r="I133" s="256" t="s">
        <v>866</v>
      </c>
      <c r="J133" s="256">
        <v>50</v>
      </c>
      <c r="K133" s="302"/>
    </row>
    <row r="134" spans="2:11" s="1" customFormat="1" ht="15" customHeight="1">
      <c r="B134" s="299"/>
      <c r="C134" s="256" t="s">
        <v>883</v>
      </c>
      <c r="D134" s="256"/>
      <c r="E134" s="256"/>
      <c r="F134" s="277" t="s">
        <v>870</v>
      </c>
      <c r="G134" s="256"/>
      <c r="H134" s="256" t="s">
        <v>904</v>
      </c>
      <c r="I134" s="256" t="s">
        <v>866</v>
      </c>
      <c r="J134" s="256">
        <v>50</v>
      </c>
      <c r="K134" s="302"/>
    </row>
    <row r="135" spans="2:11" s="1" customFormat="1" ht="15" customHeight="1">
      <c r="B135" s="299"/>
      <c r="C135" s="256" t="s">
        <v>889</v>
      </c>
      <c r="D135" s="256"/>
      <c r="E135" s="256"/>
      <c r="F135" s="277" t="s">
        <v>870</v>
      </c>
      <c r="G135" s="256"/>
      <c r="H135" s="256" t="s">
        <v>904</v>
      </c>
      <c r="I135" s="256" t="s">
        <v>866</v>
      </c>
      <c r="J135" s="256">
        <v>50</v>
      </c>
      <c r="K135" s="302"/>
    </row>
    <row r="136" spans="2:11" s="1" customFormat="1" ht="15" customHeight="1">
      <c r="B136" s="299"/>
      <c r="C136" s="256" t="s">
        <v>891</v>
      </c>
      <c r="D136" s="256"/>
      <c r="E136" s="256"/>
      <c r="F136" s="277" t="s">
        <v>870</v>
      </c>
      <c r="G136" s="256"/>
      <c r="H136" s="256" t="s">
        <v>904</v>
      </c>
      <c r="I136" s="256" t="s">
        <v>866</v>
      </c>
      <c r="J136" s="256">
        <v>50</v>
      </c>
      <c r="K136" s="302"/>
    </row>
    <row r="137" spans="2:11" s="1" customFormat="1" ht="15" customHeight="1">
      <c r="B137" s="299"/>
      <c r="C137" s="256" t="s">
        <v>892</v>
      </c>
      <c r="D137" s="256"/>
      <c r="E137" s="256"/>
      <c r="F137" s="277" t="s">
        <v>870</v>
      </c>
      <c r="G137" s="256"/>
      <c r="H137" s="256" t="s">
        <v>917</v>
      </c>
      <c r="I137" s="256" t="s">
        <v>866</v>
      </c>
      <c r="J137" s="256">
        <v>255</v>
      </c>
      <c r="K137" s="302"/>
    </row>
    <row r="138" spans="2:11" s="1" customFormat="1" ht="15" customHeight="1">
      <c r="B138" s="299"/>
      <c r="C138" s="256" t="s">
        <v>894</v>
      </c>
      <c r="D138" s="256"/>
      <c r="E138" s="256"/>
      <c r="F138" s="277" t="s">
        <v>864</v>
      </c>
      <c r="G138" s="256"/>
      <c r="H138" s="256" t="s">
        <v>918</v>
      </c>
      <c r="I138" s="256" t="s">
        <v>896</v>
      </c>
      <c r="J138" s="256"/>
      <c r="K138" s="302"/>
    </row>
    <row r="139" spans="2:11" s="1" customFormat="1" ht="15" customHeight="1">
      <c r="B139" s="299"/>
      <c r="C139" s="256" t="s">
        <v>897</v>
      </c>
      <c r="D139" s="256"/>
      <c r="E139" s="256"/>
      <c r="F139" s="277" t="s">
        <v>864</v>
      </c>
      <c r="G139" s="256"/>
      <c r="H139" s="256" t="s">
        <v>919</v>
      </c>
      <c r="I139" s="256" t="s">
        <v>899</v>
      </c>
      <c r="J139" s="256"/>
      <c r="K139" s="302"/>
    </row>
    <row r="140" spans="2:11" s="1" customFormat="1" ht="15" customHeight="1">
      <c r="B140" s="299"/>
      <c r="C140" s="256" t="s">
        <v>900</v>
      </c>
      <c r="D140" s="256"/>
      <c r="E140" s="256"/>
      <c r="F140" s="277" t="s">
        <v>864</v>
      </c>
      <c r="G140" s="256"/>
      <c r="H140" s="256" t="s">
        <v>900</v>
      </c>
      <c r="I140" s="256" t="s">
        <v>899</v>
      </c>
      <c r="J140" s="256"/>
      <c r="K140" s="302"/>
    </row>
    <row r="141" spans="2:11" s="1" customFormat="1" ht="15" customHeight="1">
      <c r="B141" s="299"/>
      <c r="C141" s="256" t="s">
        <v>38</v>
      </c>
      <c r="D141" s="256"/>
      <c r="E141" s="256"/>
      <c r="F141" s="277" t="s">
        <v>864</v>
      </c>
      <c r="G141" s="256"/>
      <c r="H141" s="256" t="s">
        <v>920</v>
      </c>
      <c r="I141" s="256" t="s">
        <v>899</v>
      </c>
      <c r="J141" s="256"/>
      <c r="K141" s="302"/>
    </row>
    <row r="142" spans="2:11" s="1" customFormat="1" ht="15" customHeight="1">
      <c r="B142" s="299"/>
      <c r="C142" s="256" t="s">
        <v>921</v>
      </c>
      <c r="D142" s="256"/>
      <c r="E142" s="256"/>
      <c r="F142" s="277" t="s">
        <v>864</v>
      </c>
      <c r="G142" s="256"/>
      <c r="H142" s="256" t="s">
        <v>922</v>
      </c>
      <c r="I142" s="256" t="s">
        <v>899</v>
      </c>
      <c r="J142" s="256"/>
      <c r="K142" s="302"/>
    </row>
    <row r="143" spans="2:11" s="1" customFormat="1" ht="15" customHeight="1">
      <c r="B143" s="303"/>
      <c r="C143" s="304"/>
      <c r="D143" s="304"/>
      <c r="E143" s="304"/>
      <c r="F143" s="304"/>
      <c r="G143" s="304"/>
      <c r="H143" s="304"/>
      <c r="I143" s="304"/>
      <c r="J143" s="304"/>
      <c r="K143" s="305"/>
    </row>
    <row r="144" spans="2:11" s="1" customFormat="1" ht="18.75" customHeight="1">
      <c r="B144" s="290"/>
      <c r="C144" s="290"/>
      <c r="D144" s="290"/>
      <c r="E144" s="290"/>
      <c r="F144" s="291"/>
      <c r="G144" s="290"/>
      <c r="H144" s="290"/>
      <c r="I144" s="290"/>
      <c r="J144" s="290"/>
      <c r="K144" s="290"/>
    </row>
    <row r="145" spans="2:11" s="1" customFormat="1" ht="18.75" customHeight="1">
      <c r="B145" s="263"/>
      <c r="C145" s="263"/>
      <c r="D145" s="263"/>
      <c r="E145" s="263"/>
      <c r="F145" s="263"/>
      <c r="G145" s="263"/>
      <c r="H145" s="263"/>
      <c r="I145" s="263"/>
      <c r="J145" s="263"/>
      <c r="K145" s="263"/>
    </row>
    <row r="146" spans="2:11" s="1" customFormat="1" ht="7.5" customHeight="1">
      <c r="B146" s="264"/>
      <c r="C146" s="265"/>
      <c r="D146" s="265"/>
      <c r="E146" s="265"/>
      <c r="F146" s="265"/>
      <c r="G146" s="265"/>
      <c r="H146" s="265"/>
      <c r="I146" s="265"/>
      <c r="J146" s="265"/>
      <c r="K146" s="266"/>
    </row>
    <row r="147" spans="2:11" s="1" customFormat="1" ht="45" customHeight="1">
      <c r="B147" s="267"/>
      <c r="C147" s="375" t="s">
        <v>923</v>
      </c>
      <c r="D147" s="375"/>
      <c r="E147" s="375"/>
      <c r="F147" s="375"/>
      <c r="G147" s="375"/>
      <c r="H147" s="375"/>
      <c r="I147" s="375"/>
      <c r="J147" s="375"/>
      <c r="K147" s="268"/>
    </row>
    <row r="148" spans="2:11" s="1" customFormat="1" ht="17.25" customHeight="1">
      <c r="B148" s="267"/>
      <c r="C148" s="269" t="s">
        <v>858</v>
      </c>
      <c r="D148" s="269"/>
      <c r="E148" s="269"/>
      <c r="F148" s="269" t="s">
        <v>859</v>
      </c>
      <c r="G148" s="270"/>
      <c r="H148" s="269" t="s">
        <v>54</v>
      </c>
      <c r="I148" s="269" t="s">
        <v>57</v>
      </c>
      <c r="J148" s="269" t="s">
        <v>860</v>
      </c>
      <c r="K148" s="268"/>
    </row>
    <row r="149" spans="2:11" s="1" customFormat="1" ht="17.25" customHeight="1">
      <c r="B149" s="267"/>
      <c r="C149" s="271" t="s">
        <v>861</v>
      </c>
      <c r="D149" s="271"/>
      <c r="E149" s="271"/>
      <c r="F149" s="272" t="s">
        <v>862</v>
      </c>
      <c r="G149" s="273"/>
      <c r="H149" s="271"/>
      <c r="I149" s="271"/>
      <c r="J149" s="271" t="s">
        <v>863</v>
      </c>
      <c r="K149" s="268"/>
    </row>
    <row r="150" spans="2:11" s="1" customFormat="1" ht="5.25" customHeight="1">
      <c r="B150" s="279"/>
      <c r="C150" s="274"/>
      <c r="D150" s="274"/>
      <c r="E150" s="274"/>
      <c r="F150" s="274"/>
      <c r="G150" s="275"/>
      <c r="H150" s="274"/>
      <c r="I150" s="274"/>
      <c r="J150" s="274"/>
      <c r="K150" s="302"/>
    </row>
    <row r="151" spans="2:11" s="1" customFormat="1" ht="15" customHeight="1">
      <c r="B151" s="279"/>
      <c r="C151" s="306" t="s">
        <v>867</v>
      </c>
      <c r="D151" s="256"/>
      <c r="E151" s="256"/>
      <c r="F151" s="307" t="s">
        <v>864</v>
      </c>
      <c r="G151" s="256"/>
      <c r="H151" s="306" t="s">
        <v>904</v>
      </c>
      <c r="I151" s="306" t="s">
        <v>866</v>
      </c>
      <c r="J151" s="306">
        <v>120</v>
      </c>
      <c r="K151" s="302"/>
    </row>
    <row r="152" spans="2:11" s="1" customFormat="1" ht="15" customHeight="1">
      <c r="B152" s="279"/>
      <c r="C152" s="306" t="s">
        <v>913</v>
      </c>
      <c r="D152" s="256"/>
      <c r="E152" s="256"/>
      <c r="F152" s="307" t="s">
        <v>864</v>
      </c>
      <c r="G152" s="256"/>
      <c r="H152" s="306" t="s">
        <v>924</v>
      </c>
      <c r="I152" s="306" t="s">
        <v>866</v>
      </c>
      <c r="J152" s="306" t="s">
        <v>915</v>
      </c>
      <c r="K152" s="302"/>
    </row>
    <row r="153" spans="2:11" s="1" customFormat="1" ht="15" customHeight="1">
      <c r="B153" s="279"/>
      <c r="C153" s="306" t="s">
        <v>812</v>
      </c>
      <c r="D153" s="256"/>
      <c r="E153" s="256"/>
      <c r="F153" s="307" t="s">
        <v>864</v>
      </c>
      <c r="G153" s="256"/>
      <c r="H153" s="306" t="s">
        <v>925</v>
      </c>
      <c r="I153" s="306" t="s">
        <v>866</v>
      </c>
      <c r="J153" s="306" t="s">
        <v>915</v>
      </c>
      <c r="K153" s="302"/>
    </row>
    <row r="154" spans="2:11" s="1" customFormat="1" ht="15" customHeight="1">
      <c r="B154" s="279"/>
      <c r="C154" s="306" t="s">
        <v>869</v>
      </c>
      <c r="D154" s="256"/>
      <c r="E154" s="256"/>
      <c r="F154" s="307" t="s">
        <v>870</v>
      </c>
      <c r="G154" s="256"/>
      <c r="H154" s="306" t="s">
        <v>904</v>
      </c>
      <c r="I154" s="306" t="s">
        <v>866</v>
      </c>
      <c r="J154" s="306">
        <v>50</v>
      </c>
      <c r="K154" s="302"/>
    </row>
    <row r="155" spans="2:11" s="1" customFormat="1" ht="15" customHeight="1">
      <c r="B155" s="279"/>
      <c r="C155" s="306" t="s">
        <v>872</v>
      </c>
      <c r="D155" s="256"/>
      <c r="E155" s="256"/>
      <c r="F155" s="307" t="s">
        <v>864</v>
      </c>
      <c r="G155" s="256"/>
      <c r="H155" s="306" t="s">
        <v>904</v>
      </c>
      <c r="I155" s="306" t="s">
        <v>874</v>
      </c>
      <c r="J155" s="306"/>
      <c r="K155" s="302"/>
    </row>
    <row r="156" spans="2:11" s="1" customFormat="1" ht="15" customHeight="1">
      <c r="B156" s="279"/>
      <c r="C156" s="306" t="s">
        <v>883</v>
      </c>
      <c r="D156" s="256"/>
      <c r="E156" s="256"/>
      <c r="F156" s="307" t="s">
        <v>870</v>
      </c>
      <c r="G156" s="256"/>
      <c r="H156" s="306" t="s">
        <v>904</v>
      </c>
      <c r="I156" s="306" t="s">
        <v>866</v>
      </c>
      <c r="J156" s="306">
        <v>50</v>
      </c>
      <c r="K156" s="302"/>
    </row>
    <row r="157" spans="2:11" s="1" customFormat="1" ht="15" customHeight="1">
      <c r="B157" s="279"/>
      <c r="C157" s="306" t="s">
        <v>891</v>
      </c>
      <c r="D157" s="256"/>
      <c r="E157" s="256"/>
      <c r="F157" s="307" t="s">
        <v>870</v>
      </c>
      <c r="G157" s="256"/>
      <c r="H157" s="306" t="s">
        <v>904</v>
      </c>
      <c r="I157" s="306" t="s">
        <v>866</v>
      </c>
      <c r="J157" s="306">
        <v>50</v>
      </c>
      <c r="K157" s="302"/>
    </row>
    <row r="158" spans="2:11" s="1" customFormat="1" ht="15" customHeight="1">
      <c r="B158" s="279"/>
      <c r="C158" s="306" t="s">
        <v>889</v>
      </c>
      <c r="D158" s="256"/>
      <c r="E158" s="256"/>
      <c r="F158" s="307" t="s">
        <v>870</v>
      </c>
      <c r="G158" s="256"/>
      <c r="H158" s="306" t="s">
        <v>904</v>
      </c>
      <c r="I158" s="306" t="s">
        <v>866</v>
      </c>
      <c r="J158" s="306">
        <v>50</v>
      </c>
      <c r="K158" s="302"/>
    </row>
    <row r="159" spans="2:11" s="1" customFormat="1" ht="15" customHeight="1">
      <c r="B159" s="279"/>
      <c r="C159" s="306" t="s">
        <v>89</v>
      </c>
      <c r="D159" s="256"/>
      <c r="E159" s="256"/>
      <c r="F159" s="307" t="s">
        <v>864</v>
      </c>
      <c r="G159" s="256"/>
      <c r="H159" s="306" t="s">
        <v>926</v>
      </c>
      <c r="I159" s="306" t="s">
        <v>866</v>
      </c>
      <c r="J159" s="306" t="s">
        <v>927</v>
      </c>
      <c r="K159" s="302"/>
    </row>
    <row r="160" spans="2:11" s="1" customFormat="1" ht="15" customHeight="1">
      <c r="B160" s="279"/>
      <c r="C160" s="306" t="s">
        <v>928</v>
      </c>
      <c r="D160" s="256"/>
      <c r="E160" s="256"/>
      <c r="F160" s="307" t="s">
        <v>864</v>
      </c>
      <c r="G160" s="256"/>
      <c r="H160" s="306" t="s">
        <v>929</v>
      </c>
      <c r="I160" s="306" t="s">
        <v>899</v>
      </c>
      <c r="J160" s="306"/>
      <c r="K160" s="302"/>
    </row>
    <row r="161" spans="2:11" s="1" customFormat="1" ht="15" customHeight="1">
      <c r="B161" s="308"/>
      <c r="C161" s="288"/>
      <c r="D161" s="288"/>
      <c r="E161" s="288"/>
      <c r="F161" s="288"/>
      <c r="G161" s="288"/>
      <c r="H161" s="288"/>
      <c r="I161" s="288"/>
      <c r="J161" s="288"/>
      <c r="K161" s="309"/>
    </row>
    <row r="162" spans="2:11" s="1" customFormat="1" ht="18.75" customHeight="1">
      <c r="B162" s="290"/>
      <c r="C162" s="300"/>
      <c r="D162" s="300"/>
      <c r="E162" s="300"/>
      <c r="F162" s="310"/>
      <c r="G162" s="300"/>
      <c r="H162" s="300"/>
      <c r="I162" s="300"/>
      <c r="J162" s="300"/>
      <c r="K162" s="290"/>
    </row>
    <row r="163" spans="2:11" s="1" customFormat="1" ht="18.75" customHeight="1">
      <c r="B163" s="263"/>
      <c r="C163" s="263"/>
      <c r="D163" s="263"/>
      <c r="E163" s="263"/>
      <c r="F163" s="263"/>
      <c r="G163" s="263"/>
      <c r="H163" s="263"/>
      <c r="I163" s="263"/>
      <c r="J163" s="263"/>
      <c r="K163" s="263"/>
    </row>
    <row r="164" spans="2:11" s="1" customFormat="1" ht="7.5" customHeight="1">
      <c r="B164" s="245"/>
      <c r="C164" s="246"/>
      <c r="D164" s="246"/>
      <c r="E164" s="246"/>
      <c r="F164" s="246"/>
      <c r="G164" s="246"/>
      <c r="H164" s="246"/>
      <c r="I164" s="246"/>
      <c r="J164" s="246"/>
      <c r="K164" s="247"/>
    </row>
    <row r="165" spans="2:11" s="1" customFormat="1" ht="45" customHeight="1">
      <c r="B165" s="248"/>
      <c r="C165" s="376" t="s">
        <v>930</v>
      </c>
      <c r="D165" s="376"/>
      <c r="E165" s="376"/>
      <c r="F165" s="376"/>
      <c r="G165" s="376"/>
      <c r="H165" s="376"/>
      <c r="I165" s="376"/>
      <c r="J165" s="376"/>
      <c r="K165" s="249"/>
    </row>
    <row r="166" spans="2:11" s="1" customFormat="1" ht="17.25" customHeight="1">
      <c r="B166" s="248"/>
      <c r="C166" s="269" t="s">
        <v>858</v>
      </c>
      <c r="D166" s="269"/>
      <c r="E166" s="269"/>
      <c r="F166" s="269" t="s">
        <v>859</v>
      </c>
      <c r="G166" s="311"/>
      <c r="H166" s="312" t="s">
        <v>54</v>
      </c>
      <c r="I166" s="312" t="s">
        <v>57</v>
      </c>
      <c r="J166" s="269" t="s">
        <v>860</v>
      </c>
      <c r="K166" s="249"/>
    </row>
    <row r="167" spans="2:11" s="1" customFormat="1" ht="17.25" customHeight="1">
      <c r="B167" s="250"/>
      <c r="C167" s="271" t="s">
        <v>861</v>
      </c>
      <c r="D167" s="271"/>
      <c r="E167" s="271"/>
      <c r="F167" s="272" t="s">
        <v>862</v>
      </c>
      <c r="G167" s="313"/>
      <c r="H167" s="314"/>
      <c r="I167" s="314"/>
      <c r="J167" s="271" t="s">
        <v>863</v>
      </c>
      <c r="K167" s="251"/>
    </row>
    <row r="168" spans="2:11" s="1" customFormat="1" ht="5.25" customHeight="1">
      <c r="B168" s="279"/>
      <c r="C168" s="274"/>
      <c r="D168" s="274"/>
      <c r="E168" s="274"/>
      <c r="F168" s="274"/>
      <c r="G168" s="275"/>
      <c r="H168" s="274"/>
      <c r="I168" s="274"/>
      <c r="J168" s="274"/>
      <c r="K168" s="302"/>
    </row>
    <row r="169" spans="2:11" s="1" customFormat="1" ht="15" customHeight="1">
      <c r="B169" s="279"/>
      <c r="C169" s="256" t="s">
        <v>867</v>
      </c>
      <c r="D169" s="256"/>
      <c r="E169" s="256"/>
      <c r="F169" s="277" t="s">
        <v>864</v>
      </c>
      <c r="G169" s="256"/>
      <c r="H169" s="256" t="s">
        <v>904</v>
      </c>
      <c r="I169" s="256" t="s">
        <v>866</v>
      </c>
      <c r="J169" s="256">
        <v>120</v>
      </c>
      <c r="K169" s="302"/>
    </row>
    <row r="170" spans="2:11" s="1" customFormat="1" ht="15" customHeight="1">
      <c r="B170" s="279"/>
      <c r="C170" s="256" t="s">
        <v>913</v>
      </c>
      <c r="D170" s="256"/>
      <c r="E170" s="256"/>
      <c r="F170" s="277" t="s">
        <v>864</v>
      </c>
      <c r="G170" s="256"/>
      <c r="H170" s="256" t="s">
        <v>914</v>
      </c>
      <c r="I170" s="256" t="s">
        <v>866</v>
      </c>
      <c r="J170" s="256" t="s">
        <v>915</v>
      </c>
      <c r="K170" s="302"/>
    </row>
    <row r="171" spans="2:11" s="1" customFormat="1" ht="15" customHeight="1">
      <c r="B171" s="279"/>
      <c r="C171" s="256" t="s">
        <v>812</v>
      </c>
      <c r="D171" s="256"/>
      <c r="E171" s="256"/>
      <c r="F171" s="277" t="s">
        <v>864</v>
      </c>
      <c r="G171" s="256"/>
      <c r="H171" s="256" t="s">
        <v>931</v>
      </c>
      <c r="I171" s="256" t="s">
        <v>866</v>
      </c>
      <c r="J171" s="256" t="s">
        <v>915</v>
      </c>
      <c r="K171" s="302"/>
    </row>
    <row r="172" spans="2:11" s="1" customFormat="1" ht="15" customHeight="1">
      <c r="B172" s="279"/>
      <c r="C172" s="256" t="s">
        <v>869</v>
      </c>
      <c r="D172" s="256"/>
      <c r="E172" s="256"/>
      <c r="F172" s="277" t="s">
        <v>870</v>
      </c>
      <c r="G172" s="256"/>
      <c r="H172" s="256" t="s">
        <v>931</v>
      </c>
      <c r="I172" s="256" t="s">
        <v>866</v>
      </c>
      <c r="J172" s="256">
        <v>50</v>
      </c>
      <c r="K172" s="302"/>
    </row>
    <row r="173" spans="2:11" s="1" customFormat="1" ht="15" customHeight="1">
      <c r="B173" s="279"/>
      <c r="C173" s="256" t="s">
        <v>872</v>
      </c>
      <c r="D173" s="256"/>
      <c r="E173" s="256"/>
      <c r="F173" s="277" t="s">
        <v>864</v>
      </c>
      <c r="G173" s="256"/>
      <c r="H173" s="256" t="s">
        <v>931</v>
      </c>
      <c r="I173" s="256" t="s">
        <v>874</v>
      </c>
      <c r="J173" s="256"/>
      <c r="K173" s="302"/>
    </row>
    <row r="174" spans="2:11" s="1" customFormat="1" ht="15" customHeight="1">
      <c r="B174" s="279"/>
      <c r="C174" s="256" t="s">
        <v>883</v>
      </c>
      <c r="D174" s="256"/>
      <c r="E174" s="256"/>
      <c r="F174" s="277" t="s">
        <v>870</v>
      </c>
      <c r="G174" s="256"/>
      <c r="H174" s="256" t="s">
        <v>931</v>
      </c>
      <c r="I174" s="256" t="s">
        <v>866</v>
      </c>
      <c r="J174" s="256">
        <v>50</v>
      </c>
      <c r="K174" s="302"/>
    </row>
    <row r="175" spans="2:11" s="1" customFormat="1" ht="15" customHeight="1">
      <c r="B175" s="279"/>
      <c r="C175" s="256" t="s">
        <v>891</v>
      </c>
      <c r="D175" s="256"/>
      <c r="E175" s="256"/>
      <c r="F175" s="277" t="s">
        <v>870</v>
      </c>
      <c r="G175" s="256"/>
      <c r="H175" s="256" t="s">
        <v>931</v>
      </c>
      <c r="I175" s="256" t="s">
        <v>866</v>
      </c>
      <c r="J175" s="256">
        <v>50</v>
      </c>
      <c r="K175" s="302"/>
    </row>
    <row r="176" spans="2:11" s="1" customFormat="1" ht="15" customHeight="1">
      <c r="B176" s="279"/>
      <c r="C176" s="256" t="s">
        <v>889</v>
      </c>
      <c r="D176" s="256"/>
      <c r="E176" s="256"/>
      <c r="F176" s="277" t="s">
        <v>870</v>
      </c>
      <c r="G176" s="256"/>
      <c r="H176" s="256" t="s">
        <v>931</v>
      </c>
      <c r="I176" s="256" t="s">
        <v>866</v>
      </c>
      <c r="J176" s="256">
        <v>50</v>
      </c>
      <c r="K176" s="302"/>
    </row>
    <row r="177" spans="2:11" s="1" customFormat="1" ht="15" customHeight="1">
      <c r="B177" s="279"/>
      <c r="C177" s="256" t="s">
        <v>113</v>
      </c>
      <c r="D177" s="256"/>
      <c r="E177" s="256"/>
      <c r="F177" s="277" t="s">
        <v>864</v>
      </c>
      <c r="G177" s="256"/>
      <c r="H177" s="256" t="s">
        <v>932</v>
      </c>
      <c r="I177" s="256" t="s">
        <v>933</v>
      </c>
      <c r="J177" s="256"/>
      <c r="K177" s="302"/>
    </row>
    <row r="178" spans="2:11" s="1" customFormat="1" ht="15" customHeight="1">
      <c r="B178" s="279"/>
      <c r="C178" s="256" t="s">
        <v>57</v>
      </c>
      <c r="D178" s="256"/>
      <c r="E178" s="256"/>
      <c r="F178" s="277" t="s">
        <v>864</v>
      </c>
      <c r="G178" s="256"/>
      <c r="H178" s="256" t="s">
        <v>934</v>
      </c>
      <c r="I178" s="256" t="s">
        <v>935</v>
      </c>
      <c r="J178" s="256">
        <v>1</v>
      </c>
      <c r="K178" s="302"/>
    </row>
    <row r="179" spans="2:11" s="1" customFormat="1" ht="15" customHeight="1">
      <c r="B179" s="279"/>
      <c r="C179" s="256" t="s">
        <v>53</v>
      </c>
      <c r="D179" s="256"/>
      <c r="E179" s="256"/>
      <c r="F179" s="277" t="s">
        <v>864</v>
      </c>
      <c r="G179" s="256"/>
      <c r="H179" s="256" t="s">
        <v>936</v>
      </c>
      <c r="I179" s="256" t="s">
        <v>866</v>
      </c>
      <c r="J179" s="256">
        <v>20</v>
      </c>
      <c r="K179" s="302"/>
    </row>
    <row r="180" spans="2:11" s="1" customFormat="1" ht="15" customHeight="1">
      <c r="B180" s="279"/>
      <c r="C180" s="256" t="s">
        <v>54</v>
      </c>
      <c r="D180" s="256"/>
      <c r="E180" s="256"/>
      <c r="F180" s="277" t="s">
        <v>864</v>
      </c>
      <c r="G180" s="256"/>
      <c r="H180" s="256" t="s">
        <v>937</v>
      </c>
      <c r="I180" s="256" t="s">
        <v>866</v>
      </c>
      <c r="J180" s="256">
        <v>255</v>
      </c>
      <c r="K180" s="302"/>
    </row>
    <row r="181" spans="2:11" s="1" customFormat="1" ht="15" customHeight="1">
      <c r="B181" s="279"/>
      <c r="C181" s="256" t="s">
        <v>114</v>
      </c>
      <c r="D181" s="256"/>
      <c r="E181" s="256"/>
      <c r="F181" s="277" t="s">
        <v>864</v>
      </c>
      <c r="G181" s="256"/>
      <c r="H181" s="256" t="s">
        <v>828</v>
      </c>
      <c r="I181" s="256" t="s">
        <v>866</v>
      </c>
      <c r="J181" s="256">
        <v>10</v>
      </c>
      <c r="K181" s="302"/>
    </row>
    <row r="182" spans="2:11" s="1" customFormat="1" ht="15" customHeight="1">
      <c r="B182" s="279"/>
      <c r="C182" s="256" t="s">
        <v>115</v>
      </c>
      <c r="D182" s="256"/>
      <c r="E182" s="256"/>
      <c r="F182" s="277" t="s">
        <v>864</v>
      </c>
      <c r="G182" s="256"/>
      <c r="H182" s="256" t="s">
        <v>938</v>
      </c>
      <c r="I182" s="256" t="s">
        <v>899</v>
      </c>
      <c r="J182" s="256"/>
      <c r="K182" s="302"/>
    </row>
    <row r="183" spans="2:11" s="1" customFormat="1" ht="15" customHeight="1">
      <c r="B183" s="279"/>
      <c r="C183" s="256" t="s">
        <v>939</v>
      </c>
      <c r="D183" s="256"/>
      <c r="E183" s="256"/>
      <c r="F183" s="277" t="s">
        <v>864</v>
      </c>
      <c r="G183" s="256"/>
      <c r="H183" s="256" t="s">
        <v>940</v>
      </c>
      <c r="I183" s="256" t="s">
        <v>899</v>
      </c>
      <c r="J183" s="256"/>
      <c r="K183" s="302"/>
    </row>
    <row r="184" spans="2:11" s="1" customFormat="1" ht="15" customHeight="1">
      <c r="B184" s="279"/>
      <c r="C184" s="256" t="s">
        <v>928</v>
      </c>
      <c r="D184" s="256"/>
      <c r="E184" s="256"/>
      <c r="F184" s="277" t="s">
        <v>864</v>
      </c>
      <c r="G184" s="256"/>
      <c r="H184" s="256" t="s">
        <v>941</v>
      </c>
      <c r="I184" s="256" t="s">
        <v>899</v>
      </c>
      <c r="J184" s="256"/>
      <c r="K184" s="302"/>
    </row>
    <row r="185" spans="2:11" s="1" customFormat="1" ht="15" customHeight="1">
      <c r="B185" s="279"/>
      <c r="C185" s="256" t="s">
        <v>117</v>
      </c>
      <c r="D185" s="256"/>
      <c r="E185" s="256"/>
      <c r="F185" s="277" t="s">
        <v>870</v>
      </c>
      <c r="G185" s="256"/>
      <c r="H185" s="256" t="s">
        <v>942</v>
      </c>
      <c r="I185" s="256" t="s">
        <v>866</v>
      </c>
      <c r="J185" s="256">
        <v>50</v>
      </c>
      <c r="K185" s="302"/>
    </row>
    <row r="186" spans="2:11" s="1" customFormat="1" ht="15" customHeight="1">
      <c r="B186" s="279"/>
      <c r="C186" s="256" t="s">
        <v>943</v>
      </c>
      <c r="D186" s="256"/>
      <c r="E186" s="256"/>
      <c r="F186" s="277" t="s">
        <v>870</v>
      </c>
      <c r="G186" s="256"/>
      <c r="H186" s="256" t="s">
        <v>944</v>
      </c>
      <c r="I186" s="256" t="s">
        <v>945</v>
      </c>
      <c r="J186" s="256"/>
      <c r="K186" s="302"/>
    </row>
    <row r="187" spans="2:11" s="1" customFormat="1" ht="15" customHeight="1">
      <c r="B187" s="279"/>
      <c r="C187" s="256" t="s">
        <v>946</v>
      </c>
      <c r="D187" s="256"/>
      <c r="E187" s="256"/>
      <c r="F187" s="277" t="s">
        <v>870</v>
      </c>
      <c r="G187" s="256"/>
      <c r="H187" s="256" t="s">
        <v>947</v>
      </c>
      <c r="I187" s="256" t="s">
        <v>945</v>
      </c>
      <c r="J187" s="256"/>
      <c r="K187" s="302"/>
    </row>
    <row r="188" spans="2:11" s="1" customFormat="1" ht="15" customHeight="1">
      <c r="B188" s="279"/>
      <c r="C188" s="256" t="s">
        <v>948</v>
      </c>
      <c r="D188" s="256"/>
      <c r="E188" s="256"/>
      <c r="F188" s="277" t="s">
        <v>870</v>
      </c>
      <c r="G188" s="256"/>
      <c r="H188" s="256" t="s">
        <v>949</v>
      </c>
      <c r="I188" s="256" t="s">
        <v>945</v>
      </c>
      <c r="J188" s="256"/>
      <c r="K188" s="302"/>
    </row>
    <row r="189" spans="2:11" s="1" customFormat="1" ht="15" customHeight="1">
      <c r="B189" s="279"/>
      <c r="C189" s="315" t="s">
        <v>950</v>
      </c>
      <c r="D189" s="256"/>
      <c r="E189" s="256"/>
      <c r="F189" s="277" t="s">
        <v>870</v>
      </c>
      <c r="G189" s="256"/>
      <c r="H189" s="256" t="s">
        <v>951</v>
      </c>
      <c r="I189" s="256" t="s">
        <v>952</v>
      </c>
      <c r="J189" s="316" t="s">
        <v>953</v>
      </c>
      <c r="K189" s="302"/>
    </row>
    <row r="190" spans="2:11" s="1" customFormat="1" ht="15" customHeight="1">
      <c r="B190" s="279"/>
      <c r="C190" s="315" t="s">
        <v>42</v>
      </c>
      <c r="D190" s="256"/>
      <c r="E190" s="256"/>
      <c r="F190" s="277" t="s">
        <v>864</v>
      </c>
      <c r="G190" s="256"/>
      <c r="H190" s="253" t="s">
        <v>954</v>
      </c>
      <c r="I190" s="256" t="s">
        <v>955</v>
      </c>
      <c r="J190" s="256"/>
      <c r="K190" s="302"/>
    </row>
    <row r="191" spans="2:11" s="1" customFormat="1" ht="15" customHeight="1">
      <c r="B191" s="279"/>
      <c r="C191" s="315" t="s">
        <v>956</v>
      </c>
      <c r="D191" s="256"/>
      <c r="E191" s="256"/>
      <c r="F191" s="277" t="s">
        <v>864</v>
      </c>
      <c r="G191" s="256"/>
      <c r="H191" s="256" t="s">
        <v>957</v>
      </c>
      <c r="I191" s="256" t="s">
        <v>899</v>
      </c>
      <c r="J191" s="256"/>
      <c r="K191" s="302"/>
    </row>
    <row r="192" spans="2:11" s="1" customFormat="1" ht="15" customHeight="1">
      <c r="B192" s="279"/>
      <c r="C192" s="315" t="s">
        <v>958</v>
      </c>
      <c r="D192" s="256"/>
      <c r="E192" s="256"/>
      <c r="F192" s="277" t="s">
        <v>864</v>
      </c>
      <c r="G192" s="256"/>
      <c r="H192" s="256" t="s">
        <v>959</v>
      </c>
      <c r="I192" s="256" t="s">
        <v>899</v>
      </c>
      <c r="J192" s="256"/>
      <c r="K192" s="302"/>
    </row>
    <row r="193" spans="2:11" s="1" customFormat="1" ht="15" customHeight="1">
      <c r="B193" s="279"/>
      <c r="C193" s="315" t="s">
        <v>960</v>
      </c>
      <c r="D193" s="256"/>
      <c r="E193" s="256"/>
      <c r="F193" s="277" t="s">
        <v>870</v>
      </c>
      <c r="G193" s="256"/>
      <c r="H193" s="256" t="s">
        <v>961</v>
      </c>
      <c r="I193" s="256" t="s">
        <v>899</v>
      </c>
      <c r="J193" s="256"/>
      <c r="K193" s="302"/>
    </row>
    <row r="194" spans="2:11" s="1" customFormat="1" ht="15" customHeight="1">
      <c r="B194" s="308"/>
      <c r="C194" s="317"/>
      <c r="D194" s="288"/>
      <c r="E194" s="288"/>
      <c r="F194" s="288"/>
      <c r="G194" s="288"/>
      <c r="H194" s="288"/>
      <c r="I194" s="288"/>
      <c r="J194" s="288"/>
      <c r="K194" s="309"/>
    </row>
    <row r="195" spans="2:11" s="1" customFormat="1" ht="18.75" customHeight="1">
      <c r="B195" s="290"/>
      <c r="C195" s="300"/>
      <c r="D195" s="300"/>
      <c r="E195" s="300"/>
      <c r="F195" s="310"/>
      <c r="G195" s="300"/>
      <c r="H195" s="300"/>
      <c r="I195" s="300"/>
      <c r="J195" s="300"/>
      <c r="K195" s="290"/>
    </row>
    <row r="196" spans="2:11" s="1" customFormat="1" ht="18.75" customHeight="1">
      <c r="B196" s="290"/>
      <c r="C196" s="300"/>
      <c r="D196" s="300"/>
      <c r="E196" s="300"/>
      <c r="F196" s="310"/>
      <c r="G196" s="300"/>
      <c r="H196" s="300"/>
      <c r="I196" s="300"/>
      <c r="J196" s="300"/>
      <c r="K196" s="290"/>
    </row>
    <row r="197" spans="2:11" s="1" customFormat="1" ht="18.75" customHeight="1">
      <c r="B197" s="263"/>
      <c r="C197" s="263"/>
      <c r="D197" s="263"/>
      <c r="E197" s="263"/>
      <c r="F197" s="263"/>
      <c r="G197" s="263"/>
      <c r="H197" s="263"/>
      <c r="I197" s="263"/>
      <c r="J197" s="263"/>
      <c r="K197" s="263"/>
    </row>
    <row r="198" spans="2:11" s="1" customFormat="1" ht="13.5">
      <c r="B198" s="245"/>
      <c r="C198" s="246"/>
      <c r="D198" s="246"/>
      <c r="E198" s="246"/>
      <c r="F198" s="246"/>
      <c r="G198" s="246"/>
      <c r="H198" s="246"/>
      <c r="I198" s="246"/>
      <c r="J198" s="246"/>
      <c r="K198" s="247"/>
    </row>
    <row r="199" spans="2:11" s="1" customFormat="1" ht="21">
      <c r="B199" s="248"/>
      <c r="C199" s="376" t="s">
        <v>962</v>
      </c>
      <c r="D199" s="376"/>
      <c r="E199" s="376"/>
      <c r="F199" s="376"/>
      <c r="G199" s="376"/>
      <c r="H199" s="376"/>
      <c r="I199" s="376"/>
      <c r="J199" s="376"/>
      <c r="K199" s="249"/>
    </row>
    <row r="200" spans="2:11" s="1" customFormat="1" ht="25.5" customHeight="1">
      <c r="B200" s="248"/>
      <c r="C200" s="318" t="s">
        <v>963</v>
      </c>
      <c r="D200" s="318"/>
      <c r="E200" s="318"/>
      <c r="F200" s="318" t="s">
        <v>964</v>
      </c>
      <c r="G200" s="319"/>
      <c r="H200" s="377" t="s">
        <v>965</v>
      </c>
      <c r="I200" s="377"/>
      <c r="J200" s="377"/>
      <c r="K200" s="249"/>
    </row>
    <row r="201" spans="2:11" s="1" customFormat="1" ht="5.25" customHeight="1">
      <c r="B201" s="279"/>
      <c r="C201" s="274"/>
      <c r="D201" s="274"/>
      <c r="E201" s="274"/>
      <c r="F201" s="274"/>
      <c r="G201" s="300"/>
      <c r="H201" s="274"/>
      <c r="I201" s="274"/>
      <c r="J201" s="274"/>
      <c r="K201" s="302"/>
    </row>
    <row r="202" spans="2:11" s="1" customFormat="1" ht="15" customHeight="1">
      <c r="B202" s="279"/>
      <c r="C202" s="256" t="s">
        <v>955</v>
      </c>
      <c r="D202" s="256"/>
      <c r="E202" s="256"/>
      <c r="F202" s="277" t="s">
        <v>43</v>
      </c>
      <c r="G202" s="256"/>
      <c r="H202" s="378" t="s">
        <v>966</v>
      </c>
      <c r="I202" s="378"/>
      <c r="J202" s="378"/>
      <c r="K202" s="302"/>
    </row>
    <row r="203" spans="2:11" s="1" customFormat="1" ht="15" customHeight="1">
      <c r="B203" s="279"/>
      <c r="C203" s="256"/>
      <c r="D203" s="256"/>
      <c r="E203" s="256"/>
      <c r="F203" s="277" t="s">
        <v>44</v>
      </c>
      <c r="G203" s="256"/>
      <c r="H203" s="378" t="s">
        <v>967</v>
      </c>
      <c r="I203" s="378"/>
      <c r="J203" s="378"/>
      <c r="K203" s="302"/>
    </row>
    <row r="204" spans="2:11" s="1" customFormat="1" ht="15" customHeight="1">
      <c r="B204" s="279"/>
      <c r="C204" s="256"/>
      <c r="D204" s="256"/>
      <c r="E204" s="256"/>
      <c r="F204" s="277" t="s">
        <v>47</v>
      </c>
      <c r="G204" s="256"/>
      <c r="H204" s="378" t="s">
        <v>968</v>
      </c>
      <c r="I204" s="378"/>
      <c r="J204" s="378"/>
      <c r="K204" s="302"/>
    </row>
    <row r="205" spans="2:11" s="1" customFormat="1" ht="15" customHeight="1">
      <c r="B205" s="279"/>
      <c r="C205" s="256"/>
      <c r="D205" s="256"/>
      <c r="E205" s="256"/>
      <c r="F205" s="277" t="s">
        <v>45</v>
      </c>
      <c r="G205" s="256"/>
      <c r="H205" s="378" t="s">
        <v>969</v>
      </c>
      <c r="I205" s="378"/>
      <c r="J205" s="378"/>
      <c r="K205" s="302"/>
    </row>
    <row r="206" spans="2:11" s="1" customFormat="1" ht="15" customHeight="1">
      <c r="B206" s="279"/>
      <c r="C206" s="256"/>
      <c r="D206" s="256"/>
      <c r="E206" s="256"/>
      <c r="F206" s="277" t="s">
        <v>46</v>
      </c>
      <c r="G206" s="256"/>
      <c r="H206" s="378" t="s">
        <v>970</v>
      </c>
      <c r="I206" s="378"/>
      <c r="J206" s="378"/>
      <c r="K206" s="302"/>
    </row>
    <row r="207" spans="2:11" s="1" customFormat="1" ht="15" customHeight="1">
      <c r="B207" s="279"/>
      <c r="C207" s="256"/>
      <c r="D207" s="256"/>
      <c r="E207" s="256"/>
      <c r="F207" s="277"/>
      <c r="G207" s="256"/>
      <c r="H207" s="256"/>
      <c r="I207" s="256"/>
      <c r="J207" s="256"/>
      <c r="K207" s="302"/>
    </row>
    <row r="208" spans="2:11" s="1" customFormat="1" ht="15" customHeight="1">
      <c r="B208" s="279"/>
      <c r="C208" s="256" t="s">
        <v>911</v>
      </c>
      <c r="D208" s="256"/>
      <c r="E208" s="256"/>
      <c r="F208" s="277" t="s">
        <v>78</v>
      </c>
      <c r="G208" s="256"/>
      <c r="H208" s="378" t="s">
        <v>971</v>
      </c>
      <c r="I208" s="378"/>
      <c r="J208" s="378"/>
      <c r="K208" s="302"/>
    </row>
    <row r="209" spans="2:11" s="1" customFormat="1" ht="15" customHeight="1">
      <c r="B209" s="279"/>
      <c r="C209" s="256"/>
      <c r="D209" s="256"/>
      <c r="E209" s="256"/>
      <c r="F209" s="277" t="s">
        <v>806</v>
      </c>
      <c r="G209" s="256"/>
      <c r="H209" s="378" t="s">
        <v>807</v>
      </c>
      <c r="I209" s="378"/>
      <c r="J209" s="378"/>
      <c r="K209" s="302"/>
    </row>
    <row r="210" spans="2:11" s="1" customFormat="1" ht="15" customHeight="1">
      <c r="B210" s="279"/>
      <c r="C210" s="256"/>
      <c r="D210" s="256"/>
      <c r="E210" s="256"/>
      <c r="F210" s="277" t="s">
        <v>804</v>
      </c>
      <c r="G210" s="256"/>
      <c r="H210" s="378" t="s">
        <v>972</v>
      </c>
      <c r="I210" s="378"/>
      <c r="J210" s="378"/>
      <c r="K210" s="302"/>
    </row>
    <row r="211" spans="2:11" s="1" customFormat="1" ht="15" customHeight="1">
      <c r="B211" s="320"/>
      <c r="C211" s="256"/>
      <c r="D211" s="256"/>
      <c r="E211" s="256"/>
      <c r="F211" s="277" t="s">
        <v>808</v>
      </c>
      <c r="G211" s="315"/>
      <c r="H211" s="379" t="s">
        <v>809</v>
      </c>
      <c r="I211" s="379"/>
      <c r="J211" s="379"/>
      <c r="K211" s="321"/>
    </row>
    <row r="212" spans="2:11" s="1" customFormat="1" ht="15" customHeight="1">
      <c r="B212" s="320"/>
      <c r="C212" s="256"/>
      <c r="D212" s="256"/>
      <c r="E212" s="256"/>
      <c r="F212" s="277" t="s">
        <v>810</v>
      </c>
      <c r="G212" s="315"/>
      <c r="H212" s="379" t="s">
        <v>689</v>
      </c>
      <c r="I212" s="379"/>
      <c r="J212" s="379"/>
      <c r="K212" s="321"/>
    </row>
    <row r="213" spans="2:11" s="1" customFormat="1" ht="15" customHeight="1">
      <c r="B213" s="320"/>
      <c r="C213" s="256"/>
      <c r="D213" s="256"/>
      <c r="E213" s="256"/>
      <c r="F213" s="277"/>
      <c r="G213" s="315"/>
      <c r="H213" s="306"/>
      <c r="I213" s="306"/>
      <c r="J213" s="306"/>
      <c r="K213" s="321"/>
    </row>
    <row r="214" spans="2:11" s="1" customFormat="1" ht="15" customHeight="1">
      <c r="B214" s="320"/>
      <c r="C214" s="256" t="s">
        <v>935</v>
      </c>
      <c r="D214" s="256"/>
      <c r="E214" s="256"/>
      <c r="F214" s="277">
        <v>1</v>
      </c>
      <c r="G214" s="315"/>
      <c r="H214" s="379" t="s">
        <v>973</v>
      </c>
      <c r="I214" s="379"/>
      <c r="J214" s="379"/>
      <c r="K214" s="321"/>
    </row>
    <row r="215" spans="2:11" s="1" customFormat="1" ht="15" customHeight="1">
      <c r="B215" s="320"/>
      <c r="C215" s="256"/>
      <c r="D215" s="256"/>
      <c r="E215" s="256"/>
      <c r="F215" s="277">
        <v>2</v>
      </c>
      <c r="G215" s="315"/>
      <c r="H215" s="379" t="s">
        <v>974</v>
      </c>
      <c r="I215" s="379"/>
      <c r="J215" s="379"/>
      <c r="K215" s="321"/>
    </row>
    <row r="216" spans="2:11" s="1" customFormat="1" ht="15" customHeight="1">
      <c r="B216" s="320"/>
      <c r="C216" s="256"/>
      <c r="D216" s="256"/>
      <c r="E216" s="256"/>
      <c r="F216" s="277">
        <v>3</v>
      </c>
      <c r="G216" s="315"/>
      <c r="H216" s="379" t="s">
        <v>975</v>
      </c>
      <c r="I216" s="379"/>
      <c r="J216" s="379"/>
      <c r="K216" s="321"/>
    </row>
    <row r="217" spans="2:11" s="1" customFormat="1" ht="15" customHeight="1">
      <c r="B217" s="320"/>
      <c r="C217" s="256"/>
      <c r="D217" s="256"/>
      <c r="E217" s="256"/>
      <c r="F217" s="277">
        <v>4</v>
      </c>
      <c r="G217" s="315"/>
      <c r="H217" s="379" t="s">
        <v>976</v>
      </c>
      <c r="I217" s="379"/>
      <c r="J217" s="379"/>
      <c r="K217" s="321"/>
    </row>
    <row r="218" spans="2:11" s="1" customFormat="1" ht="12.75" customHeight="1">
      <c r="B218" s="322"/>
      <c r="C218" s="323"/>
      <c r="D218" s="323"/>
      <c r="E218" s="323"/>
      <c r="F218" s="323"/>
      <c r="G218" s="323"/>
      <c r="H218" s="323"/>
      <c r="I218" s="323"/>
      <c r="J218" s="323"/>
      <c r="K218" s="32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00 - Stavební část</vt:lpstr>
      <vt:lpstr>01 - Hromosvod</vt:lpstr>
      <vt:lpstr>Pokyny pro vyplnění</vt:lpstr>
      <vt:lpstr>'00 - Stavební část'!Názvy_tisku</vt:lpstr>
      <vt:lpstr>'01 - Hromosvod'!Názvy_tisku</vt:lpstr>
      <vt:lpstr>'Rekapitulace stavby'!Názvy_tisku</vt:lpstr>
      <vt:lpstr>'00 - Stavební část'!Oblast_tisku</vt:lpstr>
      <vt:lpstr>'01 - Hromosvod'!Oblast_tisku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2021-01-27T08:16:39Z</dcterms:created>
  <dcterms:modified xsi:type="dcterms:W3CDTF">2021-01-27T08:17:46Z</dcterms:modified>
</cp:coreProperties>
</file>