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uk\userhome\markovaa\Desktop\MŠ V. Nejedlého\"/>
    </mc:Choice>
  </mc:AlternateContent>
  <bookViews>
    <workbookView xWindow="0" yWindow="0" windowWidth="28710" windowHeight="11700"/>
  </bookViews>
  <sheets>
    <sheet name="Rekapitulace stavby" sheetId="1" r:id="rId1"/>
    <sheet name="01 - Etapa I. (J-C)" sheetId="2" r:id="rId2"/>
    <sheet name="02 - Etapa II. (C-garáž)" sheetId="3" r:id="rId3"/>
    <sheet name="03 - Etapa III. (garáž-J)" sheetId="4" r:id="rId4"/>
    <sheet name="99 - VRN" sheetId="5" r:id="rId5"/>
    <sheet name="Pokyny pro vyplnění" sheetId="6" r:id="rId6"/>
  </sheets>
  <definedNames>
    <definedName name="_xlnm._FilterDatabase" localSheetId="1" hidden="1">'01 - Etapa I. (J-C)'!$C$88:$K$268</definedName>
    <definedName name="_xlnm._FilterDatabase" localSheetId="2" hidden="1">'02 - Etapa II. (C-garáž)'!$C$87:$K$275</definedName>
    <definedName name="_xlnm._FilterDatabase" localSheetId="3" hidden="1">'03 - Etapa III. (garáž-J)'!$C$85:$K$232</definedName>
    <definedName name="_xlnm._FilterDatabase" localSheetId="4" hidden="1">'99 - VRN'!$C$82:$K$110</definedName>
    <definedName name="_xlnm.Print_Area" localSheetId="1">'01 - Etapa I. (J-C)'!$C$4:$J$39,'01 - Etapa I. (J-C)'!$C$45:$J$70,'01 - Etapa I. (J-C)'!$C$76:$K$268</definedName>
    <definedName name="_xlnm.Print_Area" localSheetId="2">'02 - Etapa II. (C-garáž)'!$C$4:$J$39,'02 - Etapa II. (C-garáž)'!$C$45:$J$69,'02 - Etapa II. (C-garáž)'!$C$75:$K$275</definedName>
    <definedName name="_xlnm.Print_Area" localSheetId="3">'03 - Etapa III. (garáž-J)'!$C$4:$J$39,'03 - Etapa III. (garáž-J)'!$C$45:$J$67,'03 - Etapa III. (garáž-J)'!$C$73:$K$232</definedName>
    <definedName name="_xlnm.Print_Area" localSheetId="4">'99 - VRN'!$C$4:$J$39,'99 - VRN'!$C$45:$J$64,'99 - VRN'!$C$70:$K$110</definedName>
    <definedName name="_xlnm.Print_Area" localSheetId="5">'Pokyny pro vyplnění'!$B$2:$K$71,'Pokyny pro vyplnění'!$B$74:$K$118,'Pokyny pro vyplnění'!$B$121:$K$161,'Pokyny pro vyplnění'!$B$164:$K$218</definedName>
    <definedName name="_xlnm.Print_Area" localSheetId="0">'Rekapitulace stavby'!$D$4:$AO$36,'Rekapitulace stavby'!$C$42:$AQ$59</definedName>
    <definedName name="Print_Titles" localSheetId="1">'01 - Etapa I. (J-C)'!$88:$88</definedName>
    <definedName name="Print_Titles" localSheetId="2">'02 - Etapa II. (C-garáž)'!$87:$87</definedName>
    <definedName name="Print_Titles" localSheetId="3">'03 - Etapa III. (garáž-J)'!$85:$85</definedName>
    <definedName name="Print_Titles" localSheetId="4">'99 - VRN'!$82:$82</definedName>
    <definedName name="Print_Titles" localSheetId="0">'Rekapitulace stavby'!$52:$52</definedName>
  </definedNames>
  <calcPr calcId="152511"/>
</workbook>
</file>

<file path=xl/calcChain.xml><?xml version="1.0" encoding="utf-8"?>
<calcChain xmlns="http://schemas.openxmlformats.org/spreadsheetml/2006/main">
  <c r="BK103" i="5" l="1"/>
  <c r="BK102" i="5" s="1"/>
  <c r="J102" i="5" s="1"/>
  <c r="J63" i="5" s="1"/>
  <c r="BI103" i="5"/>
  <c r="BH103" i="5"/>
  <c r="BG103" i="5"/>
  <c r="BF103" i="5"/>
  <c r="T103" i="5"/>
  <c r="R103" i="5"/>
  <c r="P103" i="5"/>
  <c r="J103" i="5"/>
  <c r="BE103" i="5" s="1"/>
  <c r="T102" i="5"/>
  <c r="R102" i="5"/>
  <c r="P102" i="5"/>
  <c r="BK94" i="5"/>
  <c r="BI94" i="5"/>
  <c r="BH94" i="5"/>
  <c r="BG94" i="5"/>
  <c r="BF94" i="5"/>
  <c r="T94" i="5"/>
  <c r="T93" i="5" s="1"/>
  <c r="R94" i="5"/>
  <c r="P94" i="5"/>
  <c r="J94" i="5"/>
  <c r="BE94" i="5" s="1"/>
  <c r="BK93" i="5"/>
  <c r="R93" i="5"/>
  <c r="P93" i="5"/>
  <c r="J93" i="5"/>
  <c r="BK91" i="5"/>
  <c r="BI91" i="5"/>
  <c r="BH91" i="5"/>
  <c r="BG91" i="5"/>
  <c r="BF91" i="5"/>
  <c r="T91" i="5"/>
  <c r="R91" i="5"/>
  <c r="P91" i="5"/>
  <c r="J91" i="5"/>
  <c r="BE91" i="5" s="1"/>
  <c r="BK89" i="5"/>
  <c r="BI89" i="5"/>
  <c r="BH89" i="5"/>
  <c r="BG89" i="5"/>
  <c r="BF89" i="5"/>
  <c r="T89" i="5"/>
  <c r="T85" i="5" s="1"/>
  <c r="T84" i="5" s="1"/>
  <c r="T83" i="5" s="1"/>
  <c r="R89" i="5"/>
  <c r="P89" i="5"/>
  <c r="J89" i="5"/>
  <c r="BE89" i="5" s="1"/>
  <c r="BK86" i="5"/>
  <c r="BK85" i="5" s="1"/>
  <c r="BI86" i="5"/>
  <c r="BH86" i="5"/>
  <c r="BG86" i="5"/>
  <c r="BF86" i="5"/>
  <c r="J34" i="5" s="1"/>
  <c r="AW58" i="1" s="1"/>
  <c r="T86" i="5"/>
  <c r="R86" i="5"/>
  <c r="P86" i="5"/>
  <c r="P85" i="5" s="1"/>
  <c r="P84" i="5" s="1"/>
  <c r="P83" i="5" s="1"/>
  <c r="J86" i="5"/>
  <c r="BE86" i="5" s="1"/>
  <c r="R85" i="5"/>
  <c r="R84" i="5" s="1"/>
  <c r="R83" i="5" s="1"/>
  <c r="F77" i="5"/>
  <c r="E75" i="5"/>
  <c r="J62" i="5"/>
  <c r="F52" i="5"/>
  <c r="E50" i="5"/>
  <c r="J37" i="5"/>
  <c r="F37" i="5"/>
  <c r="J36" i="5"/>
  <c r="F36" i="5"/>
  <c r="J35" i="5"/>
  <c r="F35" i="5"/>
  <c r="F34" i="5"/>
  <c r="J24" i="5"/>
  <c r="E24" i="5"/>
  <c r="J55" i="5" s="1"/>
  <c r="J23" i="5"/>
  <c r="J21" i="5"/>
  <c r="E21" i="5"/>
  <c r="J20" i="5"/>
  <c r="J18" i="5"/>
  <c r="E18" i="5"/>
  <c r="F80" i="5" s="1"/>
  <c r="J17" i="5"/>
  <c r="J15" i="5"/>
  <c r="E15" i="5"/>
  <c r="J14" i="5"/>
  <c r="J12" i="5"/>
  <c r="E7" i="5"/>
  <c r="E73" i="5" s="1"/>
  <c r="BK230" i="4"/>
  <c r="BK229" i="4" s="1"/>
  <c r="J229" i="4" s="1"/>
  <c r="J66" i="4" s="1"/>
  <c r="BI230" i="4"/>
  <c r="BH230" i="4"/>
  <c r="BG230" i="4"/>
  <c r="BF230" i="4"/>
  <c r="T230" i="4"/>
  <c r="T229" i="4" s="1"/>
  <c r="R230" i="4"/>
  <c r="P230" i="4"/>
  <c r="P229" i="4" s="1"/>
  <c r="J230" i="4"/>
  <c r="BE230" i="4" s="1"/>
  <c r="R229" i="4"/>
  <c r="BK226" i="4"/>
  <c r="BI226" i="4"/>
  <c r="BH226" i="4"/>
  <c r="BG226" i="4"/>
  <c r="BF226" i="4"/>
  <c r="T226" i="4"/>
  <c r="R226" i="4"/>
  <c r="P226" i="4"/>
  <c r="J226" i="4"/>
  <c r="BE226" i="4" s="1"/>
  <c r="BK223" i="4"/>
  <c r="BI223" i="4"/>
  <c r="BH223" i="4"/>
  <c r="BG223" i="4"/>
  <c r="BF223" i="4"/>
  <c r="T223" i="4"/>
  <c r="R223" i="4"/>
  <c r="P223" i="4"/>
  <c r="J223" i="4"/>
  <c r="BE223" i="4" s="1"/>
  <c r="BK221" i="4"/>
  <c r="BI221" i="4"/>
  <c r="BH221" i="4"/>
  <c r="BG221" i="4"/>
  <c r="BF221" i="4"/>
  <c r="T221" i="4"/>
  <c r="R221" i="4"/>
  <c r="P221" i="4"/>
  <c r="J221" i="4"/>
  <c r="BE221" i="4" s="1"/>
  <c r="BK218" i="4"/>
  <c r="BI218" i="4"/>
  <c r="BH218" i="4"/>
  <c r="BG218" i="4"/>
  <c r="BF218" i="4"/>
  <c r="T218" i="4"/>
  <c r="R218" i="4"/>
  <c r="P218" i="4"/>
  <c r="J218" i="4"/>
  <c r="BE218" i="4" s="1"/>
  <c r="BK215" i="4"/>
  <c r="BK214" i="4" s="1"/>
  <c r="J214" i="4" s="1"/>
  <c r="J65" i="4" s="1"/>
  <c r="BI215" i="4"/>
  <c r="BH215" i="4"/>
  <c r="BG215" i="4"/>
  <c r="BF215" i="4"/>
  <c r="T215" i="4"/>
  <c r="R215" i="4"/>
  <c r="R214" i="4" s="1"/>
  <c r="P215" i="4"/>
  <c r="J215" i="4"/>
  <c r="BE215" i="4" s="1"/>
  <c r="T214" i="4"/>
  <c r="P214" i="4"/>
  <c r="BK212" i="4"/>
  <c r="BI212" i="4"/>
  <c r="BH212" i="4"/>
  <c r="BG212" i="4"/>
  <c r="BF212" i="4"/>
  <c r="T212" i="4"/>
  <c r="R212" i="4"/>
  <c r="P212" i="4"/>
  <c r="J212" i="4"/>
  <c r="BE212" i="4" s="1"/>
  <c r="BK210" i="4"/>
  <c r="BI210" i="4"/>
  <c r="BH210" i="4"/>
  <c r="BG210" i="4"/>
  <c r="BF210" i="4"/>
  <c r="T210" i="4"/>
  <c r="R210" i="4"/>
  <c r="P210" i="4"/>
  <c r="J210" i="4"/>
  <c r="BE210" i="4" s="1"/>
  <c r="BK207" i="4"/>
  <c r="BI207" i="4"/>
  <c r="BH207" i="4"/>
  <c r="BG207" i="4"/>
  <c r="BF207" i="4"/>
  <c r="T207" i="4"/>
  <c r="R207" i="4"/>
  <c r="P207" i="4"/>
  <c r="J207" i="4"/>
  <c r="BE207" i="4" s="1"/>
  <c r="BK204" i="4"/>
  <c r="BI204" i="4"/>
  <c r="BH204" i="4"/>
  <c r="BG204" i="4"/>
  <c r="BF204" i="4"/>
  <c r="T204" i="4"/>
  <c r="R204" i="4"/>
  <c r="P204" i="4"/>
  <c r="J204" i="4"/>
  <c r="BE204" i="4" s="1"/>
  <c r="BK202" i="4"/>
  <c r="BK187" i="4" s="1"/>
  <c r="J187" i="4" s="1"/>
  <c r="J64" i="4" s="1"/>
  <c r="BI202" i="4"/>
  <c r="BH202" i="4"/>
  <c r="BG202" i="4"/>
  <c r="BF202" i="4"/>
  <c r="T202" i="4"/>
  <c r="R202" i="4"/>
  <c r="P202" i="4"/>
  <c r="J202" i="4"/>
  <c r="BE202" i="4" s="1"/>
  <c r="BK197" i="4"/>
  <c r="BI197" i="4"/>
  <c r="BH197" i="4"/>
  <c r="BG197" i="4"/>
  <c r="BF197" i="4"/>
  <c r="T197" i="4"/>
  <c r="R197" i="4"/>
  <c r="P197" i="4"/>
  <c r="J197" i="4"/>
  <c r="BE197" i="4" s="1"/>
  <c r="BK188" i="4"/>
  <c r="BI188" i="4"/>
  <c r="BH188" i="4"/>
  <c r="BG188" i="4"/>
  <c r="BF188" i="4"/>
  <c r="T188" i="4"/>
  <c r="R188" i="4"/>
  <c r="P188" i="4"/>
  <c r="J188" i="4"/>
  <c r="BE188" i="4" s="1"/>
  <c r="R187" i="4"/>
  <c r="BK185" i="4"/>
  <c r="BI185" i="4"/>
  <c r="BH185" i="4"/>
  <c r="BG185" i="4"/>
  <c r="BF185" i="4"/>
  <c r="T185" i="4"/>
  <c r="R185" i="4"/>
  <c r="P185" i="4"/>
  <c r="J185" i="4"/>
  <c r="BE185" i="4" s="1"/>
  <c r="BK183" i="4"/>
  <c r="BI183" i="4"/>
  <c r="BH183" i="4"/>
  <c r="BG183" i="4"/>
  <c r="BF183" i="4"/>
  <c r="T183" i="4"/>
  <c r="R183" i="4"/>
  <c r="P183" i="4"/>
  <c r="J183" i="4"/>
  <c r="BE183" i="4" s="1"/>
  <c r="BK177" i="4"/>
  <c r="BI177" i="4"/>
  <c r="BH177" i="4"/>
  <c r="BG177" i="4"/>
  <c r="BF177" i="4"/>
  <c r="T177" i="4"/>
  <c r="R177" i="4"/>
  <c r="P177" i="4"/>
  <c r="J177" i="4"/>
  <c r="BE177" i="4" s="1"/>
  <c r="BK176" i="4"/>
  <c r="T176" i="4"/>
  <c r="P176" i="4"/>
  <c r="J176" i="4"/>
  <c r="BK172" i="4"/>
  <c r="BI172" i="4"/>
  <c r="BH172" i="4"/>
  <c r="BG172" i="4"/>
  <c r="BF172" i="4"/>
  <c r="T172" i="4"/>
  <c r="R172" i="4"/>
  <c r="P172" i="4"/>
  <c r="J172" i="4"/>
  <c r="BE172" i="4" s="1"/>
  <c r="BK170" i="4"/>
  <c r="BI170" i="4"/>
  <c r="BH170" i="4"/>
  <c r="BG170" i="4"/>
  <c r="BF170" i="4"/>
  <c r="T170" i="4"/>
  <c r="R170" i="4"/>
  <c r="P170" i="4"/>
  <c r="J170" i="4"/>
  <c r="BE170" i="4" s="1"/>
  <c r="BK166" i="4"/>
  <c r="BI166" i="4"/>
  <c r="BH166" i="4"/>
  <c r="BG166" i="4"/>
  <c r="BF166" i="4"/>
  <c r="T166" i="4"/>
  <c r="R166" i="4"/>
  <c r="P166" i="4"/>
  <c r="J166" i="4"/>
  <c r="BE166" i="4" s="1"/>
  <c r="BK162" i="4"/>
  <c r="BI162" i="4"/>
  <c r="BH162" i="4"/>
  <c r="BG162" i="4"/>
  <c r="BF162" i="4"/>
  <c r="T162" i="4"/>
  <c r="R162" i="4"/>
  <c r="P162" i="4"/>
  <c r="J162" i="4"/>
  <c r="BE162" i="4" s="1"/>
  <c r="BK157" i="4"/>
  <c r="BI157" i="4"/>
  <c r="BH157" i="4"/>
  <c r="BG157" i="4"/>
  <c r="BF157" i="4"/>
  <c r="T157" i="4"/>
  <c r="R157" i="4"/>
  <c r="P157" i="4"/>
  <c r="J157" i="4"/>
  <c r="BE157" i="4" s="1"/>
  <c r="BK155" i="4"/>
  <c r="BI155" i="4"/>
  <c r="BH155" i="4"/>
  <c r="BG155" i="4"/>
  <c r="BF155" i="4"/>
  <c r="T155" i="4"/>
  <c r="R155" i="4"/>
  <c r="P155" i="4"/>
  <c r="J155" i="4"/>
  <c r="BE155" i="4" s="1"/>
  <c r="BK154" i="4"/>
  <c r="BI154" i="4"/>
  <c r="BH154" i="4"/>
  <c r="BG154" i="4"/>
  <c r="BF154" i="4"/>
  <c r="T154" i="4"/>
  <c r="R154" i="4"/>
  <c r="P154" i="4"/>
  <c r="J154" i="4"/>
  <c r="BE154" i="4" s="1"/>
  <c r="BK151" i="4"/>
  <c r="BI151" i="4"/>
  <c r="BH151" i="4"/>
  <c r="BG151" i="4"/>
  <c r="BF151" i="4"/>
  <c r="T151" i="4"/>
  <c r="R151" i="4"/>
  <c r="P151" i="4"/>
  <c r="J151" i="4"/>
  <c r="BE151" i="4" s="1"/>
  <c r="BK148" i="4"/>
  <c r="BI148" i="4"/>
  <c r="BH148" i="4"/>
  <c r="BG148" i="4"/>
  <c r="BF148" i="4"/>
  <c r="T148" i="4"/>
  <c r="R148" i="4"/>
  <c r="P148" i="4"/>
  <c r="J148" i="4"/>
  <c r="BE148" i="4" s="1"/>
  <c r="BK147" i="4"/>
  <c r="BI147" i="4"/>
  <c r="BH147" i="4"/>
  <c r="BG147" i="4"/>
  <c r="BF147" i="4"/>
  <c r="T147" i="4"/>
  <c r="R147" i="4"/>
  <c r="P147" i="4"/>
  <c r="J147" i="4"/>
  <c r="BE147" i="4" s="1"/>
  <c r="BK141" i="4"/>
  <c r="BI141" i="4"/>
  <c r="BH141" i="4"/>
  <c r="BG141" i="4"/>
  <c r="BF141" i="4"/>
  <c r="T141" i="4"/>
  <c r="R141" i="4"/>
  <c r="P141" i="4"/>
  <c r="J141" i="4"/>
  <c r="BE141" i="4" s="1"/>
  <c r="BK135" i="4"/>
  <c r="BI135" i="4"/>
  <c r="BH135" i="4"/>
  <c r="BG135" i="4"/>
  <c r="BF135" i="4"/>
  <c r="T135" i="4"/>
  <c r="R135" i="4"/>
  <c r="P135" i="4"/>
  <c r="J135" i="4"/>
  <c r="BE135" i="4" s="1"/>
  <c r="BK133" i="4"/>
  <c r="BI133" i="4"/>
  <c r="BH133" i="4"/>
  <c r="BG133" i="4"/>
  <c r="BF133" i="4"/>
  <c r="T133" i="4"/>
  <c r="R133" i="4"/>
  <c r="P133" i="4"/>
  <c r="J133" i="4"/>
  <c r="BE133" i="4" s="1"/>
  <c r="BK132" i="4"/>
  <c r="BI132" i="4"/>
  <c r="BH132" i="4"/>
  <c r="BG132" i="4"/>
  <c r="BF132" i="4"/>
  <c r="T132" i="4"/>
  <c r="R132" i="4"/>
  <c r="P132" i="4"/>
  <c r="J132" i="4"/>
  <c r="BE132" i="4" s="1"/>
  <c r="BK131" i="4"/>
  <c r="BI131" i="4"/>
  <c r="BH131" i="4"/>
  <c r="BG131" i="4"/>
  <c r="BF131" i="4"/>
  <c r="T131" i="4"/>
  <c r="R131" i="4"/>
  <c r="P131" i="4"/>
  <c r="J131" i="4"/>
  <c r="BE131" i="4" s="1"/>
  <c r="BK128" i="4"/>
  <c r="BI128" i="4"/>
  <c r="BH128" i="4"/>
  <c r="BG128" i="4"/>
  <c r="BF128" i="4"/>
  <c r="T128" i="4"/>
  <c r="R128" i="4"/>
  <c r="P128" i="4"/>
  <c r="J128" i="4"/>
  <c r="BE128" i="4" s="1"/>
  <c r="BK123" i="4"/>
  <c r="BK117" i="4" s="1"/>
  <c r="BI123" i="4"/>
  <c r="BH123" i="4"/>
  <c r="BG123" i="4"/>
  <c r="BF123" i="4"/>
  <c r="T123" i="4"/>
  <c r="R123" i="4"/>
  <c r="P123" i="4"/>
  <c r="J123" i="4"/>
  <c r="BE123" i="4" s="1"/>
  <c r="BK118" i="4"/>
  <c r="BI118" i="4"/>
  <c r="BH118" i="4"/>
  <c r="F36" i="4" s="1"/>
  <c r="BC57" i="1" s="1"/>
  <c r="BG118" i="4"/>
  <c r="BF118" i="4"/>
  <c r="T118" i="4"/>
  <c r="R118" i="4"/>
  <c r="P118" i="4"/>
  <c r="P117" i="4" s="1"/>
  <c r="J118" i="4"/>
  <c r="BE118" i="4" s="1"/>
  <c r="R117" i="4"/>
  <c r="BK116" i="4"/>
  <c r="BI116" i="4"/>
  <c r="BH116" i="4"/>
  <c r="BG116" i="4"/>
  <c r="BF116" i="4"/>
  <c r="T116" i="4"/>
  <c r="R116" i="4"/>
  <c r="P116" i="4"/>
  <c r="J116" i="4"/>
  <c r="BE116" i="4" s="1"/>
  <c r="BK114" i="4"/>
  <c r="BI114" i="4"/>
  <c r="BH114" i="4"/>
  <c r="BG114" i="4"/>
  <c r="BF114" i="4"/>
  <c r="T114" i="4"/>
  <c r="R114" i="4"/>
  <c r="P114" i="4"/>
  <c r="J114" i="4"/>
  <c r="BE114" i="4" s="1"/>
  <c r="BK107" i="4"/>
  <c r="BI107" i="4"/>
  <c r="BH107" i="4"/>
  <c r="BG107" i="4"/>
  <c r="BF107" i="4"/>
  <c r="T107" i="4"/>
  <c r="R107" i="4"/>
  <c r="P107" i="4"/>
  <c r="J107" i="4"/>
  <c r="BE107" i="4" s="1"/>
  <c r="BK101" i="4"/>
  <c r="BI101" i="4"/>
  <c r="BH101" i="4"/>
  <c r="BG101" i="4"/>
  <c r="BF101" i="4"/>
  <c r="T101" i="4"/>
  <c r="R101" i="4"/>
  <c r="P101" i="4"/>
  <c r="J101" i="4"/>
  <c r="BE101" i="4" s="1"/>
  <c r="BK98" i="4"/>
  <c r="BI98" i="4"/>
  <c r="BH98" i="4"/>
  <c r="BG98" i="4"/>
  <c r="BF98" i="4"/>
  <c r="T98" i="4"/>
  <c r="R98" i="4"/>
  <c r="P98" i="4"/>
  <c r="J98" i="4"/>
  <c r="BE98" i="4" s="1"/>
  <c r="BK95" i="4"/>
  <c r="BI95" i="4"/>
  <c r="BH95" i="4"/>
  <c r="BG95" i="4"/>
  <c r="BF95" i="4"/>
  <c r="T95" i="4"/>
  <c r="R95" i="4"/>
  <c r="P95" i="4"/>
  <c r="J95" i="4"/>
  <c r="BE95" i="4" s="1"/>
  <c r="BK92" i="4"/>
  <c r="BI92" i="4"/>
  <c r="BH92" i="4"/>
  <c r="BG92" i="4"/>
  <c r="F35" i="4" s="1"/>
  <c r="BB57" i="1" s="1"/>
  <c r="BF92" i="4"/>
  <c r="T92" i="4"/>
  <c r="R92" i="4"/>
  <c r="P92" i="4"/>
  <c r="J92" i="4"/>
  <c r="BE92" i="4" s="1"/>
  <c r="BK89" i="4"/>
  <c r="BK88" i="4" s="1"/>
  <c r="J88" i="4" s="1"/>
  <c r="J61" i="4" s="1"/>
  <c r="BI89" i="4"/>
  <c r="F37" i="4" s="1"/>
  <c r="BD57" i="1" s="1"/>
  <c r="BH89" i="4"/>
  <c r="BG89" i="4"/>
  <c r="BF89" i="4"/>
  <c r="T89" i="4"/>
  <c r="R89" i="4"/>
  <c r="P89" i="4"/>
  <c r="J89" i="4"/>
  <c r="BE89" i="4" s="1"/>
  <c r="T88" i="4"/>
  <c r="P88" i="4"/>
  <c r="J83" i="4"/>
  <c r="F80" i="4"/>
  <c r="E78" i="4"/>
  <c r="E76" i="4"/>
  <c r="J63" i="4"/>
  <c r="J55" i="4"/>
  <c r="J54" i="4"/>
  <c r="F52" i="4"/>
  <c r="E50" i="4"/>
  <c r="E48" i="4"/>
  <c r="J37" i="4"/>
  <c r="J36" i="4"/>
  <c r="J35" i="4"/>
  <c r="F34" i="4"/>
  <c r="BA57" i="1" s="1"/>
  <c r="J24" i="4"/>
  <c r="E24" i="4"/>
  <c r="J23" i="4"/>
  <c r="J21" i="4"/>
  <c r="E21" i="4"/>
  <c r="J82" i="4" s="1"/>
  <c r="J20" i="4"/>
  <c r="J18" i="4"/>
  <c r="E18" i="4"/>
  <c r="F83" i="4" s="1"/>
  <c r="J17" i="4"/>
  <c r="J15" i="4"/>
  <c r="E15" i="4"/>
  <c r="J14" i="4"/>
  <c r="J12" i="4"/>
  <c r="J52" i="4" s="1"/>
  <c r="E7" i="4"/>
  <c r="BK273" i="3"/>
  <c r="BK272" i="3" s="1"/>
  <c r="J272" i="3" s="1"/>
  <c r="J68" i="3" s="1"/>
  <c r="BI273" i="3"/>
  <c r="BH273" i="3"/>
  <c r="BG273" i="3"/>
  <c r="BF273" i="3"/>
  <c r="T273" i="3"/>
  <c r="T272" i="3" s="1"/>
  <c r="R273" i="3"/>
  <c r="P273" i="3"/>
  <c r="P272" i="3" s="1"/>
  <c r="J273" i="3"/>
  <c r="BE273" i="3" s="1"/>
  <c r="R272" i="3"/>
  <c r="BK269" i="3"/>
  <c r="BI269" i="3"/>
  <c r="BH269" i="3"/>
  <c r="BG269" i="3"/>
  <c r="BF269" i="3"/>
  <c r="T269" i="3"/>
  <c r="R269" i="3"/>
  <c r="P269" i="3"/>
  <c r="J269" i="3"/>
  <c r="BE269" i="3" s="1"/>
  <c r="BK266" i="3"/>
  <c r="BI266" i="3"/>
  <c r="BH266" i="3"/>
  <c r="BG266" i="3"/>
  <c r="BF266" i="3"/>
  <c r="T266" i="3"/>
  <c r="R266" i="3"/>
  <c r="P266" i="3"/>
  <c r="J266" i="3"/>
  <c r="BE266" i="3" s="1"/>
  <c r="BK264" i="3"/>
  <c r="BI264" i="3"/>
  <c r="BH264" i="3"/>
  <c r="BG264" i="3"/>
  <c r="BF264" i="3"/>
  <c r="T264" i="3"/>
  <c r="R264" i="3"/>
  <c r="P264" i="3"/>
  <c r="J264" i="3"/>
  <c r="BE264" i="3" s="1"/>
  <c r="BK262" i="3"/>
  <c r="BI262" i="3"/>
  <c r="BH262" i="3"/>
  <c r="BG262" i="3"/>
  <c r="BF262" i="3"/>
  <c r="T262" i="3"/>
  <c r="R262" i="3"/>
  <c r="P262" i="3"/>
  <c r="J262" i="3"/>
  <c r="BE262" i="3" s="1"/>
  <c r="BK259" i="3"/>
  <c r="BI259" i="3"/>
  <c r="BH259" i="3"/>
  <c r="BG259" i="3"/>
  <c r="BF259" i="3"/>
  <c r="T259" i="3"/>
  <c r="R259" i="3"/>
  <c r="R258" i="3" s="1"/>
  <c r="P259" i="3"/>
  <c r="J259" i="3"/>
  <c r="BE259" i="3" s="1"/>
  <c r="BK258" i="3"/>
  <c r="T258" i="3"/>
  <c r="P258" i="3"/>
  <c r="J258" i="3"/>
  <c r="BK257" i="3"/>
  <c r="BI257" i="3"/>
  <c r="BH257" i="3"/>
  <c r="BG257" i="3"/>
  <c r="BF257" i="3"/>
  <c r="T257" i="3"/>
  <c r="R257" i="3"/>
  <c r="P257" i="3"/>
  <c r="J257" i="3"/>
  <c r="BE257" i="3" s="1"/>
  <c r="BK255" i="3"/>
  <c r="BI255" i="3"/>
  <c r="BH255" i="3"/>
  <c r="BG255" i="3"/>
  <c r="BF255" i="3"/>
  <c r="T255" i="3"/>
  <c r="R255" i="3"/>
  <c r="P255" i="3"/>
  <c r="J255" i="3"/>
  <c r="BE255" i="3" s="1"/>
  <c r="BK253" i="3"/>
  <c r="BI253" i="3"/>
  <c r="BH253" i="3"/>
  <c r="BG253" i="3"/>
  <c r="BF253" i="3"/>
  <c r="T253" i="3"/>
  <c r="R253" i="3"/>
  <c r="P253" i="3"/>
  <c r="J253" i="3"/>
  <c r="BE253" i="3" s="1"/>
  <c r="BK249" i="3"/>
  <c r="BI249" i="3"/>
  <c r="BH249" i="3"/>
  <c r="BG249" i="3"/>
  <c r="BF249" i="3"/>
  <c r="T249" i="3"/>
  <c r="R249" i="3"/>
  <c r="P249" i="3"/>
  <c r="J249" i="3"/>
  <c r="BE249" i="3" s="1"/>
  <c r="BK244" i="3"/>
  <c r="BI244" i="3"/>
  <c r="BH244" i="3"/>
  <c r="BG244" i="3"/>
  <c r="BF244" i="3"/>
  <c r="T244" i="3"/>
  <c r="R244" i="3"/>
  <c r="P244" i="3"/>
  <c r="J244" i="3"/>
  <c r="BE244" i="3" s="1"/>
  <c r="BK241" i="3"/>
  <c r="BI241" i="3"/>
  <c r="BH241" i="3"/>
  <c r="BG241" i="3"/>
  <c r="BF241" i="3"/>
  <c r="T241" i="3"/>
  <c r="R241" i="3"/>
  <c r="P241" i="3"/>
  <c r="J241" i="3"/>
  <c r="BE241" i="3" s="1"/>
  <c r="BK239" i="3"/>
  <c r="BK223" i="3" s="1"/>
  <c r="J223" i="3" s="1"/>
  <c r="J66" i="3" s="1"/>
  <c r="BI239" i="3"/>
  <c r="BH239" i="3"/>
  <c r="BG239" i="3"/>
  <c r="BF239" i="3"/>
  <c r="T239" i="3"/>
  <c r="R239" i="3"/>
  <c r="P239" i="3"/>
  <c r="J239" i="3"/>
  <c r="BE239" i="3" s="1"/>
  <c r="BK233" i="3"/>
  <c r="BI233" i="3"/>
  <c r="BH233" i="3"/>
  <c r="BG233" i="3"/>
  <c r="BF233" i="3"/>
  <c r="T233" i="3"/>
  <c r="R233" i="3"/>
  <c r="P233" i="3"/>
  <c r="J233" i="3"/>
  <c r="BE233" i="3" s="1"/>
  <c r="BK224" i="3"/>
  <c r="BI224" i="3"/>
  <c r="BH224" i="3"/>
  <c r="BG224" i="3"/>
  <c r="BF224" i="3"/>
  <c r="T224" i="3"/>
  <c r="R224" i="3"/>
  <c r="P224" i="3"/>
  <c r="J224" i="3"/>
  <c r="BE224" i="3" s="1"/>
  <c r="R223" i="3"/>
  <c r="BK222" i="3"/>
  <c r="BI222" i="3"/>
  <c r="BH222" i="3"/>
  <c r="BG222" i="3"/>
  <c r="BF222" i="3"/>
  <c r="T222" i="3"/>
  <c r="R222" i="3"/>
  <c r="P222" i="3"/>
  <c r="J222" i="3"/>
  <c r="BE222" i="3" s="1"/>
  <c r="BK221" i="3"/>
  <c r="BI221" i="3"/>
  <c r="BH221" i="3"/>
  <c r="BG221" i="3"/>
  <c r="BF221" i="3"/>
  <c r="T221" i="3"/>
  <c r="R221" i="3"/>
  <c r="P221" i="3"/>
  <c r="J221" i="3"/>
  <c r="BE221" i="3" s="1"/>
  <c r="BK220" i="3"/>
  <c r="BI220" i="3"/>
  <c r="BH220" i="3"/>
  <c r="BG220" i="3"/>
  <c r="BF220" i="3"/>
  <c r="T220" i="3"/>
  <c r="R220" i="3"/>
  <c r="P220" i="3"/>
  <c r="J220" i="3"/>
  <c r="BE220" i="3" s="1"/>
  <c r="BK219" i="3"/>
  <c r="BI219" i="3"/>
  <c r="BH219" i="3"/>
  <c r="BG219" i="3"/>
  <c r="BF219" i="3"/>
  <c r="T219" i="3"/>
  <c r="R219" i="3"/>
  <c r="R218" i="3" s="1"/>
  <c r="P219" i="3"/>
  <c r="J219" i="3"/>
  <c r="BE219" i="3" s="1"/>
  <c r="BK218" i="3"/>
  <c r="T218" i="3"/>
  <c r="P218" i="3"/>
  <c r="J218" i="3"/>
  <c r="BK216" i="3"/>
  <c r="BI216" i="3"/>
  <c r="BH216" i="3"/>
  <c r="BG216" i="3"/>
  <c r="BF216" i="3"/>
  <c r="T216" i="3"/>
  <c r="R216" i="3"/>
  <c r="P216" i="3"/>
  <c r="J216" i="3"/>
  <c r="BE216" i="3" s="1"/>
  <c r="BK213" i="3"/>
  <c r="BI213" i="3"/>
  <c r="BH213" i="3"/>
  <c r="BG213" i="3"/>
  <c r="BF213" i="3"/>
  <c r="T213" i="3"/>
  <c r="R213" i="3"/>
  <c r="P213" i="3"/>
  <c r="J213" i="3"/>
  <c r="BE213" i="3" s="1"/>
  <c r="BK210" i="3"/>
  <c r="BK201" i="3" s="1"/>
  <c r="J201" i="3" s="1"/>
  <c r="J64" i="3" s="1"/>
  <c r="BI210" i="3"/>
  <c r="BH210" i="3"/>
  <c r="BG210" i="3"/>
  <c r="BF210" i="3"/>
  <c r="T210" i="3"/>
  <c r="R210" i="3"/>
  <c r="P210" i="3"/>
  <c r="J210" i="3"/>
  <c r="BE210" i="3" s="1"/>
  <c r="BK206" i="3"/>
  <c r="BI206" i="3"/>
  <c r="BH206" i="3"/>
  <c r="BG206" i="3"/>
  <c r="BF206" i="3"/>
  <c r="T206" i="3"/>
  <c r="R206" i="3"/>
  <c r="P206" i="3"/>
  <c r="J206" i="3"/>
  <c r="BE206" i="3" s="1"/>
  <c r="BK202" i="3"/>
  <c r="BI202" i="3"/>
  <c r="BH202" i="3"/>
  <c r="BG202" i="3"/>
  <c r="BF202" i="3"/>
  <c r="T202" i="3"/>
  <c r="R202" i="3"/>
  <c r="P202" i="3"/>
  <c r="J202" i="3"/>
  <c r="BE202" i="3" s="1"/>
  <c r="R201" i="3"/>
  <c r="BK197" i="3"/>
  <c r="BI197" i="3"/>
  <c r="BH197" i="3"/>
  <c r="BG197" i="3"/>
  <c r="BF197" i="3"/>
  <c r="T197" i="3"/>
  <c r="R197" i="3"/>
  <c r="P197" i="3"/>
  <c r="J197" i="3"/>
  <c r="BE197" i="3" s="1"/>
  <c r="BK195" i="3"/>
  <c r="BI195" i="3"/>
  <c r="BH195" i="3"/>
  <c r="BG195" i="3"/>
  <c r="BF195" i="3"/>
  <c r="T195" i="3"/>
  <c r="R195" i="3"/>
  <c r="P195" i="3"/>
  <c r="J195" i="3"/>
  <c r="BE195" i="3" s="1"/>
  <c r="BK193" i="3"/>
  <c r="BI193" i="3"/>
  <c r="BH193" i="3"/>
  <c r="BG193" i="3"/>
  <c r="BF193" i="3"/>
  <c r="T193" i="3"/>
  <c r="R193" i="3"/>
  <c r="P193" i="3"/>
  <c r="J193" i="3"/>
  <c r="BE193" i="3" s="1"/>
  <c r="BK188" i="3"/>
  <c r="BI188" i="3"/>
  <c r="BH188" i="3"/>
  <c r="BG188" i="3"/>
  <c r="BF188" i="3"/>
  <c r="T188" i="3"/>
  <c r="R188" i="3"/>
  <c r="P188" i="3"/>
  <c r="J188" i="3"/>
  <c r="BE188" i="3" s="1"/>
  <c r="BK183" i="3"/>
  <c r="BI183" i="3"/>
  <c r="BH183" i="3"/>
  <c r="BG183" i="3"/>
  <c r="BF183" i="3"/>
  <c r="T183" i="3"/>
  <c r="R183" i="3"/>
  <c r="P183" i="3"/>
  <c r="J183" i="3"/>
  <c r="BE183" i="3" s="1"/>
  <c r="BK177" i="3"/>
  <c r="BI177" i="3"/>
  <c r="BH177" i="3"/>
  <c r="BG177" i="3"/>
  <c r="BF177" i="3"/>
  <c r="T177" i="3"/>
  <c r="R177" i="3"/>
  <c r="P177" i="3"/>
  <c r="J177" i="3"/>
  <c r="BE177" i="3" s="1"/>
  <c r="BK176" i="3"/>
  <c r="BI176" i="3"/>
  <c r="BH176" i="3"/>
  <c r="BG176" i="3"/>
  <c r="BF176" i="3"/>
  <c r="T176" i="3"/>
  <c r="R176" i="3"/>
  <c r="P176" i="3"/>
  <c r="J176" i="3"/>
  <c r="BE176" i="3" s="1"/>
  <c r="BK173" i="3"/>
  <c r="BI173" i="3"/>
  <c r="BH173" i="3"/>
  <c r="BG173" i="3"/>
  <c r="BF173" i="3"/>
  <c r="T173" i="3"/>
  <c r="R173" i="3"/>
  <c r="P173" i="3"/>
  <c r="J173" i="3"/>
  <c r="BE173" i="3" s="1"/>
  <c r="BK168" i="3"/>
  <c r="BI168" i="3"/>
  <c r="BH168" i="3"/>
  <c r="BG168" i="3"/>
  <c r="BF168" i="3"/>
  <c r="T168" i="3"/>
  <c r="R168" i="3"/>
  <c r="P168" i="3"/>
  <c r="J168" i="3"/>
  <c r="BE168" i="3" s="1"/>
  <c r="BK167" i="3"/>
  <c r="BI167" i="3"/>
  <c r="BH167" i="3"/>
  <c r="BG167" i="3"/>
  <c r="BF167" i="3"/>
  <c r="T167" i="3"/>
  <c r="R167" i="3"/>
  <c r="P167" i="3"/>
  <c r="J167" i="3"/>
  <c r="BE167" i="3" s="1"/>
  <c r="BK160" i="3"/>
  <c r="BI160" i="3"/>
  <c r="BH160" i="3"/>
  <c r="BG160" i="3"/>
  <c r="BF160" i="3"/>
  <c r="T160" i="3"/>
  <c r="R160" i="3"/>
  <c r="P160" i="3"/>
  <c r="J160" i="3"/>
  <c r="BE160" i="3" s="1"/>
  <c r="BK153" i="3"/>
  <c r="BI153" i="3"/>
  <c r="BH153" i="3"/>
  <c r="BG153" i="3"/>
  <c r="BF153" i="3"/>
  <c r="T153" i="3"/>
  <c r="R153" i="3"/>
  <c r="P153" i="3"/>
  <c r="J153" i="3"/>
  <c r="BE153" i="3" s="1"/>
  <c r="BK151" i="3"/>
  <c r="BI151" i="3"/>
  <c r="BH151" i="3"/>
  <c r="BG151" i="3"/>
  <c r="BF151" i="3"/>
  <c r="T151" i="3"/>
  <c r="R151" i="3"/>
  <c r="P151" i="3"/>
  <c r="J151" i="3"/>
  <c r="BE151" i="3" s="1"/>
  <c r="BK150" i="3"/>
  <c r="BI150" i="3"/>
  <c r="BH150" i="3"/>
  <c r="BG150" i="3"/>
  <c r="BF150" i="3"/>
  <c r="T150" i="3"/>
  <c r="R150" i="3"/>
  <c r="P150" i="3"/>
  <c r="J150" i="3"/>
  <c r="BE150" i="3" s="1"/>
  <c r="BK149" i="3"/>
  <c r="BI149" i="3"/>
  <c r="BH149" i="3"/>
  <c r="BG149" i="3"/>
  <c r="BF149" i="3"/>
  <c r="T149" i="3"/>
  <c r="R149" i="3"/>
  <c r="P149" i="3"/>
  <c r="J149" i="3"/>
  <c r="BE149" i="3" s="1"/>
  <c r="BK146" i="3"/>
  <c r="BI146" i="3"/>
  <c r="BH146" i="3"/>
  <c r="BG146" i="3"/>
  <c r="BF146" i="3"/>
  <c r="T146" i="3"/>
  <c r="R146" i="3"/>
  <c r="P146" i="3"/>
  <c r="J146" i="3"/>
  <c r="BE146" i="3" s="1"/>
  <c r="BK141" i="3"/>
  <c r="BI141" i="3"/>
  <c r="BH141" i="3"/>
  <c r="BG141" i="3"/>
  <c r="BF141" i="3"/>
  <c r="T141" i="3"/>
  <c r="R141" i="3"/>
  <c r="P141" i="3"/>
  <c r="J141" i="3"/>
  <c r="BE141" i="3" s="1"/>
  <c r="BK135" i="3"/>
  <c r="BK134" i="3" s="1"/>
  <c r="J134" i="3" s="1"/>
  <c r="J63" i="3" s="1"/>
  <c r="BI135" i="3"/>
  <c r="BH135" i="3"/>
  <c r="BG135" i="3"/>
  <c r="BF135" i="3"/>
  <c r="T135" i="3"/>
  <c r="R135" i="3"/>
  <c r="R134" i="3" s="1"/>
  <c r="P135" i="3"/>
  <c r="J135" i="3"/>
  <c r="BE135" i="3" s="1"/>
  <c r="T134" i="3"/>
  <c r="P134" i="3"/>
  <c r="BK131" i="3"/>
  <c r="BI131" i="3"/>
  <c r="BH131" i="3"/>
  <c r="BG131" i="3"/>
  <c r="BF131" i="3"/>
  <c r="F34" i="3" s="1"/>
  <c r="BA56" i="1" s="1"/>
  <c r="BA54" i="1" s="1"/>
  <c r="T131" i="3"/>
  <c r="R131" i="3"/>
  <c r="P131" i="3"/>
  <c r="J131" i="3"/>
  <c r="BE131" i="3" s="1"/>
  <c r="BK128" i="3"/>
  <c r="BK127" i="3" s="1"/>
  <c r="BI128" i="3"/>
  <c r="BH128" i="3"/>
  <c r="BG128" i="3"/>
  <c r="BF128" i="3"/>
  <c r="T128" i="3"/>
  <c r="R128" i="3"/>
  <c r="P128" i="3"/>
  <c r="P127" i="3" s="1"/>
  <c r="J128" i="3"/>
  <c r="BE128" i="3" s="1"/>
  <c r="R127" i="3"/>
  <c r="BK126" i="3"/>
  <c r="BI126" i="3"/>
  <c r="BH126" i="3"/>
  <c r="BG126" i="3"/>
  <c r="BF126" i="3"/>
  <c r="T126" i="3"/>
  <c r="R126" i="3"/>
  <c r="P126" i="3"/>
  <c r="J126" i="3"/>
  <c r="BE126" i="3" s="1"/>
  <c r="BK121" i="3"/>
  <c r="BI121" i="3"/>
  <c r="BH121" i="3"/>
  <c r="BG121" i="3"/>
  <c r="BF121" i="3"/>
  <c r="T121" i="3"/>
  <c r="R121" i="3"/>
  <c r="P121" i="3"/>
  <c r="J121" i="3"/>
  <c r="BE121" i="3" s="1"/>
  <c r="BK114" i="3"/>
  <c r="BI114" i="3"/>
  <c r="BH114" i="3"/>
  <c r="BG114" i="3"/>
  <c r="BF114" i="3"/>
  <c r="T114" i="3"/>
  <c r="R114" i="3"/>
  <c r="P114" i="3"/>
  <c r="J114" i="3"/>
  <c r="BE114" i="3" s="1"/>
  <c r="BK110" i="3"/>
  <c r="BI110" i="3"/>
  <c r="BH110" i="3"/>
  <c r="BG110" i="3"/>
  <c r="BF110" i="3"/>
  <c r="T110" i="3"/>
  <c r="R110" i="3"/>
  <c r="P110" i="3"/>
  <c r="J110" i="3"/>
  <c r="BE110" i="3" s="1"/>
  <c r="BK103" i="3"/>
  <c r="BI103" i="3"/>
  <c r="BH103" i="3"/>
  <c r="BG103" i="3"/>
  <c r="BF103" i="3"/>
  <c r="T103" i="3"/>
  <c r="R103" i="3"/>
  <c r="P103" i="3"/>
  <c r="J103" i="3"/>
  <c r="BE103" i="3" s="1"/>
  <c r="BK100" i="3"/>
  <c r="BI100" i="3"/>
  <c r="BH100" i="3"/>
  <c r="BG100" i="3"/>
  <c r="BF100" i="3"/>
  <c r="T100" i="3"/>
  <c r="R100" i="3"/>
  <c r="P100" i="3"/>
  <c r="J100" i="3"/>
  <c r="BE100" i="3" s="1"/>
  <c r="BK97" i="3"/>
  <c r="BI97" i="3"/>
  <c r="BH97" i="3"/>
  <c r="BG97" i="3"/>
  <c r="BF97" i="3"/>
  <c r="T97" i="3"/>
  <c r="R97" i="3"/>
  <c r="P97" i="3"/>
  <c r="J97" i="3"/>
  <c r="BE97" i="3" s="1"/>
  <c r="BK94" i="3"/>
  <c r="BI94" i="3"/>
  <c r="F37" i="3" s="1"/>
  <c r="BD56" i="1" s="1"/>
  <c r="BH94" i="3"/>
  <c r="BG94" i="3"/>
  <c r="BF94" i="3"/>
  <c r="T94" i="3"/>
  <c r="R94" i="3"/>
  <c r="P94" i="3"/>
  <c r="J94" i="3"/>
  <c r="BE94" i="3" s="1"/>
  <c r="BK91" i="3"/>
  <c r="BK90" i="3" s="1"/>
  <c r="J90" i="3" s="1"/>
  <c r="J61" i="3" s="1"/>
  <c r="BI91" i="3"/>
  <c r="BH91" i="3"/>
  <c r="BG91" i="3"/>
  <c r="F35" i="3" s="1"/>
  <c r="BB56" i="1" s="1"/>
  <c r="BF91" i="3"/>
  <c r="T91" i="3"/>
  <c r="R91" i="3"/>
  <c r="R90" i="3" s="1"/>
  <c r="R89" i="3" s="1"/>
  <c r="R88" i="3" s="1"/>
  <c r="P91" i="3"/>
  <c r="J91" i="3"/>
  <c r="BE91" i="3" s="1"/>
  <c r="T90" i="3"/>
  <c r="P90" i="3"/>
  <c r="J85" i="3"/>
  <c r="J84" i="3"/>
  <c r="J82" i="3"/>
  <c r="F82" i="3"/>
  <c r="E80" i="3"/>
  <c r="J67" i="3"/>
  <c r="J65" i="3"/>
  <c r="J55" i="3"/>
  <c r="F55" i="3"/>
  <c r="J54" i="3"/>
  <c r="F52" i="3"/>
  <c r="E50" i="3"/>
  <c r="J37" i="3"/>
  <c r="J36" i="3"/>
  <c r="F36" i="3"/>
  <c r="J35" i="3"/>
  <c r="J24" i="3"/>
  <c r="E24" i="3"/>
  <c r="J23" i="3"/>
  <c r="J21" i="3"/>
  <c r="E21" i="3"/>
  <c r="J20" i="3"/>
  <c r="J18" i="3"/>
  <c r="E18" i="3"/>
  <c r="F85" i="3" s="1"/>
  <c r="J17" i="3"/>
  <c r="J15" i="3"/>
  <c r="E15" i="3"/>
  <c r="J14" i="3"/>
  <c r="J12" i="3"/>
  <c r="J52" i="3" s="1"/>
  <c r="E7" i="3"/>
  <c r="E48" i="3" s="1"/>
  <c r="BK266" i="2"/>
  <c r="BI266" i="2"/>
  <c r="BH266" i="2"/>
  <c r="BG266" i="2"/>
  <c r="BF266" i="2"/>
  <c r="T266" i="2"/>
  <c r="T265" i="2" s="1"/>
  <c r="R266" i="2"/>
  <c r="P266" i="2"/>
  <c r="P265" i="2" s="1"/>
  <c r="J266" i="2"/>
  <c r="BE266" i="2" s="1"/>
  <c r="BK265" i="2"/>
  <c r="J265" i="2" s="1"/>
  <c r="J69" i="2" s="1"/>
  <c r="R265" i="2"/>
  <c r="BK262" i="2"/>
  <c r="BI262" i="2"/>
  <c r="BH262" i="2"/>
  <c r="BG262" i="2"/>
  <c r="BF262" i="2"/>
  <c r="T262" i="2"/>
  <c r="R262" i="2"/>
  <c r="P262" i="2"/>
  <c r="J262" i="2"/>
  <c r="BE262" i="2" s="1"/>
  <c r="BK259" i="2"/>
  <c r="BI259" i="2"/>
  <c r="BH259" i="2"/>
  <c r="BG259" i="2"/>
  <c r="BF259" i="2"/>
  <c r="T259" i="2"/>
  <c r="R259" i="2"/>
  <c r="P259" i="2"/>
  <c r="J259" i="2"/>
  <c r="BE259" i="2" s="1"/>
  <c r="BK257" i="2"/>
  <c r="BI257" i="2"/>
  <c r="BH257" i="2"/>
  <c r="BG257" i="2"/>
  <c r="BF257" i="2"/>
  <c r="T257" i="2"/>
  <c r="R257" i="2"/>
  <c r="P257" i="2"/>
  <c r="J257" i="2"/>
  <c r="BE257" i="2" s="1"/>
  <c r="BK254" i="2"/>
  <c r="BI254" i="2"/>
  <c r="BH254" i="2"/>
  <c r="BG254" i="2"/>
  <c r="BF254" i="2"/>
  <c r="T254" i="2"/>
  <c r="R254" i="2"/>
  <c r="R253" i="2" s="1"/>
  <c r="P254" i="2"/>
  <c r="J254" i="2"/>
  <c r="BE254" i="2" s="1"/>
  <c r="BK253" i="2"/>
  <c r="T253" i="2"/>
  <c r="P253" i="2"/>
  <c r="J253" i="2"/>
  <c r="BK251" i="2"/>
  <c r="BI251" i="2"/>
  <c r="BH251" i="2"/>
  <c r="BG251" i="2"/>
  <c r="BF251" i="2"/>
  <c r="T251" i="2"/>
  <c r="R251" i="2"/>
  <c r="P251" i="2"/>
  <c r="J251" i="2"/>
  <c r="BE251" i="2" s="1"/>
  <c r="BK249" i="2"/>
  <c r="BI249" i="2"/>
  <c r="BH249" i="2"/>
  <c r="BG249" i="2"/>
  <c r="BF249" i="2"/>
  <c r="T249" i="2"/>
  <c r="R249" i="2"/>
  <c r="P249" i="2"/>
  <c r="J249" i="2"/>
  <c r="BE249" i="2" s="1"/>
  <c r="BK246" i="2"/>
  <c r="BI246" i="2"/>
  <c r="BH246" i="2"/>
  <c r="BG246" i="2"/>
  <c r="BF246" i="2"/>
  <c r="T246" i="2"/>
  <c r="R246" i="2"/>
  <c r="P246" i="2"/>
  <c r="J246" i="2"/>
  <c r="BE246" i="2" s="1"/>
  <c r="BK243" i="2"/>
  <c r="BI243" i="2"/>
  <c r="BH243" i="2"/>
  <c r="BG243" i="2"/>
  <c r="BF243" i="2"/>
  <c r="T243" i="2"/>
  <c r="R243" i="2"/>
  <c r="P243" i="2"/>
  <c r="J243" i="2"/>
  <c r="BE243" i="2" s="1"/>
  <c r="BK232" i="2"/>
  <c r="BI232" i="2"/>
  <c r="BH232" i="2"/>
  <c r="BG232" i="2"/>
  <c r="BF232" i="2"/>
  <c r="T232" i="2"/>
  <c r="R232" i="2"/>
  <c r="P232" i="2"/>
  <c r="J232" i="2"/>
  <c r="BE232" i="2" s="1"/>
  <c r="BK220" i="2"/>
  <c r="BK219" i="2" s="1"/>
  <c r="J219" i="2" s="1"/>
  <c r="J67" i="2" s="1"/>
  <c r="BI220" i="2"/>
  <c r="BH220" i="2"/>
  <c r="BG220" i="2"/>
  <c r="BF220" i="2"/>
  <c r="T220" i="2"/>
  <c r="R220" i="2"/>
  <c r="P220" i="2"/>
  <c r="J220" i="2"/>
  <c r="BE220" i="2" s="1"/>
  <c r="R219" i="2"/>
  <c r="BK218" i="2"/>
  <c r="BI218" i="2"/>
  <c r="BH218" i="2"/>
  <c r="BG218" i="2"/>
  <c r="BF218" i="2"/>
  <c r="T218" i="2"/>
  <c r="R218" i="2"/>
  <c r="P218" i="2"/>
  <c r="J218" i="2"/>
  <c r="BE218" i="2" s="1"/>
  <c r="BK217" i="2"/>
  <c r="BI217" i="2"/>
  <c r="BH217" i="2"/>
  <c r="BG217" i="2"/>
  <c r="BF217" i="2"/>
  <c r="T217" i="2"/>
  <c r="R217" i="2"/>
  <c r="P217" i="2"/>
  <c r="J217" i="2"/>
  <c r="BE217" i="2" s="1"/>
  <c r="BK216" i="2"/>
  <c r="BI216" i="2"/>
  <c r="BH216" i="2"/>
  <c r="BG216" i="2"/>
  <c r="BF216" i="2"/>
  <c r="T216" i="2"/>
  <c r="R216" i="2"/>
  <c r="R215" i="2" s="1"/>
  <c r="P216" i="2"/>
  <c r="J216" i="2"/>
  <c r="BE216" i="2" s="1"/>
  <c r="BK215" i="2"/>
  <c r="T215" i="2"/>
  <c r="P215" i="2"/>
  <c r="J215" i="2"/>
  <c r="BK211" i="2"/>
  <c r="BI211" i="2"/>
  <c r="BH211" i="2"/>
  <c r="BG211" i="2"/>
  <c r="BF211" i="2"/>
  <c r="T211" i="2"/>
  <c r="R211" i="2"/>
  <c r="P211" i="2"/>
  <c r="J211" i="2"/>
  <c r="BE211" i="2" s="1"/>
  <c r="BK207" i="2"/>
  <c r="BI207" i="2"/>
  <c r="BH207" i="2"/>
  <c r="BG207" i="2"/>
  <c r="BF207" i="2"/>
  <c r="T207" i="2"/>
  <c r="R207" i="2"/>
  <c r="P207" i="2"/>
  <c r="J207" i="2"/>
  <c r="BE207" i="2" s="1"/>
  <c r="BK203" i="2"/>
  <c r="BK202" i="2" s="1"/>
  <c r="J202" i="2" s="1"/>
  <c r="J65" i="2" s="1"/>
  <c r="BI203" i="2"/>
  <c r="BH203" i="2"/>
  <c r="BG203" i="2"/>
  <c r="BF203" i="2"/>
  <c r="T203" i="2"/>
  <c r="R203" i="2"/>
  <c r="P203" i="2"/>
  <c r="P202" i="2" s="1"/>
  <c r="J203" i="2"/>
  <c r="BE203" i="2" s="1"/>
  <c r="R202" i="2"/>
  <c r="BK200" i="2"/>
  <c r="BI200" i="2"/>
  <c r="BH200" i="2"/>
  <c r="BG200" i="2"/>
  <c r="BF200" i="2"/>
  <c r="T200" i="2"/>
  <c r="R200" i="2"/>
  <c r="P200" i="2"/>
  <c r="J200" i="2"/>
  <c r="BE200" i="2" s="1"/>
  <c r="BK197" i="2"/>
  <c r="BI197" i="2"/>
  <c r="BH197" i="2"/>
  <c r="BG197" i="2"/>
  <c r="BF197" i="2"/>
  <c r="T197" i="2"/>
  <c r="R197" i="2"/>
  <c r="P197" i="2"/>
  <c r="J197" i="2"/>
  <c r="BE197" i="2" s="1"/>
  <c r="BK194" i="2"/>
  <c r="BI194" i="2"/>
  <c r="BH194" i="2"/>
  <c r="BG194" i="2"/>
  <c r="BF194" i="2"/>
  <c r="T194" i="2"/>
  <c r="R194" i="2"/>
  <c r="P194" i="2"/>
  <c r="J194" i="2"/>
  <c r="BE194" i="2" s="1"/>
  <c r="BK190" i="2"/>
  <c r="BI190" i="2"/>
  <c r="BH190" i="2"/>
  <c r="BG190" i="2"/>
  <c r="BF190" i="2"/>
  <c r="T190" i="2"/>
  <c r="R190" i="2"/>
  <c r="P190" i="2"/>
  <c r="J190" i="2"/>
  <c r="BE190" i="2" s="1"/>
  <c r="BK186" i="2"/>
  <c r="BK185" i="2" s="1"/>
  <c r="J185" i="2" s="1"/>
  <c r="J64" i="2" s="1"/>
  <c r="BI186" i="2"/>
  <c r="BH186" i="2"/>
  <c r="BG186" i="2"/>
  <c r="BF186" i="2"/>
  <c r="T186" i="2"/>
  <c r="R186" i="2"/>
  <c r="R185" i="2" s="1"/>
  <c r="P186" i="2"/>
  <c r="J186" i="2"/>
  <c r="BE186" i="2" s="1"/>
  <c r="T185" i="2"/>
  <c r="P185" i="2"/>
  <c r="BK183" i="2"/>
  <c r="BI183" i="2"/>
  <c r="BH183" i="2"/>
  <c r="BG183" i="2"/>
  <c r="BF183" i="2"/>
  <c r="T183" i="2"/>
  <c r="R183" i="2"/>
  <c r="P183" i="2"/>
  <c r="J183" i="2"/>
  <c r="BE183" i="2" s="1"/>
  <c r="BK181" i="2"/>
  <c r="BI181" i="2"/>
  <c r="BH181" i="2"/>
  <c r="BG181" i="2"/>
  <c r="BF181" i="2"/>
  <c r="T181" i="2"/>
  <c r="R181" i="2"/>
  <c r="P181" i="2"/>
  <c r="J181" i="2"/>
  <c r="BE181" i="2" s="1"/>
  <c r="BK179" i="2"/>
  <c r="BI179" i="2"/>
  <c r="BH179" i="2"/>
  <c r="BG179" i="2"/>
  <c r="BF179" i="2"/>
  <c r="T179" i="2"/>
  <c r="R179" i="2"/>
  <c r="P179" i="2"/>
  <c r="J179" i="2"/>
  <c r="BE179" i="2" s="1"/>
  <c r="BK175" i="2"/>
  <c r="BI175" i="2"/>
  <c r="BH175" i="2"/>
  <c r="BG175" i="2"/>
  <c r="BF175" i="2"/>
  <c r="T175" i="2"/>
  <c r="R175" i="2"/>
  <c r="P175" i="2"/>
  <c r="J175" i="2"/>
  <c r="BE175" i="2" s="1"/>
  <c r="BK171" i="2"/>
  <c r="BI171" i="2"/>
  <c r="BH171" i="2"/>
  <c r="BG171" i="2"/>
  <c r="BF171" i="2"/>
  <c r="T171" i="2"/>
  <c r="R171" i="2"/>
  <c r="P171" i="2"/>
  <c r="J171" i="2"/>
  <c r="BE171" i="2" s="1"/>
  <c r="BK166" i="2"/>
  <c r="BI166" i="2"/>
  <c r="BH166" i="2"/>
  <c r="BG166" i="2"/>
  <c r="BF166" i="2"/>
  <c r="T166" i="2"/>
  <c r="R166" i="2"/>
  <c r="P166" i="2"/>
  <c r="J166" i="2"/>
  <c r="BE166" i="2" s="1"/>
  <c r="BK165" i="2"/>
  <c r="BI165" i="2"/>
  <c r="BH165" i="2"/>
  <c r="BG165" i="2"/>
  <c r="BF165" i="2"/>
  <c r="T165" i="2"/>
  <c r="R165" i="2"/>
  <c r="P165" i="2"/>
  <c r="J165" i="2"/>
  <c r="BE165" i="2" s="1"/>
  <c r="BK164" i="2"/>
  <c r="BI164" i="2"/>
  <c r="BH164" i="2"/>
  <c r="BG164" i="2"/>
  <c r="BF164" i="2"/>
  <c r="T164" i="2"/>
  <c r="R164" i="2"/>
  <c r="P164" i="2"/>
  <c r="J164" i="2"/>
  <c r="BE164" i="2" s="1"/>
  <c r="BK163" i="2"/>
  <c r="BI163" i="2"/>
  <c r="BH163" i="2"/>
  <c r="BG163" i="2"/>
  <c r="BF163" i="2"/>
  <c r="T163" i="2"/>
  <c r="R163" i="2"/>
  <c r="P163" i="2"/>
  <c r="J163" i="2"/>
  <c r="BE163" i="2" s="1"/>
  <c r="BK157" i="2"/>
  <c r="BI157" i="2"/>
  <c r="BH157" i="2"/>
  <c r="BG157" i="2"/>
  <c r="BF157" i="2"/>
  <c r="T157" i="2"/>
  <c r="R157" i="2"/>
  <c r="P157" i="2"/>
  <c r="J157" i="2"/>
  <c r="BE157" i="2" s="1"/>
  <c r="BK151" i="2"/>
  <c r="BI151" i="2"/>
  <c r="BH151" i="2"/>
  <c r="BG151" i="2"/>
  <c r="BF151" i="2"/>
  <c r="T151" i="2"/>
  <c r="R151" i="2"/>
  <c r="P151" i="2"/>
  <c r="J151" i="2"/>
  <c r="BE151" i="2" s="1"/>
  <c r="BK150" i="2"/>
  <c r="BI150" i="2"/>
  <c r="BH150" i="2"/>
  <c r="BG150" i="2"/>
  <c r="BF150" i="2"/>
  <c r="T150" i="2"/>
  <c r="R150" i="2"/>
  <c r="P150" i="2"/>
  <c r="J150" i="2"/>
  <c r="BE150" i="2" s="1"/>
  <c r="BK147" i="2"/>
  <c r="BK136" i="2" s="1"/>
  <c r="J136" i="2" s="1"/>
  <c r="J63" i="2" s="1"/>
  <c r="BI147" i="2"/>
  <c r="BH147" i="2"/>
  <c r="BG147" i="2"/>
  <c r="BF147" i="2"/>
  <c r="T147" i="2"/>
  <c r="R147" i="2"/>
  <c r="P147" i="2"/>
  <c r="J147" i="2"/>
  <c r="BE147" i="2" s="1"/>
  <c r="BK142" i="2"/>
  <c r="BI142" i="2"/>
  <c r="BH142" i="2"/>
  <c r="BG142" i="2"/>
  <c r="BF142" i="2"/>
  <c r="T142" i="2"/>
  <c r="R142" i="2"/>
  <c r="P142" i="2"/>
  <c r="J142" i="2"/>
  <c r="BE142" i="2" s="1"/>
  <c r="BK137" i="2"/>
  <c r="BI137" i="2"/>
  <c r="BH137" i="2"/>
  <c r="BG137" i="2"/>
  <c r="BF137" i="2"/>
  <c r="T137" i="2"/>
  <c r="R137" i="2"/>
  <c r="P137" i="2"/>
  <c r="J137" i="2"/>
  <c r="BE137" i="2" s="1"/>
  <c r="R136" i="2"/>
  <c r="BK133" i="2"/>
  <c r="BI133" i="2"/>
  <c r="BH133" i="2"/>
  <c r="BG133" i="2"/>
  <c r="BF133" i="2"/>
  <c r="T133" i="2"/>
  <c r="T129" i="2" s="1"/>
  <c r="R133" i="2"/>
  <c r="P133" i="2"/>
  <c r="J133" i="2"/>
  <c r="BE133" i="2" s="1"/>
  <c r="BK130" i="2"/>
  <c r="BK129" i="2" s="1"/>
  <c r="J129" i="2" s="1"/>
  <c r="BI130" i="2"/>
  <c r="BH130" i="2"/>
  <c r="BG130" i="2"/>
  <c r="BF130" i="2"/>
  <c r="T130" i="2"/>
  <c r="R130" i="2"/>
  <c r="P130" i="2"/>
  <c r="J130" i="2"/>
  <c r="BE130" i="2" s="1"/>
  <c r="R129" i="2"/>
  <c r="P129" i="2"/>
  <c r="BK128" i="2"/>
  <c r="BI128" i="2"/>
  <c r="BH128" i="2"/>
  <c r="BG128" i="2"/>
  <c r="BF128" i="2"/>
  <c r="T128" i="2"/>
  <c r="R128" i="2"/>
  <c r="P128" i="2"/>
  <c r="J128" i="2"/>
  <c r="BE128" i="2" s="1"/>
  <c r="BK124" i="2"/>
  <c r="BI124" i="2"/>
  <c r="BH124" i="2"/>
  <c r="BG124" i="2"/>
  <c r="BF124" i="2"/>
  <c r="T124" i="2"/>
  <c r="R124" i="2"/>
  <c r="P124" i="2"/>
  <c r="J124" i="2"/>
  <c r="BE124" i="2" s="1"/>
  <c r="BK114" i="2"/>
  <c r="BI114" i="2"/>
  <c r="BH114" i="2"/>
  <c r="BG114" i="2"/>
  <c r="BF114" i="2"/>
  <c r="T114" i="2"/>
  <c r="R114" i="2"/>
  <c r="P114" i="2"/>
  <c r="J114" i="2"/>
  <c r="BE114" i="2" s="1"/>
  <c r="BK110" i="2"/>
  <c r="BI110" i="2"/>
  <c r="BH110" i="2"/>
  <c r="BG110" i="2"/>
  <c r="BF110" i="2"/>
  <c r="T110" i="2"/>
  <c r="R110" i="2"/>
  <c r="P110" i="2"/>
  <c r="J110" i="2"/>
  <c r="BE110" i="2" s="1"/>
  <c r="BK104" i="2"/>
  <c r="BI104" i="2"/>
  <c r="BH104" i="2"/>
  <c r="BG104" i="2"/>
  <c r="BF104" i="2"/>
  <c r="T104" i="2"/>
  <c r="R104" i="2"/>
  <c r="P104" i="2"/>
  <c r="J104" i="2"/>
  <c r="BE104" i="2" s="1"/>
  <c r="BK101" i="2"/>
  <c r="BI101" i="2"/>
  <c r="BH101" i="2"/>
  <c r="BG101" i="2"/>
  <c r="BF101" i="2"/>
  <c r="T101" i="2"/>
  <c r="R101" i="2"/>
  <c r="P101" i="2"/>
  <c r="J101" i="2"/>
  <c r="BE101" i="2" s="1"/>
  <c r="BK98" i="2"/>
  <c r="BI98" i="2"/>
  <c r="BH98" i="2"/>
  <c r="BG98" i="2"/>
  <c r="BF98" i="2"/>
  <c r="T98" i="2"/>
  <c r="R98" i="2"/>
  <c r="P98" i="2"/>
  <c r="J98" i="2"/>
  <c r="BE98" i="2" s="1"/>
  <c r="BK95" i="2"/>
  <c r="BI95" i="2"/>
  <c r="BH95" i="2"/>
  <c r="BG95" i="2"/>
  <c r="BF95" i="2"/>
  <c r="T95" i="2"/>
  <c r="T91" i="2" s="1"/>
  <c r="R95" i="2"/>
  <c r="P95" i="2"/>
  <c r="J95" i="2"/>
  <c r="BE95" i="2" s="1"/>
  <c r="BK92" i="2"/>
  <c r="BK91" i="2" s="1"/>
  <c r="BI92" i="2"/>
  <c r="F37" i="2" s="1"/>
  <c r="BD55" i="1" s="1"/>
  <c r="BD54" i="1" s="1"/>
  <c r="W33" i="1" s="1"/>
  <c r="BH92" i="2"/>
  <c r="BG92" i="2"/>
  <c r="F35" i="2" s="1"/>
  <c r="BB55" i="1" s="1"/>
  <c r="BF92" i="2"/>
  <c r="J34" i="2" s="1"/>
  <c r="AW55" i="1" s="1"/>
  <c r="T92" i="2"/>
  <c r="R92" i="2"/>
  <c r="P92" i="2"/>
  <c r="P91" i="2" s="1"/>
  <c r="J92" i="2"/>
  <c r="BE92" i="2" s="1"/>
  <c r="R91" i="2"/>
  <c r="R90" i="2" s="1"/>
  <c r="R89" i="2" s="1"/>
  <c r="F85" i="2"/>
  <c r="F83" i="2"/>
  <c r="E81" i="2"/>
  <c r="E79" i="2"/>
  <c r="J68" i="2"/>
  <c r="J66" i="2"/>
  <c r="J62" i="2"/>
  <c r="J55" i="2"/>
  <c r="F54" i="2"/>
  <c r="F52" i="2"/>
  <c r="E50" i="2"/>
  <c r="E48" i="2"/>
  <c r="J37" i="2"/>
  <c r="J36" i="2"/>
  <c r="F36" i="2"/>
  <c r="J35" i="2"/>
  <c r="F34" i="2"/>
  <c r="J24" i="2"/>
  <c r="E24" i="2"/>
  <c r="J86" i="2" s="1"/>
  <c r="J23" i="2"/>
  <c r="J21" i="2"/>
  <c r="E21" i="2"/>
  <c r="J54" i="2" s="1"/>
  <c r="J20" i="2"/>
  <c r="J18" i="2"/>
  <c r="E18" i="2"/>
  <c r="F55" i="2" s="1"/>
  <c r="J17" i="2"/>
  <c r="J15" i="2"/>
  <c r="E15" i="2"/>
  <c r="J14" i="2"/>
  <c r="J12" i="2"/>
  <c r="J83" i="2" s="1"/>
  <c r="E7" i="2"/>
  <c r="BD58" i="1"/>
  <c r="BC58" i="1"/>
  <c r="BB58" i="1"/>
  <c r="BA58" i="1"/>
  <c r="AY58" i="1"/>
  <c r="AX58" i="1"/>
  <c r="AU58" i="1"/>
  <c r="AY57" i="1"/>
  <c r="AX57" i="1"/>
  <c r="BC56" i="1"/>
  <c r="AY56" i="1"/>
  <c r="AX56" i="1"/>
  <c r="BC55" i="1"/>
  <c r="BC54" i="1" s="1"/>
  <c r="BA55" i="1"/>
  <c r="AY55" i="1"/>
  <c r="AX55" i="1"/>
  <c r="AS54" i="1"/>
  <c r="AM50" i="1"/>
  <c r="L50" i="1"/>
  <c r="AM49" i="1"/>
  <c r="L49" i="1"/>
  <c r="AM47" i="1"/>
  <c r="L47" i="1"/>
  <c r="L45" i="1"/>
  <c r="L44" i="1"/>
  <c r="J33" i="3" l="1"/>
  <c r="AV56" i="1" s="1"/>
  <c r="F33" i="3"/>
  <c r="AZ56" i="1" s="1"/>
  <c r="BK87" i="4"/>
  <c r="J117" i="4"/>
  <c r="J62" i="4" s="1"/>
  <c r="BB54" i="1"/>
  <c r="J33" i="4"/>
  <c r="AV57" i="1" s="1"/>
  <c r="F33" i="4"/>
  <c r="AZ57" i="1" s="1"/>
  <c r="J33" i="2"/>
  <c r="AV55" i="1" s="1"/>
  <c r="AT55" i="1" s="1"/>
  <c r="F33" i="2"/>
  <c r="AZ55" i="1" s="1"/>
  <c r="J91" i="2"/>
  <c r="J61" i="2" s="1"/>
  <c r="BK90" i="2"/>
  <c r="AW54" i="1"/>
  <c r="AK30" i="1" s="1"/>
  <c r="W30" i="1"/>
  <c r="AY54" i="1"/>
  <c r="W32" i="1"/>
  <c r="BK89" i="3"/>
  <c r="J127" i="3"/>
  <c r="J62" i="3" s="1"/>
  <c r="J52" i="2"/>
  <c r="F82" i="4"/>
  <c r="F54" i="4"/>
  <c r="F79" i="5"/>
  <c r="F54" i="5"/>
  <c r="J33" i="5"/>
  <c r="AV58" i="1" s="1"/>
  <c r="AT58" i="1" s="1"/>
  <c r="F33" i="5"/>
  <c r="AZ58" i="1" s="1"/>
  <c r="J85" i="5"/>
  <c r="J61" i="5" s="1"/>
  <c r="BK84" i="5"/>
  <c r="J85" i="2"/>
  <c r="T136" i="2"/>
  <c r="T90" i="2" s="1"/>
  <c r="T89" i="2" s="1"/>
  <c r="P219" i="2"/>
  <c r="F54" i="3"/>
  <c r="F84" i="3"/>
  <c r="T201" i="3"/>
  <c r="T223" i="3"/>
  <c r="T187" i="4"/>
  <c r="F86" i="2"/>
  <c r="T127" i="3"/>
  <c r="T89" i="3" s="1"/>
  <c r="T88" i="3" s="1"/>
  <c r="J80" i="4"/>
  <c r="R88" i="4"/>
  <c r="R87" i="4" s="1"/>
  <c r="R86" i="4" s="1"/>
  <c r="T117" i="4"/>
  <c r="T87" i="4" s="1"/>
  <c r="T86" i="4" s="1"/>
  <c r="J52" i="5"/>
  <c r="J77" i="5"/>
  <c r="J79" i="5"/>
  <c r="J54" i="5"/>
  <c r="P136" i="2"/>
  <c r="P90" i="2" s="1"/>
  <c r="P89" i="2" s="1"/>
  <c r="AU55" i="1" s="1"/>
  <c r="T202" i="2"/>
  <c r="T219" i="2"/>
  <c r="J34" i="3"/>
  <c r="AW56" i="1" s="1"/>
  <c r="P201" i="3"/>
  <c r="P89" i="3" s="1"/>
  <c r="P88" i="3" s="1"/>
  <c r="AU56" i="1" s="1"/>
  <c r="P223" i="3"/>
  <c r="J34" i="4"/>
  <c r="AW57" i="1" s="1"/>
  <c r="R176" i="4"/>
  <c r="P187" i="4"/>
  <c r="P87" i="4" s="1"/>
  <c r="P86" i="4" s="1"/>
  <c r="AU57" i="1" s="1"/>
  <c r="E78" i="3"/>
  <c r="F55" i="4"/>
  <c r="E48" i="5"/>
  <c r="J80" i="5"/>
  <c r="F55" i="5"/>
  <c r="AU54" i="1" l="1"/>
  <c r="AZ54" i="1"/>
  <c r="W31" i="1"/>
  <c r="AX54" i="1"/>
  <c r="AT56" i="1"/>
  <c r="BK88" i="3"/>
  <c r="J88" i="3" s="1"/>
  <c r="J89" i="3"/>
  <c r="J60" i="3" s="1"/>
  <c r="AT57" i="1"/>
  <c r="J84" i="5"/>
  <c r="J60" i="5" s="1"/>
  <c r="BK83" i="5"/>
  <c r="J83" i="5" s="1"/>
  <c r="J90" i="2"/>
  <c r="J60" i="2" s="1"/>
  <c r="BK89" i="2"/>
  <c r="J89" i="2" s="1"/>
  <c r="BK86" i="4"/>
  <c r="J86" i="4" s="1"/>
  <c r="J87" i="4"/>
  <c r="J60" i="4" s="1"/>
  <c r="J59" i="3" l="1"/>
  <c r="J30" i="3"/>
  <c r="W29" i="1"/>
  <c r="AV54" i="1"/>
  <c r="J59" i="2"/>
  <c r="J30" i="2"/>
  <c r="J59" i="5"/>
  <c r="J30" i="5"/>
  <c r="J59" i="4"/>
  <c r="J30" i="4"/>
  <c r="J39" i="5" l="1"/>
  <c r="AG58" i="1"/>
  <c r="AN58" i="1" s="1"/>
  <c r="AT54" i="1"/>
  <c r="AK29" i="1"/>
  <c r="J39" i="4"/>
  <c r="AG57" i="1"/>
  <c r="AN57" i="1" s="1"/>
  <c r="J39" i="2"/>
  <c r="AG55" i="1"/>
  <c r="J39" i="3"/>
  <c r="AG56" i="1"/>
  <c r="AN56" i="1" s="1"/>
  <c r="AG54" i="1" l="1"/>
  <c r="AN55" i="1"/>
  <c r="AN54" i="1" l="1"/>
  <c r="AK26" i="1"/>
  <c r="AK35" i="1" s="1"/>
</calcChain>
</file>

<file path=xl/sharedStrings.xml><?xml version="1.0" encoding="utf-8"?>
<sst xmlns="http://schemas.openxmlformats.org/spreadsheetml/2006/main" count="6166" uniqueCount="834">
  <si>
    <t>Export Komplet</t>
  </si>
  <si>
    <t>VZ</t>
  </si>
  <si>
    <t>2.0</t>
  </si>
  <si>
    <t>ZAMOK</t>
  </si>
  <si>
    <t>False</t>
  </si>
  <si>
    <t>{41a1ecb4-47a8-454a-a476-9c7c4607f2c1}</t>
  </si>
  <si>
    <t>0,01</t>
  </si>
  <si>
    <t>21</t>
  </si>
  <si>
    <t>15</t>
  </si>
  <si>
    <t>REKAPITULACE STAVBY</t>
  </si>
  <si>
    <t>v ---  níže se nacházejí doplnkové a pomocné údaje k sestavám  --- v</t>
  </si>
  <si>
    <t>Návod na vyplnění</t>
  </si>
  <si>
    <t>0,001</t>
  </si>
  <si>
    <t>Kód:</t>
  </si>
  <si>
    <t>202317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</si>
  <si>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</si>
  <si>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</si>
  <si>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MŠ V.Nejedlého 769 - Oplocení areálu</t>
  </si>
  <si>
    <t>KSO:</t>
  </si>
  <si>
    <t/>
  </si>
  <si>
    <t>CC-CZ:</t>
  </si>
  <si>
    <t>Místo:</t>
  </si>
  <si>
    <t xml:space="preserve"> </t>
  </si>
  <si>
    <t>Datum:</t>
  </si>
  <si>
    <t>27. 7. 2023</t>
  </si>
  <si>
    <t>Zadavatel:</t>
  </si>
  <si>
    <t>IČ:</t>
  </si>
  <si>
    <t>DIČ:</t>
  </si>
  <si>
    <t>Uchazeč:</t>
  </si>
  <si>
    <t>Vyplň údaj</t>
  </si>
  <si>
    <t>Projektant:</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</si>
  <si>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</si>
  <si>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</si>
  <si>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</si>
  <si>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</si>
  <si>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</si>
  <si>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</si>
  <si>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</si>
  <si>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</si>
  <si>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</si>
  <si>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</si>
  <si>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</si>
  <si>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</si>
  <si>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</si>
  <si>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</si>
  <si>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</si>
  <si>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</si>
  <si>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</si>
  <si>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</si>
  <si>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</si>
  <si>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</si>
  <si>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</si>
  <si>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</si>
  <si>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</si>
  <si>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</si>
  <si>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</si>
  <si>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</si>
  <si>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</si>
  <si>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</si>
  <si>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</si>
  <si>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</si>
  <si>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</si>
  <si>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</si>
  <si>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</si>
  <si>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</si>
  <si>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</si>
  <si>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</si>
  <si>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</si>
  <si>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</si>
  <si>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</si>
  <si>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</si>
  <si>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</si>
  <si>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</si>
  <si>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</si>
  <si>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</si>
  <si>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Etapa I. (J-C)</t>
  </si>
  <si>
    <t>STA</t>
  </si>
  <si>
    <t>1</t>
  </si>
  <si>
    <t>{aead1637-6cce-498f-924f-728f19cc482d}</t>
  </si>
  <si>
    <t>2</t>
  </si>
  <si>
    <t>02</t>
  </si>
  <si>
    <t>Etapa II. (C-garáž)</t>
  </si>
  <si>
    <t>{1ab67094-9aab-4642-b246-ca4a1c7808bb}</t>
  </si>
  <si>
    <t>03</t>
  </si>
  <si>
    <t>Etapa III. (garáž-J)</t>
  </si>
  <si>
    <t>{ed660bc4-5a23-4116-83c1-f05ff5ccdf68}</t>
  </si>
  <si>
    <t>99</t>
  </si>
  <si>
    <t>VRN</t>
  </si>
  <si>
    <t>{6cbcfc84-6122-4980-bc14-f87fe94ac06e}</t>
  </si>
  <si>
    <t>KRYCÍ LIST SOUPISU PRACÍ</t>
  </si>
  <si>
    <t>Objekt:</t>
  </si>
  <si>
    <t>01 - Etapa I. (J-C)</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</si>
  <si>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</si>
  <si>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</si>
  <si>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</si>
  <si>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</si>
  <si>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</si>
  <si>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</si>
  <si>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</si>
  <si>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</si>
  <si>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57 - Kryty pozemních komunikací letišť a ploch z kameniva nebo živičné</t>
  </si>
  <si>
    <t xml:space="preserve">    58 - Kryty pozemních komunikací, letišť a ploch z betonu a ostatních hmot</t>
  </si>
  <si>
    <t xml:space="preserve">    95 - Různé dokončovací konstrukce a práce pozemních staveb</t>
  </si>
  <si>
    <t xml:space="preserve">    96 - Bourání konstrukcí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</si>
  <si>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</si>
  <si>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</si>
  <si>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</si>
  <si>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</si>
  <si>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</si>
  <si>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</si>
  <si>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</si>
  <si>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</si>
  <si>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</si>
  <si>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</si>
  <si>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</si>
  <si>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</si>
  <si>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</si>
  <si>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</si>
  <si>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</si>
  <si>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</si>
  <si>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</si>
  <si>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</si>
  <si>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</si>
  <si>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</si>
  <si>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</si>
  <si>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</si>
  <si>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</si>
  <si>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2023 02</t>
  </si>
  <si>
    <t>4</t>
  </si>
  <si>
    <t>2070996016</t>
  </si>
  <si>
    <t>Online PSC</t>
  </si>
  <si>
    <t>https://podminky.urs.cz/item/CS_URS_2023_02/111211101</t>
  </si>
  <si>
    <t>VV</t>
  </si>
  <si>
    <t>"čv104-pozn.10"4,0*2,0</t>
  </si>
  <si>
    <t>162301501</t>
  </si>
  <si>
    <t>Vodorovné přemístění smýcených křovin do průměru kmene 100 mm na vzdálenost do 5 000 m</t>
  </si>
  <si>
    <t>-647059517</t>
  </si>
  <si>
    <t>https://podminky.urs.cz/item/CS_URS_2023_02/162301501</t>
  </si>
  <si>
    <t>P</t>
  </si>
  <si>
    <t>Poznámka k položce:_x000D_
odvoz křovin na místo likvidace (ocenit dle zvyklostí zhotovitele)</t>
  </si>
  <si>
    <t>3</t>
  </si>
  <si>
    <t>162301981</t>
  </si>
  <si>
    <t>Vodorovné přemístění smýcených křovin Příplatek k ceně za každých dalších i započatých 1 000 m</t>
  </si>
  <si>
    <t>-1669238646</t>
  </si>
  <si>
    <t>https://podminky.urs.cz/item/CS_URS_2023_02/162301981</t>
  </si>
  <si>
    <t>8*10 'Přepočtené koeficientem množství</t>
  </si>
  <si>
    <t>111209111</t>
  </si>
  <si>
    <t>Spálení proutí, klestu z prořezávek a odstraněných křovin pro jakoukoliv dřevinu</t>
  </si>
  <si>
    <t>1847659621</t>
  </si>
  <si>
    <t>https://podminky.urs.cz/item/CS_URS_2023_02/111209111</t>
  </si>
  <si>
    <t>Poznámka k položce:_x000D_
ocenit způsob likvidace dle zvyklostí zhotovitele (skládka, spálení, štěpkování, atd.)</t>
  </si>
  <si>
    <t>5</t>
  </si>
  <si>
    <t>131111332</t>
  </si>
  <si>
    <t>Vrtání jamek ručním motorovým vrtákem průměru přes 100 do 200 mm</t>
  </si>
  <si>
    <t>m</t>
  </si>
  <si>
    <t>-95528836</t>
  </si>
  <si>
    <t>https://podminky.urs.cz/item/CS_URS_2023_02/131111332</t>
  </si>
  <si>
    <t>vývrtek bude použit na zásyp původních vybouraných patek (není tedy uvažováno s jeho odvozem a likvidací)</t>
  </si>
  <si>
    <t>"čv103-pozn.3 - nové jamky"24*(0,8+0,1)</t>
  </si>
  <si>
    <t>"čv104-pozn.3 - nové jamky"15*(0,8+0,1)</t>
  </si>
  <si>
    <t>Součet</t>
  </si>
  <si>
    <t>6</t>
  </si>
  <si>
    <t>132212131</t>
  </si>
  <si>
    <t>Hloubení nezapažených rýh šířky do 800 mm ručně s urovnáním dna do předepsaného profilu a spádu v hornině třídy těžitelnosti I skupiny 3 soudržných</t>
  </si>
  <si>
    <t>m3</t>
  </si>
  <si>
    <t>-1665821269</t>
  </si>
  <si>
    <t>https://podminky.urs.cz/item/CS_URS_2023_02/132212131</t>
  </si>
  <si>
    <t>výkopek bude použit na zásyp původních vybouraných patek (není tedy uvažováno s jeho odvozem a likvidací)</t>
  </si>
  <si>
    <t>"čv103-pozn.7, objem jamek neodečítán"0,7*0,3*1,6</t>
  </si>
  <si>
    <t>7</t>
  </si>
  <si>
    <t>174111101</t>
  </si>
  <si>
    <t>Zásyp sypaninou z jakékoliv horniny ručně s uložením výkopku ve vrstvách se zhutněním jam, šachet, rýh nebo kolem objektů v těchto vykopávkách</t>
  </si>
  <si>
    <t>-1557689357</t>
  </si>
  <si>
    <t>https://podminky.urs.cz/item/CS_URS_2023_02/174111101</t>
  </si>
  <si>
    <t>zásyp jamek po patkách</t>
  </si>
  <si>
    <t>bude použit vývrtek z nových patek a výkopek (přesun do 10m je v ceně položky)</t>
  </si>
  <si>
    <t>patky (odečteny zpětně využité jamky)</t>
  </si>
  <si>
    <t>"čv103 (J-B) - pozn.2"3,14*0,2*0,2*0,8*(24-5)</t>
  </si>
  <si>
    <t>"čv103-pozn.7 - vzpěry"3,14*0,15*0,15*0,6*11</t>
  </si>
  <si>
    <t>"čv104 (B-C) - pozn.2"3,14*0,2*0,2*0,8*(16-4)</t>
  </si>
  <si>
    <t>Mezisoučet</t>
  </si>
  <si>
    <t>8</t>
  </si>
  <si>
    <t>199r</t>
  </si>
  <si>
    <t>Začištění rýhy po odbouraném soklu pro osazení podhrab.desek cca 50-150mm pod UT</t>
  </si>
  <si>
    <t>-1490222336</t>
  </si>
  <si>
    <t>"čv103-pozn.6"20,36+18,52+15,9+9,36</t>
  </si>
  <si>
    <t>"čv104-pozn.6"45,04</t>
  </si>
  <si>
    <t>9</t>
  </si>
  <si>
    <t>199zpd1</t>
  </si>
  <si>
    <t>Oboustranné dosypání okolního terénu podél osazených podhr.desek (uvedení do původního stavu)</t>
  </si>
  <si>
    <t>-649060825</t>
  </si>
  <si>
    <t>Zakládání</t>
  </si>
  <si>
    <t>10</t>
  </si>
  <si>
    <t>274321311</t>
  </si>
  <si>
    <t>Základy z betonu železového (bez výztuže) pasy z betonu bez zvláštních nároků na prostředí tř. C 16/20</t>
  </si>
  <si>
    <t>-11367705</t>
  </si>
  <si>
    <t>https://podminky.urs.cz/item/CS_URS_2023_02/274321311</t>
  </si>
  <si>
    <t>"čv103-pozn.7"0,7*0,3*1,6*1,035</t>
  </si>
  <si>
    <t>11</t>
  </si>
  <si>
    <t>274362021</t>
  </si>
  <si>
    <t>Výztuž základů pasů ze svařovaných sítí z drátů typu KARI</t>
  </si>
  <si>
    <t>t</t>
  </si>
  <si>
    <t>17637079</t>
  </si>
  <si>
    <t>https://podminky.urs.cz/item/CS_URS_2023_02/274362021</t>
  </si>
  <si>
    <t>"čv103-pozn.7 , kari 5/150"(0,6*2+0,2)*1,6*2,105*1,2*0,001</t>
  </si>
  <si>
    <t>Svislé a kompletní konstrukce</t>
  </si>
  <si>
    <t>12</t>
  </si>
  <si>
    <t>338171123</t>
  </si>
  <si>
    <t>Montáž sloupků a vzpěr plotových ocelových trubkových nebo profilovaných výšky přes 2 do 2,6 m se zabetonováním do 0,08 m3 do připravených jamek</t>
  </si>
  <si>
    <t>kus</t>
  </si>
  <si>
    <t>-1385445014</t>
  </si>
  <si>
    <t>https://podminky.urs.cz/item/CS_URS_2023_02/338171123</t>
  </si>
  <si>
    <t>"čv103-pozn.3 - nové jamky"24</t>
  </si>
  <si>
    <t>"čv104-pozn.3 - nové jamky"15</t>
  </si>
  <si>
    <t>13</t>
  </si>
  <si>
    <t>338pj</t>
  </si>
  <si>
    <t>Montáž sloupků a vzpěr plotových ocelových trubkových nebo profilovaných výšky přes 2 do 2,6 m se zabetonováním do 0,1 m3 do původních jamek</t>
  </si>
  <si>
    <t>2058575136</t>
  </si>
  <si>
    <t>Poznámka k položce:_x000D_
vč.přesunu hmot (viz.poznámka v krycím listu o r-položkách)</t>
  </si>
  <si>
    <t>"čv103-pozn.2 - původní jamky"5</t>
  </si>
  <si>
    <t>"čv104-pozn.2 - původní jamky"4</t>
  </si>
  <si>
    <t>14</t>
  </si>
  <si>
    <t>338171121</t>
  </si>
  <si>
    <t>Montáž sloupků a vzpěr plotových ocelových trubkových nebo profilovaných výšky přes 2 do 2,6 m se zalitím cementovou maltou do vynechaných otvorů</t>
  </si>
  <si>
    <t>477916755</t>
  </si>
  <si>
    <t>https://podminky.urs.cz/item/CS_URS_2023_02/338171121</t>
  </si>
  <si>
    <t>"čv103 - sloupky u branky do zákl.pasu"2</t>
  </si>
  <si>
    <t>M</t>
  </si>
  <si>
    <t>38sl4h</t>
  </si>
  <si>
    <t>sloupek oplocení 60/60/1,5mm dl.2,6m poplast. - dodávka vč.víčka</t>
  </si>
  <si>
    <t>618540987</t>
  </si>
  <si>
    <t>16</t>
  </si>
  <si>
    <t>348121211</t>
  </si>
  <si>
    <t>Osazení podhrabových desek na ocelové sloupky, délky desek do 2 m</t>
  </si>
  <si>
    <t>1477795607</t>
  </si>
  <si>
    <t>https://podminky.urs.cz/item/CS_URS_2023_02/348121211</t>
  </si>
  <si>
    <t>krácené podhr.desky (pro jednoduchost i s délkou mírně přesahující 2,0m)</t>
  </si>
  <si>
    <t>"čv103-pozn.5"7</t>
  </si>
  <si>
    <t>"čv104-pozn.5"1</t>
  </si>
  <si>
    <t>17</t>
  </si>
  <si>
    <t>348121221</t>
  </si>
  <si>
    <t>Osazení podhrabových desek na ocelové sloupky, délky desek přes 2 do 3 m</t>
  </si>
  <si>
    <t>1531728774</t>
  </si>
  <si>
    <t>https://podminky.urs.cz/item/CS_URS_2023_02/348121221</t>
  </si>
  <si>
    <t>nekrácené podhr.desky</t>
  </si>
  <si>
    <t>"čv103-pozn.5"21</t>
  </si>
  <si>
    <t>"čv104-pozn.5"17</t>
  </si>
  <si>
    <t>18</t>
  </si>
  <si>
    <t>34pd</t>
  </si>
  <si>
    <t>podhrabová deska beton. 50/300/2450mm - dodávka</t>
  </si>
  <si>
    <t>812839486</t>
  </si>
  <si>
    <t>19</t>
  </si>
  <si>
    <t>34drpd</t>
  </si>
  <si>
    <t>Držák podhrabových desek - d,m vč.případné úpravy v místě zlomu vedení oplocení a konečné povrchové úpravy RAL6005</t>
  </si>
  <si>
    <t>-2131812222</t>
  </si>
  <si>
    <t>20</t>
  </si>
  <si>
    <t>34krpd</t>
  </si>
  <si>
    <t>Krácení podhrabových desek na potřebnou délku vč.likvidace odřezku</t>
  </si>
  <si>
    <t>1320478376</t>
  </si>
  <si>
    <t>348171143</t>
  </si>
  <si>
    <t>Montáž oplocení z dílců kovových panelových svařovaných, na ocelové profilované sloupky, výšky přes 1,0 do 1,5 m</t>
  </si>
  <si>
    <t>270953481</t>
  </si>
  <si>
    <t>https://podminky.urs.cz/item/CS_URS_2023_02/348171143</t>
  </si>
  <si>
    <t>22</t>
  </si>
  <si>
    <t>348po</t>
  </si>
  <si>
    <t>plotový panel svařovaný 3D, 2500/1530mm průměru drátu 5mm oka 50x200mm s horizontálním prolisem poplastovaný RAL6005</t>
  </si>
  <si>
    <t>357947189</t>
  </si>
  <si>
    <t>"čv103-pozn.6"28</t>
  </si>
  <si>
    <t>"čv104-pozn.6"18</t>
  </si>
  <si>
    <t>23</t>
  </si>
  <si>
    <t>348zkrpd</t>
  </si>
  <si>
    <t>Zkrácení plotového dílce v.1,53m na potřebnou délku</t>
  </si>
  <si>
    <t>-2069356388</t>
  </si>
  <si>
    <t>"čv103-pozn.6"7</t>
  </si>
  <si>
    <t>"čv104-pozn.6"1</t>
  </si>
  <si>
    <t>24</t>
  </si>
  <si>
    <t>348ppo</t>
  </si>
  <si>
    <t>příchytka plotového panelu na sloupek, ocel poplast. (4ks/sloupek) - dodávka</t>
  </si>
  <si>
    <t>-722091559</t>
  </si>
  <si>
    <t>"sloupky oplocení"50*4</t>
  </si>
  <si>
    <t>25</t>
  </si>
  <si>
    <t>39br</t>
  </si>
  <si>
    <t>Branka 1040/1600mm (rám 60/40/2mm + výplň plotový panel) - d,m vč.kování, el.zámku, samozavírače a konečné povrch.úpravy dle popisu v TZ</t>
  </si>
  <si>
    <t>1156495250</t>
  </si>
  <si>
    <t>"čv103-pozn.8"1</t>
  </si>
  <si>
    <t>26</t>
  </si>
  <si>
    <t>39trev</t>
  </si>
  <si>
    <t>Trubka pr.20mm ukončená kolenem pro přívod kabelů el.vrátného - d,m vč.konečné povrch.úpravy</t>
  </si>
  <si>
    <t>1634940120</t>
  </si>
  <si>
    <t>"čv103-pozn.9"1</t>
  </si>
  <si>
    <t>57</t>
  </si>
  <si>
    <t>Kryty pozemních komunikací letišť a ploch z kameniva nebo živičné</t>
  </si>
  <si>
    <t>27</t>
  </si>
  <si>
    <t>919735111</t>
  </si>
  <si>
    <t>Řezání stávajícího živičného krytu nebo podkladu hloubky do 50 mm</t>
  </si>
  <si>
    <t>769967941</t>
  </si>
  <si>
    <t>https://podminky.urs.cz/item/CS_URS_2023_02/919735111</t>
  </si>
  <si>
    <t>čv103-pozn.</t>
  </si>
  <si>
    <t>"v místě branky"2,15*2+0,7*2</t>
  </si>
  <si>
    <t>28</t>
  </si>
  <si>
    <t>113107141</t>
  </si>
  <si>
    <t>Odstranění podkladů nebo krytů ručně s přemístěním hmot na skládku na vzdálenost do 3 m nebo s naložením na dopravní prostředek živičných, o tl. vrstvy do 50 mm</t>
  </si>
  <si>
    <t>1516597844</t>
  </si>
  <si>
    <t>https://podminky.urs.cz/item/CS_URS_2023_02/113107141</t>
  </si>
  <si>
    <t>"v místě branky"2,15*0,7</t>
  </si>
  <si>
    <t>29</t>
  </si>
  <si>
    <t>113107121</t>
  </si>
  <si>
    <t>Odstranění podkladů nebo krytů ručně s přemístěním hmot na skládku na vzdálenost do 3 m nebo s naložením na dopravní prostředek z kameniva hrubého drceného, o tl. vrstvy do 100 mm</t>
  </si>
  <si>
    <t>-1950477578</t>
  </si>
  <si>
    <t>https://podminky.urs.cz/item/CS_URS_2023_02/113107121</t>
  </si>
  <si>
    <t>Poznámka k položce:_x000D_
suť 0tun - zpětné použití</t>
  </si>
  <si>
    <t>30</t>
  </si>
  <si>
    <t>564730001</t>
  </si>
  <si>
    <t>Podklad nebo kryt z kameniva hrubého drceného vel. 8-16 mm s rozprostřením a zhutněním plochy jednotlivě do 100 m2, po zhutnění tl. 100 mm</t>
  </si>
  <si>
    <t>861512720</t>
  </si>
  <si>
    <t>https://podminky.urs.cz/item/CS_URS_2023_02/564730001</t>
  </si>
  <si>
    <t>Poznámka k položce:_x000D_
využití stávaj.kameniva z kufru</t>
  </si>
  <si>
    <t>31</t>
  </si>
  <si>
    <t>57av</t>
  </si>
  <si>
    <t>Asf.vrstva vrstva chodníku tl.50mm - d,m dle zvyklostí zhotovitele</t>
  </si>
  <si>
    <t>1972159077</t>
  </si>
  <si>
    <t xml:space="preserve">Poznámka k položce:_x000D_
např.použití studeného asfaltu nebo klasická obalovačka s přihlédnutím k malému množství materiálu (dopravní náklady a příplatky)_x000D_
</t>
  </si>
  <si>
    <t>58</t>
  </si>
  <si>
    <t>Kryty pozemních komunikací, letišť a ploch z betonu a ostatních hmot</t>
  </si>
  <si>
    <t>32</t>
  </si>
  <si>
    <t>919735123</t>
  </si>
  <si>
    <t>Řezání stávajícího betonového krytu nebo podkladu hloubky přes 100 do 150 mm</t>
  </si>
  <si>
    <t>1535357250</t>
  </si>
  <si>
    <t>https://podminky.urs.cz/item/CS_URS_2023_02/919735123</t>
  </si>
  <si>
    <t>"v místě posuv.brány"0,6*4*2</t>
  </si>
  <si>
    <t>33</t>
  </si>
  <si>
    <t>113107131</t>
  </si>
  <si>
    <t>Odstranění podkladů nebo krytů ručně s přemístěním hmot na skládku na vzdálenost do 3 m nebo s naložením na dopravní prostředek z betonu prostého, o tl. vrstvy přes 100 do 150 mm</t>
  </si>
  <si>
    <t>-225976155</t>
  </si>
  <si>
    <t>https://podminky.urs.cz/item/CS_URS_2023_02/113107131</t>
  </si>
  <si>
    <t>"v místě posuv.brány"0,6*0,6*2</t>
  </si>
  <si>
    <t>34</t>
  </si>
  <si>
    <t>631311131</t>
  </si>
  <si>
    <t>Doplnění dosavadních mazanin prostým betonem s dodáním hmot, bez potěru, plochy jednotlivě do 1 m2 a tl. přes 80 mm</t>
  </si>
  <si>
    <t>1668418870</t>
  </si>
  <si>
    <t>https://podminky.urs.cz/item/CS_URS_2023_02/631311131</t>
  </si>
  <si>
    <t>"v místě posuv.brány - C20/25"0,6*0,6*0,15*2</t>
  </si>
  <si>
    <t>95</t>
  </si>
  <si>
    <t>Různé dokončovací konstrukce a práce pozemních staveb</t>
  </si>
  <si>
    <t>35</t>
  </si>
  <si>
    <t>95ztev</t>
  </si>
  <si>
    <t>El.vrátný a zvonkové tablo - dmtž,uložení a zpět.mtž dle čv103-pozn.8</t>
  </si>
  <si>
    <t>kpl</t>
  </si>
  <si>
    <t>333405852</t>
  </si>
  <si>
    <t>36</t>
  </si>
  <si>
    <t>95sp</t>
  </si>
  <si>
    <t>Sousední pletivo - odvázání z původního sloupku a navázání na nový sloupek (čv C2-pozn.8, čv104-pozn.11)</t>
  </si>
  <si>
    <t>-278090259</t>
  </si>
  <si>
    <t>37</t>
  </si>
  <si>
    <t>95chr</t>
  </si>
  <si>
    <t>PVC chránička DN50 do sloupku branky - d,m dle pozn.čv103 (možný přívod el.vrátného)</t>
  </si>
  <si>
    <t>518528482</t>
  </si>
  <si>
    <t>96</t>
  </si>
  <si>
    <t>Bourání konstrukcí</t>
  </si>
  <si>
    <t>38</t>
  </si>
  <si>
    <t>961044111</t>
  </si>
  <si>
    <t>Bourání základů z betonu prostého</t>
  </si>
  <si>
    <t>748845293</t>
  </si>
  <si>
    <t>https://podminky.urs.cz/item/CS_URS_2023_02/961044111</t>
  </si>
  <si>
    <t>patky</t>
  </si>
  <si>
    <t>"čv103 (J-B) - pozn.2"3,14*0,2*0,2*0,8*24</t>
  </si>
  <si>
    <t>"čv104 (B-C) - pozn.2"3,14*0,2*0,2*0,8*15</t>
  </si>
  <si>
    <t>sokl</t>
  </si>
  <si>
    <t>"čv103 (J-B) - pozn.3"0,17*0,27*(20,44+18,58+15,81+9,37)</t>
  </si>
  <si>
    <t>"čv104 (B-C) - pozn.3"0,17*0,27*45,2</t>
  </si>
  <si>
    <t>39</t>
  </si>
  <si>
    <t>966071721</t>
  </si>
  <si>
    <t>Bourání plotových sloupků a vzpěr ocelových trubkových nebo profilovaných výšky do 2,50 m odřezáním</t>
  </si>
  <si>
    <t>75067352</t>
  </si>
  <si>
    <t>https://podminky.urs.cz/item/CS_URS_2023_02/966071721</t>
  </si>
  <si>
    <t>"čv103-pozn.4"2</t>
  </si>
  <si>
    <t>"čv103-pozn.5"2</t>
  </si>
  <si>
    <t>"čv103-pozn.7 - vzpěry"11</t>
  </si>
  <si>
    <t>"čv103-pozn.8 - branka"2</t>
  </si>
  <si>
    <t>"čv104-pozn.5"16</t>
  </si>
  <si>
    <t>"čv104-pozn.5 - vzpěry"2</t>
  </si>
  <si>
    <t>40</t>
  </si>
  <si>
    <t>966071821</t>
  </si>
  <si>
    <t>Rozebrání oplocení z pletiva drátěného se čtvercovými oky, výšky do 1,6 m</t>
  </si>
  <si>
    <t>917079313</t>
  </si>
  <si>
    <t>https://podminky.urs.cz/item/CS_URS_2023_02/966071821</t>
  </si>
  <si>
    <t>"čv104 (B-C)-pozn.12"45,2</t>
  </si>
  <si>
    <t>41</t>
  </si>
  <si>
    <t>966072811</t>
  </si>
  <si>
    <t>Rozebrání oplocení z dílců rámových na ocelové sloupky, výšky přes 1 do 2 m</t>
  </si>
  <si>
    <t>2045903154</t>
  </si>
  <si>
    <t>https://podminky.urs.cz/item/CS_URS_2023_02/966072811</t>
  </si>
  <si>
    <t>"čv103-pozn.6"20,44+18,58+15,81+9,37</t>
  </si>
  <si>
    <t>42</t>
  </si>
  <si>
    <t>966073810</t>
  </si>
  <si>
    <t>Rozebrání vrat a vrátek k oplocení plochy jednotlivě do 2 m2</t>
  </si>
  <si>
    <t>1918370602</t>
  </si>
  <si>
    <t>https://podminky.urs.cz/item/CS_URS_2023_02/966073810</t>
  </si>
  <si>
    <t>43</t>
  </si>
  <si>
    <t>96řp</t>
  </si>
  <si>
    <t>Betonová podezdívka stávající - zaříznutí v místě ukončení etapy</t>
  </si>
  <si>
    <t>650341712</t>
  </si>
  <si>
    <t>997</t>
  </si>
  <si>
    <t>Přesun sutě</t>
  </si>
  <si>
    <t>44</t>
  </si>
  <si>
    <t>997013111</t>
  </si>
  <si>
    <t>Vnitrostaveništní doprava suti a vybouraných hmot vodorovně do 50 m svisle s použitím mechanizace pro budovy a haly výšky do 6 m</t>
  </si>
  <si>
    <t>1350233649</t>
  </si>
  <si>
    <t>https://podminky.urs.cz/item/CS_URS_2023_02/997013111</t>
  </si>
  <si>
    <t>Poznámka k položce:_x000D_
V cenách vnitrostaveništní dopravy suti a vybouraných hmot jsou započteny náklady na vodorovnou dopravu nošením nebo s použitím stavebního kolečka. Ke svislé dopravě nedochází.</t>
  </si>
  <si>
    <t>45</t>
  </si>
  <si>
    <t>997013501</t>
  </si>
  <si>
    <t>Odvoz suti a vybouraných hmot na skládku nebo meziskládku se složením, na vzdálenost do 1 km</t>
  </si>
  <si>
    <t>869403855</t>
  </si>
  <si>
    <t>https://podminky.urs.cz/item/CS_URS_2023_02/997013501</t>
  </si>
  <si>
    <t>46</t>
  </si>
  <si>
    <t>997013509</t>
  </si>
  <si>
    <t>Odvoz suti a vybouraných hmot na skládku nebo meziskládku se složením, na vzdálenost Příplatek k ceně za každý další i započatý 1 km přes 1 km</t>
  </si>
  <si>
    <t>-177935456</t>
  </si>
  <si>
    <t>https://podminky.urs.cz/item/CS_URS_2023_02/997013509</t>
  </si>
  <si>
    <t>20,351*14 'Přepočtené koeficientem množství</t>
  </si>
  <si>
    <t>47</t>
  </si>
  <si>
    <t>997013869</t>
  </si>
  <si>
    <t>Poplatek za uložení stavebního odpadu na recyklační skládce (skládkovné) ze směsí nebo oddělených frakcí betonu, cihel a keramických výrobků zatříděného do Katalogu odpadů pod kódem 17 01 07</t>
  </si>
  <si>
    <t>-1907883541</t>
  </si>
  <si>
    <t>https://podminky.urs.cz/item/CS_URS_2023_02/997013869</t>
  </si>
  <si>
    <t>Poznámka k položce:_x000D_
podíl asf.hmot v celkové ceně skládkovného je zanedbatelný</t>
  </si>
  <si>
    <t>998</t>
  </si>
  <si>
    <t>Přesun hmot</t>
  </si>
  <si>
    <t>48</t>
  </si>
  <si>
    <t>998018001</t>
  </si>
  <si>
    <t>Přesun hmot pro budovy občanské výstavby, bydlení, výrobu a služby ruční - bez užití mechanizace vodorovná dopravní vzdálenost do 100 m pro budovy s jakoukoliv nosnou konstrukcí výšky do 6 m</t>
  </si>
  <si>
    <t>1466864433</t>
  </si>
  <si>
    <t>https://podminky.urs.cz/item/CS_URS_2023_02/998018001</t>
  </si>
  <si>
    <t>Poznámka k položce:_x000D_
z důvodu převažujících ručních přesunů je použita tato pložka z ceníku 801-1</t>
  </si>
  <si>
    <t>02 - Etapa II. (C-garáž)</t>
  </si>
  <si>
    <t>"čv107-pozn.10"8,0*3,0</t>
  </si>
  <si>
    <t>24*10 'Přepočtené koeficientem množství</t>
  </si>
  <si>
    <t>"čv105-pozn.3 - nové jamky"8*(0,8+0,1)</t>
  </si>
  <si>
    <t>"čv106-pozn.3 - nové jamky"10*(0,8+0,1)</t>
  </si>
  <si>
    <t>"čv107-pozn.3 - nové jamky"6*(0,8+0,1)</t>
  </si>
  <si>
    <t>"čv107-pozn.7"0,7*0,3*1,6</t>
  </si>
  <si>
    <t>"čv105,106,107 - pozn.2"3,14*0,2*0,2*0,8*(3+6+10+6-7)</t>
  </si>
  <si>
    <t>199r2</t>
  </si>
  <si>
    <t>Začištění rýhy po odbouraném soklu (alt.zhotovení rýhy) pro osazení podhrab.desek cca 50-150mm pod UT</t>
  </si>
  <si>
    <t>"čv105-pozn.6"8,82+1,5+23,02-5,28</t>
  </si>
  <si>
    <t>"čv106-pozn.6"31,2</t>
  </si>
  <si>
    <t>"čv107-pozn.6"18,41-1,19</t>
  </si>
  <si>
    <t>199zpd2</t>
  </si>
  <si>
    <t>Oboustranné dosypání okolního terénu podél osazených podhr.desek (uvedení do původního stavu vč.případného rozhrnutí kačírku)</t>
  </si>
  <si>
    <t>"čv107-pozn.7"0,7*0,3*1,6*1,035</t>
  </si>
  <si>
    <t>"čv107-pozn.7 , kari 5/150"(0,6*2+0,2)*1,6*2,105*1,2*0,001</t>
  </si>
  <si>
    <t>"čv105-pozn.3 - nové jamky"8</t>
  </si>
  <si>
    <t>"čv106-pozn.3 - nové jamky"10</t>
  </si>
  <si>
    <t>"čv107-pozn.3 - nové jamky"6</t>
  </si>
  <si>
    <t>"čv105-pozn.2 - původní jamky"4</t>
  </si>
  <si>
    <t>"čv106-pozn.2 - původní jamky"3</t>
  </si>
  <si>
    <t>338171115</t>
  </si>
  <si>
    <t>Montáž sloupků a vzpěr plotových ocelových trubkových nebo profilovaných výšky do 2 m ukotvením k pevnému podkladu</t>
  </si>
  <si>
    <t>1486008802</t>
  </si>
  <si>
    <t>https://podminky.urs.cz/item/CS_URS_2023_02/338171115</t>
  </si>
  <si>
    <t>"čv105-pozn.13"3</t>
  </si>
  <si>
    <t>338kb</t>
  </si>
  <si>
    <t>Kotevní ocel.botka pro sloupek - d,m vč.chem.kotvení na stávaj.podezdívku</t>
  </si>
  <si>
    <t>1596824966</t>
  </si>
  <si>
    <t>338zksl</t>
  </si>
  <si>
    <t>Zkrácení sloupku na požadovanou výšku oplocení</t>
  </si>
  <si>
    <t>-1159865946</t>
  </si>
  <si>
    <t>"čv105-pozn.11"3</t>
  </si>
  <si>
    <t>"čv105-pozn.5"4</t>
  </si>
  <si>
    <t>"čv106-pozn.5"2</t>
  </si>
  <si>
    <t>"čv107-pozn.5"2</t>
  </si>
  <si>
    <t>"čv105-pozn.5"9</t>
  </si>
  <si>
    <t>"čv106-pozn.5"11</t>
  </si>
  <si>
    <t>"čv107-pozn.5"5</t>
  </si>
  <si>
    <t>"čv105-pozn.4 na sloupek"12</t>
  </si>
  <si>
    <t>"čv106-pozn.4"13</t>
  </si>
  <si>
    <t>"čv107-pozn.3 - nové jamky"8</t>
  </si>
  <si>
    <t>34drpd2</t>
  </si>
  <si>
    <t>Držák podhrabových desek U profil kotvený na stávaj.podezdívku - d,m vč.chem.kotvení a konečné povrchové úpravy RAL6005</t>
  </si>
  <si>
    <t>-371548425</t>
  </si>
  <si>
    <t>"čv105-pozn.4 ukotvením k ponechané podezdívce dle čv105-pozn.12 (2ks)"2</t>
  </si>
  <si>
    <t>"čv105-pozn.6"8,82+1,5+23,02</t>
  </si>
  <si>
    <t>"čv105-pozn.6"15</t>
  </si>
  <si>
    <t>"čv106-pozn.6"13</t>
  </si>
  <si>
    <t>"čv107-pozn.6"7</t>
  </si>
  <si>
    <t>-1390734231</t>
  </si>
  <si>
    <t>"čv105-pozn.6"4</t>
  </si>
  <si>
    <t>"čv106-pozn.6"2</t>
  </si>
  <si>
    <t>"čv107-pozn.6"2</t>
  </si>
  <si>
    <t>"sloupky oplocení"34*4</t>
  </si>
  <si>
    <t>95ss2</t>
  </si>
  <si>
    <t>Stínící síť š.1,5m (HD-PE tkanina, 200gr/m2, stínivost 100%) - d,m na plotové dílce</t>
  </si>
  <si>
    <t>-1966505415</t>
  </si>
  <si>
    <t>"čv105-pozn.14"17,98</t>
  </si>
  <si>
    <t>"čv106-pozn.14"31,02</t>
  </si>
  <si>
    <t>čv107-pozn.</t>
  </si>
  <si>
    <t>95ztev2</t>
  </si>
  <si>
    <t>El.vrátný a zvonkové tablo - dmtž,uložení a zpět.mtž dle čv107-pozn.8</t>
  </si>
  <si>
    <t>95ol</t>
  </si>
  <si>
    <t>Oplocení z latí - dmtž z původního sloupku a zpět.mtž na nový sloupek (čv106-pozn.18, čv107-pozn.15)</t>
  </si>
  <si>
    <t>95pno</t>
  </si>
  <si>
    <t xml:space="preserve">Provizorní ukončení mezi II. a III.etapou napojením stávajícího oplocení na roh garáže </t>
  </si>
  <si>
    <t>2094176469</t>
  </si>
  <si>
    <t>95chr2</t>
  </si>
  <si>
    <t>PVC chránička DN50 do sloupku branky - d,m dle pozn.čv107 (možný přívod el.vrátného)</t>
  </si>
  <si>
    <t>"čv105,106,107 - pozn.2"3,14*0,2*0,2*0,8*(3+6+10+6)</t>
  </si>
  <si>
    <t>"čv105,106,107 - pozn.3"0,17*0,27*(9,01+1,47+17,91+30,27+18,41-1,19)</t>
  </si>
  <si>
    <t>"čv105,106,107 - pozn.5"(3+2+6)+10+6</t>
  </si>
  <si>
    <t>"čv105,106,107 - pozn.5  vzpěry"3+2+3</t>
  </si>
  <si>
    <t>"čv107-pozn.8 branka"2</t>
  </si>
  <si>
    <t>96vos</t>
  </si>
  <si>
    <t>Vyplnění otvorů po sloupcích v podezdívce betonem</t>
  </si>
  <si>
    <t>1498488459</t>
  </si>
  <si>
    <t>"čv105-pozn.13"2</t>
  </si>
  <si>
    <t>"čv105,106,107 - pozn.12"(9,01+23,19+30,27+18,41-1,19)</t>
  </si>
  <si>
    <t>"čv105 - DE"1</t>
  </si>
  <si>
    <t>"čv107 - HH"1</t>
  </si>
  <si>
    <t>96řp2</t>
  </si>
  <si>
    <t>Betonová podezdívka stávající - zaříznutí v místě ukončení etapy nebo jejího ponechání</t>
  </si>
  <si>
    <t>"čv105-pozn.9,13"2</t>
  </si>
  <si>
    <t>"čv107-garáž přechod etap"1</t>
  </si>
  <si>
    <t>96rr</t>
  </si>
  <si>
    <t>Rákosová rohož - sejmout z oplocení a předat vlastníkovi (soused)</t>
  </si>
  <si>
    <t>-1987028618</t>
  </si>
  <si>
    <t>"čv105-pozn.14"13,75</t>
  </si>
  <si>
    <t>96ss</t>
  </si>
  <si>
    <t>Stínící síť - sejmout z oplocení a předat vlastníkovi (soused)</t>
  </si>
  <si>
    <t>-1048986336</t>
  </si>
  <si>
    <t>"čv106-pozn.16"30,27</t>
  </si>
  <si>
    <t>96ol</t>
  </si>
  <si>
    <t>Oplocení z latí dl.cca 1,0m - dmtž a předání sousedovi dle čv106-pozn.17</t>
  </si>
  <si>
    <t>-2014258891</t>
  </si>
  <si>
    <t>49</t>
  </si>
  <si>
    <t>997013219</t>
  </si>
  <si>
    <t>Vnitrostaveništní doprava suti a vybouraných hmot vodorovně do 50 m Příplatek k cenám -3111 až -3217 za zvětšenou vodorovnou dopravu přes vymezenou dopravní vzdálenost za každých dalších i započatých 10 m</t>
  </si>
  <si>
    <t>1441863128</t>
  </si>
  <si>
    <t>https://podminky.urs.cz/item/CS_URS_2023_02/997013219</t>
  </si>
  <si>
    <t>50</t>
  </si>
  <si>
    <t>51</t>
  </si>
  <si>
    <t>12,975*14 'Přepočtené koeficientem množství</t>
  </si>
  <si>
    <t>52</t>
  </si>
  <si>
    <t>53</t>
  </si>
  <si>
    <t>03 - Etapa III. (garáž-J)</t>
  </si>
  <si>
    <t xml:space="preserve">    59zpps - Zpevněné plochy na straně sousedů</t>
  </si>
  <si>
    <t>"čv107-pozn.10"6,0*1,3</t>
  </si>
  <si>
    <t>7,8*10 'Přepočtené koeficientem množství</t>
  </si>
  <si>
    <t>"čv107-pozn.3 - nové jamky"8*(0,8+0,1)</t>
  </si>
  <si>
    <t>"čv108-pozn.3 - nové jamky"19*(0,8+0,1)</t>
  </si>
  <si>
    <t>"čv107,108 - pozn.2"3,14*0,2*0,2*0,8*(8+18-2-3)</t>
  </si>
  <si>
    <t>"čv107,108"20,2+62,86-5,4</t>
  </si>
  <si>
    <t>199zpd3</t>
  </si>
  <si>
    <t>"čv108-pozn.3 - nové jamky"19</t>
  </si>
  <si>
    <t>"čv107-pozn.2 - původní jamky"2</t>
  </si>
  <si>
    <t>"čv108-pozn.2 - původní jamky"3</t>
  </si>
  <si>
    <t>"čv108-pozn.13"2</t>
  </si>
  <si>
    <t>"čv108-pozn.11"2</t>
  </si>
  <si>
    <t>"čv108-pozn.5"2</t>
  </si>
  <si>
    <t>"čv107-pozn.5"7</t>
  </si>
  <si>
    <t>"čv108-pozn.5"23</t>
  </si>
  <si>
    <t>"čv107,108"10+24</t>
  </si>
  <si>
    <t>"čv108-pozn.12"1</t>
  </si>
  <si>
    <t>34otpd</t>
  </si>
  <si>
    <t>Vyříznutí otvoru pro kořeny v podhrabové desce</t>
  </si>
  <si>
    <t>-391730751</t>
  </si>
  <si>
    <t>"čv108-pozn.16"1</t>
  </si>
  <si>
    <t>"čv107-pozn.6"20,2</t>
  </si>
  <si>
    <t>"čv108-pozn.6"62,72</t>
  </si>
  <si>
    <t>"čv107-pozn.6"9</t>
  </si>
  <si>
    <t>"čv108-pozn.6"25</t>
  </si>
  <si>
    <t>1589084829</t>
  </si>
  <si>
    <t>"čv108-pozn.6"1</t>
  </si>
  <si>
    <t>"čv107-pozn.14"20,2</t>
  </si>
  <si>
    <t>"čv108-pozn.14"9,75</t>
  </si>
  <si>
    <t>59zpps</t>
  </si>
  <si>
    <t>Zpevněné plochy na straně sousedů</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</si>
  <si>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</si>
  <si>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</si>
  <si>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-2021518325</t>
  </si>
  <si>
    <t>https://podminky.urs.cz/item/CS_URS_2023_02/113106121</t>
  </si>
  <si>
    <t>"107"0,4*5,0</t>
  </si>
  <si>
    <t>"108"0,5*5,0</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</si>
  <si>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</si>
  <si>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</si>
  <si>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642088843</t>
  </si>
  <si>
    <t>https://podminky.urs.cz/item/CS_URS_2023_02/979054441</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</si>
  <si>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</si>
  <si>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</si>
  <si>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318414524</t>
  </si>
  <si>
    <t>https://podminky.urs.cz/item/CS_URS_2023_02/596811220</t>
  </si>
  <si>
    <t>"čv107,108 - pozn.2"3,14*0,2*0,2*0,8*(8+18)</t>
  </si>
  <si>
    <t>"čv107,108 - pozn.3"0,17*0,27*(12,56+1,19+29,78-18,41+62,86-5,4)</t>
  </si>
  <si>
    <t>"čv107,108 - pozn.5"8+19</t>
  </si>
  <si>
    <t>"čv107,108 - pozn.5  vzpěry"1+2</t>
  </si>
  <si>
    <t>96vos3</t>
  </si>
  <si>
    <t>"čv108-pozn.22"1+1</t>
  </si>
  <si>
    <t>"čv107,108 - pozn.12"(12,56+1,19+29,78-18,41)+62,86</t>
  </si>
  <si>
    <t>"čv108-pozn.22"2</t>
  </si>
  <si>
    <t>96sp</t>
  </si>
  <si>
    <t>Sousední drátěné pletivo dl.cca 0,3m - rozpletení na sloupku školy a uvázání k sousednímu sloupku a případný zbytek dl.cca 0,3m předat sousedovi</t>
  </si>
  <si>
    <t>"čv107-pozn.20"1</t>
  </si>
  <si>
    <t>"čv108-pozn.16"7,39</t>
  </si>
  <si>
    <t>14,366*2 'Přepočtené koeficientem množství</t>
  </si>
  <si>
    <t>14,366*14 'Přepočtené koeficientem množství</t>
  </si>
  <si>
    <t>99 - VRN</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</si>
  <si>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</si>
  <si>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</si>
  <si>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</si>
  <si>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</si>
  <si>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</si>
  <si>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VRN1</t>
  </si>
  <si>
    <t>Průzkumné, geodetické a projektové práce</t>
  </si>
  <si>
    <t>011002000</t>
  </si>
  <si>
    <t>Průzkumné práce</t>
  </si>
  <si>
    <t>…</t>
  </si>
  <si>
    <t>1024</t>
  </si>
  <si>
    <t>-695345016</t>
  </si>
  <si>
    <t>https://podminky.urs.cz/item/CS_URS_2023_02/011002000</t>
  </si>
  <si>
    <t>"např.odpojení sítí před bouráním,sondy dle potřeby (7ks), vytyčení sítí"1</t>
  </si>
  <si>
    <t>012203000</t>
  </si>
  <si>
    <t>Geodetické práce při provádění stavby</t>
  </si>
  <si>
    <t>-480272965</t>
  </si>
  <si>
    <t>https://podminky.urs.cz/item/CS_URS_2023_02/012203000</t>
  </si>
  <si>
    <t>012303000</t>
  </si>
  <si>
    <t>Geodetické práce po výstavbě</t>
  </si>
  <si>
    <t>-876726026</t>
  </si>
  <si>
    <t>https://podminky.urs.cz/item/CS_URS_2023_02/012303000</t>
  </si>
  <si>
    <t>VRN3</t>
  </si>
  <si>
    <t>Zařízení staveniště</t>
  </si>
  <si>
    <t>030001000</t>
  </si>
  <si>
    <t>1509391669</t>
  </si>
  <si>
    <t>https://podminky.urs.cz/item/CS_URS_2023_02/030001000</t>
  </si>
  <si>
    <t>"zřízení, provoz a zrušení zs (buňky, wc, vše potřebné pro realizaci díla dle uvážení zhotovitele)"1</t>
  </si>
  <si>
    <t xml:space="preserve">Zajištění oplocení stavby </t>
  </si>
  <si>
    <t>"ochranné zábralí, oplocení"</t>
  </si>
  <si>
    <t>"dočasná ochrana stávajících kcí,vzrostlé zeleně (keře, kmeny a kořeny stromů) proti poškození a znečištění (např. OSB, geotextílie, folie PE)"</t>
  </si>
  <si>
    <t>čištění komunikace</t>
  </si>
  <si>
    <t>VRN4</t>
  </si>
  <si>
    <t>Inženýrská činnost</t>
  </si>
  <si>
    <t>045002000</t>
  </si>
  <si>
    <t>Kompletační a koordinační činnost</t>
  </si>
  <si>
    <t>770446851</t>
  </si>
  <si>
    <t>https://podminky.urs.cz/item/CS_URS_2023_02/045002000</t>
  </si>
  <si>
    <t>"např. fotodokumentace stáv.stavu"1</t>
  </si>
  <si>
    <t>Vypracování a aktualizace detailního týdenního HMG</t>
  </si>
  <si>
    <t>dodání všech dokladů dle SOD</t>
  </si>
  <si>
    <t>předložení vzorků materiálů atd.</t>
  </si>
  <si>
    <t>součinnost s odborem investic (údržba zeleně)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</si>
  <si>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</si>
  <si>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</si>
  <si>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</si>
  <si>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</si>
  <si>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rPr>
      <t xml:space="preserve">Rekapitulace stavby </t>
    </r>
    <r>
      <rPr>
        <sz val="8"/>
        <rFont val="Arial CE"/>
      </rPr>
      <t>obsahuje sestavu Rekapitulace stavby a Rekapitulace objektů stavby a soupisů prací.</t>
    </r>
  </si>
  <si>
    <r>
      <t xml:space="preserve">V sestavě </t>
    </r>
    <r>
      <rPr>
        <b/>
        <sz val="8"/>
        <rFont val="Arial CE"/>
      </rPr>
      <t>Rekapitulace stavby</t>
    </r>
    <r>
      <rPr>
        <sz val="8"/>
        <rFont val="Arial C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</si>
  <si>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</si>
  <si>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</si>
  <si>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rPr>
      <t>Rekapitulace objektů stavby a soupisů prací</t>
    </r>
    <r>
      <rPr>
        <sz val="8"/>
        <rFont val="Arial C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</si>
  <si>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</si>
  <si>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</si>
  <si>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</si>
  <si>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</si>
  <si>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</si>
  <si>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</si>
  <si>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</si>
  <si>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</si>
  <si>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</si>
  <si>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</si>
  <si>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</si>
  <si>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</si>
  <si>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</si>
  <si>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rPr>
      <t xml:space="preserve">Soupis prací </t>
    </r>
    <r>
      <rPr>
        <sz val="8"/>
        <rFont val="Arial CE"/>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</si>
  <si>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</si>
  <si>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rPr>
      <t>Krycí list soupisu</t>
    </r>
    <r>
      <rPr>
        <sz val="8"/>
        <rFont val="Arial CE"/>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</si>
  <si>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</si>
  <si>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rPr>
      <t>Rekapitulace členění soupisu prací</t>
    </r>
    <r>
      <rPr>
        <sz val="8"/>
        <rFont val="Arial CE"/>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</si>
  <si>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</si>
  <si>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rPr>
      <t xml:space="preserve">Soupis prací </t>
    </r>
    <r>
      <rPr>
        <sz val="8"/>
        <rFont val="Arial C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</si>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</sst>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color theme="1"/>
      <name val="Arial CE"/>
    </font>
    <font>
      <u/>
      <sz val="11"/>
      <color theme="10"/>
      <name val="Calibri"/>
      <scheme val="minor"/>
    </font>
    <font>
      <sz val="8"/>
      <color indexed="65"/>
      <name val="Arial CE"/>
    </font>
    <font>
      <b/>
      <sz val="14"/>
      <name val="Arial CE"/>
    </font>
    <font>
      <sz val="8"/>
      <color indexed="48"/>
      <name val="Arial CE"/>
    </font>
    <font>
      <b/>
      <sz val="12"/>
      <color indexed="55"/>
      <name val="Arial CE"/>
    </font>
    <font>
      <sz val="10"/>
      <color indexed="55"/>
      <name val="Arial CE"/>
    </font>
    <font>
      <sz val="10"/>
      <name val="Arial CE"/>
    </font>
    <font>
      <b/>
      <sz val="8"/>
      <color indexed="55"/>
      <name val="Arial CE"/>
    </font>
    <font>
      <b/>
      <sz val="11"/>
      <name val="Arial CE"/>
    </font>
    <font>
      <b/>
      <sz val="10"/>
      <name val="Arial CE"/>
    </font>
    <font>
      <b/>
      <sz val="10"/>
      <color indexed="55"/>
      <name val="Arial CE"/>
    </font>
    <font>
      <b/>
      <sz val="12"/>
      <name val="Arial CE"/>
    </font>
    <font>
      <sz val="12"/>
      <color indexed="55"/>
      <name val="Arial CE"/>
    </font>
    <font>
      <sz val="8"/>
      <color indexed="55"/>
      <name val="Arial CE"/>
    </font>
    <font>
      <sz val="9"/>
      <name val="Arial CE"/>
    </font>
    <font>
      <sz val="9"/>
      <color indexed="55"/>
      <name val="Arial CE"/>
    </font>
    <font>
      <b/>
      <sz val="12"/>
      <color rgb="FF960000"/>
      <name val="Arial CE"/>
    </font>
    <font>
      <sz val="12"/>
      <name val="Arial CE"/>
    </font>
    <font>
      <sz val="11"/>
      <name val="Arial CE"/>
    </font>
    <font>
      <sz val="18"/>
      <color theme="10"/>
      <name val="Wingdings 2"/>
    </font>
    <font>
      <b/>
      <sz val="11"/>
      <color indexed="56"/>
      <name val="Arial CE"/>
    </font>
    <font>
      <sz val="11"/>
      <color indexed="56"/>
      <name val="Arial CE"/>
    </font>
    <font>
      <sz val="11"/>
      <color indexed="55"/>
      <name val="Arial CE"/>
    </font>
    <font>
      <sz val="10"/>
      <color indexed="48"/>
      <name val="Arial CE"/>
    </font>
    <font>
      <b/>
      <sz val="12"/>
      <color indexed="16"/>
      <name val="Arial CE"/>
    </font>
    <font>
      <sz val="12"/>
      <color indexed="56"/>
      <name val="Arial CE"/>
    </font>
    <font>
      <sz val="10"/>
      <color indexed="56"/>
      <name val="Arial CE"/>
    </font>
    <font>
      <sz val="8"/>
      <color rgb="FF960000"/>
      <name val="Arial CE"/>
    </font>
    <font>
      <b/>
      <sz val="8"/>
      <name val="Arial CE"/>
    </font>
    <font>
      <sz val="8"/>
      <color indexed="56"/>
      <name val="Arial CE"/>
    </font>
    <font>
      <sz val="7"/>
      <color rgb="FF979797"/>
      <name val="Arial CE"/>
    </font>
    <font>
      <i/>
      <u/>
      <sz val="7"/>
      <color rgb="FF979797"/>
      <name val="Calibri"/>
      <scheme val="minor"/>
    </font>
    <font>
      <sz val="8"/>
      <color rgb="FF505050"/>
      <name val="Arial CE"/>
    </font>
    <font>
      <sz val="7"/>
      <color indexed="55"/>
      <name val="Arial CE"/>
    </font>
    <font>
      <i/>
      <sz val="7"/>
      <color indexed="55"/>
      <name val="Arial CE"/>
    </font>
    <font>
      <sz val="8"/>
      <color indexed="20"/>
      <name val="Arial CE"/>
    </font>
    <font>
      <sz val="8"/>
      <color indexed="2"/>
      <name val="Arial CE"/>
    </font>
    <font>
      <sz val="8"/>
      <color rgb="FF0000A8"/>
      <name val="Arial CE"/>
    </font>
    <font>
      <i/>
      <sz val="9"/>
      <color indexed="4"/>
      <name val="Arial CE"/>
    </font>
    <font>
      <i/>
      <sz val="8"/>
      <color indexed="4"/>
      <name val="Arial CE"/>
    </font>
    <font>
      <sz val="8"/>
      <name val="Trebuchet MS"/>
    </font>
    <font>
      <b/>
      <sz val="16"/>
      <name val="Trebuchet MS"/>
    </font>
    <font>
      <b/>
      <sz val="11"/>
      <name val="Trebuchet MS"/>
    </font>
    <font>
      <sz val="8"/>
      <name val="Arial CE"/>
    </font>
    <font>
      <sz val="9"/>
      <name val="Trebuchet MS"/>
    </font>
    <font>
      <sz val="10"/>
      <name val="Trebuchet MS"/>
    </font>
    <font>
      <sz val="11"/>
      <name val="Trebuchet MS"/>
    </font>
    <font>
      <b/>
      <sz val="9"/>
      <name val="Trebuchet MS"/>
    </font>
    <font>
      <i/>
      <sz val="8"/>
      <name val="Arial CE"/>
    </font>
  </fonts>
  <fills count="5">
    <fill>
      <patternFill patternType="none"/>
    </fill>
    <fill>
      <patternFill patternType="gray125"/>
    </fill>
    <fill>
      <patternFill patternType="solid">
        <fgColor indexed="26"/>
      </patternFill>
    </fill>
    <fill>
      <patternFill patternType="solid">
        <fgColor rgb="FFBEBEBE"/>
      </patternFill>
    </fill>
    <fill>
      <patternFill patternType="solid">
        <fgColor rgb="FFD2D2D2"/>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hair">
        <color indexed="55"/>
      </left>
      <right style="hair">
        <color indexed="55"/>
      </right>
      <top style="hair">
        <color indexed="55"/>
      </top>
      <bottom style="hair">
        <color indexed="5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 fillId="0" borderId="0" applyNumberFormat="0" applyFill="0" applyBorder="0" applyProtection="0"/>
  </cellStyleXfs>
  <cellXfs count="376">
    <xf numFmtId="0" fontId="0" fillId="0" borderId="0" xfId="0"/>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3" fillId="0" borderId="0" xfId="0" applyFont="1" applyAlignment="1" applyProtection="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pplyProtection="1">
      <alignment horizontal="left" vertical="top"/>
    </xf>
    <xf numFmtId="0" fontId="7" fillId="0" borderId="0" xfId="0" applyFont="1" applyAlignment="1" applyProtection="1">
      <alignment horizontal="left" vertical="center"/>
    </xf>
    <xf numFmtId="0" fontId="9" fillId="0" borderId="0" xfId="0" applyFont="1" applyAlignment="1" applyProtection="1">
      <alignment horizontal="left" vertical="top"/>
    </xf>
    <xf numFmtId="0" fontId="6" fillId="0" borderId="0" xfId="0" applyFont="1" applyAlignment="1" applyProtection="1">
      <alignment horizontal="left" vertical="center"/>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7" fillId="0" borderId="0" xfId="0" applyFont="1" applyAlignment="1" applyProtection="1">
      <alignment horizontal="left" vertical="center" wrapText="1"/>
    </xf>
    <xf numFmtId="0" fontId="0" fillId="0" borderId="4" xfId="0" applyBorder="1" applyProtection="1"/>
    <xf numFmtId="0" fontId="0" fillId="0" borderId="0" xfId="0" applyAlignment="1">
      <alignment vertical="center"/>
    </xf>
    <xf numFmtId="0" fontId="0" fillId="0" borderId="3" xfId="0" applyBorder="1" applyAlignment="1" applyProtection="1">
      <alignment vertical="center"/>
    </xf>
    <xf numFmtId="0" fontId="0" fillId="0" borderId="0" xfId="0" applyAlignment="1" applyProtection="1">
      <alignment vertical="center"/>
    </xf>
    <xf numFmtId="0" fontId="10"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3" xfId="0" applyBorder="1" applyAlignment="1">
      <alignment vertical="center"/>
    </xf>
    <xf numFmtId="0" fontId="6" fillId="0" borderId="0" xfId="0" applyFont="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3" xfId="0" applyFont="1" applyBorder="1" applyAlignment="1">
      <alignment vertical="center"/>
    </xf>
    <xf numFmtId="0" fontId="0" fillId="3" borderId="0" xfId="0" applyFill="1" applyAlignment="1" applyProtection="1">
      <alignment vertical="center"/>
    </xf>
    <xf numFmtId="0" fontId="12" fillId="3" borderId="6" xfId="0" applyFont="1" applyFill="1" applyBorder="1" applyAlignment="1" applyProtection="1">
      <alignment horizontal="left" vertical="center"/>
    </xf>
    <xf numFmtId="0" fontId="0" fillId="3" borderId="7" xfId="0" applyFill="1" applyBorder="1" applyAlignment="1" applyProtection="1">
      <alignment vertical="center"/>
    </xf>
    <xf numFmtId="0" fontId="12" fillId="3" borderId="7" xfId="0" applyFont="1" applyFill="1" applyBorder="1" applyAlignment="1" applyProtection="1">
      <alignment horizontal="center"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7" fillId="0" borderId="0" xfId="0" applyFont="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lignment vertical="center"/>
    </xf>
    <xf numFmtId="0" fontId="9" fillId="0" borderId="0" xfId="0"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9" fillId="0" borderId="3" xfId="0" applyFont="1" applyBorder="1" applyAlignment="1">
      <alignment vertical="center"/>
    </xf>
    <xf numFmtId="0" fontId="10" fillId="0" borderId="0" xfId="0" applyFont="1" applyAlignment="1" applyProtection="1">
      <alignment vertical="center"/>
    </xf>
    <xf numFmtId="165" fontId="7"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14" fillId="0" borderId="0" xfId="0" applyFont="1" applyAlignment="1">
      <alignment horizontal="left" vertical="center"/>
    </xf>
    <xf numFmtId="0" fontId="0" fillId="0" borderId="15" xfId="0" applyBorder="1" applyAlignment="1">
      <alignment vertical="center"/>
    </xf>
    <xf numFmtId="0" fontId="0" fillId="0" borderId="15" xfId="0" applyBorder="1" applyAlignment="1" applyProtection="1">
      <alignment vertical="center"/>
    </xf>
    <xf numFmtId="0" fontId="0" fillId="4" borderId="7" xfId="0" applyFill="1" applyBorder="1" applyAlignment="1" applyProtection="1">
      <alignment vertical="center"/>
    </xf>
    <xf numFmtId="0" fontId="15" fillId="4" borderId="8" xfId="0" applyFont="1" applyFill="1" applyBorder="1" applyAlignment="1" applyProtection="1">
      <alignment horizontal="center" vertical="center"/>
    </xf>
    <xf numFmtId="0" fontId="16" fillId="0" borderId="1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2" fillId="0" borderId="0" xfId="0" applyFont="1" applyAlignment="1">
      <alignment vertical="center"/>
    </xf>
    <xf numFmtId="0" fontId="12" fillId="0" borderId="3" xfId="0" applyFont="1" applyBorder="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vertical="center"/>
    </xf>
    <xf numFmtId="4" fontId="17" fillId="0" borderId="0" xfId="0" applyNumberFormat="1" applyFont="1" applyAlignment="1" applyProtection="1">
      <alignment vertical="center"/>
    </xf>
    <xf numFmtId="0" fontId="12" fillId="0" borderId="0" xfId="0" applyFont="1" applyAlignment="1" applyProtection="1">
      <alignment horizontal="center" vertical="center"/>
    </xf>
    <xf numFmtId="0" fontId="12" fillId="0" borderId="3" xfId="0" applyFont="1" applyBorder="1" applyAlignment="1">
      <alignment vertical="center"/>
    </xf>
    <xf numFmtId="4" fontId="13" fillId="0" borderId="14" xfId="0" applyNumberFormat="1" applyFont="1" applyBorder="1" applyAlignment="1" applyProtection="1">
      <alignment vertical="center"/>
    </xf>
    <xf numFmtId="4" fontId="13" fillId="0" borderId="0" xfId="0" applyNumberFormat="1" applyFont="1" applyAlignment="1" applyProtection="1">
      <alignment vertical="center"/>
    </xf>
    <xf numFmtId="166" fontId="13" fillId="0" borderId="0" xfId="0" applyNumberFormat="1" applyFont="1" applyAlignment="1" applyProtection="1">
      <alignment vertical="center"/>
    </xf>
    <xf numFmtId="4" fontId="13" fillId="0" borderId="15" xfId="0" applyNumberFormat="1" applyFont="1" applyBorder="1" applyAlignment="1" applyProtection="1">
      <alignment vertical="center"/>
    </xf>
    <xf numFmtId="0" fontId="12"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vertical="center"/>
    </xf>
    <xf numFmtId="0" fontId="20" fillId="0" borderId="0" xfId="1" applyFont="1" applyAlignment="1">
      <alignment horizontal="center" vertical="center"/>
    </xf>
    <xf numFmtId="0" fontId="19" fillId="0" borderId="3" xfId="0" applyFont="1" applyBorder="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9" fillId="0" borderId="0" xfId="0" applyFont="1" applyAlignment="1" applyProtection="1">
      <alignment horizontal="center" vertical="center"/>
    </xf>
    <xf numFmtId="0" fontId="19" fillId="0" borderId="3" xfId="0" applyFont="1" applyBorder="1" applyAlignment="1">
      <alignment vertical="center"/>
    </xf>
    <xf numFmtId="4" fontId="23" fillId="0" borderId="14" xfId="0" applyNumberFormat="1" applyFont="1" applyBorder="1" applyAlignment="1" applyProtection="1">
      <alignment vertical="center"/>
    </xf>
    <xf numFmtId="4" fontId="23" fillId="0" borderId="0" xfId="0" applyNumberFormat="1" applyFont="1" applyAlignment="1" applyProtection="1">
      <alignment vertical="center"/>
    </xf>
    <xf numFmtId="166" fontId="23" fillId="0" borderId="0" xfId="0" applyNumberFormat="1" applyFont="1" applyAlignment="1" applyProtection="1">
      <alignment vertical="center"/>
    </xf>
    <xf numFmtId="4" fontId="23" fillId="0" borderId="15" xfId="0" applyNumberFormat="1" applyFont="1" applyBorder="1" applyAlignment="1" applyProtection="1">
      <alignment vertical="center"/>
    </xf>
    <xf numFmtId="0" fontId="19" fillId="0" borderId="0" xfId="0" applyFont="1" applyAlignment="1">
      <alignment horizontal="left" vertical="center"/>
    </xf>
    <xf numFmtId="4" fontId="23" fillId="0" borderId="19" xfId="0" applyNumberFormat="1" applyFont="1" applyBorder="1" applyAlignment="1" applyProtection="1">
      <alignment vertical="center"/>
    </xf>
    <xf numFmtId="4" fontId="23" fillId="0" borderId="20" xfId="0" applyNumberFormat="1" applyFont="1" applyBorder="1" applyAlignment="1" applyProtection="1">
      <alignment vertical="center"/>
    </xf>
    <xf numFmtId="166" fontId="23" fillId="0" borderId="20" xfId="0" applyNumberFormat="1" applyFont="1" applyBorder="1" applyAlignment="1" applyProtection="1">
      <alignment vertical="center"/>
    </xf>
    <xf numFmtId="4" fontId="23" fillId="0" borderId="21" xfId="0" applyNumberFormat="1" applyFont="1" applyBorder="1" applyAlignment="1" applyProtection="1">
      <alignment vertical="center"/>
    </xf>
    <xf numFmtId="0" fontId="0" fillId="0" borderId="1" xfId="0" applyBorder="1"/>
    <xf numFmtId="0" fontId="0" fillId="0" borderId="2" xfId="0" applyBorder="1"/>
    <xf numFmtId="0" fontId="3" fillId="0" borderId="0" xfId="0" applyFont="1" applyAlignment="1">
      <alignment horizontal="left" vertical="center"/>
    </xf>
    <xf numFmtId="0" fontId="2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65" fontId="7" fillId="0" borderId="0" xfId="0" applyNumberFormat="1" applyFont="1" applyAlignment="1">
      <alignment horizontal="left" vertical="center"/>
    </xf>
    <xf numFmtId="0" fontId="0" fillId="0" borderId="0" xfId="0" applyAlignment="1">
      <alignment vertical="center" wrapText="1"/>
    </xf>
    <xf numFmtId="0" fontId="0" fillId="0" borderId="3" xfId="0" applyBorder="1" applyAlignment="1">
      <alignment vertical="center" wrapText="1"/>
    </xf>
    <xf numFmtId="0" fontId="10" fillId="0" borderId="0" xfId="0" applyFont="1" applyAlignment="1">
      <alignment horizontal="left" vertical="center"/>
    </xf>
    <xf numFmtId="4" fontId="17" fillId="0" borderId="0" xfId="0" applyNumberFormat="1" applyFont="1" applyAlignment="1">
      <alignment vertical="center"/>
    </xf>
    <xf numFmtId="0" fontId="6" fillId="0" borderId="0" xfId="0" applyFont="1" applyAlignment="1">
      <alignment horizontal="right" vertical="center"/>
    </xf>
    <xf numFmtId="4" fontId="6" fillId="0" borderId="0" xfId="0" applyNumberFormat="1" applyFont="1" applyAlignment="1">
      <alignment vertical="center"/>
    </xf>
    <xf numFmtId="164" fontId="6" fillId="0" borderId="0" xfId="0" applyNumberFormat="1" applyFont="1" applyAlignment="1">
      <alignment horizontal="right" vertical="center"/>
    </xf>
    <xf numFmtId="0" fontId="0" fillId="4" borderId="0" xfId="0" applyFill="1" applyAlignment="1">
      <alignment vertical="center"/>
    </xf>
    <xf numFmtId="0" fontId="12" fillId="4" borderId="6" xfId="0" applyFont="1" applyFill="1" applyBorder="1" applyAlignment="1">
      <alignment horizontal="left" vertical="center"/>
    </xf>
    <xf numFmtId="0" fontId="0" fillId="4" borderId="7" xfId="0" applyFill="1" applyBorder="1" applyAlignment="1">
      <alignment vertical="center"/>
    </xf>
    <xf numFmtId="0" fontId="12" fillId="4" borderId="7" xfId="0" applyFont="1" applyFill="1" applyBorder="1" applyAlignment="1">
      <alignment horizontal="right" vertical="center"/>
    </xf>
    <xf numFmtId="0" fontId="12" fillId="4" borderId="7" xfId="0" applyFont="1" applyFill="1" applyBorder="1" applyAlignment="1">
      <alignment horizontal="center" vertical="center"/>
    </xf>
    <xf numFmtId="4" fontId="12" fillId="4" borderId="7" xfId="0" applyNumberFormat="1" applyFont="1" applyFill="1" applyBorder="1" applyAlignment="1">
      <alignment vertical="center"/>
    </xf>
    <xf numFmtId="0" fontId="0" fillId="4" borderId="8"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5" fillId="4" borderId="0" xfId="0" applyFont="1" applyFill="1" applyAlignment="1" applyProtection="1">
      <alignment horizontal="left" vertical="center"/>
    </xf>
    <xf numFmtId="0" fontId="0" fillId="4" borderId="0" xfId="0" applyFill="1" applyAlignment="1" applyProtection="1">
      <alignment vertical="center"/>
    </xf>
    <xf numFmtId="0" fontId="15" fillId="4" borderId="0" xfId="0" applyFont="1" applyFill="1" applyAlignment="1" applyProtection="1">
      <alignment horizontal="right" vertical="center"/>
    </xf>
    <xf numFmtId="0" fontId="25" fillId="0" borderId="0" xfId="0" applyFont="1" applyAlignment="1" applyProtection="1">
      <alignment horizontal="left" vertical="center"/>
    </xf>
    <xf numFmtId="0" fontId="26" fillId="0" borderId="0" xfId="0" applyFont="1" applyAlignment="1">
      <alignment vertical="center"/>
    </xf>
    <xf numFmtId="0" fontId="26" fillId="0" borderId="3" xfId="0" applyFont="1" applyBorder="1" applyAlignment="1" applyProtection="1">
      <alignment vertical="center"/>
    </xf>
    <xf numFmtId="0" fontId="26" fillId="0" borderId="0" xfId="0" applyFont="1" applyAlignment="1" applyProtection="1">
      <alignment vertical="center"/>
    </xf>
    <xf numFmtId="0" fontId="26" fillId="0" borderId="20" xfId="0" applyFont="1" applyBorder="1" applyAlignment="1" applyProtection="1">
      <alignment horizontal="left" vertical="center"/>
    </xf>
    <xf numFmtId="0" fontId="26" fillId="0" borderId="20" xfId="0" applyFont="1" applyBorder="1" applyAlignment="1" applyProtection="1">
      <alignment vertical="center"/>
    </xf>
    <xf numFmtId="4" fontId="26" fillId="0" borderId="20" xfId="0" applyNumberFormat="1" applyFont="1" applyBorder="1" applyAlignment="1" applyProtection="1">
      <alignment vertical="center"/>
    </xf>
    <xf numFmtId="0" fontId="26" fillId="0" borderId="3" xfId="0" applyFont="1" applyBorder="1" applyAlignment="1">
      <alignment vertical="center"/>
    </xf>
    <xf numFmtId="0" fontId="27" fillId="0" borderId="0" xfId="0" applyFont="1" applyAlignment="1">
      <alignment vertical="center"/>
    </xf>
    <xf numFmtId="0" fontId="27" fillId="0" borderId="3" xfId="0" applyFont="1" applyBorder="1" applyAlignment="1" applyProtection="1">
      <alignment vertical="center"/>
    </xf>
    <xf numFmtId="0" fontId="27" fillId="0" borderId="0" xfId="0" applyFont="1" applyAlignment="1" applyProtection="1">
      <alignment vertical="center"/>
    </xf>
    <xf numFmtId="0" fontId="27" fillId="0" borderId="20" xfId="0" applyFont="1" applyBorder="1" applyAlignment="1" applyProtection="1">
      <alignment horizontal="left" vertical="center"/>
    </xf>
    <xf numFmtId="0" fontId="27" fillId="0" borderId="20" xfId="0" applyFont="1" applyBorder="1" applyAlignment="1" applyProtection="1">
      <alignment vertical="center"/>
    </xf>
    <xf numFmtId="4" fontId="27" fillId="0" borderId="20" xfId="0" applyNumberFormat="1" applyFont="1" applyBorder="1" applyAlignment="1" applyProtection="1">
      <alignment vertical="center"/>
    </xf>
    <xf numFmtId="0" fontId="27" fillId="0" borderId="3" xfId="0" applyFont="1" applyBorder="1" applyAlignment="1">
      <alignment vertical="center"/>
    </xf>
    <xf numFmtId="0" fontId="0" fillId="0" borderId="0" xfId="0" applyAlignment="1">
      <alignment horizontal="center" vertical="center" wrapText="1"/>
    </xf>
    <xf numFmtId="0" fontId="0" fillId="0" borderId="3" xfId="0" applyBorder="1" applyAlignment="1" applyProtection="1">
      <alignment horizontal="center" vertical="center" wrapText="1"/>
    </xf>
    <xf numFmtId="0" fontId="15" fillId="4" borderId="16"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17" fillId="0" borderId="0" xfId="0" applyNumberFormat="1" applyFont="1" applyProtection="1"/>
    <xf numFmtId="166" fontId="28" fillId="0" borderId="12" xfId="0" applyNumberFormat="1" applyFont="1" applyBorder="1" applyProtection="1"/>
    <xf numFmtId="166" fontId="28" fillId="0" borderId="13" xfId="0" applyNumberFormat="1" applyFont="1" applyBorder="1" applyProtection="1"/>
    <xf numFmtId="4" fontId="29" fillId="0" borderId="0" xfId="0" applyNumberFormat="1" applyFont="1" applyAlignment="1">
      <alignment vertical="center"/>
    </xf>
    <xf numFmtId="0" fontId="30" fillId="0" borderId="0" xfId="0" applyFont="1"/>
    <xf numFmtId="0" fontId="30" fillId="0" borderId="3" xfId="0" applyFont="1" applyBorder="1" applyProtection="1"/>
    <xf numFmtId="0" fontId="30" fillId="0" borderId="0" xfId="0" applyFont="1" applyProtection="1"/>
    <xf numFmtId="0" fontId="30" fillId="0" borderId="0" xfId="0" applyFont="1" applyAlignment="1" applyProtection="1">
      <alignment horizontal="left"/>
    </xf>
    <xf numFmtId="0" fontId="26" fillId="0" borderId="0" xfId="0" applyFont="1" applyAlignment="1" applyProtection="1">
      <alignment horizontal="left"/>
    </xf>
    <xf numFmtId="0" fontId="30" fillId="0" borderId="0" xfId="0" applyFont="1" applyProtection="1">
      <protection locked="0"/>
    </xf>
    <xf numFmtId="4" fontId="26" fillId="0" borderId="0" xfId="0" applyNumberFormat="1" applyFont="1" applyProtection="1"/>
    <xf numFmtId="0" fontId="30" fillId="0" borderId="3" xfId="0" applyFont="1" applyBorder="1"/>
    <xf numFmtId="0" fontId="30" fillId="0" borderId="14" xfId="0" applyFont="1" applyBorder="1" applyProtection="1"/>
    <xf numFmtId="166" fontId="30" fillId="0" borderId="0" xfId="0" applyNumberFormat="1" applyFont="1" applyProtection="1"/>
    <xf numFmtId="166" fontId="30" fillId="0" borderId="15" xfId="0" applyNumberFormat="1" applyFont="1" applyBorder="1" applyProtection="1"/>
    <xf numFmtId="0" fontId="30" fillId="0" borderId="0" xfId="0" applyFont="1" applyAlignment="1">
      <alignment horizontal="left"/>
    </xf>
    <xf numFmtId="0" fontId="30" fillId="0" borderId="0" xfId="0" applyFont="1" applyAlignment="1">
      <alignment horizontal="center"/>
    </xf>
    <xf numFmtId="4" fontId="30" fillId="0" borderId="0" xfId="0" applyNumberFormat="1" applyFont="1" applyAlignment="1">
      <alignment vertical="center"/>
    </xf>
    <xf numFmtId="0" fontId="27" fillId="0" borderId="0" xfId="0" applyFont="1" applyAlignment="1" applyProtection="1">
      <alignment horizontal="left"/>
    </xf>
    <xf numFmtId="4" fontId="27" fillId="0" borderId="0" xfId="0" applyNumberFormat="1" applyFont="1" applyProtection="1"/>
    <xf numFmtId="0" fontId="15" fillId="0" borderId="22" xfId="0" applyFont="1" applyBorder="1" applyAlignment="1" applyProtection="1">
      <alignment horizontal="center" vertical="center"/>
    </xf>
    <xf numFmtId="49" fontId="15" fillId="0" borderId="22" xfId="0" applyNumberFormat="1" applyFont="1" applyBorder="1" applyAlignment="1" applyProtection="1">
      <alignment horizontal="left" vertical="center" wrapText="1"/>
    </xf>
    <xf numFmtId="0" fontId="15" fillId="0" borderId="22" xfId="0" applyFont="1" applyBorder="1" applyAlignment="1" applyProtection="1">
      <alignment horizontal="left" vertical="center" wrapText="1"/>
    </xf>
    <xf numFmtId="0" fontId="15" fillId="0" borderId="22" xfId="0" applyFont="1" applyBorder="1" applyAlignment="1" applyProtection="1">
      <alignment horizontal="center" vertical="center" wrapText="1"/>
    </xf>
    <xf numFmtId="167" fontId="15" fillId="0" borderId="22" xfId="0" applyNumberFormat="1" applyFont="1" applyBorder="1" applyAlignment="1" applyProtection="1">
      <alignment vertical="center"/>
    </xf>
    <xf numFmtId="4" fontId="15" fillId="2" borderId="22" xfId="0" applyNumberFormat="1" applyFont="1" applyFill="1" applyBorder="1" applyAlignment="1" applyProtection="1">
      <alignment vertical="center"/>
      <protection locked="0"/>
    </xf>
    <xf numFmtId="4" fontId="15" fillId="0" borderId="22" xfId="0" applyNumberFormat="1" applyFont="1" applyBorder="1" applyAlignment="1" applyProtection="1">
      <alignment vertical="center"/>
    </xf>
    <xf numFmtId="0" fontId="16" fillId="2" borderId="14" xfId="0" applyFont="1" applyFill="1" applyBorder="1" applyAlignment="1" applyProtection="1">
      <alignment horizontal="left" vertical="center"/>
      <protection locked="0"/>
    </xf>
    <xf numFmtId="0" fontId="16" fillId="0" borderId="0" xfId="0" applyFont="1" applyAlignment="1" applyProtection="1">
      <alignment horizontal="center" vertical="center"/>
    </xf>
    <xf numFmtId="166" fontId="16" fillId="0" borderId="0" xfId="0" applyNumberFormat="1" applyFont="1" applyAlignment="1" applyProtection="1">
      <alignment vertical="center"/>
    </xf>
    <xf numFmtId="166" fontId="16" fillId="0" borderId="15" xfId="0" applyNumberFormat="1" applyFont="1" applyBorder="1" applyAlignment="1" applyProtection="1">
      <alignment vertical="center"/>
    </xf>
    <xf numFmtId="0" fontId="15" fillId="0" borderId="0" xfId="0" applyFont="1" applyAlignment="1">
      <alignment horizontal="left" vertical="center"/>
    </xf>
    <xf numFmtId="4" fontId="0" fillId="0" borderId="0" xfId="0" applyNumberForma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pplyProtection="1">
      <alignment vertical="center"/>
    </xf>
    <xf numFmtId="0" fontId="33" fillId="0" borderId="0" xfId="0" applyFont="1" applyAlignment="1">
      <alignment vertical="center"/>
    </xf>
    <xf numFmtId="0" fontId="33" fillId="0" borderId="3" xfId="0" applyFont="1" applyBorder="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horizontal="lef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7" fontId="33" fillId="0" borderId="0" xfId="0" applyNumberFormat="1" applyFont="1" applyAlignment="1" applyProtection="1">
      <alignment vertical="center"/>
    </xf>
    <xf numFmtId="0" fontId="33" fillId="0" borderId="0" xfId="0" applyFont="1" applyAlignment="1" applyProtection="1">
      <alignment vertical="center"/>
      <protection locked="0"/>
    </xf>
    <xf numFmtId="0" fontId="33" fillId="0" borderId="3" xfId="0" applyFont="1" applyBorder="1" applyAlignment="1">
      <alignment vertical="center"/>
    </xf>
    <xf numFmtId="0" fontId="33" fillId="0" borderId="14" xfId="0" applyFont="1" applyBorder="1" applyAlignment="1" applyProtection="1">
      <alignment vertical="center"/>
    </xf>
    <xf numFmtId="0" fontId="33" fillId="0" borderId="15" xfId="0" applyFont="1" applyBorder="1" applyAlignment="1" applyProtection="1">
      <alignment vertical="center"/>
    </xf>
    <xf numFmtId="0" fontId="33" fillId="0" borderId="0" xfId="0" applyFont="1" applyAlignment="1">
      <alignment horizontal="left" vertical="center"/>
    </xf>
    <xf numFmtId="0" fontId="35" fillId="0" borderId="0" xfId="0" applyFont="1" applyAlignment="1" applyProtection="1">
      <alignment vertical="center" wrapText="1"/>
    </xf>
    <xf numFmtId="0" fontId="36" fillId="0" borderId="0" xfId="0" applyFont="1" applyAlignment="1">
      <alignment vertical="center"/>
    </xf>
    <xf numFmtId="0" fontId="36" fillId="0" borderId="3" xfId="0" applyFont="1" applyBorder="1" applyAlignment="1" applyProtection="1">
      <alignment vertical="center"/>
    </xf>
    <xf numFmtId="0" fontId="36"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0" fontId="36" fillId="0" borderId="0" xfId="0" applyFont="1" applyAlignment="1" applyProtection="1">
      <alignment vertical="center"/>
      <protection locked="0"/>
    </xf>
    <xf numFmtId="0" fontId="36" fillId="0" borderId="3" xfId="0" applyFont="1" applyBorder="1" applyAlignment="1">
      <alignment vertical="center"/>
    </xf>
    <xf numFmtId="0" fontId="36" fillId="0" borderId="14" xfId="0" applyFont="1" applyBorder="1" applyAlignment="1" applyProtection="1">
      <alignment vertical="center"/>
    </xf>
    <xf numFmtId="0" fontId="36" fillId="0" borderId="15" xfId="0" applyFont="1" applyBorder="1" applyAlignment="1" applyProtection="1">
      <alignment vertical="center"/>
    </xf>
    <xf numFmtId="0" fontId="36" fillId="0" borderId="0" xfId="0" applyFont="1" applyAlignment="1">
      <alignment horizontal="left" vertical="center"/>
    </xf>
    <xf numFmtId="0" fontId="37" fillId="0" borderId="0" xfId="0" applyFont="1" applyAlignment="1">
      <alignment vertical="center"/>
    </xf>
    <xf numFmtId="0" fontId="37" fillId="0" borderId="3" xfId="0" applyFont="1" applyBorder="1" applyAlignment="1" applyProtection="1">
      <alignment vertical="center"/>
    </xf>
    <xf numFmtId="0" fontId="37"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167" fontId="37" fillId="0" borderId="0" xfId="0" applyNumberFormat="1" applyFont="1" applyAlignment="1" applyProtection="1">
      <alignment vertical="center"/>
    </xf>
    <xf numFmtId="0" fontId="37" fillId="0" borderId="0" xfId="0" applyFont="1" applyAlignment="1" applyProtection="1">
      <alignment vertical="center"/>
      <protection locked="0"/>
    </xf>
    <xf numFmtId="0" fontId="37" fillId="0" borderId="3" xfId="0" applyFont="1" applyBorder="1" applyAlignment="1">
      <alignment vertical="center"/>
    </xf>
    <xf numFmtId="0" fontId="37" fillId="0" borderId="14" xfId="0" applyFont="1" applyBorder="1" applyAlignment="1" applyProtection="1">
      <alignment vertical="center"/>
    </xf>
    <xf numFmtId="0" fontId="37" fillId="0" borderId="15" xfId="0" applyFont="1" applyBorder="1" applyAlignment="1" applyProtection="1">
      <alignment vertical="center"/>
    </xf>
    <xf numFmtId="0" fontId="37" fillId="0" borderId="0" xfId="0" applyFont="1" applyAlignment="1">
      <alignment horizontal="left" vertical="center"/>
    </xf>
    <xf numFmtId="0" fontId="38" fillId="0" borderId="0" xfId="0" applyFont="1" applyAlignment="1">
      <alignment vertical="center"/>
    </xf>
    <xf numFmtId="0" fontId="38" fillId="0" borderId="3" xfId="0" applyFont="1" applyBorder="1" applyAlignment="1" applyProtection="1">
      <alignment vertical="center"/>
    </xf>
    <xf numFmtId="0" fontId="38" fillId="0" borderId="0" xfId="0" applyFont="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38" fillId="0" borderId="0" xfId="0" applyNumberFormat="1" applyFont="1" applyAlignment="1" applyProtection="1">
      <alignment vertical="center"/>
    </xf>
    <xf numFmtId="0" fontId="38" fillId="0" borderId="0" xfId="0" applyFont="1" applyAlignment="1" applyProtection="1">
      <alignment vertical="center"/>
      <protection locked="0"/>
    </xf>
    <xf numFmtId="0" fontId="38" fillId="0" borderId="3" xfId="0" applyFont="1" applyBorder="1" applyAlignment="1">
      <alignment vertical="center"/>
    </xf>
    <xf numFmtId="0" fontId="38" fillId="0" borderId="14" xfId="0" applyFont="1" applyBorder="1" applyAlignment="1" applyProtection="1">
      <alignment vertical="center"/>
    </xf>
    <xf numFmtId="0" fontId="38" fillId="0" borderId="15" xfId="0" applyFont="1" applyBorder="1" applyAlignment="1" applyProtection="1">
      <alignment vertical="center"/>
    </xf>
    <xf numFmtId="0" fontId="38"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pplyProtection="1">
      <alignment horizontal="center" vertical="center"/>
    </xf>
    <xf numFmtId="0" fontId="0" fillId="0" borderId="19" xfId="0"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37" fillId="0" borderId="19" xfId="0" applyFont="1" applyBorder="1" applyAlignment="1" applyProtection="1">
      <alignment vertical="center"/>
    </xf>
    <xf numFmtId="0" fontId="37" fillId="0" borderId="20" xfId="0" applyFont="1" applyBorder="1" applyAlignment="1" applyProtection="1">
      <alignment vertical="center"/>
    </xf>
    <xf numFmtId="0" fontId="37" fillId="0" borderId="21" xfId="0" applyFont="1" applyBorder="1" applyAlignment="1" applyProtection="1">
      <alignment vertical="center"/>
    </xf>
    <xf numFmtId="0" fontId="0" fillId="0" borderId="0" xfId="0" applyAlignment="1">
      <alignment vertical="top"/>
    </xf>
    <xf numFmtId="0" fontId="41" fillId="0" borderId="23" xfId="0" applyFont="1" applyBorder="1" applyAlignment="1">
      <alignment vertical="center" wrapText="1"/>
    </xf>
    <xf numFmtId="0" fontId="41" fillId="0" borderId="24" xfId="0" applyFont="1" applyBorder="1" applyAlignment="1">
      <alignment vertical="center" wrapText="1"/>
    </xf>
    <xf numFmtId="0" fontId="41" fillId="0" borderId="25" xfId="0" applyFont="1" applyBorder="1" applyAlignment="1">
      <alignment vertical="center" wrapText="1"/>
    </xf>
    <xf numFmtId="0" fontId="0" fillId="0" borderId="0" xfId="0" applyAlignment="1">
      <alignment horizontal="center" vertical="center"/>
    </xf>
    <xf numFmtId="0" fontId="41" fillId="0" borderId="26"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6" xfId="0" applyFont="1" applyBorder="1" applyAlignment="1">
      <alignment vertical="center" wrapText="1"/>
    </xf>
    <xf numFmtId="0" fontId="41" fillId="0" borderId="28" xfId="0" applyFont="1" applyBorder="1" applyAlignment="1">
      <alignment vertical="center" wrapText="1"/>
    </xf>
    <xf numFmtId="0" fontId="43" fillId="0" borderId="27" xfId="0" applyFont="1" applyBorder="1" applyAlignment="1">
      <alignment horizontal="left" vertical="center" wrapText="1"/>
    </xf>
    <xf numFmtId="0" fontId="44" fillId="0" borderId="27" xfId="0" applyFont="1" applyBorder="1" applyAlignment="1">
      <alignment horizontal="left" vertical="center" wrapText="1"/>
    </xf>
    <xf numFmtId="0" fontId="45" fillId="0" borderId="26" xfId="0" applyFont="1" applyBorder="1" applyAlignment="1">
      <alignment vertical="center" wrapText="1"/>
    </xf>
    <xf numFmtId="0" fontId="44" fillId="0" borderId="27" xfId="0" applyFont="1" applyBorder="1" applyAlignment="1">
      <alignment vertical="center" wrapText="1"/>
    </xf>
    <xf numFmtId="0" fontId="44" fillId="0" borderId="27" xfId="0" applyFont="1" applyBorder="1" applyAlignment="1">
      <alignment horizontal="left" vertical="center"/>
    </xf>
    <xf numFmtId="0" fontId="44" fillId="0" borderId="27" xfId="0" applyFont="1" applyBorder="1" applyAlignment="1">
      <alignment vertical="center"/>
    </xf>
    <xf numFmtId="49" fontId="44" fillId="0" borderId="27"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27" xfId="0" applyFont="1" applyBorder="1" applyAlignment="1">
      <alignment vertical="top"/>
    </xf>
    <xf numFmtId="0" fontId="41" fillId="0" borderId="0" xfId="0" applyFont="1" applyAlignment="1">
      <alignment vertical="top"/>
    </xf>
    <xf numFmtId="0" fontId="41" fillId="0" borderId="23" xfId="0" applyFont="1" applyBorder="1" applyAlignment="1">
      <alignment horizontal="left"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8" xfId="0" applyFont="1" applyBorder="1" applyAlignment="1">
      <alignment horizontal="left" vertical="center"/>
    </xf>
    <xf numFmtId="0" fontId="43" fillId="0" borderId="27"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27" xfId="0" applyFont="1" applyBorder="1" applyAlignment="1">
      <alignment horizontal="left" vertical="center"/>
    </xf>
    <xf numFmtId="0" fontId="45" fillId="0" borderId="0" xfId="0" applyFont="1" applyAlignment="1">
      <alignment horizontal="left" vertical="center"/>
    </xf>
    <xf numFmtId="0" fontId="29" fillId="0" borderId="27" xfId="0" applyFont="1" applyBorder="1" applyAlignment="1">
      <alignment horizontal="left" vertical="center"/>
    </xf>
    <xf numFmtId="0" fontId="44" fillId="0" borderId="27" xfId="0" applyFont="1" applyBorder="1" applyAlignment="1">
      <alignment horizontal="center" vertical="center"/>
    </xf>
    <xf numFmtId="0" fontId="44" fillId="0" borderId="0" xfId="0" applyFont="1" applyAlignment="1">
      <alignment horizontal="left" vertical="center"/>
    </xf>
    <xf numFmtId="0" fontId="45" fillId="0" borderId="26"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27" xfId="0" applyFont="1" applyBorder="1" applyAlignment="1">
      <alignment horizontal="left" vertical="center"/>
    </xf>
    <xf numFmtId="0" fontId="46" fillId="0" borderId="27" xfId="0" applyFont="1" applyBorder="1" applyAlignment="1">
      <alignment horizontal="left" vertical="center"/>
    </xf>
    <xf numFmtId="0" fontId="47" fillId="0" borderId="27" xfId="0" applyFont="1" applyBorder="1" applyAlignment="1">
      <alignment horizontal="left" vertical="center"/>
    </xf>
    <xf numFmtId="0" fontId="45" fillId="0" borderId="29" xfId="0" applyFont="1" applyBorder="1" applyAlignment="1">
      <alignment horizontal="left" vertical="center"/>
    </xf>
    <xf numFmtId="0" fontId="41" fillId="0" borderId="27" xfId="0" applyFont="1" applyBorder="1" applyAlignment="1">
      <alignment horizontal="left" vertical="center" wrapText="1"/>
    </xf>
    <xf numFmtId="0" fontId="45" fillId="0" borderId="27" xfId="0" applyFont="1" applyBorder="1" applyAlignment="1">
      <alignment horizontal="left" vertical="center" wrapText="1"/>
    </xf>
    <xf numFmtId="0" fontId="45" fillId="0" borderId="27" xfId="0" applyFont="1" applyBorder="1" applyAlignment="1">
      <alignment horizontal="center" vertical="center" wrapText="1"/>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8" xfId="0" applyFont="1" applyBorder="1" applyAlignment="1">
      <alignment horizontal="left" vertical="center" wrapText="1"/>
    </xf>
    <xf numFmtId="0" fontId="47" fillId="0" borderId="26" xfId="0" applyFont="1" applyBorder="1" applyAlignment="1">
      <alignment horizontal="left" vertical="center" wrapText="1"/>
    </xf>
    <xf numFmtId="0" fontId="47" fillId="0" borderId="28"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27" xfId="0" applyFont="1" applyBorder="1" applyAlignment="1">
      <alignment horizontal="left" vertical="top"/>
    </xf>
    <xf numFmtId="0" fontId="44" fillId="0" borderId="27"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7" xfId="0" applyFont="1" applyBorder="1" applyAlignment="1">
      <alignment horizontal="center" vertical="center"/>
    </xf>
    <xf numFmtId="0" fontId="47" fillId="0" borderId="0" xfId="0" applyFont="1" applyAlignment="1">
      <alignment vertical="center"/>
    </xf>
    <xf numFmtId="0" fontId="43" fillId="0" borderId="27"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27" xfId="0" applyFont="1" applyBorder="1" applyAlignment="1">
      <alignment vertical="top"/>
    </xf>
    <xf numFmtId="49" fontId="44" fillId="0" borderId="27"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6"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xf numFmtId="0" fontId="7" fillId="0" borderId="0" xfId="0" applyFont="1" applyAlignment="1" applyProtection="1">
      <alignment horizontal="left" vertical="center"/>
    </xf>
    <xf numFmtId="0" fontId="0" fillId="0" borderId="0" xfId="0" applyProtection="1"/>
    <xf numFmtId="0" fontId="8" fillId="0" borderId="0" xfId="0" applyFont="1" applyAlignment="1">
      <alignment horizontal="left" vertical="top" wrapText="1"/>
    </xf>
    <xf numFmtId="0" fontId="8"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pplyProtection="1">
      <alignment horizontal="left" vertical="top" wrapText="1"/>
    </xf>
    <xf numFmtId="49" fontId="7" fillId="2" borderId="0" xfId="0" applyNumberFormat="1" applyFont="1" applyFill="1" applyAlignment="1" applyProtection="1">
      <alignment horizontal="left" vertical="center"/>
      <protection locked="0"/>
    </xf>
    <xf numFmtId="49" fontId="7" fillId="0" borderId="0" xfId="0" applyNumberFormat="1" applyFont="1" applyAlignment="1" applyProtection="1">
      <alignment horizontal="left" vertical="center"/>
    </xf>
    <xf numFmtId="0" fontId="7" fillId="0" borderId="0" xfId="0" applyFont="1" applyAlignment="1" applyProtection="1">
      <alignment horizontal="left" vertical="center" wrapText="1"/>
    </xf>
    <xf numFmtId="4" fontId="10" fillId="0" borderId="5" xfId="0" applyNumberFormat="1" applyFont="1" applyBorder="1" applyAlignment="1" applyProtection="1">
      <alignment vertical="center"/>
    </xf>
    <xf numFmtId="0" fontId="0" fillId="0" borderId="5" xfId="0" applyBorder="1" applyAlignment="1" applyProtection="1">
      <alignment vertical="center"/>
    </xf>
    <xf numFmtId="0" fontId="6" fillId="0" borderId="0" xfId="0" applyFont="1" applyAlignment="1" applyProtection="1">
      <alignment horizontal="right" vertical="center"/>
    </xf>
    <xf numFmtId="164" fontId="6" fillId="0" borderId="0" xfId="0" applyNumberFormat="1" applyFont="1" applyAlignment="1" applyProtection="1">
      <alignment horizontal="left" vertical="center"/>
    </xf>
    <xf numFmtId="0" fontId="6" fillId="0" borderId="0" xfId="0" applyFont="1" applyAlignment="1" applyProtection="1">
      <alignment vertical="center"/>
    </xf>
    <xf numFmtId="4" fontId="11" fillId="0" borderId="0" xfId="0" applyNumberFormat="1" applyFont="1" applyAlignment="1" applyProtection="1">
      <alignment vertical="center"/>
    </xf>
    <xf numFmtId="0" fontId="12" fillId="3" borderId="7" xfId="0" applyFont="1" applyFill="1" applyBorder="1" applyAlignment="1" applyProtection="1">
      <alignment horizontal="left" vertical="center"/>
    </xf>
    <xf numFmtId="0" fontId="0" fillId="3" borderId="7" xfId="0" applyFill="1" applyBorder="1" applyAlignment="1" applyProtection="1">
      <alignment vertical="center"/>
    </xf>
    <xf numFmtId="4" fontId="12" fillId="3" borderId="7" xfId="0" applyNumberFormat="1" applyFont="1" applyFill="1" applyBorder="1" applyAlignment="1" applyProtection="1">
      <alignment vertical="center"/>
    </xf>
    <xf numFmtId="0" fontId="0" fillId="3" borderId="8" xfId="0" applyFill="1" applyBorder="1" applyAlignment="1" applyProtection="1">
      <alignment vertical="center"/>
    </xf>
    <xf numFmtId="0" fontId="9" fillId="0" borderId="0" xfId="0" applyFont="1" applyAlignment="1" applyProtection="1">
      <alignment horizontal="left" vertical="center" wrapText="1"/>
    </xf>
    <xf numFmtId="0" fontId="9" fillId="0" borderId="0" xfId="0" applyFont="1" applyAlignment="1" applyProtection="1">
      <alignment vertical="center"/>
    </xf>
    <xf numFmtId="165" fontId="7" fillId="0" borderId="0" xfId="0" applyNumberFormat="1" applyFont="1" applyAlignment="1" applyProtection="1">
      <alignment horizontal="left" vertical="center"/>
    </xf>
    <xf numFmtId="0" fontId="7" fillId="0" borderId="0" xfId="0" applyFont="1" applyAlignment="1" applyProtection="1">
      <alignment vertical="center" wrapText="1"/>
    </xf>
    <xf numFmtId="0" fontId="7" fillId="0" borderId="0" xfId="0" applyFont="1" applyAlignment="1" applyProtection="1">
      <alignment vertical="center"/>
    </xf>
    <xf numFmtId="0" fontId="13" fillId="0" borderId="11" xfId="0" applyFont="1" applyBorder="1" applyAlignment="1">
      <alignment horizontal="center" vertical="center"/>
    </xf>
    <xf numFmtId="0" fontId="13" fillId="0" borderId="12" xfId="0" applyFont="1" applyBorder="1" applyAlignment="1">
      <alignment horizontal="left" vertical="center"/>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pplyProtection="1">
      <alignment horizontal="left" vertical="center"/>
    </xf>
    <xf numFmtId="0" fontId="14" fillId="0" borderId="0" xfId="0" applyFont="1" applyAlignment="1" applyProtection="1">
      <alignment horizontal="left" vertical="center"/>
    </xf>
    <xf numFmtId="0" fontId="15" fillId="4" borderId="6" xfId="0" applyFont="1" applyFill="1" applyBorder="1" applyAlignment="1" applyProtection="1">
      <alignment horizontal="center" vertical="center"/>
    </xf>
    <xf numFmtId="0" fontId="15" fillId="4" borderId="7" xfId="0" applyFont="1" applyFill="1" applyBorder="1" applyAlignment="1" applyProtection="1">
      <alignment horizontal="left" vertical="center"/>
    </xf>
    <xf numFmtId="0" fontId="15" fillId="4" borderId="7" xfId="0" applyFont="1" applyFill="1" applyBorder="1" applyAlignment="1" applyProtection="1">
      <alignment horizontal="center" vertical="center"/>
    </xf>
    <xf numFmtId="0" fontId="15" fillId="4" borderId="7" xfId="0" applyFont="1" applyFill="1" applyBorder="1" applyAlignment="1" applyProtection="1">
      <alignment horizontal="right" vertical="center"/>
    </xf>
    <xf numFmtId="4" fontId="17"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21" fillId="0" borderId="0" xfId="0" applyFont="1" applyAlignment="1" applyProtection="1">
      <alignment horizontal="left" vertical="center" wrapText="1"/>
    </xf>
    <xf numFmtId="4" fontId="22" fillId="0" borderId="0" xfId="0" applyNumberFormat="1" applyFont="1" applyAlignment="1" applyProtection="1">
      <alignment vertical="center"/>
    </xf>
    <xf numFmtId="0" fontId="22" fillId="0" borderId="0" xfId="0"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vertical="center"/>
    </xf>
    <xf numFmtId="0" fontId="7" fillId="2" borderId="0" xfId="0" applyFont="1" applyFill="1" applyAlignment="1" applyProtection="1">
      <alignment horizontal="left" vertical="center"/>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0" fillId="0" borderId="0" xfId="0" applyAlignment="1" applyProtection="1">
      <alignment vertical="center"/>
    </xf>
    <xf numFmtId="0" fontId="42" fillId="0" borderId="27" xfId="0" applyFont="1" applyBorder="1" applyAlignment="1">
      <alignment horizontal="center" vertical="center"/>
    </xf>
    <xf numFmtId="0" fontId="42" fillId="0" borderId="27" xfId="0" applyFont="1" applyBorder="1" applyAlignment="1">
      <alignment horizontal="center" vertical="center" wrapText="1"/>
    </xf>
    <xf numFmtId="0" fontId="43" fillId="0" borderId="29" xfId="0" applyFont="1" applyBorder="1" applyAlignment="1">
      <alignment horizontal="left"/>
    </xf>
    <xf numFmtId="0" fontId="44" fillId="0" borderId="27" xfId="0" applyFont="1" applyBorder="1" applyAlignment="1">
      <alignment horizontal="left" vertical="center"/>
    </xf>
    <xf numFmtId="0" fontId="44" fillId="0" borderId="27" xfId="0" applyFont="1" applyBorder="1" applyAlignment="1">
      <alignment horizontal="left" vertical="top"/>
    </xf>
    <xf numFmtId="0" fontId="44" fillId="0" borderId="27" xfId="0" applyFont="1" applyBorder="1" applyAlignment="1">
      <alignment horizontal="left" vertical="center" wrapText="1"/>
    </xf>
    <xf numFmtId="0" fontId="43" fillId="0" borderId="29" xfId="0" applyFont="1" applyBorder="1" applyAlignment="1">
      <alignment horizontal="left" wrapText="1"/>
    </xf>
    <xf numFmtId="49" fontId="44" fillId="0" borderId="27" xfId="0" applyNumberFormat="1"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xdr:blipFill>
      <xdr:spPr bwMode="auto">
        <a:xfrm>
          <a:off x="0" y="0"/>
          <a:ext cx="0" cy="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274321311" TargetMode="External"/><Relationship Id="rId13" Type="http://schemas.openxmlformats.org/officeDocument/2006/relationships/hyperlink" Target="https://podminky.urs.cz/item/CS_URS_2023_02/348121221" TargetMode="External"/><Relationship Id="rId18" Type="http://schemas.openxmlformats.org/officeDocument/2006/relationships/hyperlink" Target="https://podminky.urs.cz/item/CS_URS_2023_02/564730001" TargetMode="External"/><Relationship Id="rId26" Type="http://schemas.openxmlformats.org/officeDocument/2006/relationships/hyperlink" Target="https://podminky.urs.cz/item/CS_URS_2023_02/966073810" TargetMode="External"/><Relationship Id="rId3" Type="http://schemas.openxmlformats.org/officeDocument/2006/relationships/hyperlink" Target="https://podminky.urs.cz/item/CS_URS_2023_02/162301981" TargetMode="External"/><Relationship Id="rId21" Type="http://schemas.openxmlformats.org/officeDocument/2006/relationships/hyperlink" Target="https://podminky.urs.cz/item/CS_URS_2023_02/631311131" TargetMode="External"/><Relationship Id="rId7" Type="http://schemas.openxmlformats.org/officeDocument/2006/relationships/hyperlink" Target="https://podminky.urs.cz/item/CS_URS_2023_02/174111101" TargetMode="External"/><Relationship Id="rId12" Type="http://schemas.openxmlformats.org/officeDocument/2006/relationships/hyperlink" Target="https://podminky.urs.cz/item/CS_URS_2023_02/348121211" TargetMode="External"/><Relationship Id="rId17" Type="http://schemas.openxmlformats.org/officeDocument/2006/relationships/hyperlink" Target="https://podminky.urs.cz/item/CS_URS_2023_02/113107121" TargetMode="External"/><Relationship Id="rId25" Type="http://schemas.openxmlformats.org/officeDocument/2006/relationships/hyperlink" Target="https://podminky.urs.cz/item/CS_URS_2023_02/966072811" TargetMode="External"/><Relationship Id="rId2" Type="http://schemas.openxmlformats.org/officeDocument/2006/relationships/hyperlink" Target="https://podminky.urs.cz/item/CS_URS_2023_02/162301501" TargetMode="External"/><Relationship Id="rId16" Type="http://schemas.openxmlformats.org/officeDocument/2006/relationships/hyperlink" Target="https://podminky.urs.cz/item/CS_URS_2023_02/113107141" TargetMode="External"/><Relationship Id="rId20" Type="http://schemas.openxmlformats.org/officeDocument/2006/relationships/hyperlink" Target="https://podminky.urs.cz/item/CS_URS_2023_02/113107131" TargetMode="External"/><Relationship Id="rId29" Type="http://schemas.openxmlformats.org/officeDocument/2006/relationships/hyperlink" Target="https://podminky.urs.cz/item/CS_URS_2023_02/997013509" TargetMode="External"/><Relationship Id="rId1" Type="http://schemas.openxmlformats.org/officeDocument/2006/relationships/hyperlink" Target="https://podminky.urs.cz/item/CS_URS_2023_02/111211101" TargetMode="External"/><Relationship Id="rId6" Type="http://schemas.openxmlformats.org/officeDocument/2006/relationships/hyperlink" Target="https://podminky.urs.cz/item/CS_URS_2023_02/132212131" TargetMode="External"/><Relationship Id="rId11" Type="http://schemas.openxmlformats.org/officeDocument/2006/relationships/hyperlink" Target="https://podminky.urs.cz/item/CS_URS_2023_02/338171121" TargetMode="External"/><Relationship Id="rId24" Type="http://schemas.openxmlformats.org/officeDocument/2006/relationships/hyperlink" Target="https://podminky.urs.cz/item/CS_URS_2023_02/966071821" TargetMode="External"/><Relationship Id="rId32" Type="http://schemas.openxmlformats.org/officeDocument/2006/relationships/drawing" Target="../drawings/drawing2.xml"/><Relationship Id="rId5" Type="http://schemas.openxmlformats.org/officeDocument/2006/relationships/hyperlink" Target="https://podminky.urs.cz/item/CS_URS_2023_02/131111332" TargetMode="External"/><Relationship Id="rId15" Type="http://schemas.openxmlformats.org/officeDocument/2006/relationships/hyperlink" Target="https://podminky.urs.cz/item/CS_URS_2023_02/919735111" TargetMode="External"/><Relationship Id="rId23" Type="http://schemas.openxmlformats.org/officeDocument/2006/relationships/hyperlink" Target="https://podminky.urs.cz/item/CS_URS_2023_02/966071721" TargetMode="External"/><Relationship Id="rId28"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338171123" TargetMode="External"/><Relationship Id="rId19" Type="http://schemas.openxmlformats.org/officeDocument/2006/relationships/hyperlink" Target="https://podminky.urs.cz/item/CS_URS_2023_02/919735123" TargetMode="External"/><Relationship Id="rId31" Type="http://schemas.openxmlformats.org/officeDocument/2006/relationships/hyperlink" Target="https://podminky.urs.cz/item/CS_URS_2023_02/998018001" TargetMode="External"/><Relationship Id="rId4" Type="http://schemas.openxmlformats.org/officeDocument/2006/relationships/hyperlink" Target="https://podminky.urs.cz/item/CS_URS_2023_02/111209111" TargetMode="External"/><Relationship Id="rId9" Type="http://schemas.openxmlformats.org/officeDocument/2006/relationships/hyperlink" Target="https://podminky.urs.cz/item/CS_URS_2023_02/274362021" TargetMode="External"/><Relationship Id="rId14" Type="http://schemas.openxmlformats.org/officeDocument/2006/relationships/hyperlink" Target="https://podminky.urs.cz/item/CS_URS_2023_02/348171143" TargetMode="External"/><Relationship Id="rId22" Type="http://schemas.openxmlformats.org/officeDocument/2006/relationships/hyperlink" Target="https://podminky.urs.cz/item/CS_URS_2023_02/961044111" TargetMode="External"/><Relationship Id="rId27" Type="http://schemas.openxmlformats.org/officeDocument/2006/relationships/hyperlink" Target="https://podminky.urs.cz/item/CS_URS_2023_02/997013111" TargetMode="External"/><Relationship Id="rId30" Type="http://schemas.openxmlformats.org/officeDocument/2006/relationships/hyperlink" Target="https://podminky.urs.cz/item/CS_URS_2023_02/99701386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274321311" TargetMode="External"/><Relationship Id="rId13" Type="http://schemas.openxmlformats.org/officeDocument/2006/relationships/hyperlink" Target="https://podminky.urs.cz/item/CS_URS_2023_02/348121221" TargetMode="External"/><Relationship Id="rId18" Type="http://schemas.openxmlformats.org/officeDocument/2006/relationships/hyperlink" Target="https://podminky.urs.cz/item/CS_URS_2023_02/564730001" TargetMode="External"/><Relationship Id="rId26" Type="http://schemas.openxmlformats.org/officeDocument/2006/relationships/hyperlink" Target="https://podminky.urs.cz/item/CS_URS_2023_02/997013509" TargetMode="External"/><Relationship Id="rId3" Type="http://schemas.openxmlformats.org/officeDocument/2006/relationships/hyperlink" Target="https://podminky.urs.cz/item/CS_URS_2023_02/162301981" TargetMode="External"/><Relationship Id="rId21" Type="http://schemas.openxmlformats.org/officeDocument/2006/relationships/hyperlink" Target="https://podminky.urs.cz/item/CS_URS_2023_02/966071821" TargetMode="External"/><Relationship Id="rId7" Type="http://schemas.openxmlformats.org/officeDocument/2006/relationships/hyperlink" Target="https://podminky.urs.cz/item/CS_URS_2023_02/174111101" TargetMode="External"/><Relationship Id="rId12" Type="http://schemas.openxmlformats.org/officeDocument/2006/relationships/hyperlink" Target="https://podminky.urs.cz/item/CS_URS_2023_02/348121211" TargetMode="External"/><Relationship Id="rId17" Type="http://schemas.openxmlformats.org/officeDocument/2006/relationships/hyperlink" Target="https://podminky.urs.cz/item/CS_URS_2023_02/113107121" TargetMode="External"/><Relationship Id="rId25" Type="http://schemas.openxmlformats.org/officeDocument/2006/relationships/hyperlink" Target="https://podminky.urs.cz/item/CS_URS_2023_02/997013501" TargetMode="External"/><Relationship Id="rId2" Type="http://schemas.openxmlformats.org/officeDocument/2006/relationships/hyperlink" Target="https://podminky.urs.cz/item/CS_URS_2023_02/162301501" TargetMode="External"/><Relationship Id="rId16" Type="http://schemas.openxmlformats.org/officeDocument/2006/relationships/hyperlink" Target="https://podminky.urs.cz/item/CS_URS_2023_02/113107141" TargetMode="External"/><Relationship Id="rId20" Type="http://schemas.openxmlformats.org/officeDocument/2006/relationships/hyperlink" Target="https://podminky.urs.cz/item/CS_URS_2023_02/966071721" TargetMode="External"/><Relationship Id="rId29" Type="http://schemas.openxmlformats.org/officeDocument/2006/relationships/drawing" Target="../drawings/drawing3.xml"/><Relationship Id="rId1" Type="http://schemas.openxmlformats.org/officeDocument/2006/relationships/hyperlink" Target="https://podminky.urs.cz/item/CS_URS_2023_02/111211101" TargetMode="External"/><Relationship Id="rId6" Type="http://schemas.openxmlformats.org/officeDocument/2006/relationships/hyperlink" Target="https://podminky.urs.cz/item/CS_URS_2023_02/132212131" TargetMode="External"/><Relationship Id="rId11" Type="http://schemas.openxmlformats.org/officeDocument/2006/relationships/hyperlink" Target="https://podminky.urs.cz/item/CS_URS_2023_02/338171115" TargetMode="External"/><Relationship Id="rId24" Type="http://schemas.openxmlformats.org/officeDocument/2006/relationships/hyperlink" Target="https://podminky.urs.cz/item/CS_URS_2023_02/997013219" TargetMode="External"/><Relationship Id="rId5" Type="http://schemas.openxmlformats.org/officeDocument/2006/relationships/hyperlink" Target="https://podminky.urs.cz/item/CS_URS_2023_02/131111332" TargetMode="External"/><Relationship Id="rId15" Type="http://schemas.openxmlformats.org/officeDocument/2006/relationships/hyperlink" Target="https://podminky.urs.cz/item/CS_URS_2023_02/919735111" TargetMode="External"/><Relationship Id="rId23" Type="http://schemas.openxmlformats.org/officeDocument/2006/relationships/hyperlink" Target="https://podminky.urs.cz/item/CS_URS_2023_02/997013111" TargetMode="External"/><Relationship Id="rId28" Type="http://schemas.openxmlformats.org/officeDocument/2006/relationships/hyperlink" Target="https://podminky.urs.cz/item/CS_URS_2023_02/998018001" TargetMode="External"/><Relationship Id="rId10" Type="http://schemas.openxmlformats.org/officeDocument/2006/relationships/hyperlink" Target="https://podminky.urs.cz/item/CS_URS_2023_02/338171123" TargetMode="External"/><Relationship Id="rId19" Type="http://schemas.openxmlformats.org/officeDocument/2006/relationships/hyperlink" Target="https://podminky.urs.cz/item/CS_URS_2023_02/961044111" TargetMode="External"/><Relationship Id="rId4" Type="http://schemas.openxmlformats.org/officeDocument/2006/relationships/hyperlink" Target="https://podminky.urs.cz/item/CS_URS_2023_02/111209111" TargetMode="External"/><Relationship Id="rId9" Type="http://schemas.openxmlformats.org/officeDocument/2006/relationships/hyperlink" Target="https://podminky.urs.cz/item/CS_URS_2023_02/274362021" TargetMode="External"/><Relationship Id="rId14" Type="http://schemas.openxmlformats.org/officeDocument/2006/relationships/hyperlink" Target="https://podminky.urs.cz/item/CS_URS_2023_02/348171143" TargetMode="External"/><Relationship Id="rId22" Type="http://schemas.openxmlformats.org/officeDocument/2006/relationships/hyperlink" Target="https://podminky.urs.cz/item/CS_URS_2023_02/966073810" TargetMode="External"/><Relationship Id="rId27" Type="http://schemas.openxmlformats.org/officeDocument/2006/relationships/hyperlink" Target="https://podminky.urs.cz/item/CS_URS_2023_02/99701386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338171115" TargetMode="External"/><Relationship Id="rId13" Type="http://schemas.openxmlformats.org/officeDocument/2006/relationships/hyperlink" Target="https://podminky.urs.cz/item/CS_URS_2023_02/979054441" TargetMode="External"/><Relationship Id="rId18" Type="http://schemas.openxmlformats.org/officeDocument/2006/relationships/hyperlink" Target="https://podminky.urs.cz/item/CS_URS_2023_02/997013111" TargetMode="External"/><Relationship Id="rId3" Type="http://schemas.openxmlformats.org/officeDocument/2006/relationships/hyperlink" Target="https://podminky.urs.cz/item/CS_URS_2023_02/162301981" TargetMode="External"/><Relationship Id="rId21" Type="http://schemas.openxmlformats.org/officeDocument/2006/relationships/hyperlink" Target="https://podminky.urs.cz/item/CS_URS_2023_02/997013509" TargetMode="External"/><Relationship Id="rId7" Type="http://schemas.openxmlformats.org/officeDocument/2006/relationships/hyperlink" Target="https://podminky.urs.cz/item/CS_URS_2023_02/338171123" TargetMode="External"/><Relationship Id="rId12" Type="http://schemas.openxmlformats.org/officeDocument/2006/relationships/hyperlink" Target="https://podminky.urs.cz/item/CS_URS_2023_02/113106121" TargetMode="External"/><Relationship Id="rId17" Type="http://schemas.openxmlformats.org/officeDocument/2006/relationships/hyperlink" Target="https://podminky.urs.cz/item/CS_URS_2023_02/966071821" TargetMode="External"/><Relationship Id="rId2" Type="http://schemas.openxmlformats.org/officeDocument/2006/relationships/hyperlink" Target="https://podminky.urs.cz/item/CS_URS_2023_02/162301501" TargetMode="External"/><Relationship Id="rId16" Type="http://schemas.openxmlformats.org/officeDocument/2006/relationships/hyperlink" Target="https://podminky.urs.cz/item/CS_URS_2023_02/966071721" TargetMode="External"/><Relationship Id="rId20" Type="http://schemas.openxmlformats.org/officeDocument/2006/relationships/hyperlink" Target="https://podminky.urs.cz/item/CS_URS_2023_02/997013501" TargetMode="External"/><Relationship Id="rId1" Type="http://schemas.openxmlformats.org/officeDocument/2006/relationships/hyperlink" Target="https://podminky.urs.cz/item/CS_URS_2023_02/111211101" TargetMode="External"/><Relationship Id="rId6" Type="http://schemas.openxmlformats.org/officeDocument/2006/relationships/hyperlink" Target="https://podminky.urs.cz/item/CS_URS_2023_02/174111101" TargetMode="External"/><Relationship Id="rId11" Type="http://schemas.openxmlformats.org/officeDocument/2006/relationships/hyperlink" Target="https://podminky.urs.cz/item/CS_URS_2023_02/348171143" TargetMode="External"/><Relationship Id="rId24" Type="http://schemas.openxmlformats.org/officeDocument/2006/relationships/drawing" Target="../drawings/drawing4.xml"/><Relationship Id="rId5" Type="http://schemas.openxmlformats.org/officeDocument/2006/relationships/hyperlink" Target="https://podminky.urs.cz/item/CS_URS_2023_02/131111332" TargetMode="External"/><Relationship Id="rId15" Type="http://schemas.openxmlformats.org/officeDocument/2006/relationships/hyperlink" Target="https://podminky.urs.cz/item/CS_URS_2023_02/961044111" TargetMode="External"/><Relationship Id="rId23" Type="http://schemas.openxmlformats.org/officeDocument/2006/relationships/hyperlink" Target="https://podminky.urs.cz/item/CS_URS_2023_02/998018001" TargetMode="External"/><Relationship Id="rId10" Type="http://schemas.openxmlformats.org/officeDocument/2006/relationships/hyperlink" Target="https://podminky.urs.cz/item/CS_URS_2023_02/348121221" TargetMode="External"/><Relationship Id="rId19" Type="http://schemas.openxmlformats.org/officeDocument/2006/relationships/hyperlink" Target="https://podminky.urs.cz/item/CS_URS_2023_02/997013219" TargetMode="External"/><Relationship Id="rId4" Type="http://schemas.openxmlformats.org/officeDocument/2006/relationships/hyperlink" Target="https://podminky.urs.cz/item/CS_URS_2023_02/111209111" TargetMode="External"/><Relationship Id="rId9" Type="http://schemas.openxmlformats.org/officeDocument/2006/relationships/hyperlink" Target="https://podminky.urs.cz/item/CS_URS_2023_02/348121211" TargetMode="External"/><Relationship Id="rId14" Type="http://schemas.openxmlformats.org/officeDocument/2006/relationships/hyperlink" Target="https://podminky.urs.cz/item/CS_URS_2023_02/596811220" TargetMode="External"/><Relationship Id="rId22" Type="http://schemas.openxmlformats.org/officeDocument/2006/relationships/hyperlink" Target="https://podminky.urs.cz/item/CS_URS_2023_02/997013869"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3_02/012303000" TargetMode="External"/><Relationship Id="rId2" Type="http://schemas.openxmlformats.org/officeDocument/2006/relationships/hyperlink" Target="https://podminky.urs.cz/item/CS_URS_2023_02/012203000" TargetMode="External"/><Relationship Id="rId1" Type="http://schemas.openxmlformats.org/officeDocument/2006/relationships/hyperlink" Target="https://podminky.urs.cz/item/CS_URS_2023_02/011002000" TargetMode="External"/><Relationship Id="rId6" Type="http://schemas.openxmlformats.org/officeDocument/2006/relationships/drawing" Target="../drawings/drawing5.xml"/><Relationship Id="rId5" Type="http://schemas.openxmlformats.org/officeDocument/2006/relationships/hyperlink" Target="https://podminky.urs.cz/item/CS_URS_2023_02/045002000" TargetMode="External"/><Relationship Id="rId4" Type="http://schemas.openxmlformats.org/officeDocument/2006/relationships/hyperlink" Target="https://podminky.urs.cz/item/CS_URS_2023_02/0300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2" t="s">
        <v>0</v>
      </c>
      <c r="AZ1" s="2" t="s">
        <v>1</v>
      </c>
      <c r="BA1" s="2" t="s">
        <v>2</v>
      </c>
      <c r="BB1" s="2" t="s">
        <v>3</v>
      </c>
      <c r="BT1" s="2" t="s">
        <v>4</v>
      </c>
      <c r="BU1" s="2" t="s">
        <v>4</v>
      </c>
      <c r="BV1" s="2" t="s">
        <v>5</v>
      </c>
    </row>
    <row r="2" spans="1:74" s="1" customFormat="1" ht="36.950000000000003" customHeight="1">
      <c r="AR2" s="318"/>
      <c r="AS2" s="318"/>
      <c r="AT2" s="318"/>
      <c r="AU2" s="318"/>
      <c r="AV2" s="318"/>
      <c r="AW2" s="318"/>
      <c r="AX2" s="318"/>
      <c r="AY2" s="318"/>
      <c r="AZ2" s="318"/>
      <c r="BA2" s="318"/>
      <c r="BB2" s="318"/>
      <c r="BC2" s="318"/>
      <c r="BD2" s="318"/>
      <c r="BE2" s="318"/>
      <c r="BS2" s="3" t="s">
        <v>6</v>
      </c>
      <c r="BT2" s="3" t="s">
        <v>7</v>
      </c>
    </row>
    <row r="3" spans="1:74" s="1" customFormat="1" ht="6.9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BS3" s="3" t="s">
        <v>6</v>
      </c>
      <c r="BT3" s="3" t="s">
        <v>8</v>
      </c>
    </row>
    <row r="4" spans="1:74" s="1" customFormat="1" ht="24.95" customHeight="1">
      <c r="B4" s="7"/>
      <c r="C4" s="8"/>
      <c r="D4" s="9" t="s">
        <v>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6"/>
      <c r="AS4" s="10" t="s">
        <v>10</v>
      </c>
      <c r="BE4" s="11" t="s">
        <v>11</v>
      </c>
      <c r="BS4" s="3" t="s">
        <v>12</v>
      </c>
    </row>
    <row r="5" spans="1:74" s="1" customFormat="1" ht="12" customHeight="1">
      <c r="B5" s="7"/>
      <c r="C5" s="8"/>
      <c r="D5" s="12" t="s">
        <v>13</v>
      </c>
      <c r="E5" s="8"/>
      <c r="F5" s="8"/>
      <c r="G5" s="8"/>
      <c r="H5" s="8"/>
      <c r="I5" s="8"/>
      <c r="J5" s="8"/>
      <c r="K5" s="319" t="s">
        <v>14</v>
      </c>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8"/>
      <c r="AQ5" s="8"/>
      <c r="AR5" s="6"/>
      <c r="BE5" s="321" t="s">
        <v>15</v>
      </c>
      <c r="BS5" s="3" t="s">
        <v>6</v>
      </c>
    </row>
    <row r="6" spans="1:74" s="1" customFormat="1" ht="36.950000000000003" customHeight="1">
      <c r="B6" s="7"/>
      <c r="C6" s="8"/>
      <c r="D6" s="14" t="s">
        <v>16</v>
      </c>
      <c r="E6" s="8"/>
      <c r="F6" s="8"/>
      <c r="G6" s="8"/>
      <c r="H6" s="8"/>
      <c r="I6" s="8"/>
      <c r="J6" s="8"/>
      <c r="K6" s="324" t="s">
        <v>17</v>
      </c>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8"/>
      <c r="AQ6" s="8"/>
      <c r="AR6" s="6"/>
      <c r="BE6" s="322"/>
      <c r="BS6" s="3" t="s">
        <v>6</v>
      </c>
    </row>
    <row r="7" spans="1:74" s="1" customFormat="1" ht="12" customHeight="1">
      <c r="B7" s="7"/>
      <c r="C7" s="8"/>
      <c r="D7" s="15" t="s">
        <v>18</v>
      </c>
      <c r="E7" s="8"/>
      <c r="F7" s="8"/>
      <c r="G7" s="8"/>
      <c r="H7" s="8"/>
      <c r="I7" s="8"/>
      <c r="J7" s="8"/>
      <c r="K7" s="13" t="s">
        <v>19</v>
      </c>
      <c r="L7" s="8"/>
      <c r="M7" s="8"/>
      <c r="N7" s="8"/>
      <c r="O7" s="8"/>
      <c r="P7" s="8"/>
      <c r="Q7" s="8"/>
      <c r="R7" s="8"/>
      <c r="S7" s="8"/>
      <c r="T7" s="8"/>
      <c r="U7" s="8"/>
      <c r="V7" s="8"/>
      <c r="W7" s="8"/>
      <c r="X7" s="8"/>
      <c r="Y7" s="8"/>
      <c r="Z7" s="8"/>
      <c r="AA7" s="8"/>
      <c r="AB7" s="8"/>
      <c r="AC7" s="8"/>
      <c r="AD7" s="8"/>
      <c r="AE7" s="8"/>
      <c r="AF7" s="8"/>
      <c r="AG7" s="8"/>
      <c r="AH7" s="8"/>
      <c r="AI7" s="8"/>
      <c r="AJ7" s="8"/>
      <c r="AK7" s="15" t="s">
        <v>20</v>
      </c>
      <c r="AL7" s="8"/>
      <c r="AM7" s="8"/>
      <c r="AN7" s="13" t="s">
        <v>19</v>
      </c>
      <c r="AO7" s="8"/>
      <c r="AP7" s="8"/>
      <c r="AQ7" s="8"/>
      <c r="AR7" s="6"/>
      <c r="BE7" s="322"/>
      <c r="BS7" s="3" t="s">
        <v>6</v>
      </c>
    </row>
    <row r="8" spans="1:74" s="1" customFormat="1" ht="12" customHeight="1">
      <c r="B8" s="7"/>
      <c r="C8" s="8"/>
      <c r="D8" s="15" t="s">
        <v>21</v>
      </c>
      <c r="E8" s="8"/>
      <c r="F8" s="8"/>
      <c r="G8" s="8"/>
      <c r="H8" s="8"/>
      <c r="I8" s="8"/>
      <c r="J8" s="8"/>
      <c r="K8" s="13" t="s">
        <v>22</v>
      </c>
      <c r="L8" s="8"/>
      <c r="M8" s="8"/>
      <c r="N8" s="8"/>
      <c r="O8" s="8"/>
      <c r="P8" s="8"/>
      <c r="Q8" s="8"/>
      <c r="R8" s="8"/>
      <c r="S8" s="8"/>
      <c r="T8" s="8"/>
      <c r="U8" s="8"/>
      <c r="V8" s="8"/>
      <c r="W8" s="8"/>
      <c r="X8" s="8"/>
      <c r="Y8" s="8"/>
      <c r="Z8" s="8"/>
      <c r="AA8" s="8"/>
      <c r="AB8" s="8"/>
      <c r="AC8" s="8"/>
      <c r="AD8" s="8"/>
      <c r="AE8" s="8"/>
      <c r="AF8" s="8"/>
      <c r="AG8" s="8"/>
      <c r="AH8" s="8"/>
      <c r="AI8" s="8"/>
      <c r="AJ8" s="8"/>
      <c r="AK8" s="15" t="s">
        <v>23</v>
      </c>
      <c r="AL8" s="8"/>
      <c r="AM8" s="8"/>
      <c r="AN8" s="16" t="s">
        <v>24</v>
      </c>
      <c r="AO8" s="8"/>
      <c r="AP8" s="8"/>
      <c r="AQ8" s="8"/>
      <c r="AR8" s="6"/>
      <c r="BE8" s="322"/>
      <c r="BS8" s="3" t="s">
        <v>6</v>
      </c>
    </row>
    <row r="9" spans="1:74" s="1" customFormat="1" ht="14.45" customHeight="1">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6"/>
      <c r="BE9" s="322"/>
      <c r="BS9" s="3" t="s">
        <v>6</v>
      </c>
    </row>
    <row r="10" spans="1:74" s="1" customFormat="1" ht="12" customHeight="1">
      <c r="B10" s="7"/>
      <c r="C10" s="8"/>
      <c r="D10" s="15" t="s">
        <v>25</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5" t="s">
        <v>26</v>
      </c>
      <c r="AL10" s="8"/>
      <c r="AM10" s="8"/>
      <c r="AN10" s="13" t="s">
        <v>19</v>
      </c>
      <c r="AO10" s="8"/>
      <c r="AP10" s="8"/>
      <c r="AQ10" s="8"/>
      <c r="AR10" s="6"/>
      <c r="BE10" s="322"/>
      <c r="BS10" s="3" t="s">
        <v>6</v>
      </c>
    </row>
    <row r="11" spans="1:74" s="1" customFormat="1" ht="18.399999999999999" customHeight="1">
      <c r="B11" s="7"/>
      <c r="C11" s="8"/>
      <c r="D11" s="8"/>
      <c r="E11" s="13" t="s">
        <v>22</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5" t="s">
        <v>27</v>
      </c>
      <c r="AL11" s="8"/>
      <c r="AM11" s="8"/>
      <c r="AN11" s="13" t="s">
        <v>19</v>
      </c>
      <c r="AO11" s="8"/>
      <c r="AP11" s="8"/>
      <c r="AQ11" s="8"/>
      <c r="AR11" s="6"/>
      <c r="BE11" s="322"/>
      <c r="BS11" s="3" t="s">
        <v>6</v>
      </c>
    </row>
    <row r="12" spans="1:74" s="1" customFormat="1" ht="6.95" customHeight="1">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6"/>
      <c r="BE12" s="322"/>
      <c r="BS12" s="3" t="s">
        <v>6</v>
      </c>
    </row>
    <row r="13" spans="1:74" s="1" customFormat="1" ht="12" customHeight="1">
      <c r="B13" s="7"/>
      <c r="C13" s="8"/>
      <c r="D13" s="15" t="s">
        <v>28</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5" t="s">
        <v>26</v>
      </c>
      <c r="AL13" s="8"/>
      <c r="AM13" s="8"/>
      <c r="AN13" s="17" t="s">
        <v>29</v>
      </c>
      <c r="AO13" s="8"/>
      <c r="AP13" s="8"/>
      <c r="AQ13" s="8"/>
      <c r="AR13" s="6"/>
      <c r="BE13" s="322"/>
      <c r="BS13" s="3" t="s">
        <v>6</v>
      </c>
    </row>
    <row r="14" spans="1:74" ht="12.75">
      <c r="B14" s="7"/>
      <c r="C14" s="8"/>
      <c r="D14" s="8"/>
      <c r="E14" s="325" t="s">
        <v>29</v>
      </c>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15" t="s">
        <v>27</v>
      </c>
      <c r="AL14" s="8"/>
      <c r="AM14" s="8"/>
      <c r="AN14" s="17" t="s">
        <v>29</v>
      </c>
      <c r="AO14" s="8"/>
      <c r="AP14" s="8"/>
      <c r="AQ14" s="8"/>
      <c r="AR14" s="6"/>
      <c r="BE14" s="322"/>
      <c r="BS14" s="3" t="s">
        <v>6</v>
      </c>
    </row>
    <row r="15" spans="1:74" s="1" customFormat="1" ht="6.95" customHeight="1">
      <c r="B15" s="7"/>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6"/>
      <c r="BE15" s="322"/>
      <c r="BS15" s="3" t="s">
        <v>4</v>
      </c>
    </row>
    <row r="16" spans="1:74" s="1" customFormat="1" ht="12" customHeight="1">
      <c r="B16" s="7"/>
      <c r="C16" s="8"/>
      <c r="D16" s="15" t="s">
        <v>30</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5" t="s">
        <v>26</v>
      </c>
      <c r="AL16" s="8"/>
      <c r="AM16" s="8"/>
      <c r="AN16" s="13" t="s">
        <v>19</v>
      </c>
      <c r="AO16" s="8"/>
      <c r="AP16" s="8"/>
      <c r="AQ16" s="8"/>
      <c r="AR16" s="6"/>
      <c r="BE16" s="322"/>
      <c r="BS16" s="3" t="s">
        <v>4</v>
      </c>
    </row>
    <row r="17" spans="2:71" s="1" customFormat="1" ht="18.399999999999999" customHeight="1">
      <c r="B17" s="7"/>
      <c r="C17" s="8"/>
      <c r="D17" s="8"/>
      <c r="E17" s="13" t="s">
        <v>22</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5" t="s">
        <v>27</v>
      </c>
      <c r="AL17" s="8"/>
      <c r="AM17" s="8"/>
      <c r="AN17" s="13" t="s">
        <v>19</v>
      </c>
      <c r="AO17" s="8"/>
      <c r="AP17" s="8"/>
      <c r="AQ17" s="8"/>
      <c r="AR17" s="6"/>
      <c r="BE17" s="322"/>
      <c r="BS17" s="3" t="s">
        <v>31</v>
      </c>
    </row>
    <row r="18" spans="2:71" s="1" customFormat="1" ht="6.95" customHeight="1">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6"/>
      <c r="BE18" s="322"/>
      <c r="BS18" s="3" t="s">
        <v>6</v>
      </c>
    </row>
    <row r="19" spans="2:71" s="1" customFormat="1" ht="12" customHeight="1">
      <c r="B19" s="7"/>
      <c r="C19" s="8"/>
      <c r="D19" s="15" t="s">
        <v>32</v>
      </c>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5" t="s">
        <v>26</v>
      </c>
      <c r="AL19" s="8"/>
      <c r="AM19" s="8"/>
      <c r="AN19" s="13" t="s">
        <v>19</v>
      </c>
      <c r="AO19" s="8"/>
      <c r="AP19" s="8"/>
      <c r="AQ19" s="8"/>
      <c r="AR19" s="6"/>
      <c r="BE19" s="322"/>
      <c r="BS19" s="3" t="s">
        <v>6</v>
      </c>
    </row>
    <row r="20" spans="2:71" s="1" customFormat="1" ht="18.399999999999999" customHeight="1">
      <c r="B20" s="7"/>
      <c r="C20" s="8"/>
      <c r="D20" s="8"/>
      <c r="E20" s="13" t="s">
        <v>22</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5" t="s">
        <v>27</v>
      </c>
      <c r="AL20" s="8"/>
      <c r="AM20" s="8"/>
      <c r="AN20" s="13" t="s">
        <v>19</v>
      </c>
      <c r="AO20" s="8"/>
      <c r="AP20" s="8"/>
      <c r="AQ20" s="8"/>
      <c r="AR20" s="6"/>
      <c r="BE20" s="322"/>
      <c r="BS20" s="3" t="s">
        <v>4</v>
      </c>
    </row>
    <row r="21" spans="2:71" s="1" customFormat="1" ht="6.95" customHeight="1">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6"/>
      <c r="BE21" s="322"/>
    </row>
    <row r="22" spans="2:71" s="1" customFormat="1" ht="12" customHeight="1">
      <c r="B22" s="7"/>
      <c r="C22" s="8"/>
      <c r="D22" s="15" t="s">
        <v>33</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6"/>
      <c r="BE22" s="322"/>
    </row>
    <row r="23" spans="2:71" s="1" customFormat="1" ht="335.25" customHeight="1">
      <c r="B23" s="7"/>
      <c r="C23" s="8"/>
      <c r="D23" s="8"/>
      <c r="E23" s="327" t="s">
        <v>34</v>
      </c>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8"/>
      <c r="AP23" s="8"/>
      <c r="AQ23" s="8"/>
      <c r="AR23" s="6"/>
      <c r="BE23" s="322"/>
    </row>
    <row r="24" spans="2:71" s="1" customFormat="1" ht="6.95" customHeight="1">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6"/>
      <c r="BE24" s="322"/>
    </row>
    <row r="25" spans="2:71" s="1" customFormat="1" ht="6.95" customHeight="1">
      <c r="B25" s="7"/>
      <c r="C25" s="8"/>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8"/>
      <c r="AQ25" s="8"/>
      <c r="AR25" s="6"/>
      <c r="BE25" s="322"/>
    </row>
    <row r="26" spans="2:71" s="20" customFormat="1" ht="25.9" customHeight="1">
      <c r="B26" s="21"/>
      <c r="C26" s="22"/>
      <c r="D26" s="23" t="s">
        <v>35</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328">
        <f>ROUND(AG54,2)</f>
        <v>0</v>
      </c>
      <c r="AL26" s="329"/>
      <c r="AM26" s="329"/>
      <c r="AN26" s="329"/>
      <c r="AO26" s="329"/>
      <c r="AP26" s="22"/>
      <c r="AQ26" s="22"/>
      <c r="AR26" s="25"/>
      <c r="BE26" s="322"/>
    </row>
    <row r="27" spans="2:71" s="20" customFormat="1" ht="6.95" customHeight="1">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5"/>
      <c r="BE27" s="322"/>
    </row>
    <row r="28" spans="2:71" s="20" customFormat="1" ht="12.75">
      <c r="B28" s="21"/>
      <c r="C28" s="22"/>
      <c r="D28" s="22"/>
      <c r="E28" s="22"/>
      <c r="F28" s="22"/>
      <c r="G28" s="22"/>
      <c r="H28" s="22"/>
      <c r="I28" s="22"/>
      <c r="J28" s="22"/>
      <c r="K28" s="22"/>
      <c r="L28" s="330" t="s">
        <v>36</v>
      </c>
      <c r="M28" s="330"/>
      <c r="N28" s="330"/>
      <c r="O28" s="330"/>
      <c r="P28" s="330"/>
      <c r="Q28" s="22"/>
      <c r="R28" s="22"/>
      <c r="S28" s="22"/>
      <c r="T28" s="22"/>
      <c r="U28" s="22"/>
      <c r="V28" s="22"/>
      <c r="W28" s="330" t="s">
        <v>37</v>
      </c>
      <c r="X28" s="330"/>
      <c r="Y28" s="330"/>
      <c r="Z28" s="330"/>
      <c r="AA28" s="330"/>
      <c r="AB28" s="330"/>
      <c r="AC28" s="330"/>
      <c r="AD28" s="330"/>
      <c r="AE28" s="330"/>
      <c r="AF28" s="22"/>
      <c r="AG28" s="22"/>
      <c r="AH28" s="22"/>
      <c r="AI28" s="22"/>
      <c r="AJ28" s="22"/>
      <c r="AK28" s="330" t="s">
        <v>38</v>
      </c>
      <c r="AL28" s="330"/>
      <c r="AM28" s="330"/>
      <c r="AN28" s="330"/>
      <c r="AO28" s="330"/>
      <c r="AP28" s="22"/>
      <c r="AQ28" s="22"/>
      <c r="AR28" s="25"/>
      <c r="BE28" s="322"/>
    </row>
    <row r="29" spans="2:71" s="26" customFormat="1" ht="14.45" customHeight="1">
      <c r="B29" s="27"/>
      <c r="C29" s="28"/>
      <c r="D29" s="15" t="s">
        <v>39</v>
      </c>
      <c r="E29" s="28"/>
      <c r="F29" s="15" t="s">
        <v>40</v>
      </c>
      <c r="G29" s="28"/>
      <c r="H29" s="28"/>
      <c r="I29" s="28"/>
      <c r="J29" s="28"/>
      <c r="K29" s="28"/>
      <c r="L29" s="331">
        <v>0.21</v>
      </c>
      <c r="M29" s="332"/>
      <c r="N29" s="332"/>
      <c r="O29" s="332"/>
      <c r="P29" s="332"/>
      <c r="Q29" s="28"/>
      <c r="R29" s="28"/>
      <c r="S29" s="28"/>
      <c r="T29" s="28"/>
      <c r="U29" s="28"/>
      <c r="V29" s="28"/>
      <c r="W29" s="333">
        <f>ROUND(AZ54, 2)</f>
        <v>0</v>
      </c>
      <c r="X29" s="332"/>
      <c r="Y29" s="332"/>
      <c r="Z29" s="332"/>
      <c r="AA29" s="332"/>
      <c r="AB29" s="332"/>
      <c r="AC29" s="332"/>
      <c r="AD29" s="332"/>
      <c r="AE29" s="332"/>
      <c r="AF29" s="28"/>
      <c r="AG29" s="28"/>
      <c r="AH29" s="28"/>
      <c r="AI29" s="28"/>
      <c r="AJ29" s="28"/>
      <c r="AK29" s="333">
        <f>ROUND(AV54, 2)</f>
        <v>0</v>
      </c>
      <c r="AL29" s="332"/>
      <c r="AM29" s="332"/>
      <c r="AN29" s="332"/>
      <c r="AO29" s="332"/>
      <c r="AP29" s="28"/>
      <c r="AQ29" s="28"/>
      <c r="AR29" s="29"/>
      <c r="BE29" s="323"/>
    </row>
    <row r="30" spans="2:71" s="26" customFormat="1" ht="14.45" customHeight="1">
      <c r="B30" s="27"/>
      <c r="C30" s="28"/>
      <c r="D30" s="28"/>
      <c r="E30" s="28"/>
      <c r="F30" s="15" t="s">
        <v>41</v>
      </c>
      <c r="G30" s="28"/>
      <c r="H30" s="28"/>
      <c r="I30" s="28"/>
      <c r="J30" s="28"/>
      <c r="K30" s="28"/>
      <c r="L30" s="331">
        <v>0.15</v>
      </c>
      <c r="M30" s="332"/>
      <c r="N30" s="332"/>
      <c r="O30" s="332"/>
      <c r="P30" s="332"/>
      <c r="Q30" s="28"/>
      <c r="R30" s="28"/>
      <c r="S30" s="28"/>
      <c r="T30" s="28"/>
      <c r="U30" s="28"/>
      <c r="V30" s="28"/>
      <c r="W30" s="333">
        <f>ROUND(BA54, 2)</f>
        <v>0</v>
      </c>
      <c r="X30" s="332"/>
      <c r="Y30" s="332"/>
      <c r="Z30" s="332"/>
      <c r="AA30" s="332"/>
      <c r="AB30" s="332"/>
      <c r="AC30" s="332"/>
      <c r="AD30" s="332"/>
      <c r="AE30" s="332"/>
      <c r="AF30" s="28"/>
      <c r="AG30" s="28"/>
      <c r="AH30" s="28"/>
      <c r="AI30" s="28"/>
      <c r="AJ30" s="28"/>
      <c r="AK30" s="333">
        <f>ROUND(AW54, 2)</f>
        <v>0</v>
      </c>
      <c r="AL30" s="332"/>
      <c r="AM30" s="332"/>
      <c r="AN30" s="332"/>
      <c r="AO30" s="332"/>
      <c r="AP30" s="28"/>
      <c r="AQ30" s="28"/>
      <c r="AR30" s="29"/>
      <c r="BE30" s="323"/>
    </row>
    <row r="31" spans="2:71" s="26" customFormat="1" ht="14.45" hidden="1" customHeight="1">
      <c r="B31" s="27"/>
      <c r="C31" s="28"/>
      <c r="D31" s="28"/>
      <c r="E31" s="28"/>
      <c r="F31" s="15" t="s">
        <v>42</v>
      </c>
      <c r="G31" s="28"/>
      <c r="H31" s="28"/>
      <c r="I31" s="28"/>
      <c r="J31" s="28"/>
      <c r="K31" s="28"/>
      <c r="L31" s="331">
        <v>0.21</v>
      </c>
      <c r="M31" s="332"/>
      <c r="N31" s="332"/>
      <c r="O31" s="332"/>
      <c r="P31" s="332"/>
      <c r="Q31" s="28"/>
      <c r="R31" s="28"/>
      <c r="S31" s="28"/>
      <c r="T31" s="28"/>
      <c r="U31" s="28"/>
      <c r="V31" s="28"/>
      <c r="W31" s="333">
        <f>ROUND(BB54, 2)</f>
        <v>0</v>
      </c>
      <c r="X31" s="332"/>
      <c r="Y31" s="332"/>
      <c r="Z31" s="332"/>
      <c r="AA31" s="332"/>
      <c r="AB31" s="332"/>
      <c r="AC31" s="332"/>
      <c r="AD31" s="332"/>
      <c r="AE31" s="332"/>
      <c r="AF31" s="28"/>
      <c r="AG31" s="28"/>
      <c r="AH31" s="28"/>
      <c r="AI31" s="28"/>
      <c r="AJ31" s="28"/>
      <c r="AK31" s="333">
        <v>0</v>
      </c>
      <c r="AL31" s="332"/>
      <c r="AM31" s="332"/>
      <c r="AN31" s="332"/>
      <c r="AO31" s="332"/>
      <c r="AP31" s="28"/>
      <c r="AQ31" s="28"/>
      <c r="AR31" s="29"/>
      <c r="BE31" s="323"/>
    </row>
    <row r="32" spans="2:71" s="26" customFormat="1" ht="14.45" hidden="1" customHeight="1">
      <c r="B32" s="27"/>
      <c r="C32" s="28"/>
      <c r="D32" s="28"/>
      <c r="E32" s="28"/>
      <c r="F32" s="15" t="s">
        <v>43</v>
      </c>
      <c r="G32" s="28"/>
      <c r="H32" s="28"/>
      <c r="I32" s="28"/>
      <c r="J32" s="28"/>
      <c r="K32" s="28"/>
      <c r="L32" s="331">
        <v>0.15</v>
      </c>
      <c r="M32" s="332"/>
      <c r="N32" s="332"/>
      <c r="O32" s="332"/>
      <c r="P32" s="332"/>
      <c r="Q32" s="28"/>
      <c r="R32" s="28"/>
      <c r="S32" s="28"/>
      <c r="T32" s="28"/>
      <c r="U32" s="28"/>
      <c r="V32" s="28"/>
      <c r="W32" s="333">
        <f>ROUND(BC54, 2)</f>
        <v>0</v>
      </c>
      <c r="X32" s="332"/>
      <c r="Y32" s="332"/>
      <c r="Z32" s="332"/>
      <c r="AA32" s="332"/>
      <c r="AB32" s="332"/>
      <c r="AC32" s="332"/>
      <c r="AD32" s="332"/>
      <c r="AE32" s="332"/>
      <c r="AF32" s="28"/>
      <c r="AG32" s="28"/>
      <c r="AH32" s="28"/>
      <c r="AI32" s="28"/>
      <c r="AJ32" s="28"/>
      <c r="AK32" s="333">
        <v>0</v>
      </c>
      <c r="AL32" s="332"/>
      <c r="AM32" s="332"/>
      <c r="AN32" s="332"/>
      <c r="AO32" s="332"/>
      <c r="AP32" s="28"/>
      <c r="AQ32" s="28"/>
      <c r="AR32" s="29"/>
      <c r="BE32" s="323"/>
    </row>
    <row r="33" spans="2:44" s="26" customFormat="1" ht="14.45" hidden="1" customHeight="1">
      <c r="B33" s="27"/>
      <c r="C33" s="28"/>
      <c r="D33" s="28"/>
      <c r="E33" s="28"/>
      <c r="F33" s="15" t="s">
        <v>44</v>
      </c>
      <c r="G33" s="28"/>
      <c r="H33" s="28"/>
      <c r="I33" s="28"/>
      <c r="J33" s="28"/>
      <c r="K33" s="28"/>
      <c r="L33" s="331">
        <v>0</v>
      </c>
      <c r="M33" s="332"/>
      <c r="N33" s="332"/>
      <c r="O33" s="332"/>
      <c r="P33" s="332"/>
      <c r="Q33" s="28"/>
      <c r="R33" s="28"/>
      <c r="S33" s="28"/>
      <c r="T33" s="28"/>
      <c r="U33" s="28"/>
      <c r="V33" s="28"/>
      <c r="W33" s="333">
        <f>ROUND(BD54, 2)</f>
        <v>0</v>
      </c>
      <c r="X33" s="332"/>
      <c r="Y33" s="332"/>
      <c r="Z33" s="332"/>
      <c r="AA33" s="332"/>
      <c r="AB33" s="332"/>
      <c r="AC33" s="332"/>
      <c r="AD33" s="332"/>
      <c r="AE33" s="332"/>
      <c r="AF33" s="28"/>
      <c r="AG33" s="28"/>
      <c r="AH33" s="28"/>
      <c r="AI33" s="28"/>
      <c r="AJ33" s="28"/>
      <c r="AK33" s="333">
        <v>0</v>
      </c>
      <c r="AL33" s="332"/>
      <c r="AM33" s="332"/>
      <c r="AN33" s="332"/>
      <c r="AO33" s="332"/>
      <c r="AP33" s="28"/>
      <c r="AQ33" s="28"/>
      <c r="AR33" s="29"/>
    </row>
    <row r="34" spans="2:44" s="20" customFormat="1" ht="6.95" customHeight="1">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5"/>
    </row>
    <row r="35" spans="2:44" s="20" customFormat="1" ht="25.9" customHeight="1">
      <c r="B35" s="21"/>
      <c r="C35" s="30"/>
      <c r="D35" s="31" t="s">
        <v>45</v>
      </c>
      <c r="E35" s="32"/>
      <c r="F35" s="32"/>
      <c r="G35" s="32"/>
      <c r="H35" s="32"/>
      <c r="I35" s="32"/>
      <c r="J35" s="32"/>
      <c r="K35" s="32"/>
      <c r="L35" s="32"/>
      <c r="M35" s="32"/>
      <c r="N35" s="32"/>
      <c r="O35" s="32"/>
      <c r="P35" s="32"/>
      <c r="Q35" s="32"/>
      <c r="R35" s="32"/>
      <c r="S35" s="32"/>
      <c r="T35" s="33" t="s">
        <v>46</v>
      </c>
      <c r="U35" s="32"/>
      <c r="V35" s="32"/>
      <c r="W35" s="32"/>
      <c r="X35" s="334" t="s">
        <v>47</v>
      </c>
      <c r="Y35" s="335"/>
      <c r="Z35" s="335"/>
      <c r="AA35" s="335"/>
      <c r="AB35" s="335"/>
      <c r="AC35" s="32"/>
      <c r="AD35" s="32"/>
      <c r="AE35" s="32"/>
      <c r="AF35" s="32"/>
      <c r="AG35" s="32"/>
      <c r="AH35" s="32"/>
      <c r="AI35" s="32"/>
      <c r="AJ35" s="32"/>
      <c r="AK35" s="336">
        <f>SUM(AK26:AK33)</f>
        <v>0</v>
      </c>
      <c r="AL35" s="335"/>
      <c r="AM35" s="335"/>
      <c r="AN35" s="335"/>
      <c r="AO35" s="337"/>
      <c r="AP35" s="30"/>
      <c r="AQ35" s="30"/>
      <c r="AR35" s="25"/>
    </row>
    <row r="36" spans="2:44" s="20" customFormat="1" ht="6.95" customHeight="1">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5"/>
    </row>
    <row r="37" spans="2:44" s="20" customFormat="1" ht="6.95" customHeight="1">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25"/>
    </row>
    <row r="41" spans="2:44" s="20" customFormat="1" ht="6.95" customHeight="1">
      <c r="B41" s="36"/>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25"/>
    </row>
    <row r="42" spans="2:44" s="20" customFormat="1" ht="24.95" customHeight="1">
      <c r="B42" s="21"/>
      <c r="C42" s="9" t="s">
        <v>48</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5"/>
    </row>
    <row r="43" spans="2:44" s="20" customFormat="1" ht="6.9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5"/>
    </row>
    <row r="44" spans="2:44" s="38" customFormat="1" ht="12" customHeight="1">
      <c r="B44" s="39"/>
      <c r="C44" s="15" t="s">
        <v>13</v>
      </c>
      <c r="D44" s="40"/>
      <c r="E44" s="40"/>
      <c r="F44" s="40"/>
      <c r="G44" s="40"/>
      <c r="H44" s="40"/>
      <c r="I44" s="40"/>
      <c r="J44" s="40"/>
      <c r="K44" s="40"/>
      <c r="L44" s="40" t="str">
        <f t="shared" ref="L44:L45" si="0">K5</f>
        <v>202317</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1"/>
    </row>
    <row r="45" spans="2:44" s="42" customFormat="1" ht="36.950000000000003" customHeight="1">
      <c r="B45" s="43"/>
      <c r="C45" s="44" t="s">
        <v>16</v>
      </c>
      <c r="D45" s="45"/>
      <c r="E45" s="45"/>
      <c r="F45" s="45"/>
      <c r="G45" s="45"/>
      <c r="H45" s="45"/>
      <c r="I45" s="45"/>
      <c r="J45" s="45"/>
      <c r="K45" s="45"/>
      <c r="L45" s="338" t="str">
        <f t="shared" si="0"/>
        <v>MŠ V.Nejedlého 769 - Oplocení areálu</v>
      </c>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45"/>
      <c r="AQ45" s="45"/>
      <c r="AR45" s="46"/>
    </row>
    <row r="46" spans="2:44" s="20" customFormat="1" ht="6.9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5"/>
    </row>
    <row r="47" spans="2:44" s="20" customFormat="1" ht="12" customHeight="1">
      <c r="B47" s="21"/>
      <c r="C47" s="15" t="s">
        <v>21</v>
      </c>
      <c r="D47" s="22"/>
      <c r="E47" s="22"/>
      <c r="F47" s="22"/>
      <c r="G47" s="22"/>
      <c r="H47" s="22"/>
      <c r="I47" s="22"/>
      <c r="J47" s="22"/>
      <c r="K47" s="22"/>
      <c r="L47" s="47" t="str">
        <f>IF(K8="","",K8)</f>
        <v xml:space="preserve"> </v>
      </c>
      <c r="M47" s="22"/>
      <c r="N47" s="22"/>
      <c r="O47" s="22"/>
      <c r="P47" s="22"/>
      <c r="Q47" s="22"/>
      <c r="R47" s="22"/>
      <c r="S47" s="22"/>
      <c r="T47" s="22"/>
      <c r="U47" s="22"/>
      <c r="V47" s="22"/>
      <c r="W47" s="22"/>
      <c r="X47" s="22"/>
      <c r="Y47" s="22"/>
      <c r="Z47" s="22"/>
      <c r="AA47" s="22"/>
      <c r="AB47" s="22"/>
      <c r="AC47" s="22"/>
      <c r="AD47" s="22"/>
      <c r="AE47" s="22"/>
      <c r="AF47" s="22"/>
      <c r="AG47" s="22"/>
      <c r="AH47" s="22"/>
      <c r="AI47" s="15" t="s">
        <v>23</v>
      </c>
      <c r="AJ47" s="22"/>
      <c r="AK47" s="22"/>
      <c r="AL47" s="22"/>
      <c r="AM47" s="340" t="str">
        <f>IF(AN8= "","",AN8)</f>
        <v>27. 7. 2023</v>
      </c>
      <c r="AN47" s="340"/>
      <c r="AO47" s="22"/>
      <c r="AP47" s="22"/>
      <c r="AQ47" s="22"/>
      <c r="AR47" s="25"/>
    </row>
    <row r="48" spans="2:44" s="20" customFormat="1" ht="6.9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5"/>
    </row>
    <row r="49" spans="1:91" s="20" customFormat="1" ht="15.2" customHeight="1">
      <c r="B49" s="21"/>
      <c r="C49" s="15" t="s">
        <v>25</v>
      </c>
      <c r="D49" s="22"/>
      <c r="E49" s="22"/>
      <c r="F49" s="22"/>
      <c r="G49" s="22"/>
      <c r="H49" s="22"/>
      <c r="I49" s="22"/>
      <c r="J49" s="22"/>
      <c r="K49" s="22"/>
      <c r="L49" s="40" t="str">
        <f>IF(E11= "","",E11)</f>
        <v xml:space="preserve"> </v>
      </c>
      <c r="M49" s="22"/>
      <c r="N49" s="22"/>
      <c r="O49" s="22"/>
      <c r="P49" s="22"/>
      <c r="Q49" s="22"/>
      <c r="R49" s="22"/>
      <c r="S49" s="22"/>
      <c r="T49" s="22"/>
      <c r="U49" s="22"/>
      <c r="V49" s="22"/>
      <c r="W49" s="22"/>
      <c r="X49" s="22"/>
      <c r="Y49" s="22"/>
      <c r="Z49" s="22"/>
      <c r="AA49" s="22"/>
      <c r="AB49" s="22"/>
      <c r="AC49" s="22"/>
      <c r="AD49" s="22"/>
      <c r="AE49" s="22"/>
      <c r="AF49" s="22"/>
      <c r="AG49" s="22"/>
      <c r="AH49" s="22"/>
      <c r="AI49" s="15" t="s">
        <v>30</v>
      </c>
      <c r="AJ49" s="22"/>
      <c r="AK49" s="22"/>
      <c r="AL49" s="22"/>
      <c r="AM49" s="341" t="str">
        <f>IF(E17="","",E17)</f>
        <v xml:space="preserve"> </v>
      </c>
      <c r="AN49" s="342"/>
      <c r="AO49" s="342"/>
      <c r="AP49" s="342"/>
      <c r="AQ49" s="22"/>
      <c r="AR49" s="25"/>
      <c r="AS49" s="343" t="s">
        <v>49</v>
      </c>
      <c r="AT49" s="344"/>
      <c r="AU49" s="49"/>
      <c r="AV49" s="49"/>
      <c r="AW49" s="49"/>
      <c r="AX49" s="49"/>
      <c r="AY49" s="49"/>
      <c r="AZ49" s="49"/>
      <c r="BA49" s="49"/>
      <c r="BB49" s="49"/>
      <c r="BC49" s="49"/>
      <c r="BD49" s="50"/>
    </row>
    <row r="50" spans="1:91" s="20" customFormat="1" ht="15.2" customHeight="1">
      <c r="B50" s="21"/>
      <c r="C50" s="15" t="s">
        <v>28</v>
      </c>
      <c r="D50" s="22"/>
      <c r="E50" s="22"/>
      <c r="F50" s="22"/>
      <c r="G50" s="22"/>
      <c r="H50" s="22"/>
      <c r="I50" s="22"/>
      <c r="J50" s="22"/>
      <c r="K50" s="22"/>
      <c r="L50" s="40" t="str">
        <f>IF(E14= "Vyplň údaj","",E14)</f>
        <v/>
      </c>
      <c r="M50" s="22"/>
      <c r="N50" s="22"/>
      <c r="O50" s="22"/>
      <c r="P50" s="22"/>
      <c r="Q50" s="22"/>
      <c r="R50" s="22"/>
      <c r="S50" s="22"/>
      <c r="T50" s="22"/>
      <c r="U50" s="22"/>
      <c r="V50" s="22"/>
      <c r="W50" s="22"/>
      <c r="X50" s="22"/>
      <c r="Y50" s="22"/>
      <c r="Z50" s="22"/>
      <c r="AA50" s="22"/>
      <c r="AB50" s="22"/>
      <c r="AC50" s="22"/>
      <c r="AD50" s="22"/>
      <c r="AE50" s="22"/>
      <c r="AF50" s="22"/>
      <c r="AG50" s="22"/>
      <c r="AH50" s="22"/>
      <c r="AI50" s="15" t="s">
        <v>32</v>
      </c>
      <c r="AJ50" s="22"/>
      <c r="AK50" s="22"/>
      <c r="AL50" s="22"/>
      <c r="AM50" s="341" t="str">
        <f>IF(E20="","",E20)</f>
        <v xml:space="preserve"> </v>
      </c>
      <c r="AN50" s="342"/>
      <c r="AO50" s="342"/>
      <c r="AP50" s="342"/>
      <c r="AQ50" s="22"/>
      <c r="AR50" s="25"/>
      <c r="AS50" s="345"/>
      <c r="AT50" s="346"/>
      <c r="BD50" s="52"/>
    </row>
    <row r="51" spans="1:91" s="20" customFormat="1" ht="10.9" customHeight="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5"/>
      <c r="AS51" s="347"/>
      <c r="AT51" s="348"/>
      <c r="AU51" s="22"/>
      <c r="AV51" s="22"/>
      <c r="AW51" s="22"/>
      <c r="AX51" s="22"/>
      <c r="AY51" s="22"/>
      <c r="AZ51" s="22"/>
      <c r="BA51" s="22"/>
      <c r="BB51" s="22"/>
      <c r="BC51" s="22"/>
      <c r="BD51" s="53"/>
    </row>
    <row r="52" spans="1:91" s="20" customFormat="1" ht="29.25" customHeight="1">
      <c r="B52" s="21"/>
      <c r="C52" s="349" t="s">
        <v>50</v>
      </c>
      <c r="D52" s="350"/>
      <c r="E52" s="350"/>
      <c r="F52" s="350"/>
      <c r="G52" s="350"/>
      <c r="H52" s="54"/>
      <c r="I52" s="351" t="s">
        <v>51</v>
      </c>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2" t="s">
        <v>52</v>
      </c>
      <c r="AH52" s="350"/>
      <c r="AI52" s="350"/>
      <c r="AJ52" s="350"/>
      <c r="AK52" s="350"/>
      <c r="AL52" s="350"/>
      <c r="AM52" s="350"/>
      <c r="AN52" s="351" t="s">
        <v>53</v>
      </c>
      <c r="AO52" s="350"/>
      <c r="AP52" s="350"/>
      <c r="AQ52" s="55" t="s">
        <v>54</v>
      </c>
      <c r="AR52" s="25"/>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20" customFormat="1" ht="10.9" customHeight="1">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5"/>
      <c r="AS53" s="59"/>
      <c r="AT53" s="60"/>
      <c r="AU53" s="60"/>
      <c r="AV53" s="60"/>
      <c r="AW53" s="60"/>
      <c r="AX53" s="60"/>
      <c r="AY53" s="60"/>
      <c r="AZ53" s="60"/>
      <c r="BA53" s="60"/>
      <c r="BB53" s="60"/>
      <c r="BC53" s="60"/>
      <c r="BD53" s="61"/>
    </row>
    <row r="54" spans="1:91" s="62" customFormat="1" ht="32.450000000000003" customHeight="1">
      <c r="B54" s="63"/>
      <c r="C54" s="64" t="s">
        <v>67</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353">
        <f>ROUND(SUM(AG55:AG58),2)</f>
        <v>0</v>
      </c>
      <c r="AH54" s="353"/>
      <c r="AI54" s="353"/>
      <c r="AJ54" s="353"/>
      <c r="AK54" s="353"/>
      <c r="AL54" s="353"/>
      <c r="AM54" s="353"/>
      <c r="AN54" s="354">
        <f t="shared" ref="AN54:AN58" si="1">SUM(AG54,AT54)</f>
        <v>0</v>
      </c>
      <c r="AO54" s="354"/>
      <c r="AP54" s="354"/>
      <c r="AQ54" s="67" t="s">
        <v>19</v>
      </c>
      <c r="AR54" s="68"/>
      <c r="AS54" s="69">
        <f>ROUND(SUM(AS55:AS58),2)</f>
        <v>0</v>
      </c>
      <c r="AT54" s="70">
        <f t="shared" ref="AT54:AT58" si="2">ROUND(SUM(AV54:AW54),2)</f>
        <v>0</v>
      </c>
      <c r="AU54" s="71">
        <f>ROUND(SUM(AU55:AU58),5)</f>
        <v>0</v>
      </c>
      <c r="AV54" s="70">
        <f>ROUND(AZ54*L29,2)</f>
        <v>0</v>
      </c>
      <c r="AW54" s="70">
        <f>ROUND(BA54*L30,2)</f>
        <v>0</v>
      </c>
      <c r="AX54" s="70">
        <f>ROUND(BB54*L29,2)</f>
        <v>0</v>
      </c>
      <c r="AY54" s="70">
        <f>ROUND(BC54*L30,2)</f>
        <v>0</v>
      </c>
      <c r="AZ54" s="70">
        <f>ROUND(SUM(AZ55:AZ58),2)</f>
        <v>0</v>
      </c>
      <c r="BA54" s="70">
        <f>ROUND(SUM(BA55:BA58),2)</f>
        <v>0</v>
      </c>
      <c r="BB54" s="70">
        <f>ROUND(SUM(BB55:BB58),2)</f>
        <v>0</v>
      </c>
      <c r="BC54" s="70">
        <f>ROUND(SUM(BC55:BC58),2)</f>
        <v>0</v>
      </c>
      <c r="BD54" s="72">
        <f>ROUND(SUM(BD55:BD58),2)</f>
        <v>0</v>
      </c>
      <c r="BS54" s="73" t="s">
        <v>68</v>
      </c>
      <c r="BT54" s="73" t="s">
        <v>69</v>
      </c>
      <c r="BU54" s="74" t="s">
        <v>70</v>
      </c>
      <c r="BV54" s="73" t="s">
        <v>71</v>
      </c>
      <c r="BW54" s="73" t="s">
        <v>5</v>
      </c>
      <c r="BX54" s="73" t="s">
        <v>72</v>
      </c>
      <c r="CL54" s="73" t="s">
        <v>19</v>
      </c>
    </row>
    <row r="55" spans="1:91" s="75" customFormat="1" ht="16.5" customHeight="1">
      <c r="A55" s="76" t="s">
        <v>73</v>
      </c>
      <c r="B55" s="77"/>
      <c r="C55" s="78"/>
      <c r="D55" s="355" t="s">
        <v>74</v>
      </c>
      <c r="E55" s="355"/>
      <c r="F55" s="355"/>
      <c r="G55" s="355"/>
      <c r="H55" s="355"/>
      <c r="I55" s="79"/>
      <c r="J55" s="355" t="s">
        <v>75</v>
      </c>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6">
        <f>'01 - Etapa I. (J-C)'!J30</f>
        <v>0</v>
      </c>
      <c r="AH55" s="357"/>
      <c r="AI55" s="357"/>
      <c r="AJ55" s="357"/>
      <c r="AK55" s="357"/>
      <c r="AL55" s="357"/>
      <c r="AM55" s="357"/>
      <c r="AN55" s="356">
        <f t="shared" si="1"/>
        <v>0</v>
      </c>
      <c r="AO55" s="357"/>
      <c r="AP55" s="357"/>
      <c r="AQ55" s="80" t="s">
        <v>76</v>
      </c>
      <c r="AR55" s="81"/>
      <c r="AS55" s="82">
        <v>0</v>
      </c>
      <c r="AT55" s="83">
        <f t="shared" si="2"/>
        <v>0</v>
      </c>
      <c r="AU55" s="84">
        <f>'01 - Etapa I. (J-C)'!P89</f>
        <v>0</v>
      </c>
      <c r="AV55" s="83">
        <f>'01 - Etapa I. (J-C)'!J33</f>
        <v>0</v>
      </c>
      <c r="AW55" s="83">
        <f>'01 - Etapa I. (J-C)'!J34</f>
        <v>0</v>
      </c>
      <c r="AX55" s="83">
        <f>'01 - Etapa I. (J-C)'!J35</f>
        <v>0</v>
      </c>
      <c r="AY55" s="83">
        <f>'01 - Etapa I. (J-C)'!J36</f>
        <v>0</v>
      </c>
      <c r="AZ55" s="83">
        <f>'01 - Etapa I. (J-C)'!F33</f>
        <v>0</v>
      </c>
      <c r="BA55" s="83">
        <f>'01 - Etapa I. (J-C)'!F34</f>
        <v>0</v>
      </c>
      <c r="BB55" s="83">
        <f>'01 - Etapa I. (J-C)'!F35</f>
        <v>0</v>
      </c>
      <c r="BC55" s="83">
        <f>'01 - Etapa I. (J-C)'!F36</f>
        <v>0</v>
      </c>
      <c r="BD55" s="85">
        <f>'01 - Etapa I. (J-C)'!F37</f>
        <v>0</v>
      </c>
      <c r="BT55" s="86" t="s">
        <v>77</v>
      </c>
      <c r="BV55" s="86" t="s">
        <v>71</v>
      </c>
      <c r="BW55" s="86" t="s">
        <v>78</v>
      </c>
      <c r="BX55" s="86" t="s">
        <v>5</v>
      </c>
      <c r="CL55" s="86" t="s">
        <v>19</v>
      </c>
      <c r="CM55" s="86" t="s">
        <v>79</v>
      </c>
    </row>
    <row r="56" spans="1:91" s="75" customFormat="1" ht="16.5" customHeight="1">
      <c r="A56" s="76" t="s">
        <v>73</v>
      </c>
      <c r="B56" s="77"/>
      <c r="C56" s="78"/>
      <c r="D56" s="355" t="s">
        <v>80</v>
      </c>
      <c r="E56" s="355"/>
      <c r="F56" s="355"/>
      <c r="G56" s="355"/>
      <c r="H56" s="355"/>
      <c r="I56" s="79"/>
      <c r="J56" s="355" t="s">
        <v>81</v>
      </c>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6">
        <f>'02 - Etapa II. (C-garáž)'!J30</f>
        <v>0</v>
      </c>
      <c r="AH56" s="357"/>
      <c r="AI56" s="357"/>
      <c r="AJ56" s="357"/>
      <c r="AK56" s="357"/>
      <c r="AL56" s="357"/>
      <c r="AM56" s="357"/>
      <c r="AN56" s="356">
        <f t="shared" si="1"/>
        <v>0</v>
      </c>
      <c r="AO56" s="357"/>
      <c r="AP56" s="357"/>
      <c r="AQ56" s="80" t="s">
        <v>76</v>
      </c>
      <c r="AR56" s="81"/>
      <c r="AS56" s="82">
        <v>0</v>
      </c>
      <c r="AT56" s="83">
        <f t="shared" si="2"/>
        <v>0</v>
      </c>
      <c r="AU56" s="84">
        <f>'02 - Etapa II. (C-garáž)'!P88</f>
        <v>0</v>
      </c>
      <c r="AV56" s="83">
        <f>'02 - Etapa II. (C-garáž)'!J33</f>
        <v>0</v>
      </c>
      <c r="AW56" s="83">
        <f>'02 - Etapa II. (C-garáž)'!J34</f>
        <v>0</v>
      </c>
      <c r="AX56" s="83">
        <f>'02 - Etapa II. (C-garáž)'!J35</f>
        <v>0</v>
      </c>
      <c r="AY56" s="83">
        <f>'02 - Etapa II. (C-garáž)'!J36</f>
        <v>0</v>
      </c>
      <c r="AZ56" s="83">
        <f>'02 - Etapa II. (C-garáž)'!F33</f>
        <v>0</v>
      </c>
      <c r="BA56" s="83">
        <f>'02 - Etapa II. (C-garáž)'!F34</f>
        <v>0</v>
      </c>
      <c r="BB56" s="83">
        <f>'02 - Etapa II. (C-garáž)'!F35</f>
        <v>0</v>
      </c>
      <c r="BC56" s="83">
        <f>'02 - Etapa II. (C-garáž)'!F36</f>
        <v>0</v>
      </c>
      <c r="BD56" s="85">
        <f>'02 - Etapa II. (C-garáž)'!F37</f>
        <v>0</v>
      </c>
      <c r="BT56" s="86" t="s">
        <v>77</v>
      </c>
      <c r="BV56" s="86" t="s">
        <v>71</v>
      </c>
      <c r="BW56" s="86" t="s">
        <v>82</v>
      </c>
      <c r="BX56" s="86" t="s">
        <v>5</v>
      </c>
      <c r="CL56" s="86" t="s">
        <v>19</v>
      </c>
      <c r="CM56" s="86" t="s">
        <v>79</v>
      </c>
    </row>
    <row r="57" spans="1:91" s="75" customFormat="1" ht="16.5" customHeight="1">
      <c r="A57" s="76" t="s">
        <v>73</v>
      </c>
      <c r="B57" s="77"/>
      <c r="C57" s="78"/>
      <c r="D57" s="355" t="s">
        <v>83</v>
      </c>
      <c r="E57" s="355"/>
      <c r="F57" s="355"/>
      <c r="G57" s="355"/>
      <c r="H57" s="355"/>
      <c r="I57" s="79"/>
      <c r="J57" s="355" t="s">
        <v>84</v>
      </c>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6">
        <f>'03 - Etapa III. (garáž-J)'!J30</f>
        <v>0</v>
      </c>
      <c r="AH57" s="357"/>
      <c r="AI57" s="357"/>
      <c r="AJ57" s="357"/>
      <c r="AK57" s="357"/>
      <c r="AL57" s="357"/>
      <c r="AM57" s="357"/>
      <c r="AN57" s="356">
        <f t="shared" si="1"/>
        <v>0</v>
      </c>
      <c r="AO57" s="357"/>
      <c r="AP57" s="357"/>
      <c r="AQ57" s="80" t="s">
        <v>76</v>
      </c>
      <c r="AR57" s="81"/>
      <c r="AS57" s="82">
        <v>0</v>
      </c>
      <c r="AT57" s="83">
        <f t="shared" si="2"/>
        <v>0</v>
      </c>
      <c r="AU57" s="84">
        <f>'03 - Etapa III. (garáž-J)'!P86</f>
        <v>0</v>
      </c>
      <c r="AV57" s="83">
        <f>'03 - Etapa III. (garáž-J)'!J33</f>
        <v>0</v>
      </c>
      <c r="AW57" s="83">
        <f>'03 - Etapa III. (garáž-J)'!J34</f>
        <v>0</v>
      </c>
      <c r="AX57" s="83">
        <f>'03 - Etapa III. (garáž-J)'!J35</f>
        <v>0</v>
      </c>
      <c r="AY57" s="83">
        <f>'03 - Etapa III. (garáž-J)'!J36</f>
        <v>0</v>
      </c>
      <c r="AZ57" s="83">
        <f>'03 - Etapa III. (garáž-J)'!F33</f>
        <v>0</v>
      </c>
      <c r="BA57" s="83">
        <f>'03 - Etapa III. (garáž-J)'!F34</f>
        <v>0</v>
      </c>
      <c r="BB57" s="83">
        <f>'03 - Etapa III. (garáž-J)'!F35</f>
        <v>0</v>
      </c>
      <c r="BC57" s="83">
        <f>'03 - Etapa III. (garáž-J)'!F36</f>
        <v>0</v>
      </c>
      <c r="BD57" s="85">
        <f>'03 - Etapa III. (garáž-J)'!F37</f>
        <v>0</v>
      </c>
      <c r="BT57" s="86" t="s">
        <v>77</v>
      </c>
      <c r="BV57" s="86" t="s">
        <v>71</v>
      </c>
      <c r="BW57" s="86" t="s">
        <v>85</v>
      </c>
      <c r="BX57" s="86" t="s">
        <v>5</v>
      </c>
      <c r="CL57" s="86" t="s">
        <v>19</v>
      </c>
      <c r="CM57" s="86" t="s">
        <v>79</v>
      </c>
    </row>
    <row r="58" spans="1:91" s="75" customFormat="1" ht="16.5" customHeight="1">
      <c r="A58" s="76" t="s">
        <v>73</v>
      </c>
      <c r="B58" s="77"/>
      <c r="C58" s="78"/>
      <c r="D58" s="355" t="s">
        <v>86</v>
      </c>
      <c r="E58" s="355"/>
      <c r="F58" s="355"/>
      <c r="G58" s="355"/>
      <c r="H58" s="355"/>
      <c r="I58" s="79"/>
      <c r="J58" s="355" t="s">
        <v>87</v>
      </c>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6">
        <f>'99 - VRN'!J30</f>
        <v>0</v>
      </c>
      <c r="AH58" s="357"/>
      <c r="AI58" s="357"/>
      <c r="AJ58" s="357"/>
      <c r="AK58" s="357"/>
      <c r="AL58" s="357"/>
      <c r="AM58" s="357"/>
      <c r="AN58" s="356">
        <f t="shared" si="1"/>
        <v>0</v>
      </c>
      <c r="AO58" s="357"/>
      <c r="AP58" s="357"/>
      <c r="AQ58" s="80" t="s">
        <v>76</v>
      </c>
      <c r="AR58" s="81"/>
      <c r="AS58" s="87">
        <v>0</v>
      </c>
      <c r="AT58" s="88">
        <f t="shared" si="2"/>
        <v>0</v>
      </c>
      <c r="AU58" s="89">
        <f>'99 - VRN'!P83</f>
        <v>0</v>
      </c>
      <c r="AV58" s="88">
        <f>'99 - VRN'!J33</f>
        <v>0</v>
      </c>
      <c r="AW58" s="88">
        <f>'99 - VRN'!J34</f>
        <v>0</v>
      </c>
      <c r="AX58" s="88">
        <f>'99 - VRN'!J35</f>
        <v>0</v>
      </c>
      <c r="AY58" s="88">
        <f>'99 - VRN'!J36</f>
        <v>0</v>
      </c>
      <c r="AZ58" s="88">
        <f>'99 - VRN'!F33</f>
        <v>0</v>
      </c>
      <c r="BA58" s="88">
        <f>'99 - VRN'!F34</f>
        <v>0</v>
      </c>
      <c r="BB58" s="88">
        <f>'99 - VRN'!F35</f>
        <v>0</v>
      </c>
      <c r="BC58" s="88">
        <f>'99 - VRN'!F36</f>
        <v>0</v>
      </c>
      <c r="BD58" s="90">
        <f>'99 - VRN'!F37</f>
        <v>0</v>
      </c>
      <c r="BT58" s="86" t="s">
        <v>77</v>
      </c>
      <c r="BV58" s="86" t="s">
        <v>71</v>
      </c>
      <c r="BW58" s="86" t="s">
        <v>88</v>
      </c>
      <c r="BX58" s="86" t="s">
        <v>5</v>
      </c>
      <c r="CL58" s="86" t="s">
        <v>19</v>
      </c>
      <c r="CM58" s="86" t="s">
        <v>79</v>
      </c>
    </row>
    <row r="59" spans="1:91" s="20" customFormat="1" ht="30" customHeight="1">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5"/>
    </row>
    <row r="60" spans="1:91" s="20" customFormat="1" ht="6.95" customHeight="1">
      <c r="B60" s="34"/>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25"/>
    </row>
  </sheetData>
  <sheetProtection algorithmName="SHA-512" hashValue="VrDTmGAJLPRFdlUg84QqUC47446McaSy2RwFrgKnXr+qKDgvp8N/28oDw8CWBGDLc/NM2j9+90x2p7qyQUj/AA==" saltValue="jMBwKE8VlsBbRAzLLY4hca8zBDWrfmslysFf8M8rYksf6z0SQ19tEQv27CLyNqZlsl7cUs9O0p4VKVVtOpC5UQ==" spinCount="100000" sheet="1" objects="1" scenarios="1" formatColumns="0" formatRows="0"/>
  <mergeCells count="54">
    <mergeCell ref="D57:H57"/>
    <mergeCell ref="J57:AF57"/>
    <mergeCell ref="AG57:AM57"/>
    <mergeCell ref="AN57:AP57"/>
    <mergeCell ref="D58:H58"/>
    <mergeCell ref="J58:AF58"/>
    <mergeCell ref="AG58:AM58"/>
    <mergeCell ref="AN58:AP58"/>
    <mergeCell ref="D55:H55"/>
    <mergeCell ref="J55:AF55"/>
    <mergeCell ref="AG55:AM55"/>
    <mergeCell ref="AN55:AP55"/>
    <mergeCell ref="D56:H56"/>
    <mergeCell ref="J56:AF56"/>
    <mergeCell ref="AG56:AM56"/>
    <mergeCell ref="AN56:AP56"/>
    <mergeCell ref="C52:G52"/>
    <mergeCell ref="I52:AF52"/>
    <mergeCell ref="AG52:AM52"/>
    <mergeCell ref="AN52:AP52"/>
    <mergeCell ref="AG54:AM54"/>
    <mergeCell ref="AN54:AP54"/>
    <mergeCell ref="L45:AO45"/>
    <mergeCell ref="AM47:AN47"/>
    <mergeCell ref="AM49:AP49"/>
    <mergeCell ref="AS49:AT51"/>
    <mergeCell ref="AM50:AP50"/>
    <mergeCell ref="L33:P33"/>
    <mergeCell ref="W33:AE33"/>
    <mergeCell ref="AK33:AO33"/>
    <mergeCell ref="X35:AB35"/>
    <mergeCell ref="AK35:AO35"/>
    <mergeCell ref="L31:P31"/>
    <mergeCell ref="W31:AE31"/>
    <mergeCell ref="AK31:AO31"/>
    <mergeCell ref="L32:P32"/>
    <mergeCell ref="W32:AE32"/>
    <mergeCell ref="AK32:AO32"/>
    <mergeCell ref="AR2:BE2"/>
    <mergeCell ref="K5:AO5"/>
    <mergeCell ref="BE5:BE32"/>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s>
  <hyperlinks>
    <hyperlink ref="A55" location="'01 - Etapa I. (J-C)'!C2" display="/"/>
    <hyperlink ref="A56" location="'02 - Etapa II. (C-garáž)'!C2" display="/"/>
    <hyperlink ref="A57" location="'03 - Etapa III. (garáž-J)'!C2" display="/"/>
    <hyperlink ref="A58" location="'99 - VRN'!C2" display="/"/>
  </hyperlinks>
  <pageMargins left="0.39375000000000004" right="0.39375000000000004" top="0.39375000000000004" bottom="0.39375000000000004"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2:46" s="1" customFormat="1" ht="36.950000000000003" customHeight="1">
      <c r="L2" s="318"/>
      <c r="M2" s="318"/>
      <c r="N2" s="318"/>
      <c r="O2" s="318"/>
      <c r="P2" s="318"/>
      <c r="Q2" s="318"/>
      <c r="R2" s="318"/>
      <c r="S2" s="318"/>
      <c r="T2" s="318"/>
      <c r="U2" s="318"/>
      <c r="V2" s="318"/>
      <c r="AT2" s="3" t="s">
        <v>78</v>
      </c>
    </row>
    <row r="3" spans="2:46" s="1" customFormat="1" ht="6.95" customHeight="1">
      <c r="B3" s="91"/>
      <c r="C3" s="92"/>
      <c r="D3" s="92"/>
      <c r="E3" s="92"/>
      <c r="F3" s="92"/>
      <c r="G3" s="92"/>
      <c r="H3" s="92"/>
      <c r="I3" s="92"/>
      <c r="J3" s="92"/>
      <c r="K3" s="92"/>
      <c r="L3" s="6"/>
      <c r="AT3" s="3" t="s">
        <v>79</v>
      </c>
    </row>
    <row r="4" spans="2:46" s="1" customFormat="1" ht="24.95" customHeight="1">
      <c r="B4" s="6"/>
      <c r="D4" s="93" t="s">
        <v>89</v>
      </c>
      <c r="L4" s="6"/>
      <c r="M4" s="94" t="s">
        <v>10</v>
      </c>
      <c r="AT4" s="3" t="s">
        <v>4</v>
      </c>
    </row>
    <row r="5" spans="2:46" s="1" customFormat="1" ht="6.95" customHeight="1">
      <c r="B5" s="6"/>
      <c r="L5" s="6"/>
    </row>
    <row r="6" spans="2:46" s="1" customFormat="1" ht="12" customHeight="1">
      <c r="B6" s="6"/>
      <c r="D6" s="95" t="s">
        <v>16</v>
      </c>
      <c r="L6" s="6"/>
    </row>
    <row r="7" spans="2:46" s="1" customFormat="1" ht="16.5" customHeight="1">
      <c r="B7" s="6"/>
      <c r="E7" s="358" t="str">
        <f>'Rekapitulace stavby'!K6</f>
        <v>MŠ V.Nejedlého 769 - Oplocení areálu</v>
      </c>
      <c r="F7" s="359"/>
      <c r="G7" s="359"/>
      <c r="H7" s="359"/>
      <c r="L7" s="6"/>
    </row>
    <row r="8" spans="2:46" s="20" customFormat="1" ht="12" customHeight="1">
      <c r="B8" s="25"/>
      <c r="D8" s="95" t="s">
        <v>90</v>
      </c>
      <c r="L8" s="25"/>
    </row>
    <row r="9" spans="2:46" s="20" customFormat="1" ht="16.5" customHeight="1">
      <c r="B9" s="25"/>
      <c r="E9" s="360" t="s">
        <v>91</v>
      </c>
      <c r="F9" s="361"/>
      <c r="G9" s="361"/>
      <c r="H9" s="361"/>
      <c r="L9" s="25"/>
    </row>
    <row r="10" spans="2:46" s="20" customFormat="1">
      <c r="B10" s="25"/>
      <c r="L10" s="25"/>
    </row>
    <row r="11" spans="2:46" s="20" customFormat="1" ht="12" customHeight="1">
      <c r="B11" s="25"/>
      <c r="D11" s="95" t="s">
        <v>18</v>
      </c>
      <c r="F11" s="96" t="s">
        <v>19</v>
      </c>
      <c r="I11" s="95" t="s">
        <v>20</v>
      </c>
      <c r="J11" s="96" t="s">
        <v>19</v>
      </c>
      <c r="L11" s="25"/>
    </row>
    <row r="12" spans="2:46" s="20" customFormat="1" ht="12" customHeight="1">
      <c r="B12" s="25"/>
      <c r="D12" s="95" t="s">
        <v>21</v>
      </c>
      <c r="F12" s="96" t="s">
        <v>22</v>
      </c>
      <c r="I12" s="95" t="s">
        <v>23</v>
      </c>
      <c r="J12" s="97" t="str">
        <f>'Rekapitulace stavby'!AN8</f>
        <v>27. 7. 2023</v>
      </c>
      <c r="L12" s="25"/>
    </row>
    <row r="13" spans="2:46" s="20" customFormat="1" ht="10.9" customHeight="1">
      <c r="B13" s="25"/>
      <c r="L13" s="25"/>
    </row>
    <row r="14" spans="2:46" s="20" customFormat="1" ht="12" customHeight="1">
      <c r="B14" s="25"/>
      <c r="D14" s="95" t="s">
        <v>25</v>
      </c>
      <c r="I14" s="95" t="s">
        <v>26</v>
      </c>
      <c r="J14" s="96" t="str">
        <f>IF('Rekapitulace stavby'!AN10="","",'Rekapitulace stavby'!AN10)</f>
        <v/>
      </c>
      <c r="L14" s="25"/>
    </row>
    <row r="15" spans="2:46" s="20" customFormat="1" ht="18" customHeight="1">
      <c r="B15" s="25"/>
      <c r="E15" s="96" t="str">
        <f>IF('Rekapitulace stavby'!E11="","",'Rekapitulace stavby'!E11)</f>
        <v xml:space="preserve"> </v>
      </c>
      <c r="I15" s="95" t="s">
        <v>27</v>
      </c>
      <c r="J15" s="96" t="str">
        <f>IF('Rekapitulace stavby'!AN11="","",'Rekapitulace stavby'!AN11)</f>
        <v/>
      </c>
      <c r="L15" s="25"/>
    </row>
    <row r="16" spans="2:46" s="20" customFormat="1" ht="6.95" customHeight="1">
      <c r="B16" s="25"/>
      <c r="L16" s="25"/>
    </row>
    <row r="17" spans="2:12" s="20" customFormat="1" ht="12" customHeight="1">
      <c r="B17" s="25"/>
      <c r="D17" s="95" t="s">
        <v>28</v>
      </c>
      <c r="I17" s="95" t="s">
        <v>26</v>
      </c>
      <c r="J17" s="16" t="str">
        <f>'Rekapitulace stavby'!AN13</f>
        <v>Vyplň údaj</v>
      </c>
      <c r="L17" s="25"/>
    </row>
    <row r="18" spans="2:12" s="20" customFormat="1" ht="18" customHeight="1">
      <c r="B18" s="25"/>
      <c r="E18" s="362" t="str">
        <f>'Rekapitulace stavby'!E14</f>
        <v>Vyplň údaj</v>
      </c>
      <c r="F18" s="363"/>
      <c r="G18" s="363"/>
      <c r="H18" s="363"/>
      <c r="I18" s="95" t="s">
        <v>27</v>
      </c>
      <c r="J18" s="16" t="str">
        <f>'Rekapitulace stavby'!AN14</f>
        <v>Vyplň údaj</v>
      </c>
      <c r="L18" s="25"/>
    </row>
    <row r="19" spans="2:12" s="20" customFormat="1" ht="6.95" customHeight="1">
      <c r="B19" s="25"/>
      <c r="L19" s="25"/>
    </row>
    <row r="20" spans="2:12" s="20" customFormat="1" ht="12" customHeight="1">
      <c r="B20" s="25"/>
      <c r="D20" s="95" t="s">
        <v>30</v>
      </c>
      <c r="I20" s="95" t="s">
        <v>26</v>
      </c>
      <c r="J20" s="96" t="str">
        <f>IF('Rekapitulace stavby'!AN16="","",'Rekapitulace stavby'!AN16)</f>
        <v/>
      </c>
      <c r="L20" s="25"/>
    </row>
    <row r="21" spans="2:12" s="20" customFormat="1" ht="18" customHeight="1">
      <c r="B21" s="25"/>
      <c r="E21" s="96" t="str">
        <f>IF('Rekapitulace stavby'!E17="","",'Rekapitulace stavby'!E17)</f>
        <v xml:space="preserve"> </v>
      </c>
      <c r="I21" s="95" t="s">
        <v>27</v>
      </c>
      <c r="J21" s="96" t="str">
        <f>IF('Rekapitulace stavby'!AN17="","",'Rekapitulace stavby'!AN17)</f>
        <v/>
      </c>
      <c r="L21" s="25"/>
    </row>
    <row r="22" spans="2:12" s="20" customFormat="1" ht="6.95" customHeight="1">
      <c r="B22" s="25"/>
      <c r="L22" s="25"/>
    </row>
    <row r="23" spans="2:12" s="20" customFormat="1" ht="12" customHeight="1">
      <c r="B23" s="25"/>
      <c r="D23" s="95" t="s">
        <v>32</v>
      </c>
      <c r="I23" s="95" t="s">
        <v>26</v>
      </c>
      <c r="J23" s="96" t="str">
        <f>IF('Rekapitulace stavby'!AN19="","",'Rekapitulace stavby'!AN19)</f>
        <v/>
      </c>
      <c r="L23" s="25"/>
    </row>
    <row r="24" spans="2:12" s="20" customFormat="1" ht="18" customHeight="1">
      <c r="B24" s="25"/>
      <c r="E24" s="96" t="str">
        <f>IF('Rekapitulace stavby'!E20="","",'Rekapitulace stavby'!E20)</f>
        <v xml:space="preserve"> </v>
      </c>
      <c r="I24" s="95" t="s">
        <v>27</v>
      </c>
      <c r="J24" s="96" t="str">
        <f>IF('Rekapitulace stavby'!AN20="","",'Rekapitulace stavby'!AN20)</f>
        <v/>
      </c>
      <c r="L24" s="25"/>
    </row>
    <row r="25" spans="2:12" s="20" customFormat="1" ht="6.95" customHeight="1">
      <c r="B25" s="25"/>
      <c r="L25" s="25"/>
    </row>
    <row r="26" spans="2:12" s="20" customFormat="1" ht="12" customHeight="1">
      <c r="B26" s="25"/>
      <c r="D26" s="95" t="s">
        <v>33</v>
      </c>
      <c r="L26" s="25"/>
    </row>
    <row r="27" spans="2:12" s="98" customFormat="1" ht="16.5" customHeight="1">
      <c r="B27" s="99"/>
      <c r="E27" s="364" t="s">
        <v>19</v>
      </c>
      <c r="F27" s="364"/>
      <c r="G27" s="364"/>
      <c r="H27" s="364"/>
      <c r="L27" s="99"/>
    </row>
    <row r="28" spans="2:12" s="20" customFormat="1" ht="6.95" customHeight="1">
      <c r="B28" s="25"/>
      <c r="L28" s="25"/>
    </row>
    <row r="29" spans="2:12" s="20" customFormat="1" ht="6.95" customHeight="1">
      <c r="B29" s="25"/>
      <c r="D29" s="49"/>
      <c r="E29" s="49"/>
      <c r="F29" s="49"/>
      <c r="G29" s="49"/>
      <c r="H29" s="49"/>
      <c r="I29" s="49"/>
      <c r="J29" s="49"/>
      <c r="K29" s="49"/>
      <c r="L29" s="25"/>
    </row>
    <row r="30" spans="2:12" s="20" customFormat="1" ht="25.35" customHeight="1">
      <c r="B30" s="25"/>
      <c r="D30" s="100" t="s">
        <v>35</v>
      </c>
      <c r="J30" s="101">
        <f>ROUND(J89, 2)</f>
        <v>0</v>
      </c>
      <c r="L30" s="25"/>
    </row>
    <row r="31" spans="2:12" s="20" customFormat="1" ht="6.95" customHeight="1">
      <c r="B31" s="25"/>
      <c r="D31" s="49"/>
      <c r="E31" s="49"/>
      <c r="F31" s="49"/>
      <c r="G31" s="49"/>
      <c r="H31" s="49"/>
      <c r="I31" s="49"/>
      <c r="J31" s="49"/>
      <c r="K31" s="49"/>
      <c r="L31" s="25"/>
    </row>
    <row r="32" spans="2:12" s="20" customFormat="1" ht="14.45" customHeight="1">
      <c r="B32" s="25"/>
      <c r="F32" s="102" t="s">
        <v>37</v>
      </c>
      <c r="I32" s="102" t="s">
        <v>36</v>
      </c>
      <c r="J32" s="102" t="s">
        <v>38</v>
      </c>
      <c r="L32" s="25"/>
    </row>
    <row r="33" spans="2:12" s="20" customFormat="1" ht="14.45" customHeight="1">
      <c r="B33" s="25"/>
      <c r="D33" s="51" t="s">
        <v>39</v>
      </c>
      <c r="E33" s="95" t="s">
        <v>40</v>
      </c>
      <c r="F33" s="103">
        <f>ROUND((SUM(BE89:BE268)),  2)</f>
        <v>0</v>
      </c>
      <c r="I33" s="104">
        <v>0.21</v>
      </c>
      <c r="J33" s="103">
        <f>ROUND(((SUM(BE89:BE268))*I33),  2)</f>
        <v>0</v>
      </c>
      <c r="L33" s="25"/>
    </row>
    <row r="34" spans="2:12" s="20" customFormat="1" ht="14.45" customHeight="1">
      <c r="B34" s="25"/>
      <c r="E34" s="95" t="s">
        <v>41</v>
      </c>
      <c r="F34" s="103">
        <f>ROUND((SUM(BF89:BF268)),  2)</f>
        <v>0</v>
      </c>
      <c r="I34" s="104">
        <v>0.15</v>
      </c>
      <c r="J34" s="103">
        <f>ROUND(((SUM(BF89:BF268))*I34),  2)</f>
        <v>0</v>
      </c>
      <c r="L34" s="25"/>
    </row>
    <row r="35" spans="2:12" s="20" customFormat="1" ht="14.45" hidden="1" customHeight="1">
      <c r="B35" s="25"/>
      <c r="E35" s="95" t="s">
        <v>42</v>
      </c>
      <c r="F35" s="103">
        <f>ROUND((SUM(BG89:BG268)),  2)</f>
        <v>0</v>
      </c>
      <c r="I35" s="104">
        <v>0.21</v>
      </c>
      <c r="J35" s="103">
        <f t="shared" ref="J35:J37" si="0">0</f>
        <v>0</v>
      </c>
      <c r="L35" s="25"/>
    </row>
    <row r="36" spans="2:12" s="20" customFormat="1" ht="14.45" hidden="1" customHeight="1">
      <c r="B36" s="25"/>
      <c r="E36" s="95" t="s">
        <v>43</v>
      </c>
      <c r="F36" s="103">
        <f>ROUND((SUM(BH89:BH268)),  2)</f>
        <v>0</v>
      </c>
      <c r="I36" s="104">
        <v>0.15</v>
      </c>
      <c r="J36" s="103">
        <f t="shared" si="0"/>
        <v>0</v>
      </c>
      <c r="L36" s="25"/>
    </row>
    <row r="37" spans="2:12" s="20" customFormat="1" ht="14.45" hidden="1" customHeight="1">
      <c r="B37" s="25"/>
      <c r="E37" s="95" t="s">
        <v>44</v>
      </c>
      <c r="F37" s="103">
        <f>ROUND((SUM(BI89:BI268)),  2)</f>
        <v>0</v>
      </c>
      <c r="I37" s="104">
        <v>0</v>
      </c>
      <c r="J37" s="103">
        <f t="shared" si="0"/>
        <v>0</v>
      </c>
      <c r="L37" s="25"/>
    </row>
    <row r="38" spans="2:12" s="20" customFormat="1" ht="6.95" customHeight="1">
      <c r="B38" s="25"/>
      <c r="L38" s="25"/>
    </row>
    <row r="39" spans="2:12" s="20" customFormat="1" ht="25.35" customHeight="1">
      <c r="B39" s="25"/>
      <c r="C39" s="105"/>
      <c r="D39" s="106" t="s">
        <v>45</v>
      </c>
      <c r="E39" s="107"/>
      <c r="F39" s="107"/>
      <c r="G39" s="108" t="s">
        <v>46</v>
      </c>
      <c r="H39" s="109" t="s">
        <v>47</v>
      </c>
      <c r="I39" s="107"/>
      <c r="J39" s="110">
        <f>SUM(J30:J37)</f>
        <v>0</v>
      </c>
      <c r="K39" s="111"/>
      <c r="L39" s="25"/>
    </row>
    <row r="40" spans="2:12" s="20" customFormat="1" ht="14.45" customHeight="1">
      <c r="B40" s="112"/>
      <c r="C40" s="113"/>
      <c r="D40" s="113"/>
      <c r="E40" s="113"/>
      <c r="F40" s="113"/>
      <c r="G40" s="113"/>
      <c r="H40" s="113"/>
      <c r="I40" s="113"/>
      <c r="J40" s="113"/>
      <c r="K40" s="113"/>
      <c r="L40" s="25"/>
    </row>
    <row r="44" spans="2:12" s="20" customFormat="1" ht="6.95" customHeight="1">
      <c r="B44" s="114"/>
      <c r="C44" s="115"/>
      <c r="D44" s="115"/>
      <c r="E44" s="115"/>
      <c r="F44" s="115"/>
      <c r="G44" s="115"/>
      <c r="H44" s="115"/>
      <c r="I44" s="115"/>
      <c r="J44" s="115"/>
      <c r="K44" s="115"/>
      <c r="L44" s="25"/>
    </row>
    <row r="45" spans="2:12" s="20" customFormat="1" ht="24.95" customHeight="1">
      <c r="B45" s="21"/>
      <c r="C45" s="9" t="s">
        <v>92</v>
      </c>
      <c r="D45" s="22"/>
      <c r="E45" s="22"/>
      <c r="F45" s="22"/>
      <c r="G45" s="22"/>
      <c r="H45" s="22"/>
      <c r="I45" s="22"/>
      <c r="J45" s="22"/>
      <c r="K45" s="22"/>
      <c r="L45" s="25"/>
    </row>
    <row r="46" spans="2:12" s="20" customFormat="1" ht="6.95" customHeight="1">
      <c r="B46" s="21"/>
      <c r="C46" s="22"/>
      <c r="D46" s="22"/>
      <c r="E46" s="22"/>
      <c r="F46" s="22"/>
      <c r="G46" s="22"/>
      <c r="H46" s="22"/>
      <c r="I46" s="22"/>
      <c r="J46" s="22"/>
      <c r="K46" s="22"/>
      <c r="L46" s="25"/>
    </row>
    <row r="47" spans="2:12" s="20" customFormat="1" ht="12" customHeight="1">
      <c r="B47" s="21"/>
      <c r="C47" s="15" t="s">
        <v>16</v>
      </c>
      <c r="D47" s="22"/>
      <c r="E47" s="22"/>
      <c r="F47" s="22"/>
      <c r="G47" s="22"/>
      <c r="H47" s="22"/>
      <c r="I47" s="22"/>
      <c r="J47" s="22"/>
      <c r="K47" s="22"/>
      <c r="L47" s="25"/>
    </row>
    <row r="48" spans="2:12" s="20" customFormat="1" ht="16.5" customHeight="1">
      <c r="B48" s="21"/>
      <c r="C48" s="22"/>
      <c r="D48" s="22"/>
      <c r="E48" s="365" t="str">
        <f>E7</f>
        <v>MŠ V.Nejedlého 769 - Oplocení areálu</v>
      </c>
      <c r="F48" s="366"/>
      <c r="G48" s="366"/>
      <c r="H48" s="366"/>
      <c r="I48" s="22"/>
      <c r="J48" s="22"/>
      <c r="K48" s="22"/>
      <c r="L48" s="25"/>
    </row>
    <row r="49" spans="2:47" s="20" customFormat="1" ht="12" customHeight="1">
      <c r="B49" s="21"/>
      <c r="C49" s="15" t="s">
        <v>90</v>
      </c>
      <c r="D49" s="22"/>
      <c r="E49" s="22"/>
      <c r="F49" s="22"/>
      <c r="G49" s="22"/>
      <c r="H49" s="22"/>
      <c r="I49" s="22"/>
      <c r="J49" s="22"/>
      <c r="K49" s="22"/>
      <c r="L49" s="25"/>
    </row>
    <row r="50" spans="2:47" s="20" customFormat="1" ht="16.5" customHeight="1">
      <c r="B50" s="21"/>
      <c r="C50" s="22"/>
      <c r="D50" s="22"/>
      <c r="E50" s="338" t="str">
        <f>E9</f>
        <v>01 - Etapa I. (J-C)</v>
      </c>
      <c r="F50" s="367"/>
      <c r="G50" s="367"/>
      <c r="H50" s="367"/>
      <c r="I50" s="22"/>
      <c r="J50" s="22"/>
      <c r="K50" s="22"/>
      <c r="L50" s="25"/>
    </row>
    <row r="51" spans="2:47" s="20" customFormat="1" ht="6.95" customHeight="1">
      <c r="B51" s="21"/>
      <c r="C51" s="22"/>
      <c r="D51" s="22"/>
      <c r="E51" s="22"/>
      <c r="F51" s="22"/>
      <c r="G51" s="22"/>
      <c r="H51" s="22"/>
      <c r="I51" s="22"/>
      <c r="J51" s="22"/>
      <c r="K51" s="22"/>
      <c r="L51" s="25"/>
    </row>
    <row r="52" spans="2:47" s="20" customFormat="1" ht="12" customHeight="1">
      <c r="B52" s="21"/>
      <c r="C52" s="15" t="s">
        <v>21</v>
      </c>
      <c r="D52" s="22"/>
      <c r="E52" s="22"/>
      <c r="F52" s="13" t="str">
        <f>F12</f>
        <v xml:space="preserve"> </v>
      </c>
      <c r="G52" s="22"/>
      <c r="H52" s="22"/>
      <c r="I52" s="15" t="s">
        <v>23</v>
      </c>
      <c r="J52" s="48" t="str">
        <f>IF(J12="","",J12)</f>
        <v>27. 7. 2023</v>
      </c>
      <c r="K52" s="22"/>
      <c r="L52" s="25"/>
    </row>
    <row r="53" spans="2:47" s="20" customFormat="1" ht="6.95" customHeight="1">
      <c r="B53" s="21"/>
      <c r="C53" s="22"/>
      <c r="D53" s="22"/>
      <c r="E53" s="22"/>
      <c r="F53" s="22"/>
      <c r="G53" s="22"/>
      <c r="H53" s="22"/>
      <c r="I53" s="22"/>
      <c r="J53" s="22"/>
      <c r="K53" s="22"/>
      <c r="L53" s="25"/>
    </row>
    <row r="54" spans="2:47" s="20" customFormat="1" ht="15.2" customHeight="1">
      <c r="B54" s="21"/>
      <c r="C54" s="15" t="s">
        <v>25</v>
      </c>
      <c r="D54" s="22"/>
      <c r="E54" s="22"/>
      <c r="F54" s="13" t="str">
        <f>E15</f>
        <v xml:space="preserve"> </v>
      </c>
      <c r="G54" s="22"/>
      <c r="H54" s="22"/>
      <c r="I54" s="15" t="s">
        <v>30</v>
      </c>
      <c r="J54" s="18" t="str">
        <f>E21</f>
        <v xml:space="preserve"> </v>
      </c>
      <c r="K54" s="22"/>
      <c r="L54" s="25"/>
    </row>
    <row r="55" spans="2:47" s="20" customFormat="1" ht="15.2" customHeight="1">
      <c r="B55" s="21"/>
      <c r="C55" s="15" t="s">
        <v>28</v>
      </c>
      <c r="D55" s="22"/>
      <c r="E55" s="22"/>
      <c r="F55" s="13" t="str">
        <f>IF(E18="","",E18)</f>
        <v>Vyplň údaj</v>
      </c>
      <c r="G55" s="22"/>
      <c r="H55" s="22"/>
      <c r="I55" s="15" t="s">
        <v>32</v>
      </c>
      <c r="J55" s="18" t="str">
        <f>E24</f>
        <v xml:space="preserve"> </v>
      </c>
      <c r="K55" s="22"/>
      <c r="L55" s="25"/>
    </row>
    <row r="56" spans="2:47" s="20" customFormat="1" ht="10.35" customHeight="1">
      <c r="B56" s="21"/>
      <c r="C56" s="22"/>
      <c r="D56" s="22"/>
      <c r="E56" s="22"/>
      <c r="F56" s="22"/>
      <c r="G56" s="22"/>
      <c r="H56" s="22"/>
      <c r="I56" s="22"/>
      <c r="J56" s="22"/>
      <c r="K56" s="22"/>
      <c r="L56" s="25"/>
    </row>
    <row r="57" spans="2:47" s="20" customFormat="1" ht="29.25" customHeight="1">
      <c r="B57" s="21"/>
      <c r="C57" s="116" t="s">
        <v>93</v>
      </c>
      <c r="D57" s="117"/>
      <c r="E57" s="117"/>
      <c r="F57" s="117"/>
      <c r="G57" s="117"/>
      <c r="H57" s="117"/>
      <c r="I57" s="117"/>
      <c r="J57" s="118" t="s">
        <v>94</v>
      </c>
      <c r="K57" s="117"/>
      <c r="L57" s="25"/>
    </row>
    <row r="58" spans="2:47" s="20" customFormat="1" ht="10.35" customHeight="1">
      <c r="B58" s="21"/>
      <c r="C58" s="22"/>
      <c r="D58" s="22"/>
      <c r="E58" s="22"/>
      <c r="F58" s="22"/>
      <c r="G58" s="22"/>
      <c r="H58" s="22"/>
      <c r="I58" s="22"/>
      <c r="J58" s="22"/>
      <c r="K58" s="22"/>
      <c r="L58" s="25"/>
    </row>
    <row r="59" spans="2:47" s="20" customFormat="1" ht="22.9" customHeight="1">
      <c r="B59" s="21"/>
      <c r="C59" s="119" t="s">
        <v>67</v>
      </c>
      <c r="D59" s="22"/>
      <c r="E59" s="22"/>
      <c r="F59" s="22"/>
      <c r="G59" s="22"/>
      <c r="H59" s="22"/>
      <c r="I59" s="22"/>
      <c r="J59" s="66">
        <f t="shared" ref="J59:J61" si="1">J89</f>
        <v>0</v>
      </c>
      <c r="K59" s="22"/>
      <c r="L59" s="25"/>
      <c r="AU59" s="3" t="s">
        <v>95</v>
      </c>
    </row>
    <row r="60" spans="2:47" s="120" customFormat="1" ht="24.95" customHeight="1">
      <c r="B60" s="121"/>
      <c r="C60" s="122"/>
      <c r="D60" s="123" t="s">
        <v>96</v>
      </c>
      <c r="E60" s="124"/>
      <c r="F60" s="124"/>
      <c r="G60" s="124"/>
      <c r="H60" s="124"/>
      <c r="I60" s="124"/>
      <c r="J60" s="125">
        <f t="shared" si="1"/>
        <v>0</v>
      </c>
      <c r="K60" s="122"/>
      <c r="L60" s="126"/>
    </row>
    <row r="61" spans="2:47" s="127" customFormat="1" ht="19.899999999999999" customHeight="1">
      <c r="B61" s="128"/>
      <c r="C61" s="129"/>
      <c r="D61" s="130" t="s">
        <v>97</v>
      </c>
      <c r="E61" s="131"/>
      <c r="F61" s="131"/>
      <c r="G61" s="131"/>
      <c r="H61" s="131"/>
      <c r="I61" s="131"/>
      <c r="J61" s="132">
        <f t="shared" si="1"/>
        <v>0</v>
      </c>
      <c r="K61" s="129"/>
      <c r="L61" s="133"/>
    </row>
    <row r="62" spans="2:47" s="127" customFormat="1" ht="19.899999999999999" customHeight="1">
      <c r="B62" s="128"/>
      <c r="C62" s="129"/>
      <c r="D62" s="130" t="s">
        <v>98</v>
      </c>
      <c r="E62" s="131"/>
      <c r="F62" s="131"/>
      <c r="G62" s="131"/>
      <c r="H62" s="131"/>
      <c r="I62" s="131"/>
      <c r="J62" s="132">
        <f>J129</f>
        <v>0</v>
      </c>
      <c r="K62" s="129"/>
      <c r="L62" s="133"/>
    </row>
    <row r="63" spans="2:47" s="127" customFormat="1" ht="19.899999999999999" customHeight="1">
      <c r="B63" s="128"/>
      <c r="C63" s="129"/>
      <c r="D63" s="130" t="s">
        <v>99</v>
      </c>
      <c r="E63" s="131"/>
      <c r="F63" s="131"/>
      <c r="G63" s="131"/>
      <c r="H63" s="131"/>
      <c r="I63" s="131"/>
      <c r="J63" s="132">
        <f>J136</f>
        <v>0</v>
      </c>
      <c r="K63" s="129"/>
      <c r="L63" s="133"/>
    </row>
    <row r="64" spans="2:47" s="127" customFormat="1" ht="19.899999999999999" customHeight="1">
      <c r="B64" s="128"/>
      <c r="C64" s="129"/>
      <c r="D64" s="130" t="s">
        <v>100</v>
      </c>
      <c r="E64" s="131"/>
      <c r="F64" s="131"/>
      <c r="G64" s="131"/>
      <c r="H64" s="131"/>
      <c r="I64" s="131"/>
      <c r="J64" s="132">
        <f>J185</f>
        <v>0</v>
      </c>
      <c r="K64" s="129"/>
      <c r="L64" s="133"/>
    </row>
    <row r="65" spans="2:12" s="127" customFormat="1" ht="19.899999999999999" customHeight="1">
      <c r="B65" s="128"/>
      <c r="C65" s="129"/>
      <c r="D65" s="130" t="s">
        <v>101</v>
      </c>
      <c r="E65" s="131"/>
      <c r="F65" s="131"/>
      <c r="G65" s="131"/>
      <c r="H65" s="131"/>
      <c r="I65" s="131"/>
      <c r="J65" s="132">
        <f>J202</f>
        <v>0</v>
      </c>
      <c r="K65" s="129"/>
      <c r="L65" s="133"/>
    </row>
    <row r="66" spans="2:12" s="127" customFormat="1" ht="19.899999999999999" customHeight="1">
      <c r="B66" s="128"/>
      <c r="C66" s="129"/>
      <c r="D66" s="130" t="s">
        <v>102</v>
      </c>
      <c r="E66" s="131"/>
      <c r="F66" s="131"/>
      <c r="G66" s="131"/>
      <c r="H66" s="131"/>
      <c r="I66" s="131"/>
      <c r="J66" s="132">
        <f>J215</f>
        <v>0</v>
      </c>
      <c r="K66" s="129"/>
      <c r="L66" s="133"/>
    </row>
    <row r="67" spans="2:12" s="127" customFormat="1" ht="19.899999999999999" customHeight="1">
      <c r="B67" s="128"/>
      <c r="C67" s="129"/>
      <c r="D67" s="130" t="s">
        <v>103</v>
      </c>
      <c r="E67" s="131"/>
      <c r="F67" s="131"/>
      <c r="G67" s="131"/>
      <c r="H67" s="131"/>
      <c r="I67" s="131"/>
      <c r="J67" s="132">
        <f>J219</f>
        <v>0</v>
      </c>
      <c r="K67" s="129"/>
      <c r="L67" s="133"/>
    </row>
    <row r="68" spans="2:12" s="127" customFormat="1" ht="19.899999999999999" customHeight="1">
      <c r="B68" s="128"/>
      <c r="C68" s="129"/>
      <c r="D68" s="130" t="s">
        <v>104</v>
      </c>
      <c r="E68" s="131"/>
      <c r="F68" s="131"/>
      <c r="G68" s="131"/>
      <c r="H68" s="131"/>
      <c r="I68" s="131"/>
      <c r="J68" s="132">
        <f>J253</f>
        <v>0</v>
      </c>
      <c r="K68" s="129"/>
      <c r="L68" s="133"/>
    </row>
    <row r="69" spans="2:12" s="127" customFormat="1" ht="19.899999999999999" customHeight="1">
      <c r="B69" s="128"/>
      <c r="C69" s="129"/>
      <c r="D69" s="130" t="s">
        <v>105</v>
      </c>
      <c r="E69" s="131"/>
      <c r="F69" s="131"/>
      <c r="G69" s="131"/>
      <c r="H69" s="131"/>
      <c r="I69" s="131"/>
      <c r="J69" s="132">
        <f>J265</f>
        <v>0</v>
      </c>
      <c r="K69" s="129"/>
      <c r="L69" s="133"/>
    </row>
    <row r="70" spans="2:12" s="20" customFormat="1" ht="21.75" customHeight="1">
      <c r="B70" s="21"/>
      <c r="C70" s="22"/>
      <c r="D70" s="22"/>
      <c r="E70" s="22"/>
      <c r="F70" s="22"/>
      <c r="G70" s="22"/>
      <c r="H70" s="22"/>
      <c r="I70" s="22"/>
      <c r="J70" s="22"/>
      <c r="K70" s="22"/>
      <c r="L70" s="25"/>
    </row>
    <row r="71" spans="2:12" s="20" customFormat="1" ht="6.95" customHeight="1">
      <c r="B71" s="34"/>
      <c r="C71" s="35"/>
      <c r="D71" s="35"/>
      <c r="E71" s="35"/>
      <c r="F71" s="35"/>
      <c r="G71" s="35"/>
      <c r="H71" s="35"/>
      <c r="I71" s="35"/>
      <c r="J71" s="35"/>
      <c r="K71" s="35"/>
      <c r="L71" s="25"/>
    </row>
    <row r="75" spans="2:12" s="20" customFormat="1" ht="6.95" customHeight="1">
      <c r="B75" s="36"/>
      <c r="C75" s="37"/>
      <c r="D75" s="37"/>
      <c r="E75" s="37"/>
      <c r="F75" s="37"/>
      <c r="G75" s="37"/>
      <c r="H75" s="37"/>
      <c r="I75" s="37"/>
      <c r="J75" s="37"/>
      <c r="K75" s="37"/>
      <c r="L75" s="25"/>
    </row>
    <row r="76" spans="2:12" s="20" customFormat="1" ht="24.95" customHeight="1">
      <c r="B76" s="21"/>
      <c r="C76" s="9" t="s">
        <v>106</v>
      </c>
      <c r="D76" s="22"/>
      <c r="E76" s="22"/>
      <c r="F76" s="22"/>
      <c r="G76" s="22"/>
      <c r="H76" s="22"/>
      <c r="I76" s="22"/>
      <c r="J76" s="22"/>
      <c r="K76" s="22"/>
      <c r="L76" s="25"/>
    </row>
    <row r="77" spans="2:12" s="20" customFormat="1" ht="6.95" customHeight="1">
      <c r="B77" s="21"/>
      <c r="C77" s="22"/>
      <c r="D77" s="22"/>
      <c r="E77" s="22"/>
      <c r="F77" s="22"/>
      <c r="G77" s="22"/>
      <c r="H77" s="22"/>
      <c r="I77" s="22"/>
      <c r="J77" s="22"/>
      <c r="K77" s="22"/>
      <c r="L77" s="25"/>
    </row>
    <row r="78" spans="2:12" s="20" customFormat="1" ht="12" customHeight="1">
      <c r="B78" s="21"/>
      <c r="C78" s="15" t="s">
        <v>16</v>
      </c>
      <c r="D78" s="22"/>
      <c r="E78" s="22"/>
      <c r="F78" s="22"/>
      <c r="G78" s="22"/>
      <c r="H78" s="22"/>
      <c r="I78" s="22"/>
      <c r="J78" s="22"/>
      <c r="K78" s="22"/>
      <c r="L78" s="25"/>
    </row>
    <row r="79" spans="2:12" s="20" customFormat="1" ht="16.5" customHeight="1">
      <c r="B79" s="21"/>
      <c r="C79" s="22"/>
      <c r="D79" s="22"/>
      <c r="E79" s="365" t="str">
        <f>E7</f>
        <v>MŠ V.Nejedlého 769 - Oplocení areálu</v>
      </c>
      <c r="F79" s="366"/>
      <c r="G79" s="366"/>
      <c r="H79" s="366"/>
      <c r="I79" s="22"/>
      <c r="J79" s="22"/>
      <c r="K79" s="22"/>
      <c r="L79" s="25"/>
    </row>
    <row r="80" spans="2:12" s="20" customFormat="1" ht="12" customHeight="1">
      <c r="B80" s="21"/>
      <c r="C80" s="15" t="s">
        <v>90</v>
      </c>
      <c r="D80" s="22"/>
      <c r="E80" s="22"/>
      <c r="F80" s="22"/>
      <c r="G80" s="22"/>
      <c r="H80" s="22"/>
      <c r="I80" s="22"/>
      <c r="J80" s="22"/>
      <c r="K80" s="22"/>
      <c r="L80" s="25"/>
    </row>
    <row r="81" spans="2:65" s="20" customFormat="1" ht="16.5" customHeight="1">
      <c r="B81" s="21"/>
      <c r="C81" s="22"/>
      <c r="D81" s="22"/>
      <c r="E81" s="338" t="str">
        <f>E9</f>
        <v>01 - Etapa I. (J-C)</v>
      </c>
      <c r="F81" s="367"/>
      <c r="G81" s="367"/>
      <c r="H81" s="367"/>
      <c r="I81" s="22"/>
      <c r="J81" s="22"/>
      <c r="K81" s="22"/>
      <c r="L81" s="25"/>
    </row>
    <row r="82" spans="2:65" s="20" customFormat="1" ht="6.95" customHeight="1">
      <c r="B82" s="21"/>
      <c r="C82" s="22"/>
      <c r="D82" s="22"/>
      <c r="E82" s="22"/>
      <c r="F82" s="22"/>
      <c r="G82" s="22"/>
      <c r="H82" s="22"/>
      <c r="I82" s="22"/>
      <c r="J82" s="22"/>
      <c r="K82" s="22"/>
      <c r="L82" s="25"/>
    </row>
    <row r="83" spans="2:65" s="20" customFormat="1" ht="12" customHeight="1">
      <c r="B83" s="21"/>
      <c r="C83" s="15" t="s">
        <v>21</v>
      </c>
      <c r="D83" s="22"/>
      <c r="E83" s="22"/>
      <c r="F83" s="13" t="str">
        <f>F12</f>
        <v xml:space="preserve"> </v>
      </c>
      <c r="G83" s="22"/>
      <c r="H83" s="22"/>
      <c r="I83" s="15" t="s">
        <v>23</v>
      </c>
      <c r="J83" s="48" t="str">
        <f>IF(J12="","",J12)</f>
        <v>27. 7. 2023</v>
      </c>
      <c r="K83" s="22"/>
      <c r="L83" s="25"/>
    </row>
    <row r="84" spans="2:65" s="20" customFormat="1" ht="6.95" customHeight="1">
      <c r="B84" s="21"/>
      <c r="C84" s="22"/>
      <c r="D84" s="22"/>
      <c r="E84" s="22"/>
      <c r="F84" s="22"/>
      <c r="G84" s="22"/>
      <c r="H84" s="22"/>
      <c r="I84" s="22"/>
      <c r="J84" s="22"/>
      <c r="K84" s="22"/>
      <c r="L84" s="25"/>
    </row>
    <row r="85" spans="2:65" s="20" customFormat="1" ht="15.2" customHeight="1">
      <c r="B85" s="21"/>
      <c r="C85" s="15" t="s">
        <v>25</v>
      </c>
      <c r="D85" s="22"/>
      <c r="E85" s="22"/>
      <c r="F85" s="13" t="str">
        <f>E15</f>
        <v xml:space="preserve"> </v>
      </c>
      <c r="G85" s="22"/>
      <c r="H85" s="22"/>
      <c r="I85" s="15" t="s">
        <v>30</v>
      </c>
      <c r="J85" s="18" t="str">
        <f>E21</f>
        <v xml:space="preserve"> </v>
      </c>
      <c r="K85" s="22"/>
      <c r="L85" s="25"/>
    </row>
    <row r="86" spans="2:65" s="20" customFormat="1" ht="15.2" customHeight="1">
      <c r="B86" s="21"/>
      <c r="C86" s="15" t="s">
        <v>28</v>
      </c>
      <c r="D86" s="22"/>
      <c r="E86" s="22"/>
      <c r="F86" s="13" t="str">
        <f>IF(E18="","",E18)</f>
        <v>Vyplň údaj</v>
      </c>
      <c r="G86" s="22"/>
      <c r="H86" s="22"/>
      <c r="I86" s="15" t="s">
        <v>32</v>
      </c>
      <c r="J86" s="18" t="str">
        <f>E24</f>
        <v xml:space="preserve"> </v>
      </c>
      <c r="K86" s="22"/>
      <c r="L86" s="25"/>
    </row>
    <row r="87" spans="2:65" s="20" customFormat="1" ht="10.35" customHeight="1">
      <c r="B87" s="21"/>
      <c r="C87" s="22"/>
      <c r="D87" s="22"/>
      <c r="E87" s="22"/>
      <c r="F87" s="22"/>
      <c r="G87" s="22"/>
      <c r="H87" s="22"/>
      <c r="I87" s="22"/>
      <c r="J87" s="22"/>
      <c r="K87" s="22"/>
      <c r="L87" s="25"/>
    </row>
    <row r="88" spans="2:65" s="134" customFormat="1" ht="29.25" customHeight="1">
      <c r="B88" s="135"/>
      <c r="C88" s="136" t="s">
        <v>107</v>
      </c>
      <c r="D88" s="137" t="s">
        <v>54</v>
      </c>
      <c r="E88" s="137" t="s">
        <v>50</v>
      </c>
      <c r="F88" s="137" t="s">
        <v>51</v>
      </c>
      <c r="G88" s="137" t="s">
        <v>108</v>
      </c>
      <c r="H88" s="137" t="s">
        <v>109</v>
      </c>
      <c r="I88" s="137" t="s">
        <v>110</v>
      </c>
      <c r="J88" s="137" t="s">
        <v>94</v>
      </c>
      <c r="K88" s="138" t="s">
        <v>111</v>
      </c>
      <c r="L88" s="139"/>
      <c r="M88" s="56" t="s">
        <v>19</v>
      </c>
      <c r="N88" s="57" t="s">
        <v>39</v>
      </c>
      <c r="O88" s="57" t="s">
        <v>112</v>
      </c>
      <c r="P88" s="57" t="s">
        <v>113</v>
      </c>
      <c r="Q88" s="57" t="s">
        <v>114</v>
      </c>
      <c r="R88" s="57" t="s">
        <v>115</v>
      </c>
      <c r="S88" s="57" t="s">
        <v>116</v>
      </c>
      <c r="T88" s="58" t="s">
        <v>117</v>
      </c>
    </row>
    <row r="89" spans="2:65" s="20" customFormat="1" ht="22.9" customHeight="1">
      <c r="B89" s="21"/>
      <c r="C89" s="64" t="s">
        <v>118</v>
      </c>
      <c r="D89" s="22"/>
      <c r="E89" s="22"/>
      <c r="F89" s="22"/>
      <c r="G89" s="22"/>
      <c r="H89" s="22"/>
      <c r="I89" s="22"/>
      <c r="J89" s="140">
        <f t="shared" ref="J89:J91" si="2">BK89</f>
        <v>0</v>
      </c>
      <c r="K89" s="22"/>
      <c r="L89" s="25"/>
      <c r="M89" s="59"/>
      <c r="N89" s="60"/>
      <c r="O89" s="60"/>
      <c r="P89" s="141">
        <f>P90</f>
        <v>0</v>
      </c>
      <c r="Q89" s="60"/>
      <c r="R89" s="141">
        <f>R90</f>
        <v>7.9459757399999997</v>
      </c>
      <c r="S89" s="60"/>
      <c r="T89" s="142">
        <f>T90</f>
        <v>20.350836000000001</v>
      </c>
      <c r="AT89" s="3" t="s">
        <v>68</v>
      </c>
      <c r="AU89" s="3" t="s">
        <v>95</v>
      </c>
      <c r="BK89" s="143">
        <f>BK90</f>
        <v>0</v>
      </c>
    </row>
    <row r="90" spans="2:65" s="144" customFormat="1" ht="25.9" customHeight="1">
      <c r="B90" s="145"/>
      <c r="C90" s="146"/>
      <c r="D90" s="147" t="s">
        <v>68</v>
      </c>
      <c r="E90" s="148" t="s">
        <v>119</v>
      </c>
      <c r="F90" s="148" t="s">
        <v>120</v>
      </c>
      <c r="G90" s="146"/>
      <c r="H90" s="146"/>
      <c r="I90" s="149"/>
      <c r="J90" s="150">
        <f t="shared" si="2"/>
        <v>0</v>
      </c>
      <c r="K90" s="146"/>
      <c r="L90" s="151"/>
      <c r="M90" s="152"/>
      <c r="N90" s="146"/>
      <c r="O90" s="146"/>
      <c r="P90" s="153">
        <f>P91+P129+P136+P185+P202+P215+P219+P253+P265</f>
        <v>0</v>
      </c>
      <c r="Q90" s="146"/>
      <c r="R90" s="153">
        <f>R91+R129+R136+R185+R202+R215+R219+R253+R265</f>
        <v>7.9459757399999997</v>
      </c>
      <c r="S90" s="146"/>
      <c r="T90" s="154">
        <f>T91+T129+T136+T185+T202+T215+T219+T253+T265</f>
        <v>20.350836000000001</v>
      </c>
      <c r="AR90" s="155" t="s">
        <v>77</v>
      </c>
      <c r="AT90" s="156" t="s">
        <v>68</v>
      </c>
      <c r="AU90" s="156" t="s">
        <v>69</v>
      </c>
      <c r="AY90" s="155" t="s">
        <v>121</v>
      </c>
      <c r="BK90" s="157">
        <f>BK91+BK129+BK136+BK185+BK202+BK215+BK219+BK253+BK265</f>
        <v>0</v>
      </c>
    </row>
    <row r="91" spans="2:65" s="144" customFormat="1" ht="22.9" customHeight="1">
      <c r="B91" s="145"/>
      <c r="C91" s="146"/>
      <c r="D91" s="147" t="s">
        <v>68</v>
      </c>
      <c r="E91" s="158" t="s">
        <v>77</v>
      </c>
      <c r="F91" s="158" t="s">
        <v>122</v>
      </c>
      <c r="G91" s="146"/>
      <c r="H91" s="146"/>
      <c r="I91" s="149"/>
      <c r="J91" s="159">
        <f t="shared" si="2"/>
        <v>0</v>
      </c>
      <c r="K91" s="146"/>
      <c r="L91" s="151"/>
      <c r="M91" s="152"/>
      <c r="N91" s="146"/>
      <c r="O91" s="146"/>
      <c r="P91" s="153">
        <f>SUM(P92:P128)</f>
        <v>0</v>
      </c>
      <c r="Q91" s="146"/>
      <c r="R91" s="153">
        <f>SUM(R92:R128)</f>
        <v>2.4000000000000001E-4</v>
      </c>
      <c r="S91" s="146"/>
      <c r="T91" s="154">
        <f>SUM(T92:T128)</f>
        <v>0</v>
      </c>
      <c r="AR91" s="155" t="s">
        <v>77</v>
      </c>
      <c r="AT91" s="156" t="s">
        <v>68</v>
      </c>
      <c r="AU91" s="156" t="s">
        <v>77</v>
      </c>
      <c r="AY91" s="155" t="s">
        <v>121</v>
      </c>
      <c r="BK91" s="157">
        <f>SUM(BK92:BK128)</f>
        <v>0</v>
      </c>
    </row>
    <row r="92" spans="2:65" s="20" customFormat="1" ht="44.25" customHeight="1">
      <c r="B92" s="21"/>
      <c r="C92" s="160" t="s">
        <v>77</v>
      </c>
      <c r="D92" s="160" t="s">
        <v>123</v>
      </c>
      <c r="E92" s="161" t="s">
        <v>124</v>
      </c>
      <c r="F92" s="162" t="s">
        <v>125</v>
      </c>
      <c r="G92" s="163" t="s">
        <v>126</v>
      </c>
      <c r="H92" s="164">
        <v>8</v>
      </c>
      <c r="I92" s="165"/>
      <c r="J92" s="166">
        <f>ROUND(I92*H92,2)</f>
        <v>0</v>
      </c>
      <c r="K92" s="162" t="s">
        <v>127</v>
      </c>
      <c r="L92" s="25"/>
      <c r="M92" s="167" t="s">
        <v>19</v>
      </c>
      <c r="N92" s="168" t="s">
        <v>40</v>
      </c>
      <c r="O92" s="22"/>
      <c r="P92" s="169">
        <f>O92*H92</f>
        <v>0</v>
      </c>
      <c r="Q92" s="169">
        <v>0</v>
      </c>
      <c r="R92" s="169">
        <f>Q92*H92</f>
        <v>0</v>
      </c>
      <c r="S92" s="169">
        <v>0</v>
      </c>
      <c r="T92" s="170">
        <f>S92*H92</f>
        <v>0</v>
      </c>
      <c r="AR92" s="171" t="s">
        <v>128</v>
      </c>
      <c r="AT92" s="171" t="s">
        <v>123</v>
      </c>
      <c r="AU92" s="171" t="s">
        <v>79</v>
      </c>
      <c r="AY92" s="3" t="s">
        <v>121</v>
      </c>
      <c r="BE92" s="172">
        <f>IF(N92="základní",J92,0)</f>
        <v>0</v>
      </c>
      <c r="BF92" s="172">
        <f>IF(N92="snížená",J92,0)</f>
        <v>0</v>
      </c>
      <c r="BG92" s="172">
        <f>IF(N92="zákl. přenesená",J92,0)</f>
        <v>0</v>
      </c>
      <c r="BH92" s="172">
        <f>IF(N92="sníž. přenesená",J92,0)</f>
        <v>0</v>
      </c>
      <c r="BI92" s="172">
        <f>IF(N92="nulová",J92,0)</f>
        <v>0</v>
      </c>
      <c r="BJ92" s="3" t="s">
        <v>77</v>
      </c>
      <c r="BK92" s="172">
        <f>ROUND(I92*H92,2)</f>
        <v>0</v>
      </c>
      <c r="BL92" s="3" t="s">
        <v>128</v>
      </c>
      <c r="BM92" s="171" t="s">
        <v>129</v>
      </c>
    </row>
    <row r="93" spans="2:65" s="20" customFormat="1">
      <c r="B93" s="21"/>
      <c r="C93" s="22"/>
      <c r="D93" s="173" t="s">
        <v>130</v>
      </c>
      <c r="E93" s="22"/>
      <c r="F93" s="174" t="s">
        <v>131</v>
      </c>
      <c r="G93" s="22"/>
      <c r="H93" s="22"/>
      <c r="I93" s="175"/>
      <c r="J93" s="22"/>
      <c r="K93" s="22"/>
      <c r="L93" s="25"/>
      <c r="M93" s="176"/>
      <c r="N93" s="22"/>
      <c r="O93" s="22"/>
      <c r="P93" s="22"/>
      <c r="Q93" s="22"/>
      <c r="R93" s="22"/>
      <c r="S93" s="22"/>
      <c r="T93" s="53"/>
      <c r="AT93" s="3" t="s">
        <v>130</v>
      </c>
      <c r="AU93" s="3" t="s">
        <v>79</v>
      </c>
    </row>
    <row r="94" spans="2:65" s="177" customFormat="1">
      <c r="B94" s="178"/>
      <c r="C94" s="179"/>
      <c r="D94" s="180" t="s">
        <v>132</v>
      </c>
      <c r="E94" s="181" t="s">
        <v>19</v>
      </c>
      <c r="F94" s="182" t="s">
        <v>133</v>
      </c>
      <c r="G94" s="179"/>
      <c r="H94" s="183">
        <v>8</v>
      </c>
      <c r="I94" s="184"/>
      <c r="J94" s="179"/>
      <c r="K94" s="179"/>
      <c r="L94" s="185"/>
      <c r="M94" s="186"/>
      <c r="N94" s="179"/>
      <c r="O94" s="179"/>
      <c r="P94" s="179"/>
      <c r="Q94" s="179"/>
      <c r="R94" s="179"/>
      <c r="S94" s="179"/>
      <c r="T94" s="187"/>
      <c r="AT94" s="188" t="s">
        <v>132</v>
      </c>
      <c r="AU94" s="188" t="s">
        <v>79</v>
      </c>
      <c r="AV94" s="177" t="s">
        <v>79</v>
      </c>
      <c r="AW94" s="177" t="s">
        <v>31</v>
      </c>
      <c r="AX94" s="177" t="s">
        <v>77</v>
      </c>
      <c r="AY94" s="188" t="s">
        <v>121</v>
      </c>
    </row>
    <row r="95" spans="2:65" s="20" customFormat="1" ht="33" customHeight="1">
      <c r="B95" s="21"/>
      <c r="C95" s="160" t="s">
        <v>79</v>
      </c>
      <c r="D95" s="160" t="s">
        <v>123</v>
      </c>
      <c r="E95" s="161" t="s">
        <v>134</v>
      </c>
      <c r="F95" s="162" t="s">
        <v>135</v>
      </c>
      <c r="G95" s="163" t="s">
        <v>126</v>
      </c>
      <c r="H95" s="164">
        <v>8</v>
      </c>
      <c r="I95" s="165"/>
      <c r="J95" s="166">
        <f>ROUND(I95*H95,2)</f>
        <v>0</v>
      </c>
      <c r="K95" s="162" t="s">
        <v>127</v>
      </c>
      <c r="L95" s="25"/>
      <c r="M95" s="167" t="s">
        <v>19</v>
      </c>
      <c r="N95" s="168" t="s">
        <v>40</v>
      </c>
      <c r="O95" s="22"/>
      <c r="P95" s="169">
        <f>O95*H95</f>
        <v>0</v>
      </c>
      <c r="Q95" s="169">
        <v>0</v>
      </c>
      <c r="R95" s="169">
        <f>Q95*H95</f>
        <v>0</v>
      </c>
      <c r="S95" s="169">
        <v>0</v>
      </c>
      <c r="T95" s="170">
        <f>S95*H95</f>
        <v>0</v>
      </c>
      <c r="AR95" s="171" t="s">
        <v>128</v>
      </c>
      <c r="AT95" s="171" t="s">
        <v>123</v>
      </c>
      <c r="AU95" s="171" t="s">
        <v>79</v>
      </c>
      <c r="AY95" s="3" t="s">
        <v>121</v>
      </c>
      <c r="BE95" s="172">
        <f>IF(N95="základní",J95,0)</f>
        <v>0</v>
      </c>
      <c r="BF95" s="172">
        <f>IF(N95="snížená",J95,0)</f>
        <v>0</v>
      </c>
      <c r="BG95" s="172">
        <f>IF(N95="zákl. přenesená",J95,0)</f>
        <v>0</v>
      </c>
      <c r="BH95" s="172">
        <f>IF(N95="sníž. přenesená",J95,0)</f>
        <v>0</v>
      </c>
      <c r="BI95" s="172">
        <f>IF(N95="nulová",J95,0)</f>
        <v>0</v>
      </c>
      <c r="BJ95" s="3" t="s">
        <v>77</v>
      </c>
      <c r="BK95" s="172">
        <f>ROUND(I95*H95,2)</f>
        <v>0</v>
      </c>
      <c r="BL95" s="3" t="s">
        <v>128</v>
      </c>
      <c r="BM95" s="171" t="s">
        <v>136</v>
      </c>
    </row>
    <row r="96" spans="2:65" s="20" customFormat="1">
      <c r="B96" s="21"/>
      <c r="C96" s="22"/>
      <c r="D96" s="173" t="s">
        <v>130</v>
      </c>
      <c r="E96" s="22"/>
      <c r="F96" s="174" t="s">
        <v>137</v>
      </c>
      <c r="G96" s="22"/>
      <c r="H96" s="22"/>
      <c r="I96" s="175"/>
      <c r="J96" s="22"/>
      <c r="K96" s="22"/>
      <c r="L96" s="25"/>
      <c r="M96" s="176"/>
      <c r="N96" s="22"/>
      <c r="O96" s="22"/>
      <c r="P96" s="22"/>
      <c r="Q96" s="22"/>
      <c r="R96" s="22"/>
      <c r="S96" s="22"/>
      <c r="T96" s="53"/>
      <c r="AT96" s="3" t="s">
        <v>130</v>
      </c>
      <c r="AU96" s="3" t="s">
        <v>79</v>
      </c>
    </row>
    <row r="97" spans="2:65" s="20" customFormat="1" ht="19.5">
      <c r="B97" s="21"/>
      <c r="C97" s="22"/>
      <c r="D97" s="180" t="s">
        <v>138</v>
      </c>
      <c r="E97" s="22"/>
      <c r="F97" s="189" t="s">
        <v>139</v>
      </c>
      <c r="G97" s="22"/>
      <c r="H97" s="22"/>
      <c r="I97" s="175"/>
      <c r="J97" s="22"/>
      <c r="K97" s="22"/>
      <c r="L97" s="25"/>
      <c r="M97" s="176"/>
      <c r="N97" s="22"/>
      <c r="O97" s="22"/>
      <c r="P97" s="22"/>
      <c r="Q97" s="22"/>
      <c r="R97" s="22"/>
      <c r="S97" s="22"/>
      <c r="T97" s="53"/>
      <c r="AT97" s="3" t="s">
        <v>138</v>
      </c>
      <c r="AU97" s="3" t="s">
        <v>79</v>
      </c>
    </row>
    <row r="98" spans="2:65" s="20" customFormat="1" ht="33" customHeight="1">
      <c r="B98" s="21"/>
      <c r="C98" s="160" t="s">
        <v>140</v>
      </c>
      <c r="D98" s="160" t="s">
        <v>123</v>
      </c>
      <c r="E98" s="161" t="s">
        <v>141</v>
      </c>
      <c r="F98" s="162" t="s">
        <v>142</v>
      </c>
      <c r="G98" s="163" t="s">
        <v>126</v>
      </c>
      <c r="H98" s="164">
        <v>80</v>
      </c>
      <c r="I98" s="165"/>
      <c r="J98" s="166">
        <f>ROUND(I98*H98,2)</f>
        <v>0</v>
      </c>
      <c r="K98" s="162" t="s">
        <v>127</v>
      </c>
      <c r="L98" s="25"/>
      <c r="M98" s="167" t="s">
        <v>19</v>
      </c>
      <c r="N98" s="168" t="s">
        <v>40</v>
      </c>
      <c r="O98" s="22"/>
      <c r="P98" s="169">
        <f>O98*H98</f>
        <v>0</v>
      </c>
      <c r="Q98" s="169">
        <v>0</v>
      </c>
      <c r="R98" s="169">
        <f>Q98*H98</f>
        <v>0</v>
      </c>
      <c r="S98" s="169">
        <v>0</v>
      </c>
      <c r="T98" s="170">
        <f>S98*H98</f>
        <v>0</v>
      </c>
      <c r="AR98" s="171" t="s">
        <v>128</v>
      </c>
      <c r="AT98" s="171" t="s">
        <v>123</v>
      </c>
      <c r="AU98" s="171" t="s">
        <v>79</v>
      </c>
      <c r="AY98" s="3" t="s">
        <v>121</v>
      </c>
      <c r="BE98" s="172">
        <f>IF(N98="základní",J98,0)</f>
        <v>0</v>
      </c>
      <c r="BF98" s="172">
        <f>IF(N98="snížená",J98,0)</f>
        <v>0</v>
      </c>
      <c r="BG98" s="172">
        <f>IF(N98="zákl. přenesená",J98,0)</f>
        <v>0</v>
      </c>
      <c r="BH98" s="172">
        <f>IF(N98="sníž. přenesená",J98,0)</f>
        <v>0</v>
      </c>
      <c r="BI98" s="172">
        <f>IF(N98="nulová",J98,0)</f>
        <v>0</v>
      </c>
      <c r="BJ98" s="3" t="s">
        <v>77</v>
      </c>
      <c r="BK98" s="172">
        <f>ROUND(I98*H98,2)</f>
        <v>0</v>
      </c>
      <c r="BL98" s="3" t="s">
        <v>128</v>
      </c>
      <c r="BM98" s="171" t="s">
        <v>143</v>
      </c>
    </row>
    <row r="99" spans="2:65" s="20" customFormat="1">
      <c r="B99" s="21"/>
      <c r="C99" s="22"/>
      <c r="D99" s="173" t="s">
        <v>130</v>
      </c>
      <c r="E99" s="22"/>
      <c r="F99" s="174" t="s">
        <v>144</v>
      </c>
      <c r="G99" s="22"/>
      <c r="H99" s="22"/>
      <c r="I99" s="175"/>
      <c r="J99" s="22"/>
      <c r="K99" s="22"/>
      <c r="L99" s="25"/>
      <c r="M99" s="176"/>
      <c r="N99" s="22"/>
      <c r="O99" s="22"/>
      <c r="P99" s="22"/>
      <c r="Q99" s="22"/>
      <c r="R99" s="22"/>
      <c r="S99" s="22"/>
      <c r="T99" s="53"/>
      <c r="AT99" s="3" t="s">
        <v>130</v>
      </c>
      <c r="AU99" s="3" t="s">
        <v>79</v>
      </c>
    </row>
    <row r="100" spans="2:65" s="177" customFormat="1">
      <c r="B100" s="178"/>
      <c r="C100" s="179"/>
      <c r="D100" s="180" t="s">
        <v>132</v>
      </c>
      <c r="E100" s="179"/>
      <c r="F100" s="182" t="s">
        <v>145</v>
      </c>
      <c r="G100" s="179"/>
      <c r="H100" s="183">
        <v>80</v>
      </c>
      <c r="I100" s="184"/>
      <c r="J100" s="179"/>
      <c r="K100" s="179"/>
      <c r="L100" s="185"/>
      <c r="M100" s="186"/>
      <c r="N100" s="179"/>
      <c r="O100" s="179"/>
      <c r="P100" s="179"/>
      <c r="Q100" s="179"/>
      <c r="R100" s="179"/>
      <c r="S100" s="179"/>
      <c r="T100" s="187"/>
      <c r="AT100" s="188" t="s">
        <v>132</v>
      </c>
      <c r="AU100" s="188" t="s">
        <v>79</v>
      </c>
      <c r="AV100" s="177" t="s">
        <v>79</v>
      </c>
      <c r="AW100" s="177" t="s">
        <v>4</v>
      </c>
      <c r="AX100" s="177" t="s">
        <v>77</v>
      </c>
      <c r="AY100" s="188" t="s">
        <v>121</v>
      </c>
    </row>
    <row r="101" spans="2:65" s="20" customFormat="1" ht="24.2" customHeight="1">
      <c r="B101" s="21"/>
      <c r="C101" s="160" t="s">
        <v>128</v>
      </c>
      <c r="D101" s="160" t="s">
        <v>123</v>
      </c>
      <c r="E101" s="161" t="s">
        <v>146</v>
      </c>
      <c r="F101" s="162" t="s">
        <v>147</v>
      </c>
      <c r="G101" s="163" t="s">
        <v>126</v>
      </c>
      <c r="H101" s="164">
        <v>8</v>
      </c>
      <c r="I101" s="165"/>
      <c r="J101" s="166">
        <f>ROUND(I101*H101,2)</f>
        <v>0</v>
      </c>
      <c r="K101" s="162" t="s">
        <v>127</v>
      </c>
      <c r="L101" s="25"/>
      <c r="M101" s="167" t="s">
        <v>19</v>
      </c>
      <c r="N101" s="168" t="s">
        <v>40</v>
      </c>
      <c r="O101" s="22"/>
      <c r="P101" s="169">
        <f>O101*H101</f>
        <v>0</v>
      </c>
      <c r="Q101" s="169">
        <v>3.0000000000000001E-5</v>
      </c>
      <c r="R101" s="169">
        <f>Q101*H101</f>
        <v>2.4000000000000001E-4</v>
      </c>
      <c r="S101" s="169">
        <v>0</v>
      </c>
      <c r="T101" s="170">
        <f>S101*H101</f>
        <v>0</v>
      </c>
      <c r="AR101" s="171" t="s">
        <v>128</v>
      </c>
      <c r="AT101" s="171" t="s">
        <v>123</v>
      </c>
      <c r="AU101" s="171" t="s">
        <v>79</v>
      </c>
      <c r="AY101" s="3" t="s">
        <v>121</v>
      </c>
      <c r="BE101" s="172">
        <f>IF(N101="základní",J101,0)</f>
        <v>0</v>
      </c>
      <c r="BF101" s="172">
        <f>IF(N101="snížená",J101,0)</f>
        <v>0</v>
      </c>
      <c r="BG101" s="172">
        <f>IF(N101="zákl. přenesená",J101,0)</f>
        <v>0</v>
      </c>
      <c r="BH101" s="172">
        <f>IF(N101="sníž. přenesená",J101,0)</f>
        <v>0</v>
      </c>
      <c r="BI101" s="172">
        <f>IF(N101="nulová",J101,0)</f>
        <v>0</v>
      </c>
      <c r="BJ101" s="3" t="s">
        <v>77</v>
      </c>
      <c r="BK101" s="172">
        <f>ROUND(I101*H101,2)</f>
        <v>0</v>
      </c>
      <c r="BL101" s="3" t="s">
        <v>128</v>
      </c>
      <c r="BM101" s="171" t="s">
        <v>148</v>
      </c>
    </row>
    <row r="102" spans="2:65" s="20" customFormat="1">
      <c r="B102" s="21"/>
      <c r="C102" s="22"/>
      <c r="D102" s="173" t="s">
        <v>130</v>
      </c>
      <c r="E102" s="22"/>
      <c r="F102" s="174" t="s">
        <v>149</v>
      </c>
      <c r="G102" s="22"/>
      <c r="H102" s="22"/>
      <c r="I102" s="175"/>
      <c r="J102" s="22"/>
      <c r="K102" s="22"/>
      <c r="L102" s="25"/>
      <c r="M102" s="176"/>
      <c r="N102" s="22"/>
      <c r="O102" s="22"/>
      <c r="P102" s="22"/>
      <c r="Q102" s="22"/>
      <c r="R102" s="22"/>
      <c r="S102" s="22"/>
      <c r="T102" s="53"/>
      <c r="AT102" s="3" t="s">
        <v>130</v>
      </c>
      <c r="AU102" s="3" t="s">
        <v>79</v>
      </c>
    </row>
    <row r="103" spans="2:65" s="20" customFormat="1" ht="29.25">
      <c r="B103" s="21"/>
      <c r="C103" s="22"/>
      <c r="D103" s="180" t="s">
        <v>138</v>
      </c>
      <c r="E103" s="22"/>
      <c r="F103" s="189" t="s">
        <v>150</v>
      </c>
      <c r="G103" s="22"/>
      <c r="H103" s="22"/>
      <c r="I103" s="175"/>
      <c r="J103" s="22"/>
      <c r="K103" s="22"/>
      <c r="L103" s="25"/>
      <c r="M103" s="176"/>
      <c r="N103" s="22"/>
      <c r="O103" s="22"/>
      <c r="P103" s="22"/>
      <c r="Q103" s="22"/>
      <c r="R103" s="22"/>
      <c r="S103" s="22"/>
      <c r="T103" s="53"/>
      <c r="AT103" s="3" t="s">
        <v>138</v>
      </c>
      <c r="AU103" s="3" t="s">
        <v>79</v>
      </c>
    </row>
    <row r="104" spans="2:65" s="20" customFormat="1" ht="24.2" customHeight="1">
      <c r="B104" s="21"/>
      <c r="C104" s="160" t="s">
        <v>151</v>
      </c>
      <c r="D104" s="160" t="s">
        <v>123</v>
      </c>
      <c r="E104" s="161" t="s">
        <v>152</v>
      </c>
      <c r="F104" s="162" t="s">
        <v>153</v>
      </c>
      <c r="G104" s="163" t="s">
        <v>154</v>
      </c>
      <c r="H104" s="164">
        <v>35.1</v>
      </c>
      <c r="I104" s="165"/>
      <c r="J104" s="166">
        <f>ROUND(I104*H104,2)</f>
        <v>0</v>
      </c>
      <c r="K104" s="162" t="s">
        <v>127</v>
      </c>
      <c r="L104" s="25"/>
      <c r="M104" s="167" t="s">
        <v>19</v>
      </c>
      <c r="N104" s="168" t="s">
        <v>40</v>
      </c>
      <c r="O104" s="22"/>
      <c r="P104" s="169">
        <f>O104*H104</f>
        <v>0</v>
      </c>
      <c r="Q104" s="169">
        <v>0</v>
      </c>
      <c r="R104" s="169">
        <f>Q104*H104</f>
        <v>0</v>
      </c>
      <c r="S104" s="169">
        <v>0</v>
      </c>
      <c r="T104" s="170">
        <f>S104*H104</f>
        <v>0</v>
      </c>
      <c r="AR104" s="171" t="s">
        <v>128</v>
      </c>
      <c r="AT104" s="171" t="s">
        <v>123</v>
      </c>
      <c r="AU104" s="171" t="s">
        <v>79</v>
      </c>
      <c r="AY104" s="3" t="s">
        <v>121</v>
      </c>
      <c r="BE104" s="172">
        <f>IF(N104="základní",J104,0)</f>
        <v>0</v>
      </c>
      <c r="BF104" s="172">
        <f>IF(N104="snížená",J104,0)</f>
        <v>0</v>
      </c>
      <c r="BG104" s="172">
        <f>IF(N104="zákl. přenesená",J104,0)</f>
        <v>0</v>
      </c>
      <c r="BH104" s="172">
        <f>IF(N104="sníž. přenesená",J104,0)</f>
        <v>0</v>
      </c>
      <c r="BI104" s="172">
        <f>IF(N104="nulová",J104,0)</f>
        <v>0</v>
      </c>
      <c r="BJ104" s="3" t="s">
        <v>77</v>
      </c>
      <c r="BK104" s="172">
        <f>ROUND(I104*H104,2)</f>
        <v>0</v>
      </c>
      <c r="BL104" s="3" t="s">
        <v>128</v>
      </c>
      <c r="BM104" s="171" t="s">
        <v>155</v>
      </c>
    </row>
    <row r="105" spans="2:65" s="20" customFormat="1">
      <c r="B105" s="21"/>
      <c r="C105" s="22"/>
      <c r="D105" s="173" t="s">
        <v>130</v>
      </c>
      <c r="E105" s="22"/>
      <c r="F105" s="174" t="s">
        <v>156</v>
      </c>
      <c r="G105" s="22"/>
      <c r="H105" s="22"/>
      <c r="I105" s="175"/>
      <c r="J105" s="22"/>
      <c r="K105" s="22"/>
      <c r="L105" s="25"/>
      <c r="M105" s="176"/>
      <c r="N105" s="22"/>
      <c r="O105" s="22"/>
      <c r="P105" s="22"/>
      <c r="Q105" s="22"/>
      <c r="R105" s="22"/>
      <c r="S105" s="22"/>
      <c r="T105" s="53"/>
      <c r="AT105" s="3" t="s">
        <v>130</v>
      </c>
      <c r="AU105" s="3" t="s">
        <v>79</v>
      </c>
    </row>
    <row r="106" spans="2:65" s="190" customFormat="1" ht="22.5">
      <c r="B106" s="191"/>
      <c r="C106" s="192"/>
      <c r="D106" s="180" t="s">
        <v>132</v>
      </c>
      <c r="E106" s="193" t="s">
        <v>19</v>
      </c>
      <c r="F106" s="194" t="s">
        <v>157</v>
      </c>
      <c r="G106" s="192"/>
      <c r="H106" s="193" t="s">
        <v>19</v>
      </c>
      <c r="I106" s="195"/>
      <c r="J106" s="192"/>
      <c r="K106" s="192"/>
      <c r="L106" s="196"/>
      <c r="M106" s="197"/>
      <c r="N106" s="192"/>
      <c r="O106" s="192"/>
      <c r="P106" s="192"/>
      <c r="Q106" s="192"/>
      <c r="R106" s="192"/>
      <c r="S106" s="192"/>
      <c r="T106" s="198"/>
      <c r="AT106" s="199" t="s">
        <v>132</v>
      </c>
      <c r="AU106" s="199" t="s">
        <v>79</v>
      </c>
      <c r="AV106" s="190" t="s">
        <v>77</v>
      </c>
      <c r="AW106" s="190" t="s">
        <v>31</v>
      </c>
      <c r="AX106" s="190" t="s">
        <v>69</v>
      </c>
      <c r="AY106" s="199" t="s">
        <v>121</v>
      </c>
    </row>
    <row r="107" spans="2:65" s="177" customFormat="1">
      <c r="B107" s="178"/>
      <c r="C107" s="179"/>
      <c r="D107" s="180" t="s">
        <v>132</v>
      </c>
      <c r="E107" s="181" t="s">
        <v>19</v>
      </c>
      <c r="F107" s="182" t="s">
        <v>158</v>
      </c>
      <c r="G107" s="179"/>
      <c r="H107" s="183">
        <v>21.6</v>
      </c>
      <c r="I107" s="184"/>
      <c r="J107" s="179"/>
      <c r="K107" s="179"/>
      <c r="L107" s="185"/>
      <c r="M107" s="186"/>
      <c r="N107" s="179"/>
      <c r="O107" s="179"/>
      <c r="P107" s="179"/>
      <c r="Q107" s="179"/>
      <c r="R107" s="179"/>
      <c r="S107" s="179"/>
      <c r="T107" s="187"/>
      <c r="AT107" s="188" t="s">
        <v>132</v>
      </c>
      <c r="AU107" s="188" t="s">
        <v>79</v>
      </c>
      <c r="AV107" s="177" t="s">
        <v>79</v>
      </c>
      <c r="AW107" s="177" t="s">
        <v>31</v>
      </c>
      <c r="AX107" s="177" t="s">
        <v>69</v>
      </c>
      <c r="AY107" s="188" t="s">
        <v>121</v>
      </c>
    </row>
    <row r="108" spans="2:65" s="177" customFormat="1">
      <c r="B108" s="178"/>
      <c r="C108" s="179"/>
      <c r="D108" s="180" t="s">
        <v>132</v>
      </c>
      <c r="E108" s="181" t="s">
        <v>19</v>
      </c>
      <c r="F108" s="182" t="s">
        <v>159</v>
      </c>
      <c r="G108" s="179"/>
      <c r="H108" s="183">
        <v>13.5</v>
      </c>
      <c r="I108" s="184"/>
      <c r="J108" s="179"/>
      <c r="K108" s="179"/>
      <c r="L108" s="185"/>
      <c r="M108" s="186"/>
      <c r="N108" s="179"/>
      <c r="O108" s="179"/>
      <c r="P108" s="179"/>
      <c r="Q108" s="179"/>
      <c r="R108" s="179"/>
      <c r="S108" s="179"/>
      <c r="T108" s="187"/>
      <c r="AT108" s="188" t="s">
        <v>132</v>
      </c>
      <c r="AU108" s="188" t="s">
        <v>79</v>
      </c>
      <c r="AV108" s="177" t="s">
        <v>79</v>
      </c>
      <c r="AW108" s="177" t="s">
        <v>31</v>
      </c>
      <c r="AX108" s="177" t="s">
        <v>69</v>
      </c>
      <c r="AY108" s="188" t="s">
        <v>121</v>
      </c>
    </row>
    <row r="109" spans="2:65" s="200" customFormat="1">
      <c r="B109" s="201"/>
      <c r="C109" s="202"/>
      <c r="D109" s="180" t="s">
        <v>132</v>
      </c>
      <c r="E109" s="203" t="s">
        <v>19</v>
      </c>
      <c r="F109" s="204" t="s">
        <v>160</v>
      </c>
      <c r="G109" s="202"/>
      <c r="H109" s="205">
        <v>35.1</v>
      </c>
      <c r="I109" s="206"/>
      <c r="J109" s="202"/>
      <c r="K109" s="202"/>
      <c r="L109" s="207"/>
      <c r="M109" s="208"/>
      <c r="N109" s="202"/>
      <c r="O109" s="202"/>
      <c r="P109" s="202"/>
      <c r="Q109" s="202"/>
      <c r="R109" s="202"/>
      <c r="S109" s="202"/>
      <c r="T109" s="209"/>
      <c r="AT109" s="210" t="s">
        <v>132</v>
      </c>
      <c r="AU109" s="210" t="s">
        <v>79</v>
      </c>
      <c r="AV109" s="200" t="s">
        <v>128</v>
      </c>
      <c r="AW109" s="200" t="s">
        <v>31</v>
      </c>
      <c r="AX109" s="200" t="s">
        <v>77</v>
      </c>
      <c r="AY109" s="210" t="s">
        <v>121</v>
      </c>
    </row>
    <row r="110" spans="2:65" s="20" customFormat="1" ht="44.25" customHeight="1">
      <c r="B110" s="21"/>
      <c r="C110" s="160" t="s">
        <v>161</v>
      </c>
      <c r="D110" s="160" t="s">
        <v>123</v>
      </c>
      <c r="E110" s="161" t="s">
        <v>162</v>
      </c>
      <c r="F110" s="162" t="s">
        <v>163</v>
      </c>
      <c r="G110" s="163" t="s">
        <v>164</v>
      </c>
      <c r="H110" s="164">
        <v>0.33600000000000002</v>
      </c>
      <c r="I110" s="165"/>
      <c r="J110" s="166">
        <f>ROUND(I110*H110,2)</f>
        <v>0</v>
      </c>
      <c r="K110" s="162" t="s">
        <v>127</v>
      </c>
      <c r="L110" s="25"/>
      <c r="M110" s="167" t="s">
        <v>19</v>
      </c>
      <c r="N110" s="168" t="s">
        <v>40</v>
      </c>
      <c r="O110" s="22"/>
      <c r="P110" s="169">
        <f>O110*H110</f>
        <v>0</v>
      </c>
      <c r="Q110" s="169">
        <v>0</v>
      </c>
      <c r="R110" s="169">
        <f>Q110*H110</f>
        <v>0</v>
      </c>
      <c r="S110" s="169">
        <v>0</v>
      </c>
      <c r="T110" s="170">
        <f>S110*H110</f>
        <v>0</v>
      </c>
      <c r="AR110" s="171" t="s">
        <v>128</v>
      </c>
      <c r="AT110" s="171" t="s">
        <v>123</v>
      </c>
      <c r="AU110" s="171" t="s">
        <v>79</v>
      </c>
      <c r="AY110" s="3" t="s">
        <v>121</v>
      </c>
      <c r="BE110" s="172">
        <f>IF(N110="základní",J110,0)</f>
        <v>0</v>
      </c>
      <c r="BF110" s="172">
        <f>IF(N110="snížená",J110,0)</f>
        <v>0</v>
      </c>
      <c r="BG110" s="172">
        <f>IF(N110="zákl. přenesená",J110,0)</f>
        <v>0</v>
      </c>
      <c r="BH110" s="172">
        <f>IF(N110="sníž. přenesená",J110,0)</f>
        <v>0</v>
      </c>
      <c r="BI110" s="172">
        <f>IF(N110="nulová",J110,0)</f>
        <v>0</v>
      </c>
      <c r="BJ110" s="3" t="s">
        <v>77</v>
      </c>
      <c r="BK110" s="172">
        <f>ROUND(I110*H110,2)</f>
        <v>0</v>
      </c>
      <c r="BL110" s="3" t="s">
        <v>128</v>
      </c>
      <c r="BM110" s="171" t="s">
        <v>165</v>
      </c>
    </row>
    <row r="111" spans="2:65" s="20" customFormat="1">
      <c r="B111" s="21"/>
      <c r="C111" s="22"/>
      <c r="D111" s="173" t="s">
        <v>130</v>
      </c>
      <c r="E111" s="22"/>
      <c r="F111" s="174" t="s">
        <v>166</v>
      </c>
      <c r="G111" s="22"/>
      <c r="H111" s="22"/>
      <c r="I111" s="175"/>
      <c r="J111" s="22"/>
      <c r="K111" s="22"/>
      <c r="L111" s="25"/>
      <c r="M111" s="176"/>
      <c r="N111" s="22"/>
      <c r="O111" s="22"/>
      <c r="P111" s="22"/>
      <c r="Q111" s="22"/>
      <c r="R111" s="22"/>
      <c r="S111" s="22"/>
      <c r="T111" s="53"/>
      <c r="AT111" s="3" t="s">
        <v>130</v>
      </c>
      <c r="AU111" s="3" t="s">
        <v>79</v>
      </c>
    </row>
    <row r="112" spans="2:65" s="190" customFormat="1" ht="22.5">
      <c r="B112" s="191"/>
      <c r="C112" s="192"/>
      <c r="D112" s="180" t="s">
        <v>132</v>
      </c>
      <c r="E112" s="193" t="s">
        <v>19</v>
      </c>
      <c r="F112" s="194" t="s">
        <v>167</v>
      </c>
      <c r="G112" s="192"/>
      <c r="H112" s="193" t="s">
        <v>19</v>
      </c>
      <c r="I112" s="195"/>
      <c r="J112" s="192"/>
      <c r="K112" s="192"/>
      <c r="L112" s="196"/>
      <c r="M112" s="197"/>
      <c r="N112" s="192"/>
      <c r="O112" s="192"/>
      <c r="P112" s="192"/>
      <c r="Q112" s="192"/>
      <c r="R112" s="192"/>
      <c r="S112" s="192"/>
      <c r="T112" s="198"/>
      <c r="AT112" s="199" t="s">
        <v>132</v>
      </c>
      <c r="AU112" s="199" t="s">
        <v>79</v>
      </c>
      <c r="AV112" s="190" t="s">
        <v>77</v>
      </c>
      <c r="AW112" s="190" t="s">
        <v>31</v>
      </c>
      <c r="AX112" s="190" t="s">
        <v>69</v>
      </c>
      <c r="AY112" s="199" t="s">
        <v>121</v>
      </c>
    </row>
    <row r="113" spans="2:65" s="177" customFormat="1">
      <c r="B113" s="178"/>
      <c r="C113" s="179"/>
      <c r="D113" s="180" t="s">
        <v>132</v>
      </c>
      <c r="E113" s="181" t="s">
        <v>19</v>
      </c>
      <c r="F113" s="182" t="s">
        <v>168</v>
      </c>
      <c r="G113" s="179"/>
      <c r="H113" s="183">
        <v>0.33600000000000002</v>
      </c>
      <c r="I113" s="184"/>
      <c r="J113" s="179"/>
      <c r="K113" s="179"/>
      <c r="L113" s="185"/>
      <c r="M113" s="186"/>
      <c r="N113" s="179"/>
      <c r="O113" s="179"/>
      <c r="P113" s="179"/>
      <c r="Q113" s="179"/>
      <c r="R113" s="179"/>
      <c r="S113" s="179"/>
      <c r="T113" s="187"/>
      <c r="AT113" s="188" t="s">
        <v>132</v>
      </c>
      <c r="AU113" s="188" t="s">
        <v>79</v>
      </c>
      <c r="AV113" s="177" t="s">
        <v>79</v>
      </c>
      <c r="AW113" s="177" t="s">
        <v>31</v>
      </c>
      <c r="AX113" s="177" t="s">
        <v>77</v>
      </c>
      <c r="AY113" s="188" t="s">
        <v>121</v>
      </c>
    </row>
    <row r="114" spans="2:65" s="20" customFormat="1" ht="44.25" customHeight="1">
      <c r="B114" s="21"/>
      <c r="C114" s="160" t="s">
        <v>169</v>
      </c>
      <c r="D114" s="160" t="s">
        <v>123</v>
      </c>
      <c r="E114" s="161" t="s">
        <v>170</v>
      </c>
      <c r="F114" s="162" t="s">
        <v>171</v>
      </c>
      <c r="G114" s="163" t="s">
        <v>164</v>
      </c>
      <c r="H114" s="164">
        <v>3.581</v>
      </c>
      <c r="I114" s="165"/>
      <c r="J114" s="166">
        <f>ROUND(I114*H114,2)</f>
        <v>0</v>
      </c>
      <c r="K114" s="162" t="s">
        <v>127</v>
      </c>
      <c r="L114" s="25"/>
      <c r="M114" s="167" t="s">
        <v>19</v>
      </c>
      <c r="N114" s="168" t="s">
        <v>40</v>
      </c>
      <c r="O114" s="22"/>
      <c r="P114" s="169">
        <f>O114*H114</f>
        <v>0</v>
      </c>
      <c r="Q114" s="169">
        <v>0</v>
      </c>
      <c r="R114" s="169">
        <f>Q114*H114</f>
        <v>0</v>
      </c>
      <c r="S114" s="169">
        <v>0</v>
      </c>
      <c r="T114" s="170">
        <f>S114*H114</f>
        <v>0</v>
      </c>
      <c r="AR114" s="171" t="s">
        <v>128</v>
      </c>
      <c r="AT114" s="171" t="s">
        <v>123</v>
      </c>
      <c r="AU114" s="171" t="s">
        <v>79</v>
      </c>
      <c r="AY114" s="3" t="s">
        <v>121</v>
      </c>
      <c r="BE114" s="172">
        <f>IF(N114="základní",J114,0)</f>
        <v>0</v>
      </c>
      <c r="BF114" s="172">
        <f>IF(N114="snížená",J114,0)</f>
        <v>0</v>
      </c>
      <c r="BG114" s="172">
        <f>IF(N114="zákl. přenesená",J114,0)</f>
        <v>0</v>
      </c>
      <c r="BH114" s="172">
        <f>IF(N114="sníž. přenesená",J114,0)</f>
        <v>0</v>
      </c>
      <c r="BI114" s="172">
        <f>IF(N114="nulová",J114,0)</f>
        <v>0</v>
      </c>
      <c r="BJ114" s="3" t="s">
        <v>77</v>
      </c>
      <c r="BK114" s="172">
        <f>ROUND(I114*H114,2)</f>
        <v>0</v>
      </c>
      <c r="BL114" s="3" t="s">
        <v>128</v>
      </c>
      <c r="BM114" s="171" t="s">
        <v>172</v>
      </c>
    </row>
    <row r="115" spans="2:65" s="20" customFormat="1">
      <c r="B115" s="21"/>
      <c r="C115" s="22"/>
      <c r="D115" s="173" t="s">
        <v>130</v>
      </c>
      <c r="E115" s="22"/>
      <c r="F115" s="174" t="s">
        <v>173</v>
      </c>
      <c r="G115" s="22"/>
      <c r="H115" s="22"/>
      <c r="I115" s="175"/>
      <c r="J115" s="22"/>
      <c r="K115" s="22"/>
      <c r="L115" s="25"/>
      <c r="M115" s="176"/>
      <c r="N115" s="22"/>
      <c r="O115" s="22"/>
      <c r="P115" s="22"/>
      <c r="Q115" s="22"/>
      <c r="R115" s="22"/>
      <c r="S115" s="22"/>
      <c r="T115" s="53"/>
      <c r="AT115" s="3" t="s">
        <v>130</v>
      </c>
      <c r="AU115" s="3" t="s">
        <v>79</v>
      </c>
    </row>
    <row r="116" spans="2:65" s="190" customFormat="1">
      <c r="B116" s="191"/>
      <c r="C116" s="192"/>
      <c r="D116" s="180" t="s">
        <v>132</v>
      </c>
      <c r="E116" s="193" t="s">
        <v>19</v>
      </c>
      <c r="F116" s="194" t="s">
        <v>174</v>
      </c>
      <c r="G116" s="192"/>
      <c r="H116" s="193" t="s">
        <v>19</v>
      </c>
      <c r="I116" s="195"/>
      <c r="J116" s="192"/>
      <c r="K116" s="192"/>
      <c r="L116" s="196"/>
      <c r="M116" s="197"/>
      <c r="N116" s="192"/>
      <c r="O116" s="192"/>
      <c r="P116" s="192"/>
      <c r="Q116" s="192"/>
      <c r="R116" s="192"/>
      <c r="S116" s="192"/>
      <c r="T116" s="198"/>
      <c r="AT116" s="199" t="s">
        <v>132</v>
      </c>
      <c r="AU116" s="199" t="s">
        <v>79</v>
      </c>
      <c r="AV116" s="190" t="s">
        <v>77</v>
      </c>
      <c r="AW116" s="190" t="s">
        <v>31</v>
      </c>
      <c r="AX116" s="190" t="s">
        <v>69</v>
      </c>
      <c r="AY116" s="199" t="s">
        <v>121</v>
      </c>
    </row>
    <row r="117" spans="2:65" s="190" customFormat="1" ht="22.5">
      <c r="B117" s="191"/>
      <c r="C117" s="192"/>
      <c r="D117" s="180" t="s">
        <v>132</v>
      </c>
      <c r="E117" s="193" t="s">
        <v>19</v>
      </c>
      <c r="F117" s="194" t="s">
        <v>175</v>
      </c>
      <c r="G117" s="192"/>
      <c r="H117" s="193" t="s">
        <v>19</v>
      </c>
      <c r="I117" s="195"/>
      <c r="J117" s="192"/>
      <c r="K117" s="192"/>
      <c r="L117" s="196"/>
      <c r="M117" s="197"/>
      <c r="N117" s="192"/>
      <c r="O117" s="192"/>
      <c r="P117" s="192"/>
      <c r="Q117" s="192"/>
      <c r="R117" s="192"/>
      <c r="S117" s="192"/>
      <c r="T117" s="198"/>
      <c r="AT117" s="199" t="s">
        <v>132</v>
      </c>
      <c r="AU117" s="199" t="s">
        <v>79</v>
      </c>
      <c r="AV117" s="190" t="s">
        <v>77</v>
      </c>
      <c r="AW117" s="190" t="s">
        <v>31</v>
      </c>
      <c r="AX117" s="190" t="s">
        <v>69</v>
      </c>
      <c r="AY117" s="199" t="s">
        <v>121</v>
      </c>
    </row>
    <row r="118" spans="2:65" s="190" customFormat="1">
      <c r="B118" s="191"/>
      <c r="C118" s="192"/>
      <c r="D118" s="180" t="s">
        <v>132</v>
      </c>
      <c r="E118" s="193" t="s">
        <v>19</v>
      </c>
      <c r="F118" s="194" t="s">
        <v>176</v>
      </c>
      <c r="G118" s="192"/>
      <c r="H118" s="193" t="s">
        <v>19</v>
      </c>
      <c r="I118" s="195"/>
      <c r="J118" s="192"/>
      <c r="K118" s="192"/>
      <c r="L118" s="196"/>
      <c r="M118" s="197"/>
      <c r="N118" s="192"/>
      <c r="O118" s="192"/>
      <c r="P118" s="192"/>
      <c r="Q118" s="192"/>
      <c r="R118" s="192"/>
      <c r="S118" s="192"/>
      <c r="T118" s="198"/>
      <c r="AT118" s="199" t="s">
        <v>132</v>
      </c>
      <c r="AU118" s="199" t="s">
        <v>79</v>
      </c>
      <c r="AV118" s="190" t="s">
        <v>77</v>
      </c>
      <c r="AW118" s="190" t="s">
        <v>31</v>
      </c>
      <c r="AX118" s="190" t="s">
        <v>69</v>
      </c>
      <c r="AY118" s="199" t="s">
        <v>121</v>
      </c>
    </row>
    <row r="119" spans="2:65" s="177" customFormat="1">
      <c r="B119" s="178"/>
      <c r="C119" s="179"/>
      <c r="D119" s="180" t="s">
        <v>132</v>
      </c>
      <c r="E119" s="181" t="s">
        <v>19</v>
      </c>
      <c r="F119" s="182" t="s">
        <v>177</v>
      </c>
      <c r="G119" s="179"/>
      <c r="H119" s="183">
        <v>1.909</v>
      </c>
      <c r="I119" s="184"/>
      <c r="J119" s="179"/>
      <c r="K119" s="179"/>
      <c r="L119" s="185"/>
      <c r="M119" s="186"/>
      <c r="N119" s="179"/>
      <c r="O119" s="179"/>
      <c r="P119" s="179"/>
      <c r="Q119" s="179"/>
      <c r="R119" s="179"/>
      <c r="S119" s="179"/>
      <c r="T119" s="187"/>
      <c r="AT119" s="188" t="s">
        <v>132</v>
      </c>
      <c r="AU119" s="188" t="s">
        <v>79</v>
      </c>
      <c r="AV119" s="177" t="s">
        <v>79</v>
      </c>
      <c r="AW119" s="177" t="s">
        <v>31</v>
      </c>
      <c r="AX119" s="177" t="s">
        <v>69</v>
      </c>
      <c r="AY119" s="188" t="s">
        <v>121</v>
      </c>
    </row>
    <row r="120" spans="2:65" s="177" customFormat="1">
      <c r="B120" s="178"/>
      <c r="C120" s="179"/>
      <c r="D120" s="180" t="s">
        <v>132</v>
      </c>
      <c r="E120" s="181" t="s">
        <v>19</v>
      </c>
      <c r="F120" s="182" t="s">
        <v>178</v>
      </c>
      <c r="G120" s="179"/>
      <c r="H120" s="183">
        <v>0.46600000000000003</v>
      </c>
      <c r="I120" s="184"/>
      <c r="J120" s="179"/>
      <c r="K120" s="179"/>
      <c r="L120" s="185"/>
      <c r="M120" s="186"/>
      <c r="N120" s="179"/>
      <c r="O120" s="179"/>
      <c r="P120" s="179"/>
      <c r="Q120" s="179"/>
      <c r="R120" s="179"/>
      <c r="S120" s="179"/>
      <c r="T120" s="187"/>
      <c r="AT120" s="188" t="s">
        <v>132</v>
      </c>
      <c r="AU120" s="188" t="s">
        <v>79</v>
      </c>
      <c r="AV120" s="177" t="s">
        <v>79</v>
      </c>
      <c r="AW120" s="177" t="s">
        <v>31</v>
      </c>
      <c r="AX120" s="177" t="s">
        <v>69</v>
      </c>
      <c r="AY120" s="188" t="s">
        <v>121</v>
      </c>
    </row>
    <row r="121" spans="2:65" s="177" customFormat="1">
      <c r="B121" s="178"/>
      <c r="C121" s="179"/>
      <c r="D121" s="180" t="s">
        <v>132</v>
      </c>
      <c r="E121" s="181" t="s">
        <v>19</v>
      </c>
      <c r="F121" s="182" t="s">
        <v>179</v>
      </c>
      <c r="G121" s="179"/>
      <c r="H121" s="183">
        <v>1.206</v>
      </c>
      <c r="I121" s="184"/>
      <c r="J121" s="179"/>
      <c r="K121" s="179"/>
      <c r="L121" s="185"/>
      <c r="M121" s="186"/>
      <c r="N121" s="179"/>
      <c r="O121" s="179"/>
      <c r="P121" s="179"/>
      <c r="Q121" s="179"/>
      <c r="R121" s="179"/>
      <c r="S121" s="179"/>
      <c r="T121" s="187"/>
      <c r="AT121" s="188" t="s">
        <v>132</v>
      </c>
      <c r="AU121" s="188" t="s">
        <v>79</v>
      </c>
      <c r="AV121" s="177" t="s">
        <v>79</v>
      </c>
      <c r="AW121" s="177" t="s">
        <v>31</v>
      </c>
      <c r="AX121" s="177" t="s">
        <v>69</v>
      </c>
      <c r="AY121" s="188" t="s">
        <v>121</v>
      </c>
    </row>
    <row r="122" spans="2:65" s="211" customFormat="1">
      <c r="B122" s="212"/>
      <c r="C122" s="213"/>
      <c r="D122" s="180" t="s">
        <v>132</v>
      </c>
      <c r="E122" s="214" t="s">
        <v>19</v>
      </c>
      <c r="F122" s="215" t="s">
        <v>180</v>
      </c>
      <c r="G122" s="213"/>
      <c r="H122" s="216">
        <v>3.581</v>
      </c>
      <c r="I122" s="217"/>
      <c r="J122" s="213"/>
      <c r="K122" s="213"/>
      <c r="L122" s="218"/>
      <c r="M122" s="219"/>
      <c r="N122" s="213"/>
      <c r="O122" s="213"/>
      <c r="P122" s="213"/>
      <c r="Q122" s="213"/>
      <c r="R122" s="213"/>
      <c r="S122" s="213"/>
      <c r="T122" s="220"/>
      <c r="AT122" s="221" t="s">
        <v>132</v>
      </c>
      <c r="AU122" s="221" t="s">
        <v>79</v>
      </c>
      <c r="AV122" s="211" t="s">
        <v>140</v>
      </c>
      <c r="AW122" s="211" t="s">
        <v>31</v>
      </c>
      <c r="AX122" s="211" t="s">
        <v>69</v>
      </c>
      <c r="AY122" s="221" t="s">
        <v>121</v>
      </c>
    </row>
    <row r="123" spans="2:65" s="200" customFormat="1">
      <c r="B123" s="201"/>
      <c r="C123" s="202"/>
      <c r="D123" s="180" t="s">
        <v>132</v>
      </c>
      <c r="E123" s="203" t="s">
        <v>19</v>
      </c>
      <c r="F123" s="204" t="s">
        <v>160</v>
      </c>
      <c r="G123" s="202"/>
      <c r="H123" s="205">
        <v>3.581</v>
      </c>
      <c r="I123" s="206"/>
      <c r="J123" s="202"/>
      <c r="K123" s="202"/>
      <c r="L123" s="207"/>
      <c r="M123" s="208"/>
      <c r="N123" s="202"/>
      <c r="O123" s="202"/>
      <c r="P123" s="202"/>
      <c r="Q123" s="202"/>
      <c r="R123" s="202"/>
      <c r="S123" s="202"/>
      <c r="T123" s="209"/>
      <c r="AT123" s="210" t="s">
        <v>132</v>
      </c>
      <c r="AU123" s="210" t="s">
        <v>79</v>
      </c>
      <c r="AV123" s="200" t="s">
        <v>128</v>
      </c>
      <c r="AW123" s="200" t="s">
        <v>31</v>
      </c>
      <c r="AX123" s="200" t="s">
        <v>77</v>
      </c>
      <c r="AY123" s="210" t="s">
        <v>121</v>
      </c>
    </row>
    <row r="124" spans="2:65" s="20" customFormat="1" ht="24.2" customHeight="1">
      <c r="B124" s="21"/>
      <c r="C124" s="160" t="s">
        <v>181</v>
      </c>
      <c r="D124" s="160" t="s">
        <v>123</v>
      </c>
      <c r="E124" s="161" t="s">
        <v>182</v>
      </c>
      <c r="F124" s="162" t="s">
        <v>183</v>
      </c>
      <c r="G124" s="163" t="s">
        <v>154</v>
      </c>
      <c r="H124" s="164">
        <v>109.18</v>
      </c>
      <c r="I124" s="165"/>
      <c r="J124" s="166">
        <f>ROUND(I124*H124,2)</f>
        <v>0</v>
      </c>
      <c r="K124" s="162" t="s">
        <v>19</v>
      </c>
      <c r="L124" s="25"/>
      <c r="M124" s="167" t="s">
        <v>19</v>
      </c>
      <c r="N124" s="168" t="s">
        <v>40</v>
      </c>
      <c r="O124" s="22"/>
      <c r="P124" s="169">
        <f>O124*H124</f>
        <v>0</v>
      </c>
      <c r="Q124" s="169">
        <v>0</v>
      </c>
      <c r="R124" s="169">
        <f>Q124*H124</f>
        <v>0</v>
      </c>
      <c r="S124" s="169">
        <v>0</v>
      </c>
      <c r="T124" s="170">
        <f>S124*H124</f>
        <v>0</v>
      </c>
      <c r="AR124" s="171" t="s">
        <v>128</v>
      </c>
      <c r="AT124" s="171" t="s">
        <v>123</v>
      </c>
      <c r="AU124" s="171" t="s">
        <v>79</v>
      </c>
      <c r="AY124" s="3" t="s">
        <v>121</v>
      </c>
      <c r="BE124" s="172">
        <f>IF(N124="základní",J124,0)</f>
        <v>0</v>
      </c>
      <c r="BF124" s="172">
        <f>IF(N124="snížená",J124,0)</f>
        <v>0</v>
      </c>
      <c r="BG124" s="172">
        <f>IF(N124="zákl. přenesená",J124,0)</f>
        <v>0</v>
      </c>
      <c r="BH124" s="172">
        <f>IF(N124="sníž. přenesená",J124,0)</f>
        <v>0</v>
      </c>
      <c r="BI124" s="172">
        <f>IF(N124="nulová",J124,0)</f>
        <v>0</v>
      </c>
      <c r="BJ124" s="3" t="s">
        <v>77</v>
      </c>
      <c r="BK124" s="172">
        <f>ROUND(I124*H124,2)</f>
        <v>0</v>
      </c>
      <c r="BL124" s="3" t="s">
        <v>128</v>
      </c>
      <c r="BM124" s="171" t="s">
        <v>184</v>
      </c>
    </row>
    <row r="125" spans="2:65" s="177" customFormat="1">
      <c r="B125" s="178"/>
      <c r="C125" s="179"/>
      <c r="D125" s="180" t="s">
        <v>132</v>
      </c>
      <c r="E125" s="181" t="s">
        <v>19</v>
      </c>
      <c r="F125" s="182" t="s">
        <v>185</v>
      </c>
      <c r="G125" s="179"/>
      <c r="H125" s="183">
        <v>64.14</v>
      </c>
      <c r="I125" s="184"/>
      <c r="J125" s="179"/>
      <c r="K125" s="179"/>
      <c r="L125" s="185"/>
      <c r="M125" s="186"/>
      <c r="N125" s="179"/>
      <c r="O125" s="179"/>
      <c r="P125" s="179"/>
      <c r="Q125" s="179"/>
      <c r="R125" s="179"/>
      <c r="S125" s="179"/>
      <c r="T125" s="187"/>
      <c r="AT125" s="188" t="s">
        <v>132</v>
      </c>
      <c r="AU125" s="188" t="s">
        <v>79</v>
      </c>
      <c r="AV125" s="177" t="s">
        <v>79</v>
      </c>
      <c r="AW125" s="177" t="s">
        <v>31</v>
      </c>
      <c r="AX125" s="177" t="s">
        <v>69</v>
      </c>
      <c r="AY125" s="188" t="s">
        <v>121</v>
      </c>
    </row>
    <row r="126" spans="2:65" s="177" customFormat="1">
      <c r="B126" s="178"/>
      <c r="C126" s="179"/>
      <c r="D126" s="180" t="s">
        <v>132</v>
      </c>
      <c r="E126" s="181" t="s">
        <v>19</v>
      </c>
      <c r="F126" s="182" t="s">
        <v>186</v>
      </c>
      <c r="G126" s="179"/>
      <c r="H126" s="183">
        <v>45.04</v>
      </c>
      <c r="I126" s="184"/>
      <c r="J126" s="179"/>
      <c r="K126" s="179"/>
      <c r="L126" s="185"/>
      <c r="M126" s="186"/>
      <c r="N126" s="179"/>
      <c r="O126" s="179"/>
      <c r="P126" s="179"/>
      <c r="Q126" s="179"/>
      <c r="R126" s="179"/>
      <c r="S126" s="179"/>
      <c r="T126" s="187"/>
      <c r="AT126" s="188" t="s">
        <v>132</v>
      </c>
      <c r="AU126" s="188" t="s">
        <v>79</v>
      </c>
      <c r="AV126" s="177" t="s">
        <v>79</v>
      </c>
      <c r="AW126" s="177" t="s">
        <v>31</v>
      </c>
      <c r="AX126" s="177" t="s">
        <v>69</v>
      </c>
      <c r="AY126" s="188" t="s">
        <v>121</v>
      </c>
    </row>
    <row r="127" spans="2:65" s="200" customFormat="1">
      <c r="B127" s="201"/>
      <c r="C127" s="202"/>
      <c r="D127" s="180" t="s">
        <v>132</v>
      </c>
      <c r="E127" s="203" t="s">
        <v>19</v>
      </c>
      <c r="F127" s="204" t="s">
        <v>160</v>
      </c>
      <c r="G127" s="202"/>
      <c r="H127" s="205">
        <v>109.18</v>
      </c>
      <c r="I127" s="206"/>
      <c r="J127" s="202"/>
      <c r="K127" s="202"/>
      <c r="L127" s="207"/>
      <c r="M127" s="208"/>
      <c r="N127" s="202"/>
      <c r="O127" s="202"/>
      <c r="P127" s="202"/>
      <c r="Q127" s="202"/>
      <c r="R127" s="202"/>
      <c r="S127" s="202"/>
      <c r="T127" s="209"/>
      <c r="AT127" s="210" t="s">
        <v>132</v>
      </c>
      <c r="AU127" s="210" t="s">
        <v>79</v>
      </c>
      <c r="AV127" s="200" t="s">
        <v>128</v>
      </c>
      <c r="AW127" s="200" t="s">
        <v>31</v>
      </c>
      <c r="AX127" s="200" t="s">
        <v>77</v>
      </c>
      <c r="AY127" s="210" t="s">
        <v>121</v>
      </c>
    </row>
    <row r="128" spans="2:65" s="20" customFormat="1" ht="33" customHeight="1">
      <c r="B128" s="21"/>
      <c r="C128" s="160" t="s">
        <v>187</v>
      </c>
      <c r="D128" s="160" t="s">
        <v>123</v>
      </c>
      <c r="E128" s="161" t="s">
        <v>188</v>
      </c>
      <c r="F128" s="162" t="s">
        <v>189</v>
      </c>
      <c r="G128" s="163" t="s">
        <v>154</v>
      </c>
      <c r="H128" s="164">
        <v>109.18</v>
      </c>
      <c r="I128" s="165"/>
      <c r="J128" s="166">
        <f>ROUND(I128*H128,2)</f>
        <v>0</v>
      </c>
      <c r="K128" s="162" t="s">
        <v>19</v>
      </c>
      <c r="L128" s="25"/>
      <c r="M128" s="167" t="s">
        <v>19</v>
      </c>
      <c r="N128" s="168" t="s">
        <v>40</v>
      </c>
      <c r="O128" s="22"/>
      <c r="P128" s="169">
        <f>O128*H128</f>
        <v>0</v>
      </c>
      <c r="Q128" s="169">
        <v>0</v>
      </c>
      <c r="R128" s="169">
        <f>Q128*H128</f>
        <v>0</v>
      </c>
      <c r="S128" s="169">
        <v>0</v>
      </c>
      <c r="T128" s="170">
        <f>S128*H128</f>
        <v>0</v>
      </c>
      <c r="AR128" s="171" t="s">
        <v>128</v>
      </c>
      <c r="AT128" s="171" t="s">
        <v>123</v>
      </c>
      <c r="AU128" s="171" t="s">
        <v>79</v>
      </c>
      <c r="AY128" s="3" t="s">
        <v>121</v>
      </c>
      <c r="BE128" s="172">
        <f>IF(N128="základní",J128,0)</f>
        <v>0</v>
      </c>
      <c r="BF128" s="172">
        <f>IF(N128="snížená",J128,0)</f>
        <v>0</v>
      </c>
      <c r="BG128" s="172">
        <f>IF(N128="zákl. přenesená",J128,0)</f>
        <v>0</v>
      </c>
      <c r="BH128" s="172">
        <f>IF(N128="sníž. přenesená",J128,0)</f>
        <v>0</v>
      </c>
      <c r="BI128" s="172">
        <f>IF(N128="nulová",J128,0)</f>
        <v>0</v>
      </c>
      <c r="BJ128" s="3" t="s">
        <v>77</v>
      </c>
      <c r="BK128" s="172">
        <f>ROUND(I128*H128,2)</f>
        <v>0</v>
      </c>
      <c r="BL128" s="3" t="s">
        <v>128</v>
      </c>
      <c r="BM128" s="171" t="s">
        <v>190</v>
      </c>
    </row>
    <row r="129" spans="2:65" s="144" customFormat="1" ht="22.9" customHeight="1">
      <c r="B129" s="145"/>
      <c r="C129" s="146"/>
      <c r="D129" s="147" t="s">
        <v>68</v>
      </c>
      <c r="E129" s="158" t="s">
        <v>79</v>
      </c>
      <c r="F129" s="158" t="s">
        <v>191</v>
      </c>
      <c r="G129" s="146"/>
      <c r="H129" s="146"/>
      <c r="I129" s="149"/>
      <c r="J129" s="159">
        <f>BK129</f>
        <v>0</v>
      </c>
      <c r="K129" s="146"/>
      <c r="L129" s="151"/>
      <c r="M129" s="152"/>
      <c r="N129" s="146"/>
      <c r="O129" s="146"/>
      <c r="P129" s="153">
        <f>SUM(P130:P135)</f>
        <v>0</v>
      </c>
      <c r="Q129" s="146"/>
      <c r="R129" s="153">
        <f>SUM(R130:R135)</f>
        <v>0.80713157999999996</v>
      </c>
      <c r="S129" s="146"/>
      <c r="T129" s="154">
        <f>SUM(T130:T135)</f>
        <v>0</v>
      </c>
      <c r="AR129" s="155" t="s">
        <v>77</v>
      </c>
      <c r="AT129" s="156" t="s">
        <v>68</v>
      </c>
      <c r="AU129" s="156" t="s">
        <v>77</v>
      </c>
      <c r="AY129" s="155" t="s">
        <v>121</v>
      </c>
      <c r="BK129" s="157">
        <f>SUM(BK130:BK135)</f>
        <v>0</v>
      </c>
    </row>
    <row r="130" spans="2:65" s="20" customFormat="1" ht="33" customHeight="1">
      <c r="B130" s="21"/>
      <c r="C130" s="160" t="s">
        <v>192</v>
      </c>
      <c r="D130" s="160" t="s">
        <v>123</v>
      </c>
      <c r="E130" s="161" t="s">
        <v>193</v>
      </c>
      <c r="F130" s="162" t="s">
        <v>194</v>
      </c>
      <c r="G130" s="163" t="s">
        <v>164</v>
      </c>
      <c r="H130" s="164">
        <v>0.34799999999999998</v>
      </c>
      <c r="I130" s="165"/>
      <c r="J130" s="166">
        <f>ROUND(I130*H130,2)</f>
        <v>0</v>
      </c>
      <c r="K130" s="162" t="s">
        <v>127</v>
      </c>
      <c r="L130" s="25"/>
      <c r="M130" s="167" t="s">
        <v>19</v>
      </c>
      <c r="N130" s="168" t="s">
        <v>40</v>
      </c>
      <c r="O130" s="22"/>
      <c r="P130" s="169">
        <f>O130*H130</f>
        <v>0</v>
      </c>
      <c r="Q130" s="169">
        <v>2.3010199999999998</v>
      </c>
      <c r="R130" s="169">
        <f>Q130*H130</f>
        <v>0.8007549599999999</v>
      </c>
      <c r="S130" s="169">
        <v>0</v>
      </c>
      <c r="T130" s="170">
        <f>S130*H130</f>
        <v>0</v>
      </c>
      <c r="AR130" s="171" t="s">
        <v>128</v>
      </c>
      <c r="AT130" s="171" t="s">
        <v>123</v>
      </c>
      <c r="AU130" s="171" t="s">
        <v>79</v>
      </c>
      <c r="AY130" s="3" t="s">
        <v>121</v>
      </c>
      <c r="BE130" s="172">
        <f>IF(N130="základní",J130,0)</f>
        <v>0</v>
      </c>
      <c r="BF130" s="172">
        <f>IF(N130="snížená",J130,0)</f>
        <v>0</v>
      </c>
      <c r="BG130" s="172">
        <f>IF(N130="zákl. přenesená",J130,0)</f>
        <v>0</v>
      </c>
      <c r="BH130" s="172">
        <f>IF(N130="sníž. přenesená",J130,0)</f>
        <v>0</v>
      </c>
      <c r="BI130" s="172">
        <f>IF(N130="nulová",J130,0)</f>
        <v>0</v>
      </c>
      <c r="BJ130" s="3" t="s">
        <v>77</v>
      </c>
      <c r="BK130" s="172">
        <f>ROUND(I130*H130,2)</f>
        <v>0</v>
      </c>
      <c r="BL130" s="3" t="s">
        <v>128</v>
      </c>
      <c r="BM130" s="171" t="s">
        <v>195</v>
      </c>
    </row>
    <row r="131" spans="2:65" s="20" customFormat="1">
      <c r="B131" s="21"/>
      <c r="C131" s="22"/>
      <c r="D131" s="173" t="s">
        <v>130</v>
      </c>
      <c r="E131" s="22"/>
      <c r="F131" s="174" t="s">
        <v>196</v>
      </c>
      <c r="G131" s="22"/>
      <c r="H131" s="22"/>
      <c r="I131" s="175"/>
      <c r="J131" s="22"/>
      <c r="K131" s="22"/>
      <c r="L131" s="25"/>
      <c r="M131" s="176"/>
      <c r="N131" s="22"/>
      <c r="O131" s="22"/>
      <c r="P131" s="22"/>
      <c r="Q131" s="22"/>
      <c r="R131" s="22"/>
      <c r="S131" s="22"/>
      <c r="T131" s="53"/>
      <c r="AT131" s="3" t="s">
        <v>130</v>
      </c>
      <c r="AU131" s="3" t="s">
        <v>79</v>
      </c>
    </row>
    <row r="132" spans="2:65" s="177" customFormat="1">
      <c r="B132" s="178"/>
      <c r="C132" s="179"/>
      <c r="D132" s="180" t="s">
        <v>132</v>
      </c>
      <c r="E132" s="181" t="s">
        <v>19</v>
      </c>
      <c r="F132" s="182" t="s">
        <v>197</v>
      </c>
      <c r="G132" s="179"/>
      <c r="H132" s="183">
        <v>0.34799999999999998</v>
      </c>
      <c r="I132" s="184"/>
      <c r="J132" s="179"/>
      <c r="K132" s="179"/>
      <c r="L132" s="185"/>
      <c r="M132" s="186"/>
      <c r="N132" s="179"/>
      <c r="O132" s="179"/>
      <c r="P132" s="179"/>
      <c r="Q132" s="179"/>
      <c r="R132" s="179"/>
      <c r="S132" s="179"/>
      <c r="T132" s="187"/>
      <c r="AT132" s="188" t="s">
        <v>132</v>
      </c>
      <c r="AU132" s="188" t="s">
        <v>79</v>
      </c>
      <c r="AV132" s="177" t="s">
        <v>79</v>
      </c>
      <c r="AW132" s="177" t="s">
        <v>31</v>
      </c>
      <c r="AX132" s="177" t="s">
        <v>77</v>
      </c>
      <c r="AY132" s="188" t="s">
        <v>121</v>
      </c>
    </row>
    <row r="133" spans="2:65" s="20" customFormat="1" ht="24.2" customHeight="1">
      <c r="B133" s="21"/>
      <c r="C133" s="160" t="s">
        <v>198</v>
      </c>
      <c r="D133" s="160" t="s">
        <v>123</v>
      </c>
      <c r="E133" s="161" t="s">
        <v>199</v>
      </c>
      <c r="F133" s="162" t="s">
        <v>200</v>
      </c>
      <c r="G133" s="163" t="s">
        <v>201</v>
      </c>
      <c r="H133" s="164">
        <v>6.0000000000000001E-3</v>
      </c>
      <c r="I133" s="165"/>
      <c r="J133" s="166">
        <f>ROUND(I133*H133,2)</f>
        <v>0</v>
      </c>
      <c r="K133" s="162" t="s">
        <v>127</v>
      </c>
      <c r="L133" s="25"/>
      <c r="M133" s="167" t="s">
        <v>19</v>
      </c>
      <c r="N133" s="168" t="s">
        <v>40</v>
      </c>
      <c r="O133" s="22"/>
      <c r="P133" s="169">
        <f>O133*H133</f>
        <v>0</v>
      </c>
      <c r="Q133" s="169">
        <v>1.06277</v>
      </c>
      <c r="R133" s="169">
        <f>Q133*H133</f>
        <v>6.3766200000000004E-3</v>
      </c>
      <c r="S133" s="169">
        <v>0</v>
      </c>
      <c r="T133" s="170">
        <f>S133*H133</f>
        <v>0</v>
      </c>
      <c r="AR133" s="171" t="s">
        <v>128</v>
      </c>
      <c r="AT133" s="171" t="s">
        <v>123</v>
      </c>
      <c r="AU133" s="171" t="s">
        <v>79</v>
      </c>
      <c r="AY133" s="3" t="s">
        <v>121</v>
      </c>
      <c r="BE133" s="172">
        <f>IF(N133="základní",J133,0)</f>
        <v>0</v>
      </c>
      <c r="BF133" s="172">
        <f>IF(N133="snížená",J133,0)</f>
        <v>0</v>
      </c>
      <c r="BG133" s="172">
        <f>IF(N133="zákl. přenesená",J133,0)</f>
        <v>0</v>
      </c>
      <c r="BH133" s="172">
        <f>IF(N133="sníž. přenesená",J133,0)</f>
        <v>0</v>
      </c>
      <c r="BI133" s="172">
        <f>IF(N133="nulová",J133,0)</f>
        <v>0</v>
      </c>
      <c r="BJ133" s="3" t="s">
        <v>77</v>
      </c>
      <c r="BK133" s="172">
        <f>ROUND(I133*H133,2)</f>
        <v>0</v>
      </c>
      <c r="BL133" s="3" t="s">
        <v>128</v>
      </c>
      <c r="BM133" s="171" t="s">
        <v>202</v>
      </c>
    </row>
    <row r="134" spans="2:65" s="20" customFormat="1">
      <c r="B134" s="21"/>
      <c r="C134" s="22"/>
      <c r="D134" s="173" t="s">
        <v>130</v>
      </c>
      <c r="E134" s="22"/>
      <c r="F134" s="174" t="s">
        <v>203</v>
      </c>
      <c r="G134" s="22"/>
      <c r="H134" s="22"/>
      <c r="I134" s="175"/>
      <c r="J134" s="22"/>
      <c r="K134" s="22"/>
      <c r="L134" s="25"/>
      <c r="M134" s="176"/>
      <c r="N134" s="22"/>
      <c r="O134" s="22"/>
      <c r="P134" s="22"/>
      <c r="Q134" s="22"/>
      <c r="R134" s="22"/>
      <c r="S134" s="22"/>
      <c r="T134" s="53"/>
      <c r="AT134" s="3" t="s">
        <v>130</v>
      </c>
      <c r="AU134" s="3" t="s">
        <v>79</v>
      </c>
    </row>
    <row r="135" spans="2:65" s="177" customFormat="1">
      <c r="B135" s="178"/>
      <c r="C135" s="179"/>
      <c r="D135" s="180" t="s">
        <v>132</v>
      </c>
      <c r="E135" s="181" t="s">
        <v>19</v>
      </c>
      <c r="F135" s="182" t="s">
        <v>204</v>
      </c>
      <c r="G135" s="179"/>
      <c r="H135" s="183">
        <v>6.0000000000000001E-3</v>
      </c>
      <c r="I135" s="184"/>
      <c r="J135" s="179"/>
      <c r="K135" s="179"/>
      <c r="L135" s="185"/>
      <c r="M135" s="186"/>
      <c r="N135" s="179"/>
      <c r="O135" s="179"/>
      <c r="P135" s="179"/>
      <c r="Q135" s="179"/>
      <c r="R135" s="179"/>
      <c r="S135" s="179"/>
      <c r="T135" s="187"/>
      <c r="AT135" s="188" t="s">
        <v>132</v>
      </c>
      <c r="AU135" s="188" t="s">
        <v>79</v>
      </c>
      <c r="AV135" s="177" t="s">
        <v>79</v>
      </c>
      <c r="AW135" s="177" t="s">
        <v>31</v>
      </c>
      <c r="AX135" s="177" t="s">
        <v>77</v>
      </c>
      <c r="AY135" s="188" t="s">
        <v>121</v>
      </c>
    </row>
    <row r="136" spans="2:65" s="144" customFormat="1" ht="22.9" customHeight="1">
      <c r="B136" s="145"/>
      <c r="C136" s="146"/>
      <c r="D136" s="147" t="s">
        <v>68</v>
      </c>
      <c r="E136" s="158" t="s">
        <v>140</v>
      </c>
      <c r="F136" s="158" t="s">
        <v>205</v>
      </c>
      <c r="G136" s="146"/>
      <c r="H136" s="146"/>
      <c r="I136" s="149"/>
      <c r="J136" s="159">
        <f>BK136</f>
        <v>0</v>
      </c>
      <c r="K136" s="146"/>
      <c r="L136" s="151"/>
      <c r="M136" s="152"/>
      <c r="N136" s="146"/>
      <c r="O136" s="146"/>
      <c r="P136" s="153">
        <f>SUM(P137:P184)</f>
        <v>0</v>
      </c>
      <c r="Q136" s="146"/>
      <c r="R136" s="153">
        <f>SUM(R137:R184)</f>
        <v>6.8899499999999998</v>
      </c>
      <c r="S136" s="146"/>
      <c r="T136" s="154">
        <f>SUM(T137:T184)</f>
        <v>0</v>
      </c>
      <c r="AR136" s="155" t="s">
        <v>77</v>
      </c>
      <c r="AT136" s="156" t="s">
        <v>68</v>
      </c>
      <c r="AU136" s="156" t="s">
        <v>77</v>
      </c>
      <c r="AY136" s="155" t="s">
        <v>121</v>
      </c>
      <c r="BK136" s="157">
        <f>SUM(BK137:BK184)</f>
        <v>0</v>
      </c>
    </row>
    <row r="137" spans="2:65" s="20" customFormat="1" ht="44.25" customHeight="1">
      <c r="B137" s="21"/>
      <c r="C137" s="160" t="s">
        <v>206</v>
      </c>
      <c r="D137" s="160" t="s">
        <v>123</v>
      </c>
      <c r="E137" s="161" t="s">
        <v>207</v>
      </c>
      <c r="F137" s="162" t="s">
        <v>208</v>
      </c>
      <c r="G137" s="163" t="s">
        <v>209</v>
      </c>
      <c r="H137" s="164">
        <v>39</v>
      </c>
      <c r="I137" s="165"/>
      <c r="J137" s="166">
        <f>ROUND(I137*H137,2)</f>
        <v>0</v>
      </c>
      <c r="K137" s="162" t="s">
        <v>127</v>
      </c>
      <c r="L137" s="25"/>
      <c r="M137" s="167" t="s">
        <v>19</v>
      </c>
      <c r="N137" s="168" t="s">
        <v>40</v>
      </c>
      <c r="O137" s="22"/>
      <c r="P137" s="169">
        <f>O137*H137</f>
        <v>0</v>
      </c>
      <c r="Q137" s="169">
        <v>0.17488999999999999</v>
      </c>
      <c r="R137" s="169">
        <f>Q137*H137</f>
        <v>6.8207100000000001</v>
      </c>
      <c r="S137" s="169">
        <v>0</v>
      </c>
      <c r="T137" s="170">
        <f>S137*H137</f>
        <v>0</v>
      </c>
      <c r="AR137" s="171" t="s">
        <v>128</v>
      </c>
      <c r="AT137" s="171" t="s">
        <v>123</v>
      </c>
      <c r="AU137" s="171" t="s">
        <v>79</v>
      </c>
      <c r="AY137" s="3" t="s">
        <v>121</v>
      </c>
      <c r="BE137" s="172">
        <f>IF(N137="základní",J137,0)</f>
        <v>0</v>
      </c>
      <c r="BF137" s="172">
        <f>IF(N137="snížená",J137,0)</f>
        <v>0</v>
      </c>
      <c r="BG137" s="172">
        <f>IF(N137="zákl. přenesená",J137,0)</f>
        <v>0</v>
      </c>
      <c r="BH137" s="172">
        <f>IF(N137="sníž. přenesená",J137,0)</f>
        <v>0</v>
      </c>
      <c r="BI137" s="172">
        <f>IF(N137="nulová",J137,0)</f>
        <v>0</v>
      </c>
      <c r="BJ137" s="3" t="s">
        <v>77</v>
      </c>
      <c r="BK137" s="172">
        <f>ROUND(I137*H137,2)</f>
        <v>0</v>
      </c>
      <c r="BL137" s="3" t="s">
        <v>128</v>
      </c>
      <c r="BM137" s="171" t="s">
        <v>210</v>
      </c>
    </row>
    <row r="138" spans="2:65" s="20" customFormat="1">
      <c r="B138" s="21"/>
      <c r="C138" s="22"/>
      <c r="D138" s="173" t="s">
        <v>130</v>
      </c>
      <c r="E138" s="22"/>
      <c r="F138" s="174" t="s">
        <v>211</v>
      </c>
      <c r="G138" s="22"/>
      <c r="H138" s="22"/>
      <c r="I138" s="175"/>
      <c r="J138" s="22"/>
      <c r="K138" s="22"/>
      <c r="L138" s="25"/>
      <c r="M138" s="176"/>
      <c r="N138" s="22"/>
      <c r="O138" s="22"/>
      <c r="P138" s="22"/>
      <c r="Q138" s="22"/>
      <c r="R138" s="22"/>
      <c r="S138" s="22"/>
      <c r="T138" s="53"/>
      <c r="AT138" s="3" t="s">
        <v>130</v>
      </c>
      <c r="AU138" s="3" t="s">
        <v>79</v>
      </c>
    </row>
    <row r="139" spans="2:65" s="177" customFormat="1">
      <c r="B139" s="178"/>
      <c r="C139" s="179"/>
      <c r="D139" s="180" t="s">
        <v>132</v>
      </c>
      <c r="E139" s="181" t="s">
        <v>19</v>
      </c>
      <c r="F139" s="182" t="s">
        <v>212</v>
      </c>
      <c r="G139" s="179"/>
      <c r="H139" s="183">
        <v>24</v>
      </c>
      <c r="I139" s="184"/>
      <c r="J139" s="179"/>
      <c r="K139" s="179"/>
      <c r="L139" s="185"/>
      <c r="M139" s="186"/>
      <c r="N139" s="179"/>
      <c r="O139" s="179"/>
      <c r="P139" s="179"/>
      <c r="Q139" s="179"/>
      <c r="R139" s="179"/>
      <c r="S139" s="179"/>
      <c r="T139" s="187"/>
      <c r="AT139" s="188" t="s">
        <v>132</v>
      </c>
      <c r="AU139" s="188" t="s">
        <v>79</v>
      </c>
      <c r="AV139" s="177" t="s">
        <v>79</v>
      </c>
      <c r="AW139" s="177" t="s">
        <v>31</v>
      </c>
      <c r="AX139" s="177" t="s">
        <v>69</v>
      </c>
      <c r="AY139" s="188" t="s">
        <v>121</v>
      </c>
    </row>
    <row r="140" spans="2:65" s="177" customFormat="1">
      <c r="B140" s="178"/>
      <c r="C140" s="179"/>
      <c r="D140" s="180" t="s">
        <v>132</v>
      </c>
      <c r="E140" s="181" t="s">
        <v>19</v>
      </c>
      <c r="F140" s="182" t="s">
        <v>213</v>
      </c>
      <c r="G140" s="179"/>
      <c r="H140" s="183">
        <v>15</v>
      </c>
      <c r="I140" s="184"/>
      <c r="J140" s="179"/>
      <c r="K140" s="179"/>
      <c r="L140" s="185"/>
      <c r="M140" s="186"/>
      <c r="N140" s="179"/>
      <c r="O140" s="179"/>
      <c r="P140" s="179"/>
      <c r="Q140" s="179"/>
      <c r="R140" s="179"/>
      <c r="S140" s="179"/>
      <c r="T140" s="187"/>
      <c r="AT140" s="188" t="s">
        <v>132</v>
      </c>
      <c r="AU140" s="188" t="s">
        <v>79</v>
      </c>
      <c r="AV140" s="177" t="s">
        <v>79</v>
      </c>
      <c r="AW140" s="177" t="s">
        <v>31</v>
      </c>
      <c r="AX140" s="177" t="s">
        <v>69</v>
      </c>
      <c r="AY140" s="188" t="s">
        <v>121</v>
      </c>
    </row>
    <row r="141" spans="2:65" s="200" customFormat="1">
      <c r="B141" s="201"/>
      <c r="C141" s="202"/>
      <c r="D141" s="180" t="s">
        <v>132</v>
      </c>
      <c r="E141" s="203" t="s">
        <v>19</v>
      </c>
      <c r="F141" s="204" t="s">
        <v>160</v>
      </c>
      <c r="G141" s="202"/>
      <c r="H141" s="205">
        <v>39</v>
      </c>
      <c r="I141" s="206"/>
      <c r="J141" s="202"/>
      <c r="K141" s="202"/>
      <c r="L141" s="207"/>
      <c r="M141" s="208"/>
      <c r="N141" s="202"/>
      <c r="O141" s="202"/>
      <c r="P141" s="202"/>
      <c r="Q141" s="202"/>
      <c r="R141" s="202"/>
      <c r="S141" s="202"/>
      <c r="T141" s="209"/>
      <c r="AT141" s="210" t="s">
        <v>132</v>
      </c>
      <c r="AU141" s="210" t="s">
        <v>79</v>
      </c>
      <c r="AV141" s="200" t="s">
        <v>128</v>
      </c>
      <c r="AW141" s="200" t="s">
        <v>31</v>
      </c>
      <c r="AX141" s="200" t="s">
        <v>77</v>
      </c>
      <c r="AY141" s="210" t="s">
        <v>121</v>
      </c>
    </row>
    <row r="142" spans="2:65" s="20" customFormat="1" ht="44.25" customHeight="1">
      <c r="B142" s="21"/>
      <c r="C142" s="160" t="s">
        <v>214</v>
      </c>
      <c r="D142" s="160" t="s">
        <v>123</v>
      </c>
      <c r="E142" s="161" t="s">
        <v>215</v>
      </c>
      <c r="F142" s="162" t="s">
        <v>216</v>
      </c>
      <c r="G142" s="163" t="s">
        <v>209</v>
      </c>
      <c r="H142" s="164">
        <v>9</v>
      </c>
      <c r="I142" s="165"/>
      <c r="J142" s="166">
        <f>ROUND(I142*H142,2)</f>
        <v>0</v>
      </c>
      <c r="K142" s="162" t="s">
        <v>19</v>
      </c>
      <c r="L142" s="25"/>
      <c r="M142" s="167" t="s">
        <v>19</v>
      </c>
      <c r="N142" s="168" t="s">
        <v>40</v>
      </c>
      <c r="O142" s="22"/>
      <c r="P142" s="169">
        <f>O142*H142</f>
        <v>0</v>
      </c>
      <c r="Q142" s="169">
        <v>0</v>
      </c>
      <c r="R142" s="169">
        <f>Q142*H142</f>
        <v>0</v>
      </c>
      <c r="S142" s="169">
        <v>0</v>
      </c>
      <c r="T142" s="170">
        <f>S142*H142</f>
        <v>0</v>
      </c>
      <c r="AR142" s="171" t="s">
        <v>128</v>
      </c>
      <c r="AT142" s="171" t="s">
        <v>123</v>
      </c>
      <c r="AU142" s="171" t="s">
        <v>79</v>
      </c>
      <c r="AY142" s="3" t="s">
        <v>121</v>
      </c>
      <c r="BE142" s="172">
        <f>IF(N142="základní",J142,0)</f>
        <v>0</v>
      </c>
      <c r="BF142" s="172">
        <f>IF(N142="snížená",J142,0)</f>
        <v>0</v>
      </c>
      <c r="BG142" s="172">
        <f>IF(N142="zákl. přenesená",J142,0)</f>
        <v>0</v>
      </c>
      <c r="BH142" s="172">
        <f>IF(N142="sníž. přenesená",J142,0)</f>
        <v>0</v>
      </c>
      <c r="BI142" s="172">
        <f>IF(N142="nulová",J142,0)</f>
        <v>0</v>
      </c>
      <c r="BJ142" s="3" t="s">
        <v>77</v>
      </c>
      <c r="BK142" s="172">
        <f>ROUND(I142*H142,2)</f>
        <v>0</v>
      </c>
      <c r="BL142" s="3" t="s">
        <v>128</v>
      </c>
      <c r="BM142" s="171" t="s">
        <v>217</v>
      </c>
    </row>
    <row r="143" spans="2:65" s="20" customFormat="1" ht="19.5">
      <c r="B143" s="21"/>
      <c r="C143" s="22"/>
      <c r="D143" s="180" t="s">
        <v>138</v>
      </c>
      <c r="E143" s="22"/>
      <c r="F143" s="189" t="s">
        <v>218</v>
      </c>
      <c r="G143" s="22"/>
      <c r="H143" s="22"/>
      <c r="I143" s="175"/>
      <c r="J143" s="22"/>
      <c r="K143" s="22"/>
      <c r="L143" s="25"/>
      <c r="M143" s="176"/>
      <c r="N143" s="22"/>
      <c r="O143" s="22"/>
      <c r="P143" s="22"/>
      <c r="Q143" s="22"/>
      <c r="R143" s="22"/>
      <c r="S143" s="22"/>
      <c r="T143" s="53"/>
      <c r="AT143" s="3" t="s">
        <v>138</v>
      </c>
      <c r="AU143" s="3" t="s">
        <v>79</v>
      </c>
    </row>
    <row r="144" spans="2:65" s="177" customFormat="1">
      <c r="B144" s="178"/>
      <c r="C144" s="179"/>
      <c r="D144" s="180" t="s">
        <v>132</v>
      </c>
      <c r="E144" s="181" t="s">
        <v>19</v>
      </c>
      <c r="F144" s="182" t="s">
        <v>219</v>
      </c>
      <c r="G144" s="179"/>
      <c r="H144" s="183">
        <v>5</v>
      </c>
      <c r="I144" s="184"/>
      <c r="J144" s="179"/>
      <c r="K144" s="179"/>
      <c r="L144" s="185"/>
      <c r="M144" s="186"/>
      <c r="N144" s="179"/>
      <c r="O144" s="179"/>
      <c r="P144" s="179"/>
      <c r="Q144" s="179"/>
      <c r="R144" s="179"/>
      <c r="S144" s="179"/>
      <c r="T144" s="187"/>
      <c r="AT144" s="188" t="s">
        <v>132</v>
      </c>
      <c r="AU144" s="188" t="s">
        <v>79</v>
      </c>
      <c r="AV144" s="177" t="s">
        <v>79</v>
      </c>
      <c r="AW144" s="177" t="s">
        <v>31</v>
      </c>
      <c r="AX144" s="177" t="s">
        <v>69</v>
      </c>
      <c r="AY144" s="188" t="s">
        <v>121</v>
      </c>
    </row>
    <row r="145" spans="2:65" s="177" customFormat="1">
      <c r="B145" s="178"/>
      <c r="C145" s="179"/>
      <c r="D145" s="180" t="s">
        <v>132</v>
      </c>
      <c r="E145" s="181" t="s">
        <v>19</v>
      </c>
      <c r="F145" s="182" t="s">
        <v>220</v>
      </c>
      <c r="G145" s="179"/>
      <c r="H145" s="183">
        <v>4</v>
      </c>
      <c r="I145" s="184"/>
      <c r="J145" s="179"/>
      <c r="K145" s="179"/>
      <c r="L145" s="185"/>
      <c r="M145" s="186"/>
      <c r="N145" s="179"/>
      <c r="O145" s="179"/>
      <c r="P145" s="179"/>
      <c r="Q145" s="179"/>
      <c r="R145" s="179"/>
      <c r="S145" s="179"/>
      <c r="T145" s="187"/>
      <c r="AT145" s="188" t="s">
        <v>132</v>
      </c>
      <c r="AU145" s="188" t="s">
        <v>79</v>
      </c>
      <c r="AV145" s="177" t="s">
        <v>79</v>
      </c>
      <c r="AW145" s="177" t="s">
        <v>31</v>
      </c>
      <c r="AX145" s="177" t="s">
        <v>69</v>
      </c>
      <c r="AY145" s="188" t="s">
        <v>121</v>
      </c>
    </row>
    <row r="146" spans="2:65" s="200" customFormat="1">
      <c r="B146" s="201"/>
      <c r="C146" s="202"/>
      <c r="D146" s="180" t="s">
        <v>132</v>
      </c>
      <c r="E146" s="203" t="s">
        <v>19</v>
      </c>
      <c r="F146" s="204" t="s">
        <v>160</v>
      </c>
      <c r="G146" s="202"/>
      <c r="H146" s="205">
        <v>9</v>
      </c>
      <c r="I146" s="206"/>
      <c r="J146" s="202"/>
      <c r="K146" s="202"/>
      <c r="L146" s="207"/>
      <c r="M146" s="208"/>
      <c r="N146" s="202"/>
      <c r="O146" s="202"/>
      <c r="P146" s="202"/>
      <c r="Q146" s="202"/>
      <c r="R146" s="202"/>
      <c r="S146" s="202"/>
      <c r="T146" s="209"/>
      <c r="AT146" s="210" t="s">
        <v>132</v>
      </c>
      <c r="AU146" s="210" t="s">
        <v>79</v>
      </c>
      <c r="AV146" s="200" t="s">
        <v>128</v>
      </c>
      <c r="AW146" s="200" t="s">
        <v>31</v>
      </c>
      <c r="AX146" s="200" t="s">
        <v>77</v>
      </c>
      <c r="AY146" s="210" t="s">
        <v>121</v>
      </c>
    </row>
    <row r="147" spans="2:65" s="20" customFormat="1" ht="44.25" customHeight="1">
      <c r="B147" s="21"/>
      <c r="C147" s="160" t="s">
        <v>221</v>
      </c>
      <c r="D147" s="160" t="s">
        <v>123</v>
      </c>
      <c r="E147" s="161" t="s">
        <v>222</v>
      </c>
      <c r="F147" s="162" t="s">
        <v>223</v>
      </c>
      <c r="G147" s="163" t="s">
        <v>209</v>
      </c>
      <c r="H147" s="164">
        <v>2</v>
      </c>
      <c r="I147" s="165"/>
      <c r="J147" s="166">
        <f>ROUND(I147*H147,2)</f>
        <v>0</v>
      </c>
      <c r="K147" s="162" t="s">
        <v>127</v>
      </c>
      <c r="L147" s="25"/>
      <c r="M147" s="167" t="s">
        <v>19</v>
      </c>
      <c r="N147" s="168" t="s">
        <v>40</v>
      </c>
      <c r="O147" s="22"/>
      <c r="P147" s="169">
        <f>O147*H147</f>
        <v>0</v>
      </c>
      <c r="Q147" s="169">
        <v>7.0200000000000002E-3</v>
      </c>
      <c r="R147" s="169">
        <f>Q147*H147</f>
        <v>1.404E-2</v>
      </c>
      <c r="S147" s="169">
        <v>0</v>
      </c>
      <c r="T147" s="170">
        <f>S147*H147</f>
        <v>0</v>
      </c>
      <c r="AR147" s="171" t="s">
        <v>128</v>
      </c>
      <c r="AT147" s="171" t="s">
        <v>123</v>
      </c>
      <c r="AU147" s="171" t="s">
        <v>79</v>
      </c>
      <c r="AY147" s="3" t="s">
        <v>121</v>
      </c>
      <c r="BE147" s="172">
        <f>IF(N147="základní",J147,0)</f>
        <v>0</v>
      </c>
      <c r="BF147" s="172">
        <f>IF(N147="snížená",J147,0)</f>
        <v>0</v>
      </c>
      <c r="BG147" s="172">
        <f>IF(N147="zákl. přenesená",J147,0)</f>
        <v>0</v>
      </c>
      <c r="BH147" s="172">
        <f>IF(N147="sníž. přenesená",J147,0)</f>
        <v>0</v>
      </c>
      <c r="BI147" s="172">
        <f>IF(N147="nulová",J147,0)</f>
        <v>0</v>
      </c>
      <c r="BJ147" s="3" t="s">
        <v>77</v>
      </c>
      <c r="BK147" s="172">
        <f>ROUND(I147*H147,2)</f>
        <v>0</v>
      </c>
      <c r="BL147" s="3" t="s">
        <v>128</v>
      </c>
      <c r="BM147" s="171" t="s">
        <v>224</v>
      </c>
    </row>
    <row r="148" spans="2:65" s="20" customFormat="1">
      <c r="B148" s="21"/>
      <c r="C148" s="22"/>
      <c r="D148" s="173" t="s">
        <v>130</v>
      </c>
      <c r="E148" s="22"/>
      <c r="F148" s="174" t="s">
        <v>225</v>
      </c>
      <c r="G148" s="22"/>
      <c r="H148" s="22"/>
      <c r="I148" s="175"/>
      <c r="J148" s="22"/>
      <c r="K148" s="22"/>
      <c r="L148" s="25"/>
      <c r="M148" s="176"/>
      <c r="N148" s="22"/>
      <c r="O148" s="22"/>
      <c r="P148" s="22"/>
      <c r="Q148" s="22"/>
      <c r="R148" s="22"/>
      <c r="S148" s="22"/>
      <c r="T148" s="53"/>
      <c r="AT148" s="3" t="s">
        <v>130</v>
      </c>
      <c r="AU148" s="3" t="s">
        <v>79</v>
      </c>
    </row>
    <row r="149" spans="2:65" s="177" customFormat="1">
      <c r="B149" s="178"/>
      <c r="C149" s="179"/>
      <c r="D149" s="180" t="s">
        <v>132</v>
      </c>
      <c r="E149" s="181" t="s">
        <v>19</v>
      </c>
      <c r="F149" s="182" t="s">
        <v>226</v>
      </c>
      <c r="G149" s="179"/>
      <c r="H149" s="183">
        <v>2</v>
      </c>
      <c r="I149" s="184"/>
      <c r="J149" s="179"/>
      <c r="K149" s="179"/>
      <c r="L149" s="185"/>
      <c r="M149" s="186"/>
      <c r="N149" s="179"/>
      <c r="O149" s="179"/>
      <c r="P149" s="179"/>
      <c r="Q149" s="179"/>
      <c r="R149" s="179"/>
      <c r="S149" s="179"/>
      <c r="T149" s="187"/>
      <c r="AT149" s="188" t="s">
        <v>132</v>
      </c>
      <c r="AU149" s="188" t="s">
        <v>79</v>
      </c>
      <c r="AV149" s="177" t="s">
        <v>79</v>
      </c>
      <c r="AW149" s="177" t="s">
        <v>31</v>
      </c>
      <c r="AX149" s="177" t="s">
        <v>77</v>
      </c>
      <c r="AY149" s="188" t="s">
        <v>121</v>
      </c>
    </row>
    <row r="150" spans="2:65" s="20" customFormat="1" ht="24.2" customHeight="1">
      <c r="B150" s="21"/>
      <c r="C150" s="222" t="s">
        <v>8</v>
      </c>
      <c r="D150" s="222" t="s">
        <v>227</v>
      </c>
      <c r="E150" s="223" t="s">
        <v>228</v>
      </c>
      <c r="F150" s="224" t="s">
        <v>229</v>
      </c>
      <c r="G150" s="225" t="s">
        <v>209</v>
      </c>
      <c r="H150" s="226">
        <v>50</v>
      </c>
      <c r="I150" s="227"/>
      <c r="J150" s="228">
        <f t="shared" ref="J150:J183" si="3">ROUND(I150*H150,2)</f>
        <v>0</v>
      </c>
      <c r="K150" s="224" t="s">
        <v>19</v>
      </c>
      <c r="L150" s="229"/>
      <c r="M150" s="230" t="s">
        <v>19</v>
      </c>
      <c r="N150" s="231" t="s">
        <v>40</v>
      </c>
      <c r="O150" s="22"/>
      <c r="P150" s="169">
        <f t="shared" ref="P150:P183" si="4">O150*H150</f>
        <v>0</v>
      </c>
      <c r="Q150" s="169">
        <v>0</v>
      </c>
      <c r="R150" s="169">
        <f t="shared" ref="R150:R183" si="5">Q150*H150</f>
        <v>0</v>
      </c>
      <c r="S150" s="169">
        <v>0</v>
      </c>
      <c r="T150" s="170">
        <f t="shared" ref="T150:T183" si="6">S150*H150</f>
        <v>0</v>
      </c>
      <c r="AR150" s="171" t="s">
        <v>181</v>
      </c>
      <c r="AT150" s="171" t="s">
        <v>227</v>
      </c>
      <c r="AU150" s="171" t="s">
        <v>79</v>
      </c>
      <c r="AY150" s="3" t="s">
        <v>121</v>
      </c>
      <c r="BE150" s="172">
        <f t="shared" ref="BE150:BE211" si="7">IF(N150="základní",J150,0)</f>
        <v>0</v>
      </c>
      <c r="BF150" s="172">
        <f t="shared" ref="BF150:BF211" si="8">IF(N150="snížená",J150,0)</f>
        <v>0</v>
      </c>
      <c r="BG150" s="172">
        <f t="shared" ref="BG150:BG211" si="9">IF(N150="zákl. přenesená",J150,0)</f>
        <v>0</v>
      </c>
      <c r="BH150" s="172">
        <f t="shared" ref="BH150:BH211" si="10">IF(N150="sníž. přenesená",J150,0)</f>
        <v>0</v>
      </c>
      <c r="BI150" s="172">
        <f t="shared" ref="BI150:BI211" si="11">IF(N150="nulová",J150,0)</f>
        <v>0</v>
      </c>
      <c r="BJ150" s="3" t="s">
        <v>77</v>
      </c>
      <c r="BK150" s="172">
        <f t="shared" ref="BK150:BK183" si="12">ROUND(I150*H150,2)</f>
        <v>0</v>
      </c>
      <c r="BL150" s="3" t="s">
        <v>128</v>
      </c>
      <c r="BM150" s="171" t="s">
        <v>230</v>
      </c>
    </row>
    <row r="151" spans="2:65" s="20" customFormat="1" ht="24.2" customHeight="1">
      <c r="B151" s="21"/>
      <c r="C151" s="160" t="s">
        <v>231</v>
      </c>
      <c r="D151" s="160" t="s">
        <v>123</v>
      </c>
      <c r="E151" s="161" t="s">
        <v>232</v>
      </c>
      <c r="F151" s="162" t="s">
        <v>233</v>
      </c>
      <c r="G151" s="163" t="s">
        <v>209</v>
      </c>
      <c r="H151" s="164">
        <v>8</v>
      </c>
      <c r="I151" s="165"/>
      <c r="J151" s="166">
        <f t="shared" si="3"/>
        <v>0</v>
      </c>
      <c r="K151" s="162" t="s">
        <v>127</v>
      </c>
      <c r="L151" s="25"/>
      <c r="M151" s="167" t="s">
        <v>19</v>
      </c>
      <c r="N151" s="168" t="s">
        <v>40</v>
      </c>
      <c r="O151" s="22"/>
      <c r="P151" s="169">
        <f t="shared" si="4"/>
        <v>0</v>
      </c>
      <c r="Q151" s="169">
        <v>1.1999999999999999E-3</v>
      </c>
      <c r="R151" s="169">
        <f t="shared" si="5"/>
        <v>9.5999999999999992E-3</v>
      </c>
      <c r="S151" s="169">
        <v>0</v>
      </c>
      <c r="T151" s="170">
        <f t="shared" si="6"/>
        <v>0</v>
      </c>
      <c r="AR151" s="171" t="s">
        <v>128</v>
      </c>
      <c r="AT151" s="171" t="s">
        <v>123</v>
      </c>
      <c r="AU151" s="171" t="s">
        <v>79</v>
      </c>
      <c r="AY151" s="3" t="s">
        <v>121</v>
      </c>
      <c r="BE151" s="172">
        <f t="shared" si="7"/>
        <v>0</v>
      </c>
      <c r="BF151" s="172">
        <f t="shared" si="8"/>
        <v>0</v>
      </c>
      <c r="BG151" s="172">
        <f t="shared" si="9"/>
        <v>0</v>
      </c>
      <c r="BH151" s="172">
        <f t="shared" si="10"/>
        <v>0</v>
      </c>
      <c r="BI151" s="172">
        <f t="shared" si="11"/>
        <v>0</v>
      </c>
      <c r="BJ151" s="3" t="s">
        <v>77</v>
      </c>
      <c r="BK151" s="172">
        <f t="shared" si="12"/>
        <v>0</v>
      </c>
      <c r="BL151" s="3" t="s">
        <v>128</v>
      </c>
      <c r="BM151" s="171" t="s">
        <v>234</v>
      </c>
    </row>
    <row r="152" spans="2:65" s="20" customFormat="1">
      <c r="B152" s="21"/>
      <c r="C152" s="22"/>
      <c r="D152" s="173" t="s">
        <v>130</v>
      </c>
      <c r="E152" s="22"/>
      <c r="F152" s="174" t="s">
        <v>235</v>
      </c>
      <c r="G152" s="22"/>
      <c r="H152" s="22"/>
      <c r="I152" s="175"/>
      <c r="J152" s="22"/>
      <c r="K152" s="22"/>
      <c r="L152" s="25"/>
      <c r="M152" s="176"/>
      <c r="N152" s="22"/>
      <c r="O152" s="22"/>
      <c r="P152" s="22"/>
      <c r="Q152" s="22"/>
      <c r="R152" s="22"/>
      <c r="S152" s="22"/>
      <c r="T152" s="53"/>
      <c r="AT152" s="3" t="s">
        <v>130</v>
      </c>
      <c r="AU152" s="3" t="s">
        <v>79</v>
      </c>
    </row>
    <row r="153" spans="2:65" s="190" customFormat="1" ht="22.5">
      <c r="B153" s="191"/>
      <c r="C153" s="192"/>
      <c r="D153" s="180" t="s">
        <v>132</v>
      </c>
      <c r="E153" s="193" t="s">
        <v>19</v>
      </c>
      <c r="F153" s="194" t="s">
        <v>236</v>
      </c>
      <c r="G153" s="192"/>
      <c r="H153" s="193" t="s">
        <v>19</v>
      </c>
      <c r="I153" s="195"/>
      <c r="J153" s="192"/>
      <c r="K153" s="192"/>
      <c r="L153" s="196"/>
      <c r="M153" s="197"/>
      <c r="N153" s="192"/>
      <c r="O153" s="192"/>
      <c r="P153" s="192"/>
      <c r="Q153" s="192"/>
      <c r="R153" s="192"/>
      <c r="S153" s="192"/>
      <c r="T153" s="198"/>
      <c r="AT153" s="199" t="s">
        <v>132</v>
      </c>
      <c r="AU153" s="199" t="s">
        <v>79</v>
      </c>
      <c r="AV153" s="190" t="s">
        <v>77</v>
      </c>
      <c r="AW153" s="190" t="s">
        <v>31</v>
      </c>
      <c r="AX153" s="190" t="s">
        <v>69</v>
      </c>
      <c r="AY153" s="199" t="s">
        <v>121</v>
      </c>
    </row>
    <row r="154" spans="2:65" s="177" customFormat="1">
      <c r="B154" s="178"/>
      <c r="C154" s="179"/>
      <c r="D154" s="180" t="s">
        <v>132</v>
      </c>
      <c r="E154" s="181" t="s">
        <v>19</v>
      </c>
      <c r="F154" s="182" t="s">
        <v>237</v>
      </c>
      <c r="G154" s="179"/>
      <c r="H154" s="183">
        <v>7</v>
      </c>
      <c r="I154" s="184"/>
      <c r="J154" s="179"/>
      <c r="K154" s="179"/>
      <c r="L154" s="185"/>
      <c r="M154" s="186"/>
      <c r="N154" s="179"/>
      <c r="O154" s="179"/>
      <c r="P154" s="179"/>
      <c r="Q154" s="179"/>
      <c r="R154" s="179"/>
      <c r="S154" s="179"/>
      <c r="T154" s="187"/>
      <c r="AT154" s="188" t="s">
        <v>132</v>
      </c>
      <c r="AU154" s="188" t="s">
        <v>79</v>
      </c>
      <c r="AV154" s="177" t="s">
        <v>79</v>
      </c>
      <c r="AW154" s="177" t="s">
        <v>31</v>
      </c>
      <c r="AX154" s="177" t="s">
        <v>69</v>
      </c>
      <c r="AY154" s="188" t="s">
        <v>121</v>
      </c>
    </row>
    <row r="155" spans="2:65" s="177" customFormat="1">
      <c r="B155" s="178"/>
      <c r="C155" s="179"/>
      <c r="D155" s="180" t="s">
        <v>132</v>
      </c>
      <c r="E155" s="181" t="s">
        <v>19</v>
      </c>
      <c r="F155" s="182" t="s">
        <v>238</v>
      </c>
      <c r="G155" s="179"/>
      <c r="H155" s="183">
        <v>1</v>
      </c>
      <c r="I155" s="184"/>
      <c r="J155" s="179"/>
      <c r="K155" s="179"/>
      <c r="L155" s="185"/>
      <c r="M155" s="186"/>
      <c r="N155" s="179"/>
      <c r="O155" s="179"/>
      <c r="P155" s="179"/>
      <c r="Q155" s="179"/>
      <c r="R155" s="179"/>
      <c r="S155" s="179"/>
      <c r="T155" s="187"/>
      <c r="AT155" s="188" t="s">
        <v>132</v>
      </c>
      <c r="AU155" s="188" t="s">
        <v>79</v>
      </c>
      <c r="AV155" s="177" t="s">
        <v>79</v>
      </c>
      <c r="AW155" s="177" t="s">
        <v>31</v>
      </c>
      <c r="AX155" s="177" t="s">
        <v>69</v>
      </c>
      <c r="AY155" s="188" t="s">
        <v>121</v>
      </c>
    </row>
    <row r="156" spans="2:65" s="200" customFormat="1">
      <c r="B156" s="201"/>
      <c r="C156" s="202"/>
      <c r="D156" s="180" t="s">
        <v>132</v>
      </c>
      <c r="E156" s="203" t="s">
        <v>19</v>
      </c>
      <c r="F156" s="204" t="s">
        <v>160</v>
      </c>
      <c r="G156" s="202"/>
      <c r="H156" s="205">
        <v>8</v>
      </c>
      <c r="I156" s="206"/>
      <c r="J156" s="202"/>
      <c r="K156" s="202"/>
      <c r="L156" s="207"/>
      <c r="M156" s="208"/>
      <c r="N156" s="202"/>
      <c r="O156" s="202"/>
      <c r="P156" s="202"/>
      <c r="Q156" s="202"/>
      <c r="R156" s="202"/>
      <c r="S156" s="202"/>
      <c r="T156" s="209"/>
      <c r="AT156" s="210" t="s">
        <v>132</v>
      </c>
      <c r="AU156" s="210" t="s">
        <v>79</v>
      </c>
      <c r="AV156" s="200" t="s">
        <v>128</v>
      </c>
      <c r="AW156" s="200" t="s">
        <v>31</v>
      </c>
      <c r="AX156" s="200" t="s">
        <v>77</v>
      </c>
      <c r="AY156" s="210" t="s">
        <v>121</v>
      </c>
    </row>
    <row r="157" spans="2:65" s="20" customFormat="1" ht="24.2" customHeight="1">
      <c r="B157" s="21"/>
      <c r="C157" s="160" t="s">
        <v>239</v>
      </c>
      <c r="D157" s="160" t="s">
        <v>123</v>
      </c>
      <c r="E157" s="161" t="s">
        <v>240</v>
      </c>
      <c r="F157" s="162" t="s">
        <v>241</v>
      </c>
      <c r="G157" s="163" t="s">
        <v>209</v>
      </c>
      <c r="H157" s="164">
        <v>38</v>
      </c>
      <c r="I157" s="165"/>
      <c r="J157" s="166">
        <f t="shared" si="3"/>
        <v>0</v>
      </c>
      <c r="K157" s="162" t="s">
        <v>127</v>
      </c>
      <c r="L157" s="25"/>
      <c r="M157" s="167" t="s">
        <v>19</v>
      </c>
      <c r="N157" s="168" t="s">
        <v>40</v>
      </c>
      <c r="O157" s="22"/>
      <c r="P157" s="169">
        <f t="shared" si="4"/>
        <v>0</v>
      </c>
      <c r="Q157" s="169">
        <v>1.1999999999999999E-3</v>
      </c>
      <c r="R157" s="169">
        <f t="shared" si="5"/>
        <v>4.5599999999999995E-2</v>
      </c>
      <c r="S157" s="169">
        <v>0</v>
      </c>
      <c r="T157" s="170">
        <f t="shared" si="6"/>
        <v>0</v>
      </c>
      <c r="AR157" s="171" t="s">
        <v>128</v>
      </c>
      <c r="AT157" s="171" t="s">
        <v>123</v>
      </c>
      <c r="AU157" s="171" t="s">
        <v>79</v>
      </c>
      <c r="AY157" s="3" t="s">
        <v>121</v>
      </c>
      <c r="BE157" s="172">
        <f t="shared" si="7"/>
        <v>0</v>
      </c>
      <c r="BF157" s="172">
        <f t="shared" si="8"/>
        <v>0</v>
      </c>
      <c r="BG157" s="172">
        <f t="shared" si="9"/>
        <v>0</v>
      </c>
      <c r="BH157" s="172">
        <f t="shared" si="10"/>
        <v>0</v>
      </c>
      <c r="BI157" s="172">
        <f t="shared" si="11"/>
        <v>0</v>
      </c>
      <c r="BJ157" s="3" t="s">
        <v>77</v>
      </c>
      <c r="BK157" s="172">
        <f t="shared" si="12"/>
        <v>0</v>
      </c>
      <c r="BL157" s="3" t="s">
        <v>128</v>
      </c>
      <c r="BM157" s="171" t="s">
        <v>242</v>
      </c>
    </row>
    <row r="158" spans="2:65" s="20" customFormat="1">
      <c r="B158" s="21"/>
      <c r="C158" s="22"/>
      <c r="D158" s="173" t="s">
        <v>130</v>
      </c>
      <c r="E158" s="22"/>
      <c r="F158" s="174" t="s">
        <v>243</v>
      </c>
      <c r="G158" s="22"/>
      <c r="H158" s="22"/>
      <c r="I158" s="175"/>
      <c r="J158" s="22"/>
      <c r="K158" s="22"/>
      <c r="L158" s="25"/>
      <c r="M158" s="176"/>
      <c r="N158" s="22"/>
      <c r="O158" s="22"/>
      <c r="P158" s="22"/>
      <c r="Q158" s="22"/>
      <c r="R158" s="22"/>
      <c r="S158" s="22"/>
      <c r="T158" s="53"/>
      <c r="AT158" s="3" t="s">
        <v>130</v>
      </c>
      <c r="AU158" s="3" t="s">
        <v>79</v>
      </c>
    </row>
    <row r="159" spans="2:65" s="190" customFormat="1">
      <c r="B159" s="191"/>
      <c r="C159" s="192"/>
      <c r="D159" s="180" t="s">
        <v>132</v>
      </c>
      <c r="E159" s="193" t="s">
        <v>19</v>
      </c>
      <c r="F159" s="194" t="s">
        <v>244</v>
      </c>
      <c r="G159" s="192"/>
      <c r="H159" s="193" t="s">
        <v>19</v>
      </c>
      <c r="I159" s="195"/>
      <c r="J159" s="192"/>
      <c r="K159" s="192"/>
      <c r="L159" s="196"/>
      <c r="M159" s="197"/>
      <c r="N159" s="192"/>
      <c r="O159" s="192"/>
      <c r="P159" s="192"/>
      <c r="Q159" s="192"/>
      <c r="R159" s="192"/>
      <c r="S159" s="192"/>
      <c r="T159" s="198"/>
      <c r="AT159" s="199" t="s">
        <v>132</v>
      </c>
      <c r="AU159" s="199" t="s">
        <v>79</v>
      </c>
      <c r="AV159" s="190" t="s">
        <v>77</v>
      </c>
      <c r="AW159" s="190" t="s">
        <v>31</v>
      </c>
      <c r="AX159" s="190" t="s">
        <v>69</v>
      </c>
      <c r="AY159" s="199" t="s">
        <v>121</v>
      </c>
    </row>
    <row r="160" spans="2:65" s="177" customFormat="1">
      <c r="B160" s="178"/>
      <c r="C160" s="179"/>
      <c r="D160" s="180" t="s">
        <v>132</v>
      </c>
      <c r="E160" s="181" t="s">
        <v>19</v>
      </c>
      <c r="F160" s="182" t="s">
        <v>245</v>
      </c>
      <c r="G160" s="179"/>
      <c r="H160" s="183">
        <v>21</v>
      </c>
      <c r="I160" s="184"/>
      <c r="J160" s="179"/>
      <c r="K160" s="179"/>
      <c r="L160" s="185"/>
      <c r="M160" s="186"/>
      <c r="N160" s="179"/>
      <c r="O160" s="179"/>
      <c r="P160" s="179"/>
      <c r="Q160" s="179"/>
      <c r="R160" s="179"/>
      <c r="S160" s="179"/>
      <c r="T160" s="187"/>
      <c r="AT160" s="188" t="s">
        <v>132</v>
      </c>
      <c r="AU160" s="188" t="s">
        <v>79</v>
      </c>
      <c r="AV160" s="177" t="s">
        <v>79</v>
      </c>
      <c r="AW160" s="177" t="s">
        <v>31</v>
      </c>
      <c r="AX160" s="177" t="s">
        <v>69</v>
      </c>
      <c r="AY160" s="188" t="s">
        <v>121</v>
      </c>
    </row>
    <row r="161" spans="2:65" s="177" customFormat="1">
      <c r="B161" s="178"/>
      <c r="C161" s="179"/>
      <c r="D161" s="180" t="s">
        <v>132</v>
      </c>
      <c r="E161" s="181" t="s">
        <v>19</v>
      </c>
      <c r="F161" s="182" t="s">
        <v>246</v>
      </c>
      <c r="G161" s="179"/>
      <c r="H161" s="183">
        <v>17</v>
      </c>
      <c r="I161" s="184"/>
      <c r="J161" s="179"/>
      <c r="K161" s="179"/>
      <c r="L161" s="185"/>
      <c r="M161" s="186"/>
      <c r="N161" s="179"/>
      <c r="O161" s="179"/>
      <c r="P161" s="179"/>
      <c r="Q161" s="179"/>
      <c r="R161" s="179"/>
      <c r="S161" s="179"/>
      <c r="T161" s="187"/>
      <c r="AT161" s="188" t="s">
        <v>132</v>
      </c>
      <c r="AU161" s="188" t="s">
        <v>79</v>
      </c>
      <c r="AV161" s="177" t="s">
        <v>79</v>
      </c>
      <c r="AW161" s="177" t="s">
        <v>31</v>
      </c>
      <c r="AX161" s="177" t="s">
        <v>69</v>
      </c>
      <c r="AY161" s="188" t="s">
        <v>121</v>
      </c>
    </row>
    <row r="162" spans="2:65" s="200" customFormat="1">
      <c r="B162" s="201"/>
      <c r="C162" s="202"/>
      <c r="D162" s="180" t="s">
        <v>132</v>
      </c>
      <c r="E162" s="203" t="s">
        <v>19</v>
      </c>
      <c r="F162" s="204" t="s">
        <v>160</v>
      </c>
      <c r="G162" s="202"/>
      <c r="H162" s="205">
        <v>38</v>
      </c>
      <c r="I162" s="206"/>
      <c r="J162" s="202"/>
      <c r="K162" s="202"/>
      <c r="L162" s="207"/>
      <c r="M162" s="208"/>
      <c r="N162" s="202"/>
      <c r="O162" s="202"/>
      <c r="P162" s="202"/>
      <c r="Q162" s="202"/>
      <c r="R162" s="202"/>
      <c r="S162" s="202"/>
      <c r="T162" s="209"/>
      <c r="AT162" s="210" t="s">
        <v>132</v>
      </c>
      <c r="AU162" s="210" t="s">
        <v>79</v>
      </c>
      <c r="AV162" s="200" t="s">
        <v>128</v>
      </c>
      <c r="AW162" s="200" t="s">
        <v>31</v>
      </c>
      <c r="AX162" s="200" t="s">
        <v>77</v>
      </c>
      <c r="AY162" s="210" t="s">
        <v>121</v>
      </c>
    </row>
    <row r="163" spans="2:65" s="20" customFormat="1" ht="21.75" customHeight="1">
      <c r="B163" s="21"/>
      <c r="C163" s="222" t="s">
        <v>247</v>
      </c>
      <c r="D163" s="222" t="s">
        <v>227</v>
      </c>
      <c r="E163" s="223" t="s">
        <v>248</v>
      </c>
      <c r="F163" s="224" t="s">
        <v>249</v>
      </c>
      <c r="G163" s="225" t="s">
        <v>209</v>
      </c>
      <c r="H163" s="226">
        <v>46</v>
      </c>
      <c r="I163" s="227"/>
      <c r="J163" s="228">
        <f t="shared" si="3"/>
        <v>0</v>
      </c>
      <c r="K163" s="224" t="s">
        <v>19</v>
      </c>
      <c r="L163" s="229"/>
      <c r="M163" s="230" t="s">
        <v>19</v>
      </c>
      <c r="N163" s="231" t="s">
        <v>40</v>
      </c>
      <c r="O163" s="22"/>
      <c r="P163" s="169">
        <f t="shared" si="4"/>
        <v>0</v>
      </c>
      <c r="Q163" s="169">
        <v>0</v>
      </c>
      <c r="R163" s="169">
        <f t="shared" si="5"/>
        <v>0</v>
      </c>
      <c r="S163" s="169">
        <v>0</v>
      </c>
      <c r="T163" s="170">
        <f t="shared" si="6"/>
        <v>0</v>
      </c>
      <c r="AR163" s="171" t="s">
        <v>181</v>
      </c>
      <c r="AT163" s="171" t="s">
        <v>227</v>
      </c>
      <c r="AU163" s="171" t="s">
        <v>79</v>
      </c>
      <c r="AY163" s="3" t="s">
        <v>121</v>
      </c>
      <c r="BE163" s="172">
        <f t="shared" si="7"/>
        <v>0</v>
      </c>
      <c r="BF163" s="172">
        <f t="shared" si="8"/>
        <v>0</v>
      </c>
      <c r="BG163" s="172">
        <f t="shared" si="9"/>
        <v>0</v>
      </c>
      <c r="BH163" s="172">
        <f t="shared" si="10"/>
        <v>0</v>
      </c>
      <c r="BI163" s="172">
        <f t="shared" si="11"/>
        <v>0</v>
      </c>
      <c r="BJ163" s="3" t="s">
        <v>77</v>
      </c>
      <c r="BK163" s="172">
        <f t="shared" si="12"/>
        <v>0</v>
      </c>
      <c r="BL163" s="3" t="s">
        <v>128</v>
      </c>
      <c r="BM163" s="171" t="s">
        <v>250</v>
      </c>
    </row>
    <row r="164" spans="2:65" s="20" customFormat="1" ht="37.9" customHeight="1">
      <c r="B164" s="21"/>
      <c r="C164" s="160" t="s">
        <v>251</v>
      </c>
      <c r="D164" s="160" t="s">
        <v>123</v>
      </c>
      <c r="E164" s="161" t="s">
        <v>252</v>
      </c>
      <c r="F164" s="162" t="s">
        <v>253</v>
      </c>
      <c r="G164" s="163" t="s">
        <v>209</v>
      </c>
      <c r="H164" s="164">
        <v>50</v>
      </c>
      <c r="I164" s="165"/>
      <c r="J164" s="166">
        <f t="shared" si="3"/>
        <v>0</v>
      </c>
      <c r="K164" s="162" t="s">
        <v>19</v>
      </c>
      <c r="L164" s="25"/>
      <c r="M164" s="167" t="s">
        <v>19</v>
      </c>
      <c r="N164" s="168" t="s">
        <v>40</v>
      </c>
      <c r="O164" s="22"/>
      <c r="P164" s="169">
        <f t="shared" si="4"/>
        <v>0</v>
      </c>
      <c r="Q164" s="169">
        <v>0</v>
      </c>
      <c r="R164" s="169">
        <f t="shared" si="5"/>
        <v>0</v>
      </c>
      <c r="S164" s="169">
        <v>0</v>
      </c>
      <c r="T164" s="170">
        <f t="shared" si="6"/>
        <v>0</v>
      </c>
      <c r="AR164" s="171" t="s">
        <v>128</v>
      </c>
      <c r="AT164" s="171" t="s">
        <v>123</v>
      </c>
      <c r="AU164" s="171" t="s">
        <v>79</v>
      </c>
      <c r="AY164" s="3" t="s">
        <v>121</v>
      </c>
      <c r="BE164" s="172">
        <f t="shared" si="7"/>
        <v>0</v>
      </c>
      <c r="BF164" s="172">
        <f t="shared" si="8"/>
        <v>0</v>
      </c>
      <c r="BG164" s="172">
        <f t="shared" si="9"/>
        <v>0</v>
      </c>
      <c r="BH164" s="172">
        <f t="shared" si="10"/>
        <v>0</v>
      </c>
      <c r="BI164" s="172">
        <f t="shared" si="11"/>
        <v>0</v>
      </c>
      <c r="BJ164" s="3" t="s">
        <v>77</v>
      </c>
      <c r="BK164" s="172">
        <f t="shared" si="12"/>
        <v>0</v>
      </c>
      <c r="BL164" s="3" t="s">
        <v>128</v>
      </c>
      <c r="BM164" s="171" t="s">
        <v>254</v>
      </c>
    </row>
    <row r="165" spans="2:65" s="20" customFormat="1" ht="24.2" customHeight="1">
      <c r="B165" s="21"/>
      <c r="C165" s="160" t="s">
        <v>255</v>
      </c>
      <c r="D165" s="160" t="s">
        <v>123</v>
      </c>
      <c r="E165" s="161" t="s">
        <v>256</v>
      </c>
      <c r="F165" s="162" t="s">
        <v>257</v>
      </c>
      <c r="G165" s="163" t="s">
        <v>209</v>
      </c>
      <c r="H165" s="164">
        <v>8</v>
      </c>
      <c r="I165" s="165"/>
      <c r="J165" s="166">
        <f t="shared" si="3"/>
        <v>0</v>
      </c>
      <c r="K165" s="162" t="s">
        <v>19</v>
      </c>
      <c r="L165" s="25"/>
      <c r="M165" s="167" t="s">
        <v>19</v>
      </c>
      <c r="N165" s="168" t="s">
        <v>40</v>
      </c>
      <c r="O165" s="22"/>
      <c r="P165" s="169">
        <f t="shared" si="4"/>
        <v>0</v>
      </c>
      <c r="Q165" s="169">
        <v>0</v>
      </c>
      <c r="R165" s="169">
        <f t="shared" si="5"/>
        <v>0</v>
      </c>
      <c r="S165" s="169">
        <v>0</v>
      </c>
      <c r="T165" s="170">
        <f t="shared" si="6"/>
        <v>0</v>
      </c>
      <c r="AR165" s="171" t="s">
        <v>128</v>
      </c>
      <c r="AT165" s="171" t="s">
        <v>123</v>
      </c>
      <c r="AU165" s="171" t="s">
        <v>79</v>
      </c>
      <c r="AY165" s="3" t="s">
        <v>121</v>
      </c>
      <c r="BE165" s="172">
        <f t="shared" si="7"/>
        <v>0</v>
      </c>
      <c r="BF165" s="172">
        <f t="shared" si="8"/>
        <v>0</v>
      </c>
      <c r="BG165" s="172">
        <f t="shared" si="9"/>
        <v>0</v>
      </c>
      <c r="BH165" s="172">
        <f t="shared" si="10"/>
        <v>0</v>
      </c>
      <c r="BI165" s="172">
        <f t="shared" si="11"/>
        <v>0</v>
      </c>
      <c r="BJ165" s="3" t="s">
        <v>77</v>
      </c>
      <c r="BK165" s="172">
        <f t="shared" si="12"/>
        <v>0</v>
      </c>
      <c r="BL165" s="3" t="s">
        <v>128</v>
      </c>
      <c r="BM165" s="171" t="s">
        <v>258</v>
      </c>
    </row>
    <row r="166" spans="2:65" s="20" customFormat="1" ht="37.9" customHeight="1">
      <c r="B166" s="21"/>
      <c r="C166" s="160" t="s">
        <v>7</v>
      </c>
      <c r="D166" s="160" t="s">
        <v>123</v>
      </c>
      <c r="E166" s="161" t="s">
        <v>259</v>
      </c>
      <c r="F166" s="162" t="s">
        <v>260</v>
      </c>
      <c r="G166" s="163" t="s">
        <v>154</v>
      </c>
      <c r="H166" s="164">
        <v>109.18</v>
      </c>
      <c r="I166" s="165"/>
      <c r="J166" s="166">
        <f t="shared" si="3"/>
        <v>0</v>
      </c>
      <c r="K166" s="162" t="s">
        <v>127</v>
      </c>
      <c r="L166" s="25"/>
      <c r="M166" s="167" t="s">
        <v>19</v>
      </c>
      <c r="N166" s="168" t="s">
        <v>40</v>
      </c>
      <c r="O166" s="22"/>
      <c r="P166" s="169">
        <f t="shared" si="4"/>
        <v>0</v>
      </c>
      <c r="Q166" s="169">
        <v>0</v>
      </c>
      <c r="R166" s="169">
        <f t="shared" si="5"/>
        <v>0</v>
      </c>
      <c r="S166" s="169">
        <v>0</v>
      </c>
      <c r="T166" s="170">
        <f t="shared" si="6"/>
        <v>0</v>
      </c>
      <c r="AR166" s="171" t="s">
        <v>128</v>
      </c>
      <c r="AT166" s="171" t="s">
        <v>123</v>
      </c>
      <c r="AU166" s="171" t="s">
        <v>79</v>
      </c>
      <c r="AY166" s="3" t="s">
        <v>121</v>
      </c>
      <c r="BE166" s="172">
        <f t="shared" si="7"/>
        <v>0</v>
      </c>
      <c r="BF166" s="172">
        <f t="shared" si="8"/>
        <v>0</v>
      </c>
      <c r="BG166" s="172">
        <f t="shared" si="9"/>
        <v>0</v>
      </c>
      <c r="BH166" s="172">
        <f t="shared" si="10"/>
        <v>0</v>
      </c>
      <c r="BI166" s="172">
        <f t="shared" si="11"/>
        <v>0</v>
      </c>
      <c r="BJ166" s="3" t="s">
        <v>77</v>
      </c>
      <c r="BK166" s="172">
        <f t="shared" si="12"/>
        <v>0</v>
      </c>
      <c r="BL166" s="3" t="s">
        <v>128</v>
      </c>
      <c r="BM166" s="171" t="s">
        <v>261</v>
      </c>
    </row>
    <row r="167" spans="2:65" s="20" customFormat="1">
      <c r="B167" s="21"/>
      <c r="C167" s="22"/>
      <c r="D167" s="173" t="s">
        <v>130</v>
      </c>
      <c r="E167" s="22"/>
      <c r="F167" s="174" t="s">
        <v>262</v>
      </c>
      <c r="G167" s="22"/>
      <c r="H167" s="22"/>
      <c r="I167" s="175"/>
      <c r="J167" s="22"/>
      <c r="K167" s="22"/>
      <c r="L167" s="25"/>
      <c r="M167" s="176"/>
      <c r="N167" s="22"/>
      <c r="O167" s="22"/>
      <c r="P167" s="22"/>
      <c r="Q167" s="22"/>
      <c r="R167" s="22"/>
      <c r="S167" s="22"/>
      <c r="T167" s="53"/>
      <c r="AT167" s="3" t="s">
        <v>130</v>
      </c>
      <c r="AU167" s="3" t="s">
        <v>79</v>
      </c>
    </row>
    <row r="168" spans="2:65" s="177" customFormat="1">
      <c r="B168" s="178"/>
      <c r="C168" s="179"/>
      <c r="D168" s="180" t="s">
        <v>132</v>
      </c>
      <c r="E168" s="181" t="s">
        <v>19</v>
      </c>
      <c r="F168" s="182" t="s">
        <v>185</v>
      </c>
      <c r="G168" s="179"/>
      <c r="H168" s="183">
        <v>64.14</v>
      </c>
      <c r="I168" s="184"/>
      <c r="J168" s="179"/>
      <c r="K168" s="179"/>
      <c r="L168" s="185"/>
      <c r="M168" s="186"/>
      <c r="N168" s="179"/>
      <c r="O168" s="179"/>
      <c r="P168" s="179"/>
      <c r="Q168" s="179"/>
      <c r="R168" s="179"/>
      <c r="S168" s="179"/>
      <c r="T168" s="187"/>
      <c r="AT168" s="188" t="s">
        <v>132</v>
      </c>
      <c r="AU168" s="188" t="s">
        <v>79</v>
      </c>
      <c r="AV168" s="177" t="s">
        <v>79</v>
      </c>
      <c r="AW168" s="177" t="s">
        <v>31</v>
      </c>
      <c r="AX168" s="177" t="s">
        <v>69</v>
      </c>
      <c r="AY168" s="188" t="s">
        <v>121</v>
      </c>
    </row>
    <row r="169" spans="2:65" s="177" customFormat="1">
      <c r="B169" s="178"/>
      <c r="C169" s="179"/>
      <c r="D169" s="180" t="s">
        <v>132</v>
      </c>
      <c r="E169" s="181" t="s">
        <v>19</v>
      </c>
      <c r="F169" s="182" t="s">
        <v>186</v>
      </c>
      <c r="G169" s="179"/>
      <c r="H169" s="183">
        <v>45.04</v>
      </c>
      <c r="I169" s="184"/>
      <c r="J169" s="179"/>
      <c r="K169" s="179"/>
      <c r="L169" s="185"/>
      <c r="M169" s="186"/>
      <c r="N169" s="179"/>
      <c r="O169" s="179"/>
      <c r="P169" s="179"/>
      <c r="Q169" s="179"/>
      <c r="R169" s="179"/>
      <c r="S169" s="179"/>
      <c r="T169" s="187"/>
      <c r="AT169" s="188" t="s">
        <v>132</v>
      </c>
      <c r="AU169" s="188" t="s">
        <v>79</v>
      </c>
      <c r="AV169" s="177" t="s">
        <v>79</v>
      </c>
      <c r="AW169" s="177" t="s">
        <v>31</v>
      </c>
      <c r="AX169" s="177" t="s">
        <v>69</v>
      </c>
      <c r="AY169" s="188" t="s">
        <v>121</v>
      </c>
    </row>
    <row r="170" spans="2:65" s="200" customFormat="1">
      <c r="B170" s="201"/>
      <c r="C170" s="202"/>
      <c r="D170" s="180" t="s">
        <v>132</v>
      </c>
      <c r="E170" s="203" t="s">
        <v>19</v>
      </c>
      <c r="F170" s="204" t="s">
        <v>160</v>
      </c>
      <c r="G170" s="202"/>
      <c r="H170" s="205">
        <v>109.18</v>
      </c>
      <c r="I170" s="206"/>
      <c r="J170" s="202"/>
      <c r="K170" s="202"/>
      <c r="L170" s="207"/>
      <c r="M170" s="208"/>
      <c r="N170" s="202"/>
      <c r="O170" s="202"/>
      <c r="P170" s="202"/>
      <c r="Q170" s="202"/>
      <c r="R170" s="202"/>
      <c r="S170" s="202"/>
      <c r="T170" s="209"/>
      <c r="AT170" s="210" t="s">
        <v>132</v>
      </c>
      <c r="AU170" s="210" t="s">
        <v>79</v>
      </c>
      <c r="AV170" s="200" t="s">
        <v>128</v>
      </c>
      <c r="AW170" s="200" t="s">
        <v>31</v>
      </c>
      <c r="AX170" s="200" t="s">
        <v>77</v>
      </c>
      <c r="AY170" s="210" t="s">
        <v>121</v>
      </c>
    </row>
    <row r="171" spans="2:65" s="20" customFormat="1" ht="37.9" customHeight="1">
      <c r="B171" s="21"/>
      <c r="C171" s="222" t="s">
        <v>263</v>
      </c>
      <c r="D171" s="222" t="s">
        <v>227</v>
      </c>
      <c r="E171" s="223" t="s">
        <v>264</v>
      </c>
      <c r="F171" s="224" t="s">
        <v>265</v>
      </c>
      <c r="G171" s="225" t="s">
        <v>209</v>
      </c>
      <c r="H171" s="226">
        <v>46</v>
      </c>
      <c r="I171" s="227"/>
      <c r="J171" s="228">
        <f t="shared" si="3"/>
        <v>0</v>
      </c>
      <c r="K171" s="224" t="s">
        <v>19</v>
      </c>
      <c r="L171" s="229"/>
      <c r="M171" s="230" t="s">
        <v>19</v>
      </c>
      <c r="N171" s="231" t="s">
        <v>40</v>
      </c>
      <c r="O171" s="22"/>
      <c r="P171" s="169">
        <f t="shared" si="4"/>
        <v>0</v>
      </c>
      <c r="Q171" s="169">
        <v>0</v>
      </c>
      <c r="R171" s="169">
        <f t="shared" si="5"/>
        <v>0</v>
      </c>
      <c r="S171" s="169">
        <v>0</v>
      </c>
      <c r="T171" s="170">
        <f t="shared" si="6"/>
        <v>0</v>
      </c>
      <c r="AR171" s="171" t="s">
        <v>181</v>
      </c>
      <c r="AT171" s="171" t="s">
        <v>227</v>
      </c>
      <c r="AU171" s="171" t="s">
        <v>79</v>
      </c>
      <c r="AY171" s="3" t="s">
        <v>121</v>
      </c>
      <c r="BE171" s="172">
        <f t="shared" si="7"/>
        <v>0</v>
      </c>
      <c r="BF171" s="172">
        <f t="shared" si="8"/>
        <v>0</v>
      </c>
      <c r="BG171" s="172">
        <f t="shared" si="9"/>
        <v>0</v>
      </c>
      <c r="BH171" s="172">
        <f t="shared" si="10"/>
        <v>0</v>
      </c>
      <c r="BI171" s="172">
        <f t="shared" si="11"/>
        <v>0</v>
      </c>
      <c r="BJ171" s="3" t="s">
        <v>77</v>
      </c>
      <c r="BK171" s="172">
        <f t="shared" si="12"/>
        <v>0</v>
      </c>
      <c r="BL171" s="3" t="s">
        <v>128</v>
      </c>
      <c r="BM171" s="171" t="s">
        <v>266</v>
      </c>
    </row>
    <row r="172" spans="2:65" s="177" customFormat="1">
      <c r="B172" s="178"/>
      <c r="C172" s="179"/>
      <c r="D172" s="180" t="s">
        <v>132</v>
      </c>
      <c r="E172" s="181" t="s">
        <v>19</v>
      </c>
      <c r="F172" s="182" t="s">
        <v>267</v>
      </c>
      <c r="G172" s="179"/>
      <c r="H172" s="183">
        <v>28</v>
      </c>
      <c r="I172" s="184"/>
      <c r="J172" s="179"/>
      <c r="K172" s="179"/>
      <c r="L172" s="185"/>
      <c r="M172" s="186"/>
      <c r="N172" s="179"/>
      <c r="O172" s="179"/>
      <c r="P172" s="179"/>
      <c r="Q172" s="179"/>
      <c r="R172" s="179"/>
      <c r="S172" s="179"/>
      <c r="T172" s="187"/>
      <c r="AT172" s="188" t="s">
        <v>132</v>
      </c>
      <c r="AU172" s="188" t="s">
        <v>79</v>
      </c>
      <c r="AV172" s="177" t="s">
        <v>79</v>
      </c>
      <c r="AW172" s="177" t="s">
        <v>31</v>
      </c>
      <c r="AX172" s="177" t="s">
        <v>69</v>
      </c>
      <c r="AY172" s="188" t="s">
        <v>121</v>
      </c>
    </row>
    <row r="173" spans="2:65" s="177" customFormat="1">
      <c r="B173" s="178"/>
      <c r="C173" s="179"/>
      <c r="D173" s="180" t="s">
        <v>132</v>
      </c>
      <c r="E173" s="181" t="s">
        <v>19</v>
      </c>
      <c r="F173" s="182" t="s">
        <v>268</v>
      </c>
      <c r="G173" s="179"/>
      <c r="H173" s="183">
        <v>18</v>
      </c>
      <c r="I173" s="184"/>
      <c r="J173" s="179"/>
      <c r="K173" s="179"/>
      <c r="L173" s="185"/>
      <c r="M173" s="186"/>
      <c r="N173" s="179"/>
      <c r="O173" s="179"/>
      <c r="P173" s="179"/>
      <c r="Q173" s="179"/>
      <c r="R173" s="179"/>
      <c r="S173" s="179"/>
      <c r="T173" s="187"/>
      <c r="AT173" s="188" t="s">
        <v>132</v>
      </c>
      <c r="AU173" s="188" t="s">
        <v>79</v>
      </c>
      <c r="AV173" s="177" t="s">
        <v>79</v>
      </c>
      <c r="AW173" s="177" t="s">
        <v>31</v>
      </c>
      <c r="AX173" s="177" t="s">
        <v>69</v>
      </c>
      <c r="AY173" s="188" t="s">
        <v>121</v>
      </c>
    </row>
    <row r="174" spans="2:65" s="200" customFormat="1">
      <c r="B174" s="201"/>
      <c r="C174" s="202"/>
      <c r="D174" s="180" t="s">
        <v>132</v>
      </c>
      <c r="E174" s="203" t="s">
        <v>19</v>
      </c>
      <c r="F174" s="204" t="s">
        <v>160</v>
      </c>
      <c r="G174" s="202"/>
      <c r="H174" s="205">
        <v>46</v>
      </c>
      <c r="I174" s="206"/>
      <c r="J174" s="202"/>
      <c r="K174" s="202"/>
      <c r="L174" s="207"/>
      <c r="M174" s="208"/>
      <c r="N174" s="202"/>
      <c r="O174" s="202"/>
      <c r="P174" s="202"/>
      <c r="Q174" s="202"/>
      <c r="R174" s="202"/>
      <c r="S174" s="202"/>
      <c r="T174" s="209"/>
      <c r="AT174" s="210" t="s">
        <v>132</v>
      </c>
      <c r="AU174" s="210" t="s">
        <v>79</v>
      </c>
      <c r="AV174" s="200" t="s">
        <v>128</v>
      </c>
      <c r="AW174" s="200" t="s">
        <v>31</v>
      </c>
      <c r="AX174" s="200" t="s">
        <v>77</v>
      </c>
      <c r="AY174" s="210" t="s">
        <v>121</v>
      </c>
    </row>
    <row r="175" spans="2:65" s="20" customFormat="1" ht="21.75" customHeight="1">
      <c r="B175" s="21"/>
      <c r="C175" s="160" t="s">
        <v>269</v>
      </c>
      <c r="D175" s="160" t="s">
        <v>123</v>
      </c>
      <c r="E175" s="161" t="s">
        <v>270</v>
      </c>
      <c r="F175" s="162" t="s">
        <v>271</v>
      </c>
      <c r="G175" s="163" t="s">
        <v>209</v>
      </c>
      <c r="H175" s="164">
        <v>8</v>
      </c>
      <c r="I175" s="165"/>
      <c r="J175" s="166">
        <f t="shared" si="3"/>
        <v>0</v>
      </c>
      <c r="K175" s="162" t="s">
        <v>19</v>
      </c>
      <c r="L175" s="25"/>
      <c r="M175" s="167" t="s">
        <v>19</v>
      </c>
      <c r="N175" s="168" t="s">
        <v>40</v>
      </c>
      <c r="O175" s="22"/>
      <c r="P175" s="169">
        <f t="shared" si="4"/>
        <v>0</v>
      </c>
      <c r="Q175" s="169">
        <v>0</v>
      </c>
      <c r="R175" s="169">
        <f t="shared" si="5"/>
        <v>0</v>
      </c>
      <c r="S175" s="169">
        <v>0</v>
      </c>
      <c r="T175" s="170">
        <f t="shared" si="6"/>
        <v>0</v>
      </c>
      <c r="AR175" s="171" t="s">
        <v>128</v>
      </c>
      <c r="AT175" s="171" t="s">
        <v>123</v>
      </c>
      <c r="AU175" s="171" t="s">
        <v>79</v>
      </c>
      <c r="AY175" s="3" t="s">
        <v>121</v>
      </c>
      <c r="BE175" s="172">
        <f t="shared" si="7"/>
        <v>0</v>
      </c>
      <c r="BF175" s="172">
        <f t="shared" si="8"/>
        <v>0</v>
      </c>
      <c r="BG175" s="172">
        <f t="shared" si="9"/>
        <v>0</v>
      </c>
      <c r="BH175" s="172">
        <f t="shared" si="10"/>
        <v>0</v>
      </c>
      <c r="BI175" s="172">
        <f t="shared" si="11"/>
        <v>0</v>
      </c>
      <c r="BJ175" s="3" t="s">
        <v>77</v>
      </c>
      <c r="BK175" s="172">
        <f t="shared" si="12"/>
        <v>0</v>
      </c>
      <c r="BL175" s="3" t="s">
        <v>128</v>
      </c>
      <c r="BM175" s="171" t="s">
        <v>272</v>
      </c>
    </row>
    <row r="176" spans="2:65" s="177" customFormat="1">
      <c r="B176" s="178"/>
      <c r="C176" s="179"/>
      <c r="D176" s="180" t="s">
        <v>132</v>
      </c>
      <c r="E176" s="181" t="s">
        <v>19</v>
      </c>
      <c r="F176" s="182" t="s">
        <v>273</v>
      </c>
      <c r="G176" s="179"/>
      <c r="H176" s="183">
        <v>7</v>
      </c>
      <c r="I176" s="184"/>
      <c r="J176" s="179"/>
      <c r="K176" s="179"/>
      <c r="L176" s="185"/>
      <c r="M176" s="186"/>
      <c r="N176" s="179"/>
      <c r="O176" s="179"/>
      <c r="P176" s="179"/>
      <c r="Q176" s="179"/>
      <c r="R176" s="179"/>
      <c r="S176" s="179"/>
      <c r="T176" s="187"/>
      <c r="AT176" s="188" t="s">
        <v>132</v>
      </c>
      <c r="AU176" s="188" t="s">
        <v>79</v>
      </c>
      <c r="AV176" s="177" t="s">
        <v>79</v>
      </c>
      <c r="AW176" s="177" t="s">
        <v>31</v>
      </c>
      <c r="AX176" s="177" t="s">
        <v>69</v>
      </c>
      <c r="AY176" s="188" t="s">
        <v>121</v>
      </c>
    </row>
    <row r="177" spans="2:65" s="177" customFormat="1">
      <c r="B177" s="178"/>
      <c r="C177" s="179"/>
      <c r="D177" s="180" t="s">
        <v>132</v>
      </c>
      <c r="E177" s="181" t="s">
        <v>19</v>
      </c>
      <c r="F177" s="182" t="s">
        <v>274</v>
      </c>
      <c r="G177" s="179"/>
      <c r="H177" s="183">
        <v>1</v>
      </c>
      <c r="I177" s="184"/>
      <c r="J177" s="179"/>
      <c r="K177" s="179"/>
      <c r="L177" s="185"/>
      <c r="M177" s="186"/>
      <c r="N177" s="179"/>
      <c r="O177" s="179"/>
      <c r="P177" s="179"/>
      <c r="Q177" s="179"/>
      <c r="R177" s="179"/>
      <c r="S177" s="179"/>
      <c r="T177" s="187"/>
      <c r="AT177" s="188" t="s">
        <v>132</v>
      </c>
      <c r="AU177" s="188" t="s">
        <v>79</v>
      </c>
      <c r="AV177" s="177" t="s">
        <v>79</v>
      </c>
      <c r="AW177" s="177" t="s">
        <v>31</v>
      </c>
      <c r="AX177" s="177" t="s">
        <v>69</v>
      </c>
      <c r="AY177" s="188" t="s">
        <v>121</v>
      </c>
    </row>
    <row r="178" spans="2:65" s="200" customFormat="1">
      <c r="B178" s="201"/>
      <c r="C178" s="202"/>
      <c r="D178" s="180" t="s">
        <v>132</v>
      </c>
      <c r="E178" s="203" t="s">
        <v>19</v>
      </c>
      <c r="F178" s="204" t="s">
        <v>160</v>
      </c>
      <c r="G178" s="202"/>
      <c r="H178" s="205">
        <v>8</v>
      </c>
      <c r="I178" s="206"/>
      <c r="J178" s="202"/>
      <c r="K178" s="202"/>
      <c r="L178" s="207"/>
      <c r="M178" s="208"/>
      <c r="N178" s="202"/>
      <c r="O178" s="202"/>
      <c r="P178" s="202"/>
      <c r="Q178" s="202"/>
      <c r="R178" s="202"/>
      <c r="S178" s="202"/>
      <c r="T178" s="209"/>
      <c r="AT178" s="210" t="s">
        <v>132</v>
      </c>
      <c r="AU178" s="210" t="s">
        <v>79</v>
      </c>
      <c r="AV178" s="200" t="s">
        <v>128</v>
      </c>
      <c r="AW178" s="200" t="s">
        <v>31</v>
      </c>
      <c r="AX178" s="200" t="s">
        <v>77</v>
      </c>
      <c r="AY178" s="210" t="s">
        <v>121</v>
      </c>
    </row>
    <row r="179" spans="2:65" s="20" customFormat="1" ht="24.2" customHeight="1">
      <c r="B179" s="21"/>
      <c r="C179" s="222" t="s">
        <v>275</v>
      </c>
      <c r="D179" s="222" t="s">
        <v>227</v>
      </c>
      <c r="E179" s="223" t="s">
        <v>276</v>
      </c>
      <c r="F179" s="224" t="s">
        <v>277</v>
      </c>
      <c r="G179" s="225" t="s">
        <v>209</v>
      </c>
      <c r="H179" s="226">
        <v>200</v>
      </c>
      <c r="I179" s="227"/>
      <c r="J179" s="228">
        <f t="shared" si="3"/>
        <v>0</v>
      </c>
      <c r="K179" s="224" t="s">
        <v>19</v>
      </c>
      <c r="L179" s="229"/>
      <c r="M179" s="230" t="s">
        <v>19</v>
      </c>
      <c r="N179" s="231" t="s">
        <v>40</v>
      </c>
      <c r="O179" s="22"/>
      <c r="P179" s="169">
        <f t="shared" si="4"/>
        <v>0</v>
      </c>
      <c r="Q179" s="169">
        <v>0</v>
      </c>
      <c r="R179" s="169">
        <f t="shared" si="5"/>
        <v>0</v>
      </c>
      <c r="S179" s="169">
        <v>0</v>
      </c>
      <c r="T179" s="170">
        <f t="shared" si="6"/>
        <v>0</v>
      </c>
      <c r="AR179" s="171" t="s">
        <v>181</v>
      </c>
      <c r="AT179" s="171" t="s">
        <v>227</v>
      </c>
      <c r="AU179" s="171" t="s">
        <v>79</v>
      </c>
      <c r="AY179" s="3" t="s">
        <v>121</v>
      </c>
      <c r="BE179" s="172">
        <f t="shared" si="7"/>
        <v>0</v>
      </c>
      <c r="BF179" s="172">
        <f t="shared" si="8"/>
        <v>0</v>
      </c>
      <c r="BG179" s="172">
        <f t="shared" si="9"/>
        <v>0</v>
      </c>
      <c r="BH179" s="172">
        <f t="shared" si="10"/>
        <v>0</v>
      </c>
      <c r="BI179" s="172">
        <f t="shared" si="11"/>
        <v>0</v>
      </c>
      <c r="BJ179" s="3" t="s">
        <v>77</v>
      </c>
      <c r="BK179" s="172">
        <f t="shared" si="12"/>
        <v>0</v>
      </c>
      <c r="BL179" s="3" t="s">
        <v>128</v>
      </c>
      <c r="BM179" s="171" t="s">
        <v>278</v>
      </c>
    </row>
    <row r="180" spans="2:65" s="177" customFormat="1">
      <c r="B180" s="178"/>
      <c r="C180" s="179"/>
      <c r="D180" s="180" t="s">
        <v>132</v>
      </c>
      <c r="E180" s="181" t="s">
        <v>19</v>
      </c>
      <c r="F180" s="182" t="s">
        <v>279</v>
      </c>
      <c r="G180" s="179"/>
      <c r="H180" s="183">
        <v>200</v>
      </c>
      <c r="I180" s="184"/>
      <c r="J180" s="179"/>
      <c r="K180" s="179"/>
      <c r="L180" s="185"/>
      <c r="M180" s="186"/>
      <c r="N180" s="179"/>
      <c r="O180" s="179"/>
      <c r="P180" s="179"/>
      <c r="Q180" s="179"/>
      <c r="R180" s="179"/>
      <c r="S180" s="179"/>
      <c r="T180" s="187"/>
      <c r="AT180" s="188" t="s">
        <v>132</v>
      </c>
      <c r="AU180" s="188" t="s">
        <v>79</v>
      </c>
      <c r="AV180" s="177" t="s">
        <v>79</v>
      </c>
      <c r="AW180" s="177" t="s">
        <v>31</v>
      </c>
      <c r="AX180" s="177" t="s">
        <v>77</v>
      </c>
      <c r="AY180" s="188" t="s">
        <v>121</v>
      </c>
    </row>
    <row r="181" spans="2:65" s="20" customFormat="1" ht="44.25" customHeight="1">
      <c r="B181" s="21"/>
      <c r="C181" s="160" t="s">
        <v>280</v>
      </c>
      <c r="D181" s="160" t="s">
        <v>123</v>
      </c>
      <c r="E181" s="161" t="s">
        <v>281</v>
      </c>
      <c r="F181" s="162" t="s">
        <v>282</v>
      </c>
      <c r="G181" s="163" t="s">
        <v>209</v>
      </c>
      <c r="H181" s="164">
        <v>1</v>
      </c>
      <c r="I181" s="165"/>
      <c r="J181" s="166">
        <f t="shared" si="3"/>
        <v>0</v>
      </c>
      <c r="K181" s="162" t="s">
        <v>19</v>
      </c>
      <c r="L181" s="25"/>
      <c r="M181" s="167" t="s">
        <v>19</v>
      </c>
      <c r="N181" s="168" t="s">
        <v>40</v>
      </c>
      <c r="O181" s="22"/>
      <c r="P181" s="169">
        <f t="shared" si="4"/>
        <v>0</v>
      </c>
      <c r="Q181" s="169">
        <v>0</v>
      </c>
      <c r="R181" s="169">
        <f t="shared" si="5"/>
        <v>0</v>
      </c>
      <c r="S181" s="169">
        <v>0</v>
      </c>
      <c r="T181" s="170">
        <f t="shared" si="6"/>
        <v>0</v>
      </c>
      <c r="AR181" s="171" t="s">
        <v>128</v>
      </c>
      <c r="AT181" s="171" t="s">
        <v>123</v>
      </c>
      <c r="AU181" s="171" t="s">
        <v>79</v>
      </c>
      <c r="AY181" s="3" t="s">
        <v>121</v>
      </c>
      <c r="BE181" s="172">
        <f t="shared" si="7"/>
        <v>0</v>
      </c>
      <c r="BF181" s="172">
        <f t="shared" si="8"/>
        <v>0</v>
      </c>
      <c r="BG181" s="172">
        <f t="shared" si="9"/>
        <v>0</v>
      </c>
      <c r="BH181" s="172">
        <f t="shared" si="10"/>
        <v>0</v>
      </c>
      <c r="BI181" s="172">
        <f t="shared" si="11"/>
        <v>0</v>
      </c>
      <c r="BJ181" s="3" t="s">
        <v>77</v>
      </c>
      <c r="BK181" s="172">
        <f t="shared" si="12"/>
        <v>0</v>
      </c>
      <c r="BL181" s="3" t="s">
        <v>128</v>
      </c>
      <c r="BM181" s="171" t="s">
        <v>283</v>
      </c>
    </row>
    <row r="182" spans="2:65" s="177" customFormat="1">
      <c r="B182" s="178"/>
      <c r="C182" s="179"/>
      <c r="D182" s="180" t="s">
        <v>132</v>
      </c>
      <c r="E182" s="181" t="s">
        <v>19</v>
      </c>
      <c r="F182" s="182" t="s">
        <v>284</v>
      </c>
      <c r="G182" s="179"/>
      <c r="H182" s="183">
        <v>1</v>
      </c>
      <c r="I182" s="184"/>
      <c r="J182" s="179"/>
      <c r="K182" s="179"/>
      <c r="L182" s="185"/>
      <c r="M182" s="186"/>
      <c r="N182" s="179"/>
      <c r="O182" s="179"/>
      <c r="P182" s="179"/>
      <c r="Q182" s="179"/>
      <c r="R182" s="179"/>
      <c r="S182" s="179"/>
      <c r="T182" s="187"/>
      <c r="AT182" s="188" t="s">
        <v>132</v>
      </c>
      <c r="AU182" s="188" t="s">
        <v>79</v>
      </c>
      <c r="AV182" s="177" t="s">
        <v>79</v>
      </c>
      <c r="AW182" s="177" t="s">
        <v>31</v>
      </c>
      <c r="AX182" s="177" t="s">
        <v>77</v>
      </c>
      <c r="AY182" s="188" t="s">
        <v>121</v>
      </c>
    </row>
    <row r="183" spans="2:65" s="20" customFormat="1" ht="33" customHeight="1">
      <c r="B183" s="21"/>
      <c r="C183" s="160" t="s">
        <v>285</v>
      </c>
      <c r="D183" s="160" t="s">
        <v>123</v>
      </c>
      <c r="E183" s="161" t="s">
        <v>286</v>
      </c>
      <c r="F183" s="162" t="s">
        <v>287</v>
      </c>
      <c r="G183" s="163" t="s">
        <v>209</v>
      </c>
      <c r="H183" s="164">
        <v>1</v>
      </c>
      <c r="I183" s="165"/>
      <c r="J183" s="166">
        <f t="shared" si="3"/>
        <v>0</v>
      </c>
      <c r="K183" s="162" t="s">
        <v>19</v>
      </c>
      <c r="L183" s="25"/>
      <c r="M183" s="167" t="s">
        <v>19</v>
      </c>
      <c r="N183" s="168" t="s">
        <v>40</v>
      </c>
      <c r="O183" s="22"/>
      <c r="P183" s="169">
        <f t="shared" si="4"/>
        <v>0</v>
      </c>
      <c r="Q183" s="169">
        <v>0</v>
      </c>
      <c r="R183" s="169">
        <f t="shared" si="5"/>
        <v>0</v>
      </c>
      <c r="S183" s="169">
        <v>0</v>
      </c>
      <c r="T183" s="170">
        <f t="shared" si="6"/>
        <v>0</v>
      </c>
      <c r="AR183" s="171" t="s">
        <v>128</v>
      </c>
      <c r="AT183" s="171" t="s">
        <v>123</v>
      </c>
      <c r="AU183" s="171" t="s">
        <v>79</v>
      </c>
      <c r="AY183" s="3" t="s">
        <v>121</v>
      </c>
      <c r="BE183" s="172">
        <f t="shared" si="7"/>
        <v>0</v>
      </c>
      <c r="BF183" s="172">
        <f t="shared" si="8"/>
        <v>0</v>
      </c>
      <c r="BG183" s="172">
        <f t="shared" si="9"/>
        <v>0</v>
      </c>
      <c r="BH183" s="172">
        <f t="shared" si="10"/>
        <v>0</v>
      </c>
      <c r="BI183" s="172">
        <f t="shared" si="11"/>
        <v>0</v>
      </c>
      <c r="BJ183" s="3" t="s">
        <v>77</v>
      </c>
      <c r="BK183" s="172">
        <f t="shared" si="12"/>
        <v>0</v>
      </c>
      <c r="BL183" s="3" t="s">
        <v>128</v>
      </c>
      <c r="BM183" s="171" t="s">
        <v>288</v>
      </c>
    </row>
    <row r="184" spans="2:65" s="177" customFormat="1">
      <c r="B184" s="178"/>
      <c r="C184" s="179"/>
      <c r="D184" s="180" t="s">
        <v>132</v>
      </c>
      <c r="E184" s="181" t="s">
        <v>19</v>
      </c>
      <c r="F184" s="182" t="s">
        <v>289</v>
      </c>
      <c r="G184" s="179"/>
      <c r="H184" s="183">
        <v>1</v>
      </c>
      <c r="I184" s="184"/>
      <c r="J184" s="179"/>
      <c r="K184" s="179"/>
      <c r="L184" s="185"/>
      <c r="M184" s="186"/>
      <c r="N184" s="179"/>
      <c r="O184" s="179"/>
      <c r="P184" s="179"/>
      <c r="Q184" s="179"/>
      <c r="R184" s="179"/>
      <c r="S184" s="179"/>
      <c r="T184" s="187"/>
      <c r="AT184" s="188" t="s">
        <v>132</v>
      </c>
      <c r="AU184" s="188" t="s">
        <v>79</v>
      </c>
      <c r="AV184" s="177" t="s">
        <v>79</v>
      </c>
      <c r="AW184" s="177" t="s">
        <v>31</v>
      </c>
      <c r="AX184" s="177" t="s">
        <v>77</v>
      </c>
      <c r="AY184" s="188" t="s">
        <v>121</v>
      </c>
    </row>
    <row r="185" spans="2:65" s="144" customFormat="1" ht="22.9" customHeight="1">
      <c r="B185" s="145"/>
      <c r="C185" s="146"/>
      <c r="D185" s="147" t="s">
        <v>68</v>
      </c>
      <c r="E185" s="158" t="s">
        <v>290</v>
      </c>
      <c r="F185" s="158" t="s">
        <v>291</v>
      </c>
      <c r="G185" s="146"/>
      <c r="H185" s="146"/>
      <c r="I185" s="149"/>
      <c r="J185" s="159">
        <f>BK185</f>
        <v>0</v>
      </c>
      <c r="K185" s="146"/>
      <c r="L185" s="151"/>
      <c r="M185" s="152"/>
      <c r="N185" s="146"/>
      <c r="O185" s="146"/>
      <c r="P185" s="153">
        <f>SUM(P186:P201)</f>
        <v>0</v>
      </c>
      <c r="Q185" s="146"/>
      <c r="R185" s="153">
        <f>SUM(R186:R201)</f>
        <v>0</v>
      </c>
      <c r="S185" s="146"/>
      <c r="T185" s="154">
        <f>SUM(T186:T201)</f>
        <v>0.14748999999999998</v>
      </c>
      <c r="AR185" s="155" t="s">
        <v>77</v>
      </c>
      <c r="AT185" s="156" t="s">
        <v>68</v>
      </c>
      <c r="AU185" s="156" t="s">
        <v>77</v>
      </c>
      <c r="AY185" s="155" t="s">
        <v>121</v>
      </c>
      <c r="BK185" s="157">
        <f>SUM(BK186:BK201)</f>
        <v>0</v>
      </c>
    </row>
    <row r="186" spans="2:65" s="20" customFormat="1" ht="24.2" customHeight="1">
      <c r="B186" s="21"/>
      <c r="C186" s="160" t="s">
        <v>292</v>
      </c>
      <c r="D186" s="160" t="s">
        <v>123</v>
      </c>
      <c r="E186" s="161" t="s">
        <v>293</v>
      </c>
      <c r="F186" s="162" t="s">
        <v>294</v>
      </c>
      <c r="G186" s="163" t="s">
        <v>154</v>
      </c>
      <c r="H186" s="164">
        <v>5.7</v>
      </c>
      <c r="I186" s="165"/>
      <c r="J186" s="166">
        <f>ROUND(I186*H186,2)</f>
        <v>0</v>
      </c>
      <c r="K186" s="162" t="s">
        <v>127</v>
      </c>
      <c r="L186" s="25"/>
      <c r="M186" s="167" t="s">
        <v>19</v>
      </c>
      <c r="N186" s="168" t="s">
        <v>40</v>
      </c>
      <c r="O186" s="22"/>
      <c r="P186" s="169">
        <f>O186*H186</f>
        <v>0</v>
      </c>
      <c r="Q186" s="169">
        <v>0</v>
      </c>
      <c r="R186" s="169">
        <f>Q186*H186</f>
        <v>0</v>
      </c>
      <c r="S186" s="169">
        <v>0</v>
      </c>
      <c r="T186" s="170">
        <f>S186*H186</f>
        <v>0</v>
      </c>
      <c r="AR186" s="171" t="s">
        <v>128</v>
      </c>
      <c r="AT186" s="171" t="s">
        <v>123</v>
      </c>
      <c r="AU186" s="171" t="s">
        <v>79</v>
      </c>
      <c r="AY186" s="3" t="s">
        <v>121</v>
      </c>
      <c r="BE186" s="172">
        <f t="shared" si="7"/>
        <v>0</v>
      </c>
      <c r="BF186" s="172">
        <f t="shared" si="8"/>
        <v>0</v>
      </c>
      <c r="BG186" s="172">
        <f t="shared" si="9"/>
        <v>0</v>
      </c>
      <c r="BH186" s="172">
        <f t="shared" si="10"/>
        <v>0</v>
      </c>
      <c r="BI186" s="172">
        <f t="shared" si="11"/>
        <v>0</v>
      </c>
      <c r="BJ186" s="3" t="s">
        <v>77</v>
      </c>
      <c r="BK186" s="172">
        <f>ROUND(I186*H186,2)</f>
        <v>0</v>
      </c>
      <c r="BL186" s="3" t="s">
        <v>128</v>
      </c>
      <c r="BM186" s="171" t="s">
        <v>295</v>
      </c>
    </row>
    <row r="187" spans="2:65" s="20" customFormat="1">
      <c r="B187" s="21"/>
      <c r="C187" s="22"/>
      <c r="D187" s="173" t="s">
        <v>130</v>
      </c>
      <c r="E187" s="22"/>
      <c r="F187" s="174" t="s">
        <v>296</v>
      </c>
      <c r="G187" s="22"/>
      <c r="H187" s="22"/>
      <c r="I187" s="175"/>
      <c r="J187" s="22"/>
      <c r="K187" s="22"/>
      <c r="L187" s="25"/>
      <c r="M187" s="176"/>
      <c r="N187" s="22"/>
      <c r="O187" s="22"/>
      <c r="P187" s="22"/>
      <c r="Q187" s="22"/>
      <c r="R187" s="22"/>
      <c r="S187" s="22"/>
      <c r="T187" s="53"/>
      <c r="AT187" s="3" t="s">
        <v>130</v>
      </c>
      <c r="AU187" s="3" t="s">
        <v>79</v>
      </c>
    </row>
    <row r="188" spans="2:65" s="190" customFormat="1">
      <c r="B188" s="191"/>
      <c r="C188" s="192"/>
      <c r="D188" s="180" t="s">
        <v>132</v>
      </c>
      <c r="E188" s="193" t="s">
        <v>19</v>
      </c>
      <c r="F188" s="194" t="s">
        <v>297</v>
      </c>
      <c r="G188" s="192"/>
      <c r="H188" s="193" t="s">
        <v>19</v>
      </c>
      <c r="I188" s="195"/>
      <c r="J188" s="192"/>
      <c r="K188" s="192"/>
      <c r="L188" s="196"/>
      <c r="M188" s="197"/>
      <c r="N188" s="192"/>
      <c r="O188" s="192"/>
      <c r="P188" s="192"/>
      <c r="Q188" s="192"/>
      <c r="R188" s="192"/>
      <c r="S188" s="192"/>
      <c r="T188" s="198"/>
      <c r="AT188" s="199" t="s">
        <v>132</v>
      </c>
      <c r="AU188" s="199" t="s">
        <v>79</v>
      </c>
      <c r="AV188" s="190" t="s">
        <v>77</v>
      </c>
      <c r="AW188" s="190" t="s">
        <v>31</v>
      </c>
      <c r="AX188" s="190" t="s">
        <v>69</v>
      </c>
      <c r="AY188" s="199" t="s">
        <v>121</v>
      </c>
    </row>
    <row r="189" spans="2:65" s="177" customFormat="1">
      <c r="B189" s="178"/>
      <c r="C189" s="179"/>
      <c r="D189" s="180" t="s">
        <v>132</v>
      </c>
      <c r="E189" s="181" t="s">
        <v>19</v>
      </c>
      <c r="F189" s="182" t="s">
        <v>298</v>
      </c>
      <c r="G189" s="179"/>
      <c r="H189" s="183">
        <v>5.7</v>
      </c>
      <c r="I189" s="184"/>
      <c r="J189" s="179"/>
      <c r="K189" s="179"/>
      <c r="L189" s="185"/>
      <c r="M189" s="186"/>
      <c r="N189" s="179"/>
      <c r="O189" s="179"/>
      <c r="P189" s="179"/>
      <c r="Q189" s="179"/>
      <c r="R189" s="179"/>
      <c r="S189" s="179"/>
      <c r="T189" s="187"/>
      <c r="AT189" s="188" t="s">
        <v>132</v>
      </c>
      <c r="AU189" s="188" t="s">
        <v>79</v>
      </c>
      <c r="AV189" s="177" t="s">
        <v>79</v>
      </c>
      <c r="AW189" s="177" t="s">
        <v>31</v>
      </c>
      <c r="AX189" s="177" t="s">
        <v>77</v>
      </c>
      <c r="AY189" s="188" t="s">
        <v>121</v>
      </c>
    </row>
    <row r="190" spans="2:65" s="20" customFormat="1" ht="49.15" customHeight="1">
      <c r="B190" s="21"/>
      <c r="C190" s="160" t="s">
        <v>299</v>
      </c>
      <c r="D190" s="160" t="s">
        <v>123</v>
      </c>
      <c r="E190" s="161" t="s">
        <v>300</v>
      </c>
      <c r="F190" s="162" t="s">
        <v>301</v>
      </c>
      <c r="G190" s="163" t="s">
        <v>126</v>
      </c>
      <c r="H190" s="164">
        <v>1.5049999999999999</v>
      </c>
      <c r="I190" s="165"/>
      <c r="J190" s="166">
        <f>ROUND(I190*H190,2)</f>
        <v>0</v>
      </c>
      <c r="K190" s="162" t="s">
        <v>127</v>
      </c>
      <c r="L190" s="25"/>
      <c r="M190" s="167" t="s">
        <v>19</v>
      </c>
      <c r="N190" s="168" t="s">
        <v>40</v>
      </c>
      <c r="O190" s="22"/>
      <c r="P190" s="169">
        <f>O190*H190</f>
        <v>0</v>
      </c>
      <c r="Q190" s="169">
        <v>0</v>
      </c>
      <c r="R190" s="169">
        <f>Q190*H190</f>
        <v>0</v>
      </c>
      <c r="S190" s="169">
        <v>9.8000000000000004E-2</v>
      </c>
      <c r="T190" s="170">
        <f>S190*H190</f>
        <v>0.14748999999999998</v>
      </c>
      <c r="AR190" s="171" t="s">
        <v>128</v>
      </c>
      <c r="AT190" s="171" t="s">
        <v>123</v>
      </c>
      <c r="AU190" s="171" t="s">
        <v>79</v>
      </c>
      <c r="AY190" s="3" t="s">
        <v>121</v>
      </c>
      <c r="BE190" s="172">
        <f t="shared" si="7"/>
        <v>0</v>
      </c>
      <c r="BF190" s="172">
        <f t="shared" si="8"/>
        <v>0</v>
      </c>
      <c r="BG190" s="172">
        <f t="shared" si="9"/>
        <v>0</v>
      </c>
      <c r="BH190" s="172">
        <f t="shared" si="10"/>
        <v>0</v>
      </c>
      <c r="BI190" s="172">
        <f t="shared" si="11"/>
        <v>0</v>
      </c>
      <c r="BJ190" s="3" t="s">
        <v>77</v>
      </c>
      <c r="BK190" s="172">
        <f>ROUND(I190*H190,2)</f>
        <v>0</v>
      </c>
      <c r="BL190" s="3" t="s">
        <v>128</v>
      </c>
      <c r="BM190" s="171" t="s">
        <v>302</v>
      </c>
    </row>
    <row r="191" spans="2:65" s="20" customFormat="1">
      <c r="B191" s="21"/>
      <c r="C191" s="22"/>
      <c r="D191" s="173" t="s">
        <v>130</v>
      </c>
      <c r="E191" s="22"/>
      <c r="F191" s="174" t="s">
        <v>303</v>
      </c>
      <c r="G191" s="22"/>
      <c r="H191" s="22"/>
      <c r="I191" s="175"/>
      <c r="J191" s="22"/>
      <c r="K191" s="22"/>
      <c r="L191" s="25"/>
      <c r="M191" s="176"/>
      <c r="N191" s="22"/>
      <c r="O191" s="22"/>
      <c r="P191" s="22"/>
      <c r="Q191" s="22"/>
      <c r="R191" s="22"/>
      <c r="S191" s="22"/>
      <c r="T191" s="53"/>
      <c r="AT191" s="3" t="s">
        <v>130</v>
      </c>
      <c r="AU191" s="3" t="s">
        <v>79</v>
      </c>
    </row>
    <row r="192" spans="2:65" s="190" customFormat="1">
      <c r="B192" s="191"/>
      <c r="C192" s="192"/>
      <c r="D192" s="180" t="s">
        <v>132</v>
      </c>
      <c r="E192" s="193" t="s">
        <v>19</v>
      </c>
      <c r="F192" s="194" t="s">
        <v>297</v>
      </c>
      <c r="G192" s="192"/>
      <c r="H192" s="193" t="s">
        <v>19</v>
      </c>
      <c r="I192" s="195"/>
      <c r="J192" s="192"/>
      <c r="K192" s="192"/>
      <c r="L192" s="196"/>
      <c r="M192" s="197"/>
      <c r="N192" s="192"/>
      <c r="O192" s="192"/>
      <c r="P192" s="192"/>
      <c r="Q192" s="192"/>
      <c r="R192" s="192"/>
      <c r="S192" s="192"/>
      <c r="T192" s="198"/>
      <c r="AT192" s="199" t="s">
        <v>132</v>
      </c>
      <c r="AU192" s="199" t="s">
        <v>79</v>
      </c>
      <c r="AV192" s="190" t="s">
        <v>77</v>
      </c>
      <c r="AW192" s="190" t="s">
        <v>31</v>
      </c>
      <c r="AX192" s="190" t="s">
        <v>69</v>
      </c>
      <c r="AY192" s="199" t="s">
        <v>121</v>
      </c>
    </row>
    <row r="193" spans="2:65" s="177" customFormat="1">
      <c r="B193" s="178"/>
      <c r="C193" s="179"/>
      <c r="D193" s="180" t="s">
        <v>132</v>
      </c>
      <c r="E193" s="181" t="s">
        <v>19</v>
      </c>
      <c r="F193" s="182" t="s">
        <v>304</v>
      </c>
      <c r="G193" s="179"/>
      <c r="H193" s="183">
        <v>1.5049999999999999</v>
      </c>
      <c r="I193" s="184"/>
      <c r="J193" s="179"/>
      <c r="K193" s="179"/>
      <c r="L193" s="185"/>
      <c r="M193" s="186"/>
      <c r="N193" s="179"/>
      <c r="O193" s="179"/>
      <c r="P193" s="179"/>
      <c r="Q193" s="179"/>
      <c r="R193" s="179"/>
      <c r="S193" s="179"/>
      <c r="T193" s="187"/>
      <c r="AT193" s="188" t="s">
        <v>132</v>
      </c>
      <c r="AU193" s="188" t="s">
        <v>79</v>
      </c>
      <c r="AV193" s="177" t="s">
        <v>79</v>
      </c>
      <c r="AW193" s="177" t="s">
        <v>31</v>
      </c>
      <c r="AX193" s="177" t="s">
        <v>77</v>
      </c>
      <c r="AY193" s="188" t="s">
        <v>121</v>
      </c>
    </row>
    <row r="194" spans="2:65" s="20" customFormat="1" ht="55.5" customHeight="1">
      <c r="B194" s="21"/>
      <c r="C194" s="160" t="s">
        <v>305</v>
      </c>
      <c r="D194" s="160" t="s">
        <v>123</v>
      </c>
      <c r="E194" s="161" t="s">
        <v>306</v>
      </c>
      <c r="F194" s="162" t="s">
        <v>307</v>
      </c>
      <c r="G194" s="163" t="s">
        <v>126</v>
      </c>
      <c r="H194" s="164">
        <v>1.5049999999999999</v>
      </c>
      <c r="I194" s="165"/>
      <c r="J194" s="166">
        <f>ROUND(I194*H194,2)</f>
        <v>0</v>
      </c>
      <c r="K194" s="162" t="s">
        <v>127</v>
      </c>
      <c r="L194" s="25"/>
      <c r="M194" s="167" t="s">
        <v>19</v>
      </c>
      <c r="N194" s="168" t="s">
        <v>40</v>
      </c>
      <c r="O194" s="22"/>
      <c r="P194" s="169">
        <f>O194*H194</f>
        <v>0</v>
      </c>
      <c r="Q194" s="169">
        <v>0</v>
      </c>
      <c r="R194" s="169">
        <f>Q194*H194</f>
        <v>0</v>
      </c>
      <c r="S194" s="169">
        <v>0</v>
      </c>
      <c r="T194" s="170">
        <f>S194*H194</f>
        <v>0</v>
      </c>
      <c r="AR194" s="171" t="s">
        <v>128</v>
      </c>
      <c r="AT194" s="171" t="s">
        <v>123</v>
      </c>
      <c r="AU194" s="171" t="s">
        <v>79</v>
      </c>
      <c r="AY194" s="3" t="s">
        <v>121</v>
      </c>
      <c r="BE194" s="172">
        <f t="shared" si="7"/>
        <v>0</v>
      </c>
      <c r="BF194" s="172">
        <f t="shared" si="8"/>
        <v>0</v>
      </c>
      <c r="BG194" s="172">
        <f t="shared" si="9"/>
        <v>0</v>
      </c>
      <c r="BH194" s="172">
        <f t="shared" si="10"/>
        <v>0</v>
      </c>
      <c r="BI194" s="172">
        <f t="shared" si="11"/>
        <v>0</v>
      </c>
      <c r="BJ194" s="3" t="s">
        <v>77</v>
      </c>
      <c r="BK194" s="172">
        <f>ROUND(I194*H194,2)</f>
        <v>0</v>
      </c>
      <c r="BL194" s="3" t="s">
        <v>128</v>
      </c>
      <c r="BM194" s="171" t="s">
        <v>308</v>
      </c>
    </row>
    <row r="195" spans="2:65" s="20" customFormat="1">
      <c r="B195" s="21"/>
      <c r="C195" s="22"/>
      <c r="D195" s="173" t="s">
        <v>130</v>
      </c>
      <c r="E195" s="22"/>
      <c r="F195" s="174" t="s">
        <v>309</v>
      </c>
      <c r="G195" s="22"/>
      <c r="H195" s="22"/>
      <c r="I195" s="175"/>
      <c r="J195" s="22"/>
      <c r="K195" s="22"/>
      <c r="L195" s="25"/>
      <c r="M195" s="176"/>
      <c r="N195" s="22"/>
      <c r="O195" s="22"/>
      <c r="P195" s="22"/>
      <c r="Q195" s="22"/>
      <c r="R195" s="22"/>
      <c r="S195" s="22"/>
      <c r="T195" s="53"/>
      <c r="AT195" s="3" t="s">
        <v>130</v>
      </c>
      <c r="AU195" s="3" t="s">
        <v>79</v>
      </c>
    </row>
    <row r="196" spans="2:65" s="20" customFormat="1" ht="19.5">
      <c r="B196" s="21"/>
      <c r="C196" s="22"/>
      <c r="D196" s="180" t="s">
        <v>138</v>
      </c>
      <c r="E196" s="22"/>
      <c r="F196" s="189" t="s">
        <v>310</v>
      </c>
      <c r="G196" s="22"/>
      <c r="H196" s="22"/>
      <c r="I196" s="175"/>
      <c r="J196" s="22"/>
      <c r="K196" s="22"/>
      <c r="L196" s="25"/>
      <c r="M196" s="176"/>
      <c r="N196" s="22"/>
      <c r="O196" s="22"/>
      <c r="P196" s="22"/>
      <c r="Q196" s="22"/>
      <c r="R196" s="22"/>
      <c r="S196" s="22"/>
      <c r="T196" s="53"/>
      <c r="AT196" s="3" t="s">
        <v>138</v>
      </c>
      <c r="AU196" s="3" t="s">
        <v>79</v>
      </c>
    </row>
    <row r="197" spans="2:65" s="20" customFormat="1" ht="44.25" customHeight="1">
      <c r="B197" s="21"/>
      <c r="C197" s="160" t="s">
        <v>311</v>
      </c>
      <c r="D197" s="160" t="s">
        <v>123</v>
      </c>
      <c r="E197" s="161" t="s">
        <v>312</v>
      </c>
      <c r="F197" s="162" t="s">
        <v>313</v>
      </c>
      <c r="G197" s="163" t="s">
        <v>126</v>
      </c>
      <c r="H197" s="164">
        <v>1.5049999999999999</v>
      </c>
      <c r="I197" s="165"/>
      <c r="J197" s="166">
        <f>ROUND(I197*H197,2)</f>
        <v>0</v>
      </c>
      <c r="K197" s="162" t="s">
        <v>127</v>
      </c>
      <c r="L197" s="25"/>
      <c r="M197" s="167" t="s">
        <v>19</v>
      </c>
      <c r="N197" s="168" t="s">
        <v>40</v>
      </c>
      <c r="O197" s="22"/>
      <c r="P197" s="169">
        <f>O197*H197</f>
        <v>0</v>
      </c>
      <c r="Q197" s="169">
        <v>0</v>
      </c>
      <c r="R197" s="169">
        <f>Q197*H197</f>
        <v>0</v>
      </c>
      <c r="S197" s="169">
        <v>0</v>
      </c>
      <c r="T197" s="170">
        <f>S197*H197</f>
        <v>0</v>
      </c>
      <c r="AR197" s="171" t="s">
        <v>128</v>
      </c>
      <c r="AT197" s="171" t="s">
        <v>123</v>
      </c>
      <c r="AU197" s="171" t="s">
        <v>79</v>
      </c>
      <c r="AY197" s="3" t="s">
        <v>121</v>
      </c>
      <c r="BE197" s="172">
        <f t="shared" si="7"/>
        <v>0</v>
      </c>
      <c r="BF197" s="172">
        <f t="shared" si="8"/>
        <v>0</v>
      </c>
      <c r="BG197" s="172">
        <f t="shared" si="9"/>
        <v>0</v>
      </c>
      <c r="BH197" s="172">
        <f t="shared" si="10"/>
        <v>0</v>
      </c>
      <c r="BI197" s="172">
        <f t="shared" si="11"/>
        <v>0</v>
      </c>
      <c r="BJ197" s="3" t="s">
        <v>77</v>
      </c>
      <c r="BK197" s="172">
        <f>ROUND(I197*H197,2)</f>
        <v>0</v>
      </c>
      <c r="BL197" s="3" t="s">
        <v>128</v>
      </c>
      <c r="BM197" s="171" t="s">
        <v>314</v>
      </c>
    </row>
    <row r="198" spans="2:65" s="20" customFormat="1">
      <c r="B198" s="21"/>
      <c r="C198" s="22"/>
      <c r="D198" s="173" t="s">
        <v>130</v>
      </c>
      <c r="E198" s="22"/>
      <c r="F198" s="174" t="s">
        <v>315</v>
      </c>
      <c r="G198" s="22"/>
      <c r="H198" s="22"/>
      <c r="I198" s="175"/>
      <c r="J198" s="22"/>
      <c r="K198" s="22"/>
      <c r="L198" s="25"/>
      <c r="M198" s="176"/>
      <c r="N198" s="22"/>
      <c r="O198" s="22"/>
      <c r="P198" s="22"/>
      <c r="Q198" s="22"/>
      <c r="R198" s="22"/>
      <c r="S198" s="22"/>
      <c r="T198" s="53"/>
      <c r="AT198" s="3" t="s">
        <v>130</v>
      </c>
      <c r="AU198" s="3" t="s">
        <v>79</v>
      </c>
    </row>
    <row r="199" spans="2:65" s="20" customFormat="1" ht="19.5">
      <c r="B199" s="21"/>
      <c r="C199" s="22"/>
      <c r="D199" s="180" t="s">
        <v>138</v>
      </c>
      <c r="E199" s="22"/>
      <c r="F199" s="189" t="s">
        <v>316</v>
      </c>
      <c r="G199" s="22"/>
      <c r="H199" s="22"/>
      <c r="I199" s="175"/>
      <c r="J199" s="22"/>
      <c r="K199" s="22"/>
      <c r="L199" s="25"/>
      <c r="M199" s="176"/>
      <c r="N199" s="22"/>
      <c r="O199" s="22"/>
      <c r="P199" s="22"/>
      <c r="Q199" s="22"/>
      <c r="R199" s="22"/>
      <c r="S199" s="22"/>
      <c r="T199" s="53"/>
      <c r="AT199" s="3" t="s">
        <v>138</v>
      </c>
      <c r="AU199" s="3" t="s">
        <v>79</v>
      </c>
    </row>
    <row r="200" spans="2:65" s="20" customFormat="1" ht="24.2" customHeight="1">
      <c r="B200" s="21"/>
      <c r="C200" s="160" t="s">
        <v>317</v>
      </c>
      <c r="D200" s="160" t="s">
        <v>123</v>
      </c>
      <c r="E200" s="161" t="s">
        <v>318</v>
      </c>
      <c r="F200" s="162" t="s">
        <v>319</v>
      </c>
      <c r="G200" s="163" t="s">
        <v>126</v>
      </c>
      <c r="H200" s="164">
        <v>1.5049999999999999</v>
      </c>
      <c r="I200" s="165"/>
      <c r="J200" s="166">
        <f>ROUND(I200*H200,2)</f>
        <v>0</v>
      </c>
      <c r="K200" s="162" t="s">
        <v>19</v>
      </c>
      <c r="L200" s="25"/>
      <c r="M200" s="167" t="s">
        <v>19</v>
      </c>
      <c r="N200" s="168" t="s">
        <v>40</v>
      </c>
      <c r="O200" s="22"/>
      <c r="P200" s="169">
        <f>O200*H200</f>
        <v>0</v>
      </c>
      <c r="Q200" s="169">
        <v>0</v>
      </c>
      <c r="R200" s="169">
        <f>Q200*H200</f>
        <v>0</v>
      </c>
      <c r="S200" s="169">
        <v>0</v>
      </c>
      <c r="T200" s="170">
        <f>S200*H200</f>
        <v>0</v>
      </c>
      <c r="AR200" s="171" t="s">
        <v>128</v>
      </c>
      <c r="AT200" s="171" t="s">
        <v>123</v>
      </c>
      <c r="AU200" s="171" t="s">
        <v>79</v>
      </c>
      <c r="AY200" s="3" t="s">
        <v>121</v>
      </c>
      <c r="BE200" s="172">
        <f t="shared" si="7"/>
        <v>0</v>
      </c>
      <c r="BF200" s="172">
        <f t="shared" si="8"/>
        <v>0</v>
      </c>
      <c r="BG200" s="172">
        <f t="shared" si="9"/>
        <v>0</v>
      </c>
      <c r="BH200" s="172">
        <f t="shared" si="10"/>
        <v>0</v>
      </c>
      <c r="BI200" s="172">
        <f t="shared" si="11"/>
        <v>0</v>
      </c>
      <c r="BJ200" s="3" t="s">
        <v>77</v>
      </c>
      <c r="BK200" s="172">
        <f>ROUND(I200*H200,2)</f>
        <v>0</v>
      </c>
      <c r="BL200" s="3" t="s">
        <v>128</v>
      </c>
      <c r="BM200" s="171" t="s">
        <v>320</v>
      </c>
    </row>
    <row r="201" spans="2:65" s="20" customFormat="1" ht="48.75">
      <c r="B201" s="21"/>
      <c r="C201" s="22"/>
      <c r="D201" s="180" t="s">
        <v>138</v>
      </c>
      <c r="E201" s="22"/>
      <c r="F201" s="189" t="s">
        <v>321</v>
      </c>
      <c r="G201" s="22"/>
      <c r="H201" s="22"/>
      <c r="I201" s="175"/>
      <c r="J201" s="22"/>
      <c r="K201" s="22"/>
      <c r="L201" s="25"/>
      <c r="M201" s="176"/>
      <c r="N201" s="22"/>
      <c r="O201" s="22"/>
      <c r="P201" s="22"/>
      <c r="Q201" s="22"/>
      <c r="R201" s="22"/>
      <c r="S201" s="22"/>
      <c r="T201" s="53"/>
      <c r="AT201" s="3" t="s">
        <v>138</v>
      </c>
      <c r="AU201" s="3" t="s">
        <v>79</v>
      </c>
    </row>
    <row r="202" spans="2:65" s="144" customFormat="1" ht="22.9" customHeight="1">
      <c r="B202" s="145"/>
      <c r="C202" s="146"/>
      <c r="D202" s="147" t="s">
        <v>68</v>
      </c>
      <c r="E202" s="158" t="s">
        <v>322</v>
      </c>
      <c r="F202" s="158" t="s">
        <v>323</v>
      </c>
      <c r="G202" s="146"/>
      <c r="H202" s="146"/>
      <c r="I202" s="149"/>
      <c r="J202" s="159">
        <f>BK202</f>
        <v>0</v>
      </c>
      <c r="K202" s="146"/>
      <c r="L202" s="151"/>
      <c r="M202" s="152"/>
      <c r="N202" s="146"/>
      <c r="O202" s="146"/>
      <c r="P202" s="153">
        <f>SUM(P203:P214)</f>
        <v>0</v>
      </c>
      <c r="Q202" s="146"/>
      <c r="R202" s="153">
        <f>SUM(R203:R214)</f>
        <v>0.24865415999999999</v>
      </c>
      <c r="S202" s="146"/>
      <c r="T202" s="154">
        <f>SUM(T203:T214)</f>
        <v>0.23399999999999999</v>
      </c>
      <c r="AR202" s="155" t="s">
        <v>77</v>
      </c>
      <c r="AT202" s="156" t="s">
        <v>68</v>
      </c>
      <c r="AU202" s="156" t="s">
        <v>77</v>
      </c>
      <c r="AY202" s="155" t="s">
        <v>121</v>
      </c>
      <c r="BK202" s="157">
        <f>SUM(BK203:BK214)</f>
        <v>0</v>
      </c>
    </row>
    <row r="203" spans="2:65" s="20" customFormat="1" ht="24.2" customHeight="1">
      <c r="B203" s="21"/>
      <c r="C203" s="160" t="s">
        <v>324</v>
      </c>
      <c r="D203" s="160" t="s">
        <v>123</v>
      </c>
      <c r="E203" s="161" t="s">
        <v>325</v>
      </c>
      <c r="F203" s="162" t="s">
        <v>326</v>
      </c>
      <c r="G203" s="163" t="s">
        <v>154</v>
      </c>
      <c r="H203" s="164">
        <v>4.8</v>
      </c>
      <c r="I203" s="165"/>
      <c r="J203" s="166">
        <f>ROUND(I203*H203,2)</f>
        <v>0</v>
      </c>
      <c r="K203" s="162" t="s">
        <v>127</v>
      </c>
      <c r="L203" s="25"/>
      <c r="M203" s="167" t="s">
        <v>19</v>
      </c>
      <c r="N203" s="168" t="s">
        <v>40</v>
      </c>
      <c r="O203" s="22"/>
      <c r="P203" s="169">
        <f>O203*H203</f>
        <v>0</v>
      </c>
      <c r="Q203" s="169">
        <v>3.0000000000000001E-5</v>
      </c>
      <c r="R203" s="169">
        <f>Q203*H203</f>
        <v>1.44E-4</v>
      </c>
      <c r="S203" s="169">
        <v>0</v>
      </c>
      <c r="T203" s="170">
        <f>S203*H203</f>
        <v>0</v>
      </c>
      <c r="AR203" s="171" t="s">
        <v>128</v>
      </c>
      <c r="AT203" s="171" t="s">
        <v>123</v>
      </c>
      <c r="AU203" s="171" t="s">
        <v>79</v>
      </c>
      <c r="AY203" s="3" t="s">
        <v>121</v>
      </c>
      <c r="BE203" s="172">
        <f t="shared" si="7"/>
        <v>0</v>
      </c>
      <c r="BF203" s="172">
        <f t="shared" si="8"/>
        <v>0</v>
      </c>
      <c r="BG203" s="172">
        <f t="shared" si="9"/>
        <v>0</v>
      </c>
      <c r="BH203" s="172">
        <f t="shared" si="10"/>
        <v>0</v>
      </c>
      <c r="BI203" s="172">
        <f t="shared" si="11"/>
        <v>0</v>
      </c>
      <c r="BJ203" s="3" t="s">
        <v>77</v>
      </c>
      <c r="BK203" s="172">
        <f>ROUND(I203*H203,2)</f>
        <v>0</v>
      </c>
      <c r="BL203" s="3" t="s">
        <v>128</v>
      </c>
      <c r="BM203" s="171" t="s">
        <v>327</v>
      </c>
    </row>
    <row r="204" spans="2:65" s="20" customFormat="1">
      <c r="B204" s="21"/>
      <c r="C204" s="22"/>
      <c r="D204" s="173" t="s">
        <v>130</v>
      </c>
      <c r="E204" s="22"/>
      <c r="F204" s="174" t="s">
        <v>328</v>
      </c>
      <c r="G204" s="22"/>
      <c r="H204" s="22"/>
      <c r="I204" s="175"/>
      <c r="J204" s="22"/>
      <c r="K204" s="22"/>
      <c r="L204" s="25"/>
      <c r="M204" s="176"/>
      <c r="N204" s="22"/>
      <c r="O204" s="22"/>
      <c r="P204" s="22"/>
      <c r="Q204" s="22"/>
      <c r="R204" s="22"/>
      <c r="S204" s="22"/>
      <c r="T204" s="53"/>
      <c r="AT204" s="3" t="s">
        <v>130</v>
      </c>
      <c r="AU204" s="3" t="s">
        <v>79</v>
      </c>
    </row>
    <row r="205" spans="2:65" s="190" customFormat="1">
      <c r="B205" s="191"/>
      <c r="C205" s="192"/>
      <c r="D205" s="180" t="s">
        <v>132</v>
      </c>
      <c r="E205" s="193" t="s">
        <v>19</v>
      </c>
      <c r="F205" s="194" t="s">
        <v>297</v>
      </c>
      <c r="G205" s="192"/>
      <c r="H205" s="193" t="s">
        <v>19</v>
      </c>
      <c r="I205" s="195"/>
      <c r="J205" s="192"/>
      <c r="K205" s="192"/>
      <c r="L205" s="196"/>
      <c r="M205" s="197"/>
      <c r="N205" s="192"/>
      <c r="O205" s="192"/>
      <c r="P205" s="192"/>
      <c r="Q205" s="192"/>
      <c r="R205" s="192"/>
      <c r="S205" s="192"/>
      <c r="T205" s="198"/>
      <c r="AT205" s="199" t="s">
        <v>132</v>
      </c>
      <c r="AU205" s="199" t="s">
        <v>79</v>
      </c>
      <c r="AV205" s="190" t="s">
        <v>77</v>
      </c>
      <c r="AW205" s="190" t="s">
        <v>31</v>
      </c>
      <c r="AX205" s="190" t="s">
        <v>69</v>
      </c>
      <c r="AY205" s="199" t="s">
        <v>121</v>
      </c>
    </row>
    <row r="206" spans="2:65" s="177" customFormat="1">
      <c r="B206" s="178"/>
      <c r="C206" s="179"/>
      <c r="D206" s="180" t="s">
        <v>132</v>
      </c>
      <c r="E206" s="181" t="s">
        <v>19</v>
      </c>
      <c r="F206" s="182" t="s">
        <v>329</v>
      </c>
      <c r="G206" s="179"/>
      <c r="H206" s="183">
        <v>4.8</v>
      </c>
      <c r="I206" s="184"/>
      <c r="J206" s="179"/>
      <c r="K206" s="179"/>
      <c r="L206" s="185"/>
      <c r="M206" s="186"/>
      <c r="N206" s="179"/>
      <c r="O206" s="179"/>
      <c r="P206" s="179"/>
      <c r="Q206" s="179"/>
      <c r="R206" s="179"/>
      <c r="S206" s="179"/>
      <c r="T206" s="187"/>
      <c r="AT206" s="188" t="s">
        <v>132</v>
      </c>
      <c r="AU206" s="188" t="s">
        <v>79</v>
      </c>
      <c r="AV206" s="177" t="s">
        <v>79</v>
      </c>
      <c r="AW206" s="177" t="s">
        <v>31</v>
      </c>
      <c r="AX206" s="177" t="s">
        <v>77</v>
      </c>
      <c r="AY206" s="188" t="s">
        <v>121</v>
      </c>
    </row>
    <row r="207" spans="2:65" s="20" customFormat="1" ht="55.5" customHeight="1">
      <c r="B207" s="21"/>
      <c r="C207" s="160" t="s">
        <v>330</v>
      </c>
      <c r="D207" s="160" t="s">
        <v>123</v>
      </c>
      <c r="E207" s="161" t="s">
        <v>331</v>
      </c>
      <c r="F207" s="162" t="s">
        <v>332</v>
      </c>
      <c r="G207" s="163" t="s">
        <v>126</v>
      </c>
      <c r="H207" s="164">
        <v>0.72</v>
      </c>
      <c r="I207" s="165"/>
      <c r="J207" s="166">
        <f>ROUND(I207*H207,2)</f>
        <v>0</v>
      </c>
      <c r="K207" s="162" t="s">
        <v>127</v>
      </c>
      <c r="L207" s="25"/>
      <c r="M207" s="167" t="s">
        <v>19</v>
      </c>
      <c r="N207" s="168" t="s">
        <v>40</v>
      </c>
      <c r="O207" s="22"/>
      <c r="P207" s="169">
        <f>O207*H207</f>
        <v>0</v>
      </c>
      <c r="Q207" s="169">
        <v>0</v>
      </c>
      <c r="R207" s="169">
        <f>Q207*H207</f>
        <v>0</v>
      </c>
      <c r="S207" s="169">
        <v>0.32500000000000001</v>
      </c>
      <c r="T207" s="170">
        <f>S207*H207</f>
        <v>0.23399999999999999</v>
      </c>
      <c r="AR207" s="171" t="s">
        <v>128</v>
      </c>
      <c r="AT207" s="171" t="s">
        <v>123</v>
      </c>
      <c r="AU207" s="171" t="s">
        <v>79</v>
      </c>
      <c r="AY207" s="3" t="s">
        <v>121</v>
      </c>
      <c r="BE207" s="172">
        <f t="shared" si="7"/>
        <v>0</v>
      </c>
      <c r="BF207" s="172">
        <f t="shared" si="8"/>
        <v>0</v>
      </c>
      <c r="BG207" s="172">
        <f t="shared" si="9"/>
        <v>0</v>
      </c>
      <c r="BH207" s="172">
        <f t="shared" si="10"/>
        <v>0</v>
      </c>
      <c r="BI207" s="172">
        <f t="shared" si="11"/>
        <v>0</v>
      </c>
      <c r="BJ207" s="3" t="s">
        <v>77</v>
      </c>
      <c r="BK207" s="172">
        <f>ROUND(I207*H207,2)</f>
        <v>0</v>
      </c>
      <c r="BL207" s="3" t="s">
        <v>128</v>
      </c>
      <c r="BM207" s="171" t="s">
        <v>333</v>
      </c>
    </row>
    <row r="208" spans="2:65" s="20" customFormat="1">
      <c r="B208" s="21"/>
      <c r="C208" s="22"/>
      <c r="D208" s="173" t="s">
        <v>130</v>
      </c>
      <c r="E208" s="22"/>
      <c r="F208" s="174" t="s">
        <v>334</v>
      </c>
      <c r="G208" s="22"/>
      <c r="H208" s="22"/>
      <c r="I208" s="175"/>
      <c r="J208" s="22"/>
      <c r="K208" s="22"/>
      <c r="L208" s="25"/>
      <c r="M208" s="176"/>
      <c r="N208" s="22"/>
      <c r="O208" s="22"/>
      <c r="P208" s="22"/>
      <c r="Q208" s="22"/>
      <c r="R208" s="22"/>
      <c r="S208" s="22"/>
      <c r="T208" s="53"/>
      <c r="AT208" s="3" t="s">
        <v>130</v>
      </c>
      <c r="AU208" s="3" t="s">
        <v>79</v>
      </c>
    </row>
    <row r="209" spans="2:65" s="190" customFormat="1">
      <c r="B209" s="191"/>
      <c r="C209" s="192"/>
      <c r="D209" s="180" t="s">
        <v>132</v>
      </c>
      <c r="E209" s="193" t="s">
        <v>19</v>
      </c>
      <c r="F209" s="194" t="s">
        <v>297</v>
      </c>
      <c r="G209" s="192"/>
      <c r="H209" s="193" t="s">
        <v>19</v>
      </c>
      <c r="I209" s="195"/>
      <c r="J209" s="192"/>
      <c r="K209" s="192"/>
      <c r="L209" s="196"/>
      <c r="M209" s="197"/>
      <c r="N209" s="192"/>
      <c r="O209" s="192"/>
      <c r="P209" s="192"/>
      <c r="Q209" s="192"/>
      <c r="R209" s="192"/>
      <c r="S209" s="192"/>
      <c r="T209" s="198"/>
      <c r="AT209" s="199" t="s">
        <v>132</v>
      </c>
      <c r="AU209" s="199" t="s">
        <v>79</v>
      </c>
      <c r="AV209" s="190" t="s">
        <v>77</v>
      </c>
      <c r="AW209" s="190" t="s">
        <v>31</v>
      </c>
      <c r="AX209" s="190" t="s">
        <v>69</v>
      </c>
      <c r="AY209" s="199" t="s">
        <v>121</v>
      </c>
    </row>
    <row r="210" spans="2:65" s="177" customFormat="1">
      <c r="B210" s="178"/>
      <c r="C210" s="179"/>
      <c r="D210" s="180" t="s">
        <v>132</v>
      </c>
      <c r="E210" s="181" t="s">
        <v>19</v>
      </c>
      <c r="F210" s="182" t="s">
        <v>335</v>
      </c>
      <c r="G210" s="179"/>
      <c r="H210" s="183">
        <v>0.72</v>
      </c>
      <c r="I210" s="184"/>
      <c r="J210" s="179"/>
      <c r="K210" s="179"/>
      <c r="L210" s="185"/>
      <c r="M210" s="186"/>
      <c r="N210" s="179"/>
      <c r="O210" s="179"/>
      <c r="P210" s="179"/>
      <c r="Q210" s="179"/>
      <c r="R210" s="179"/>
      <c r="S210" s="179"/>
      <c r="T210" s="187"/>
      <c r="AT210" s="188" t="s">
        <v>132</v>
      </c>
      <c r="AU210" s="188" t="s">
        <v>79</v>
      </c>
      <c r="AV210" s="177" t="s">
        <v>79</v>
      </c>
      <c r="AW210" s="177" t="s">
        <v>31</v>
      </c>
      <c r="AX210" s="177" t="s">
        <v>77</v>
      </c>
      <c r="AY210" s="188" t="s">
        <v>121</v>
      </c>
    </row>
    <row r="211" spans="2:65" s="20" customFormat="1" ht="37.9" customHeight="1">
      <c r="B211" s="21"/>
      <c r="C211" s="160" t="s">
        <v>336</v>
      </c>
      <c r="D211" s="160" t="s">
        <v>123</v>
      </c>
      <c r="E211" s="161" t="s">
        <v>337</v>
      </c>
      <c r="F211" s="162" t="s">
        <v>338</v>
      </c>
      <c r="G211" s="163" t="s">
        <v>164</v>
      </c>
      <c r="H211" s="164">
        <v>0.108</v>
      </c>
      <c r="I211" s="165"/>
      <c r="J211" s="166">
        <f>ROUND(I211*H211,2)</f>
        <v>0</v>
      </c>
      <c r="K211" s="162" t="s">
        <v>127</v>
      </c>
      <c r="L211" s="25"/>
      <c r="M211" s="167" t="s">
        <v>19</v>
      </c>
      <c r="N211" s="168" t="s">
        <v>40</v>
      </c>
      <c r="O211" s="22"/>
      <c r="P211" s="169">
        <f>O211*H211</f>
        <v>0</v>
      </c>
      <c r="Q211" s="169">
        <v>2.3010199999999998</v>
      </c>
      <c r="R211" s="169">
        <f>Q211*H211</f>
        <v>0.24851015999999998</v>
      </c>
      <c r="S211" s="169">
        <v>0</v>
      </c>
      <c r="T211" s="170">
        <f>S211*H211</f>
        <v>0</v>
      </c>
      <c r="AR211" s="171" t="s">
        <v>128</v>
      </c>
      <c r="AT211" s="171" t="s">
        <v>123</v>
      </c>
      <c r="AU211" s="171" t="s">
        <v>79</v>
      </c>
      <c r="AY211" s="3" t="s">
        <v>121</v>
      </c>
      <c r="BE211" s="172">
        <f t="shared" si="7"/>
        <v>0</v>
      </c>
      <c r="BF211" s="172">
        <f t="shared" si="8"/>
        <v>0</v>
      </c>
      <c r="BG211" s="172">
        <f t="shared" si="9"/>
        <v>0</v>
      </c>
      <c r="BH211" s="172">
        <f t="shared" si="10"/>
        <v>0</v>
      </c>
      <c r="BI211" s="172">
        <f t="shared" si="11"/>
        <v>0</v>
      </c>
      <c r="BJ211" s="3" t="s">
        <v>77</v>
      </c>
      <c r="BK211" s="172">
        <f>ROUND(I211*H211,2)</f>
        <v>0</v>
      </c>
      <c r="BL211" s="3" t="s">
        <v>128</v>
      </c>
      <c r="BM211" s="171" t="s">
        <v>339</v>
      </c>
    </row>
    <row r="212" spans="2:65" s="20" customFormat="1">
      <c r="B212" s="21"/>
      <c r="C212" s="22"/>
      <c r="D212" s="173" t="s">
        <v>130</v>
      </c>
      <c r="E212" s="22"/>
      <c r="F212" s="174" t="s">
        <v>340</v>
      </c>
      <c r="G212" s="22"/>
      <c r="H212" s="22"/>
      <c r="I212" s="175"/>
      <c r="J212" s="22"/>
      <c r="K212" s="22"/>
      <c r="L212" s="25"/>
      <c r="M212" s="176"/>
      <c r="N212" s="22"/>
      <c r="O212" s="22"/>
      <c r="P212" s="22"/>
      <c r="Q212" s="22"/>
      <c r="R212" s="22"/>
      <c r="S212" s="22"/>
      <c r="T212" s="53"/>
      <c r="AT212" s="3" t="s">
        <v>130</v>
      </c>
      <c r="AU212" s="3" t="s">
        <v>79</v>
      </c>
    </row>
    <row r="213" spans="2:65" s="190" customFormat="1">
      <c r="B213" s="191"/>
      <c r="C213" s="192"/>
      <c r="D213" s="180" t="s">
        <v>132</v>
      </c>
      <c r="E213" s="193" t="s">
        <v>19</v>
      </c>
      <c r="F213" s="194" t="s">
        <v>297</v>
      </c>
      <c r="G213" s="192"/>
      <c r="H213" s="193" t="s">
        <v>19</v>
      </c>
      <c r="I213" s="195"/>
      <c r="J213" s="192"/>
      <c r="K213" s="192"/>
      <c r="L213" s="196"/>
      <c r="M213" s="197"/>
      <c r="N213" s="192"/>
      <c r="O213" s="192"/>
      <c r="P213" s="192"/>
      <c r="Q213" s="192"/>
      <c r="R213" s="192"/>
      <c r="S213" s="192"/>
      <c r="T213" s="198"/>
      <c r="AT213" s="199" t="s">
        <v>132</v>
      </c>
      <c r="AU213" s="199" t="s">
        <v>79</v>
      </c>
      <c r="AV213" s="190" t="s">
        <v>77</v>
      </c>
      <c r="AW213" s="190" t="s">
        <v>31</v>
      </c>
      <c r="AX213" s="190" t="s">
        <v>69</v>
      </c>
      <c r="AY213" s="199" t="s">
        <v>121</v>
      </c>
    </row>
    <row r="214" spans="2:65" s="177" customFormat="1">
      <c r="B214" s="178"/>
      <c r="C214" s="179"/>
      <c r="D214" s="180" t="s">
        <v>132</v>
      </c>
      <c r="E214" s="181" t="s">
        <v>19</v>
      </c>
      <c r="F214" s="182" t="s">
        <v>341</v>
      </c>
      <c r="G214" s="179"/>
      <c r="H214" s="183">
        <v>0.108</v>
      </c>
      <c r="I214" s="184"/>
      <c r="J214" s="179"/>
      <c r="K214" s="179"/>
      <c r="L214" s="185"/>
      <c r="M214" s="186"/>
      <c r="N214" s="179"/>
      <c r="O214" s="179"/>
      <c r="P214" s="179"/>
      <c r="Q214" s="179"/>
      <c r="R214" s="179"/>
      <c r="S214" s="179"/>
      <c r="T214" s="187"/>
      <c r="AT214" s="188" t="s">
        <v>132</v>
      </c>
      <c r="AU214" s="188" t="s">
        <v>79</v>
      </c>
      <c r="AV214" s="177" t="s">
        <v>79</v>
      </c>
      <c r="AW214" s="177" t="s">
        <v>31</v>
      </c>
      <c r="AX214" s="177" t="s">
        <v>77</v>
      </c>
      <c r="AY214" s="188" t="s">
        <v>121</v>
      </c>
    </row>
    <row r="215" spans="2:65" s="144" customFormat="1" ht="22.9" customHeight="1">
      <c r="B215" s="145"/>
      <c r="C215" s="146"/>
      <c r="D215" s="147" t="s">
        <v>68</v>
      </c>
      <c r="E215" s="158" t="s">
        <v>342</v>
      </c>
      <c r="F215" s="158" t="s">
        <v>343</v>
      </c>
      <c r="G215" s="146"/>
      <c r="H215" s="146"/>
      <c r="I215" s="149"/>
      <c r="J215" s="159">
        <f>BK215</f>
        <v>0</v>
      </c>
      <c r="K215" s="146"/>
      <c r="L215" s="151"/>
      <c r="M215" s="152"/>
      <c r="N215" s="146"/>
      <c r="O215" s="146"/>
      <c r="P215" s="153">
        <f>SUM(P216:P218)</f>
        <v>0</v>
      </c>
      <c r="Q215" s="146"/>
      <c r="R215" s="153">
        <f>SUM(R216:R218)</f>
        <v>0</v>
      </c>
      <c r="S215" s="146"/>
      <c r="T215" s="154">
        <f>SUM(T216:T218)</f>
        <v>0</v>
      </c>
      <c r="AR215" s="155" t="s">
        <v>77</v>
      </c>
      <c r="AT215" s="156" t="s">
        <v>68</v>
      </c>
      <c r="AU215" s="156" t="s">
        <v>77</v>
      </c>
      <c r="AY215" s="155" t="s">
        <v>121</v>
      </c>
      <c r="BK215" s="157">
        <f>SUM(BK216:BK218)</f>
        <v>0</v>
      </c>
    </row>
    <row r="216" spans="2:65" s="20" customFormat="1" ht="24.2" customHeight="1">
      <c r="B216" s="21"/>
      <c r="C216" s="160" t="s">
        <v>344</v>
      </c>
      <c r="D216" s="160" t="s">
        <v>123</v>
      </c>
      <c r="E216" s="161" t="s">
        <v>345</v>
      </c>
      <c r="F216" s="162" t="s">
        <v>346</v>
      </c>
      <c r="G216" s="163" t="s">
        <v>347</v>
      </c>
      <c r="H216" s="164">
        <v>1</v>
      </c>
      <c r="I216" s="165"/>
      <c r="J216" s="166">
        <f t="shared" ref="J216:J218" si="13">ROUND(I216*H216,2)</f>
        <v>0</v>
      </c>
      <c r="K216" s="162" t="s">
        <v>19</v>
      </c>
      <c r="L216" s="25"/>
      <c r="M216" s="167" t="s">
        <v>19</v>
      </c>
      <c r="N216" s="168" t="s">
        <v>40</v>
      </c>
      <c r="O216" s="22"/>
      <c r="P216" s="169">
        <f t="shared" ref="P216:P218" si="14">O216*H216</f>
        <v>0</v>
      </c>
      <c r="Q216" s="169">
        <v>0</v>
      </c>
      <c r="R216" s="169">
        <f t="shared" ref="R216:R218" si="15">Q216*H216</f>
        <v>0</v>
      </c>
      <c r="S216" s="169">
        <v>0</v>
      </c>
      <c r="T216" s="170">
        <f t="shared" ref="T216:T218" si="16">S216*H216</f>
        <v>0</v>
      </c>
      <c r="AR216" s="171" t="s">
        <v>128</v>
      </c>
      <c r="AT216" s="171" t="s">
        <v>123</v>
      </c>
      <c r="AU216" s="171" t="s">
        <v>79</v>
      </c>
      <c r="AY216" s="3" t="s">
        <v>121</v>
      </c>
      <c r="BE216" s="172">
        <f t="shared" ref="BE216:BE266" si="17">IF(N216="základní",J216,0)</f>
        <v>0</v>
      </c>
      <c r="BF216" s="172">
        <f t="shared" ref="BF216:BF266" si="18">IF(N216="snížená",J216,0)</f>
        <v>0</v>
      </c>
      <c r="BG216" s="172">
        <f t="shared" ref="BG216:BG266" si="19">IF(N216="zákl. přenesená",J216,0)</f>
        <v>0</v>
      </c>
      <c r="BH216" s="172">
        <f t="shared" ref="BH216:BH266" si="20">IF(N216="sníž. přenesená",J216,0)</f>
        <v>0</v>
      </c>
      <c r="BI216" s="172">
        <f t="shared" ref="BI216:BI266" si="21">IF(N216="nulová",J216,0)</f>
        <v>0</v>
      </c>
      <c r="BJ216" s="3" t="s">
        <v>77</v>
      </c>
      <c r="BK216" s="172">
        <f t="shared" ref="BK216:BK218" si="22">ROUND(I216*H216,2)</f>
        <v>0</v>
      </c>
      <c r="BL216" s="3" t="s">
        <v>128</v>
      </c>
      <c r="BM216" s="171" t="s">
        <v>348</v>
      </c>
    </row>
    <row r="217" spans="2:65" s="20" customFormat="1" ht="37.9" customHeight="1">
      <c r="B217" s="21"/>
      <c r="C217" s="160" t="s">
        <v>349</v>
      </c>
      <c r="D217" s="160" t="s">
        <v>123</v>
      </c>
      <c r="E217" s="161" t="s">
        <v>350</v>
      </c>
      <c r="F217" s="162" t="s">
        <v>351</v>
      </c>
      <c r="G217" s="163" t="s">
        <v>347</v>
      </c>
      <c r="H217" s="164">
        <v>1</v>
      </c>
      <c r="I217" s="165"/>
      <c r="J217" s="166">
        <f t="shared" si="13"/>
        <v>0</v>
      </c>
      <c r="K217" s="162" t="s">
        <v>19</v>
      </c>
      <c r="L217" s="25"/>
      <c r="M217" s="167" t="s">
        <v>19</v>
      </c>
      <c r="N217" s="168" t="s">
        <v>40</v>
      </c>
      <c r="O217" s="22"/>
      <c r="P217" s="169">
        <f t="shared" si="14"/>
        <v>0</v>
      </c>
      <c r="Q217" s="169">
        <v>0</v>
      </c>
      <c r="R217" s="169">
        <f t="shared" si="15"/>
        <v>0</v>
      </c>
      <c r="S217" s="169">
        <v>0</v>
      </c>
      <c r="T217" s="170">
        <f t="shared" si="16"/>
        <v>0</v>
      </c>
      <c r="AR217" s="171" t="s">
        <v>128</v>
      </c>
      <c r="AT217" s="171" t="s">
        <v>123</v>
      </c>
      <c r="AU217" s="171" t="s">
        <v>79</v>
      </c>
      <c r="AY217" s="3" t="s">
        <v>121</v>
      </c>
      <c r="BE217" s="172">
        <f t="shared" si="17"/>
        <v>0</v>
      </c>
      <c r="BF217" s="172">
        <f t="shared" si="18"/>
        <v>0</v>
      </c>
      <c r="BG217" s="172">
        <f t="shared" si="19"/>
        <v>0</v>
      </c>
      <c r="BH217" s="172">
        <f t="shared" si="20"/>
        <v>0</v>
      </c>
      <c r="BI217" s="172">
        <f t="shared" si="21"/>
        <v>0</v>
      </c>
      <c r="BJ217" s="3" t="s">
        <v>77</v>
      </c>
      <c r="BK217" s="172">
        <f t="shared" si="22"/>
        <v>0</v>
      </c>
      <c r="BL217" s="3" t="s">
        <v>128</v>
      </c>
      <c r="BM217" s="171" t="s">
        <v>352</v>
      </c>
    </row>
    <row r="218" spans="2:65" s="20" customFormat="1" ht="24.2" customHeight="1">
      <c r="B218" s="21"/>
      <c r="C218" s="160" t="s">
        <v>353</v>
      </c>
      <c r="D218" s="160" t="s">
        <v>123</v>
      </c>
      <c r="E218" s="161" t="s">
        <v>354</v>
      </c>
      <c r="F218" s="162" t="s">
        <v>355</v>
      </c>
      <c r="G218" s="163" t="s">
        <v>347</v>
      </c>
      <c r="H218" s="164">
        <v>1</v>
      </c>
      <c r="I218" s="165"/>
      <c r="J218" s="166">
        <f t="shared" si="13"/>
        <v>0</v>
      </c>
      <c r="K218" s="162" t="s">
        <v>19</v>
      </c>
      <c r="L218" s="25"/>
      <c r="M218" s="167" t="s">
        <v>19</v>
      </c>
      <c r="N218" s="168" t="s">
        <v>40</v>
      </c>
      <c r="O218" s="22"/>
      <c r="P218" s="169">
        <f t="shared" si="14"/>
        <v>0</v>
      </c>
      <c r="Q218" s="169">
        <v>0</v>
      </c>
      <c r="R218" s="169">
        <f t="shared" si="15"/>
        <v>0</v>
      </c>
      <c r="S218" s="169">
        <v>0</v>
      </c>
      <c r="T218" s="170">
        <f t="shared" si="16"/>
        <v>0</v>
      </c>
      <c r="AR218" s="171" t="s">
        <v>128</v>
      </c>
      <c r="AT218" s="171" t="s">
        <v>123</v>
      </c>
      <c r="AU218" s="171" t="s">
        <v>79</v>
      </c>
      <c r="AY218" s="3" t="s">
        <v>121</v>
      </c>
      <c r="BE218" s="172">
        <f t="shared" si="17"/>
        <v>0</v>
      </c>
      <c r="BF218" s="172">
        <f t="shared" si="18"/>
        <v>0</v>
      </c>
      <c r="BG218" s="172">
        <f t="shared" si="19"/>
        <v>0</v>
      </c>
      <c r="BH218" s="172">
        <f t="shared" si="20"/>
        <v>0</v>
      </c>
      <c r="BI218" s="172">
        <f t="shared" si="21"/>
        <v>0</v>
      </c>
      <c r="BJ218" s="3" t="s">
        <v>77</v>
      </c>
      <c r="BK218" s="172">
        <f t="shared" si="22"/>
        <v>0</v>
      </c>
      <c r="BL218" s="3" t="s">
        <v>128</v>
      </c>
      <c r="BM218" s="171" t="s">
        <v>356</v>
      </c>
    </row>
    <row r="219" spans="2:65" s="144" customFormat="1" ht="22.9" customHeight="1">
      <c r="B219" s="145"/>
      <c r="C219" s="146"/>
      <c r="D219" s="147" t="s">
        <v>68</v>
      </c>
      <c r="E219" s="158" t="s">
        <v>357</v>
      </c>
      <c r="F219" s="158" t="s">
        <v>358</v>
      </c>
      <c r="G219" s="146"/>
      <c r="H219" s="146"/>
      <c r="I219" s="149"/>
      <c r="J219" s="159">
        <f>BK219</f>
        <v>0</v>
      </c>
      <c r="K219" s="146"/>
      <c r="L219" s="151"/>
      <c r="M219" s="152"/>
      <c r="N219" s="146"/>
      <c r="O219" s="146"/>
      <c r="P219" s="153">
        <f>SUM(P220:P252)</f>
        <v>0</v>
      </c>
      <c r="Q219" s="146"/>
      <c r="R219" s="153">
        <f>SUM(R220:R252)</f>
        <v>0</v>
      </c>
      <c r="S219" s="146"/>
      <c r="T219" s="154">
        <f>SUM(T220:T252)</f>
        <v>19.969346000000002</v>
      </c>
      <c r="AR219" s="155" t="s">
        <v>77</v>
      </c>
      <c r="AT219" s="156" t="s">
        <v>68</v>
      </c>
      <c r="AU219" s="156" t="s">
        <v>77</v>
      </c>
      <c r="AY219" s="155" t="s">
        <v>121</v>
      </c>
      <c r="BK219" s="157">
        <f>SUM(BK220:BK252)</f>
        <v>0</v>
      </c>
    </row>
    <row r="220" spans="2:65" s="20" customFormat="1" ht="16.5" customHeight="1">
      <c r="B220" s="21"/>
      <c r="C220" s="160" t="s">
        <v>359</v>
      </c>
      <c r="D220" s="160" t="s">
        <v>123</v>
      </c>
      <c r="E220" s="161" t="s">
        <v>360</v>
      </c>
      <c r="F220" s="162" t="s">
        <v>361</v>
      </c>
      <c r="G220" s="163" t="s">
        <v>164</v>
      </c>
      <c r="H220" s="164">
        <v>9.407</v>
      </c>
      <c r="I220" s="165"/>
      <c r="J220" s="166">
        <f>ROUND(I220*H220,2)</f>
        <v>0</v>
      </c>
      <c r="K220" s="162" t="s">
        <v>127</v>
      </c>
      <c r="L220" s="25"/>
      <c r="M220" s="167" t="s">
        <v>19</v>
      </c>
      <c r="N220" s="168" t="s">
        <v>40</v>
      </c>
      <c r="O220" s="22"/>
      <c r="P220" s="169">
        <f>O220*H220</f>
        <v>0</v>
      </c>
      <c r="Q220" s="169">
        <v>0</v>
      </c>
      <c r="R220" s="169">
        <f>Q220*H220</f>
        <v>0</v>
      </c>
      <c r="S220" s="169">
        <v>2</v>
      </c>
      <c r="T220" s="170">
        <f>S220*H220</f>
        <v>18.814</v>
      </c>
      <c r="AR220" s="171" t="s">
        <v>128</v>
      </c>
      <c r="AT220" s="171" t="s">
        <v>123</v>
      </c>
      <c r="AU220" s="171" t="s">
        <v>79</v>
      </c>
      <c r="AY220" s="3" t="s">
        <v>121</v>
      </c>
      <c r="BE220" s="172">
        <f t="shared" si="17"/>
        <v>0</v>
      </c>
      <c r="BF220" s="172">
        <f t="shared" si="18"/>
        <v>0</v>
      </c>
      <c r="BG220" s="172">
        <f t="shared" si="19"/>
        <v>0</v>
      </c>
      <c r="BH220" s="172">
        <f t="shared" si="20"/>
        <v>0</v>
      </c>
      <c r="BI220" s="172">
        <f t="shared" si="21"/>
        <v>0</v>
      </c>
      <c r="BJ220" s="3" t="s">
        <v>77</v>
      </c>
      <c r="BK220" s="172">
        <f>ROUND(I220*H220,2)</f>
        <v>0</v>
      </c>
      <c r="BL220" s="3" t="s">
        <v>128</v>
      </c>
      <c r="BM220" s="171" t="s">
        <v>362</v>
      </c>
    </row>
    <row r="221" spans="2:65" s="20" customFormat="1">
      <c r="B221" s="21"/>
      <c r="C221" s="22"/>
      <c r="D221" s="173" t="s">
        <v>130</v>
      </c>
      <c r="E221" s="22"/>
      <c r="F221" s="174" t="s">
        <v>363</v>
      </c>
      <c r="G221" s="22"/>
      <c r="H221" s="22"/>
      <c r="I221" s="175"/>
      <c r="J221" s="22"/>
      <c r="K221" s="22"/>
      <c r="L221" s="25"/>
      <c r="M221" s="176"/>
      <c r="N221" s="22"/>
      <c r="O221" s="22"/>
      <c r="P221" s="22"/>
      <c r="Q221" s="22"/>
      <c r="R221" s="22"/>
      <c r="S221" s="22"/>
      <c r="T221" s="53"/>
      <c r="AT221" s="3" t="s">
        <v>130</v>
      </c>
      <c r="AU221" s="3" t="s">
        <v>79</v>
      </c>
    </row>
    <row r="222" spans="2:65" s="190" customFormat="1">
      <c r="B222" s="191"/>
      <c r="C222" s="192"/>
      <c r="D222" s="180" t="s">
        <v>132</v>
      </c>
      <c r="E222" s="193" t="s">
        <v>19</v>
      </c>
      <c r="F222" s="194" t="s">
        <v>364</v>
      </c>
      <c r="G222" s="192"/>
      <c r="H222" s="193" t="s">
        <v>19</v>
      </c>
      <c r="I222" s="195"/>
      <c r="J222" s="192"/>
      <c r="K222" s="192"/>
      <c r="L222" s="196"/>
      <c r="M222" s="197"/>
      <c r="N222" s="192"/>
      <c r="O222" s="192"/>
      <c r="P222" s="192"/>
      <c r="Q222" s="192"/>
      <c r="R222" s="192"/>
      <c r="S222" s="192"/>
      <c r="T222" s="198"/>
      <c r="AT222" s="199" t="s">
        <v>132</v>
      </c>
      <c r="AU222" s="199" t="s">
        <v>79</v>
      </c>
      <c r="AV222" s="190" t="s">
        <v>77</v>
      </c>
      <c r="AW222" s="190" t="s">
        <v>31</v>
      </c>
      <c r="AX222" s="190" t="s">
        <v>69</v>
      </c>
      <c r="AY222" s="199" t="s">
        <v>121</v>
      </c>
    </row>
    <row r="223" spans="2:65" s="177" customFormat="1">
      <c r="B223" s="178"/>
      <c r="C223" s="179"/>
      <c r="D223" s="180" t="s">
        <v>132</v>
      </c>
      <c r="E223" s="181" t="s">
        <v>19</v>
      </c>
      <c r="F223" s="182" t="s">
        <v>365</v>
      </c>
      <c r="G223" s="179"/>
      <c r="H223" s="183">
        <v>2.4119999999999999</v>
      </c>
      <c r="I223" s="184"/>
      <c r="J223" s="179"/>
      <c r="K223" s="179"/>
      <c r="L223" s="185"/>
      <c r="M223" s="186"/>
      <c r="N223" s="179"/>
      <c r="O223" s="179"/>
      <c r="P223" s="179"/>
      <c r="Q223" s="179"/>
      <c r="R223" s="179"/>
      <c r="S223" s="179"/>
      <c r="T223" s="187"/>
      <c r="AT223" s="188" t="s">
        <v>132</v>
      </c>
      <c r="AU223" s="188" t="s">
        <v>79</v>
      </c>
      <c r="AV223" s="177" t="s">
        <v>79</v>
      </c>
      <c r="AW223" s="177" t="s">
        <v>31</v>
      </c>
      <c r="AX223" s="177" t="s">
        <v>69</v>
      </c>
      <c r="AY223" s="188" t="s">
        <v>121</v>
      </c>
    </row>
    <row r="224" spans="2:65" s="177" customFormat="1">
      <c r="B224" s="178"/>
      <c r="C224" s="179"/>
      <c r="D224" s="180" t="s">
        <v>132</v>
      </c>
      <c r="E224" s="181" t="s">
        <v>19</v>
      </c>
      <c r="F224" s="182" t="s">
        <v>178</v>
      </c>
      <c r="G224" s="179"/>
      <c r="H224" s="183">
        <v>0.46600000000000003</v>
      </c>
      <c r="I224" s="184"/>
      <c r="J224" s="179"/>
      <c r="K224" s="179"/>
      <c r="L224" s="185"/>
      <c r="M224" s="186"/>
      <c r="N224" s="179"/>
      <c r="O224" s="179"/>
      <c r="P224" s="179"/>
      <c r="Q224" s="179"/>
      <c r="R224" s="179"/>
      <c r="S224" s="179"/>
      <c r="T224" s="187"/>
      <c r="AT224" s="188" t="s">
        <v>132</v>
      </c>
      <c r="AU224" s="188" t="s">
        <v>79</v>
      </c>
      <c r="AV224" s="177" t="s">
        <v>79</v>
      </c>
      <c r="AW224" s="177" t="s">
        <v>31</v>
      </c>
      <c r="AX224" s="177" t="s">
        <v>69</v>
      </c>
      <c r="AY224" s="188" t="s">
        <v>121</v>
      </c>
    </row>
    <row r="225" spans="2:65" s="177" customFormat="1">
      <c r="B225" s="178"/>
      <c r="C225" s="179"/>
      <c r="D225" s="180" t="s">
        <v>132</v>
      </c>
      <c r="E225" s="181" t="s">
        <v>19</v>
      </c>
      <c r="F225" s="182" t="s">
        <v>366</v>
      </c>
      <c r="G225" s="179"/>
      <c r="H225" s="183">
        <v>1.5069999999999999</v>
      </c>
      <c r="I225" s="184"/>
      <c r="J225" s="179"/>
      <c r="K225" s="179"/>
      <c r="L225" s="185"/>
      <c r="M225" s="186"/>
      <c r="N225" s="179"/>
      <c r="O225" s="179"/>
      <c r="P225" s="179"/>
      <c r="Q225" s="179"/>
      <c r="R225" s="179"/>
      <c r="S225" s="179"/>
      <c r="T225" s="187"/>
      <c r="AT225" s="188" t="s">
        <v>132</v>
      </c>
      <c r="AU225" s="188" t="s">
        <v>79</v>
      </c>
      <c r="AV225" s="177" t="s">
        <v>79</v>
      </c>
      <c r="AW225" s="177" t="s">
        <v>31</v>
      </c>
      <c r="AX225" s="177" t="s">
        <v>69</v>
      </c>
      <c r="AY225" s="188" t="s">
        <v>121</v>
      </c>
    </row>
    <row r="226" spans="2:65" s="211" customFormat="1">
      <c r="B226" s="212"/>
      <c r="C226" s="213"/>
      <c r="D226" s="180" t="s">
        <v>132</v>
      </c>
      <c r="E226" s="214" t="s">
        <v>19</v>
      </c>
      <c r="F226" s="215" t="s">
        <v>180</v>
      </c>
      <c r="G226" s="213"/>
      <c r="H226" s="216">
        <v>4.3849999999999998</v>
      </c>
      <c r="I226" s="217"/>
      <c r="J226" s="213"/>
      <c r="K226" s="213"/>
      <c r="L226" s="218"/>
      <c r="M226" s="219"/>
      <c r="N226" s="213"/>
      <c r="O226" s="213"/>
      <c r="P226" s="213"/>
      <c r="Q226" s="213"/>
      <c r="R226" s="213"/>
      <c r="S226" s="213"/>
      <c r="T226" s="220"/>
      <c r="AT226" s="221" t="s">
        <v>132</v>
      </c>
      <c r="AU226" s="221" t="s">
        <v>79</v>
      </c>
      <c r="AV226" s="211" t="s">
        <v>140</v>
      </c>
      <c r="AW226" s="211" t="s">
        <v>31</v>
      </c>
      <c r="AX226" s="211" t="s">
        <v>69</v>
      </c>
      <c r="AY226" s="221" t="s">
        <v>121</v>
      </c>
    </row>
    <row r="227" spans="2:65" s="190" customFormat="1">
      <c r="B227" s="191"/>
      <c r="C227" s="192"/>
      <c r="D227" s="180" t="s">
        <v>132</v>
      </c>
      <c r="E227" s="193" t="s">
        <v>19</v>
      </c>
      <c r="F227" s="194" t="s">
        <v>367</v>
      </c>
      <c r="G227" s="192"/>
      <c r="H227" s="193" t="s">
        <v>19</v>
      </c>
      <c r="I227" s="195"/>
      <c r="J227" s="192"/>
      <c r="K227" s="192"/>
      <c r="L227" s="196"/>
      <c r="M227" s="197"/>
      <c r="N227" s="192"/>
      <c r="O227" s="192"/>
      <c r="P227" s="192"/>
      <c r="Q227" s="192"/>
      <c r="R227" s="192"/>
      <c r="S227" s="192"/>
      <c r="T227" s="198"/>
      <c r="AT227" s="199" t="s">
        <v>132</v>
      </c>
      <c r="AU227" s="199" t="s">
        <v>79</v>
      </c>
      <c r="AV227" s="190" t="s">
        <v>77</v>
      </c>
      <c r="AW227" s="190" t="s">
        <v>31</v>
      </c>
      <c r="AX227" s="190" t="s">
        <v>69</v>
      </c>
      <c r="AY227" s="199" t="s">
        <v>121</v>
      </c>
    </row>
    <row r="228" spans="2:65" s="177" customFormat="1">
      <c r="B228" s="178"/>
      <c r="C228" s="179"/>
      <c r="D228" s="180" t="s">
        <v>132</v>
      </c>
      <c r="E228" s="181" t="s">
        <v>19</v>
      </c>
      <c r="F228" s="182" t="s">
        <v>368</v>
      </c>
      <c r="G228" s="179"/>
      <c r="H228" s="183">
        <v>2.9470000000000001</v>
      </c>
      <c r="I228" s="184"/>
      <c r="J228" s="179"/>
      <c r="K228" s="179"/>
      <c r="L228" s="185"/>
      <c r="M228" s="186"/>
      <c r="N228" s="179"/>
      <c r="O228" s="179"/>
      <c r="P228" s="179"/>
      <c r="Q228" s="179"/>
      <c r="R228" s="179"/>
      <c r="S228" s="179"/>
      <c r="T228" s="187"/>
      <c r="AT228" s="188" t="s">
        <v>132</v>
      </c>
      <c r="AU228" s="188" t="s">
        <v>79</v>
      </c>
      <c r="AV228" s="177" t="s">
        <v>79</v>
      </c>
      <c r="AW228" s="177" t="s">
        <v>31</v>
      </c>
      <c r="AX228" s="177" t="s">
        <v>69</v>
      </c>
      <c r="AY228" s="188" t="s">
        <v>121</v>
      </c>
    </row>
    <row r="229" spans="2:65" s="177" customFormat="1">
      <c r="B229" s="178"/>
      <c r="C229" s="179"/>
      <c r="D229" s="180" t="s">
        <v>132</v>
      </c>
      <c r="E229" s="181" t="s">
        <v>19</v>
      </c>
      <c r="F229" s="182" t="s">
        <v>369</v>
      </c>
      <c r="G229" s="179"/>
      <c r="H229" s="183">
        <v>2.0750000000000002</v>
      </c>
      <c r="I229" s="184"/>
      <c r="J229" s="179"/>
      <c r="K229" s="179"/>
      <c r="L229" s="185"/>
      <c r="M229" s="186"/>
      <c r="N229" s="179"/>
      <c r="O229" s="179"/>
      <c r="P229" s="179"/>
      <c r="Q229" s="179"/>
      <c r="R229" s="179"/>
      <c r="S229" s="179"/>
      <c r="T229" s="187"/>
      <c r="AT229" s="188" t="s">
        <v>132</v>
      </c>
      <c r="AU229" s="188" t="s">
        <v>79</v>
      </c>
      <c r="AV229" s="177" t="s">
        <v>79</v>
      </c>
      <c r="AW229" s="177" t="s">
        <v>31</v>
      </c>
      <c r="AX229" s="177" t="s">
        <v>69</v>
      </c>
      <c r="AY229" s="188" t="s">
        <v>121</v>
      </c>
    </row>
    <row r="230" spans="2:65" s="211" customFormat="1">
      <c r="B230" s="212"/>
      <c r="C230" s="213"/>
      <c r="D230" s="180" t="s">
        <v>132</v>
      </c>
      <c r="E230" s="214" t="s">
        <v>19</v>
      </c>
      <c r="F230" s="215" t="s">
        <v>180</v>
      </c>
      <c r="G230" s="213"/>
      <c r="H230" s="216">
        <v>5.0220000000000002</v>
      </c>
      <c r="I230" s="217"/>
      <c r="J230" s="213"/>
      <c r="K230" s="213"/>
      <c r="L230" s="218"/>
      <c r="M230" s="219"/>
      <c r="N230" s="213"/>
      <c r="O230" s="213"/>
      <c r="P230" s="213"/>
      <c r="Q230" s="213"/>
      <c r="R230" s="213"/>
      <c r="S230" s="213"/>
      <c r="T230" s="220"/>
      <c r="AT230" s="221" t="s">
        <v>132</v>
      </c>
      <c r="AU230" s="221" t="s">
        <v>79</v>
      </c>
      <c r="AV230" s="211" t="s">
        <v>140</v>
      </c>
      <c r="AW230" s="211" t="s">
        <v>31</v>
      </c>
      <c r="AX230" s="211" t="s">
        <v>69</v>
      </c>
      <c r="AY230" s="221" t="s">
        <v>121</v>
      </c>
    </row>
    <row r="231" spans="2:65" s="200" customFormat="1">
      <c r="B231" s="201"/>
      <c r="C231" s="202"/>
      <c r="D231" s="180" t="s">
        <v>132</v>
      </c>
      <c r="E231" s="203" t="s">
        <v>19</v>
      </c>
      <c r="F231" s="204" t="s">
        <v>160</v>
      </c>
      <c r="G231" s="202"/>
      <c r="H231" s="205">
        <v>9.407</v>
      </c>
      <c r="I231" s="206"/>
      <c r="J231" s="202"/>
      <c r="K231" s="202"/>
      <c r="L231" s="207"/>
      <c r="M231" s="208"/>
      <c r="N231" s="202"/>
      <c r="O231" s="202"/>
      <c r="P231" s="202"/>
      <c r="Q231" s="202"/>
      <c r="R231" s="202"/>
      <c r="S231" s="202"/>
      <c r="T231" s="209"/>
      <c r="AT231" s="210" t="s">
        <v>132</v>
      </c>
      <c r="AU231" s="210" t="s">
        <v>79</v>
      </c>
      <c r="AV231" s="200" t="s">
        <v>128</v>
      </c>
      <c r="AW231" s="200" t="s">
        <v>31</v>
      </c>
      <c r="AX231" s="200" t="s">
        <v>77</v>
      </c>
      <c r="AY231" s="210" t="s">
        <v>121</v>
      </c>
    </row>
    <row r="232" spans="2:65" s="20" customFormat="1" ht="33" customHeight="1">
      <c r="B232" s="21"/>
      <c r="C232" s="160" t="s">
        <v>370</v>
      </c>
      <c r="D232" s="160" t="s">
        <v>123</v>
      </c>
      <c r="E232" s="161" t="s">
        <v>371</v>
      </c>
      <c r="F232" s="162" t="s">
        <v>372</v>
      </c>
      <c r="G232" s="163" t="s">
        <v>209</v>
      </c>
      <c r="H232" s="164">
        <v>35</v>
      </c>
      <c r="I232" s="165"/>
      <c r="J232" s="166">
        <f>ROUND(I232*H232,2)</f>
        <v>0</v>
      </c>
      <c r="K232" s="162" t="s">
        <v>127</v>
      </c>
      <c r="L232" s="25"/>
      <c r="M232" s="167" t="s">
        <v>19</v>
      </c>
      <c r="N232" s="168" t="s">
        <v>40</v>
      </c>
      <c r="O232" s="22"/>
      <c r="P232" s="169">
        <f>O232*H232</f>
        <v>0</v>
      </c>
      <c r="Q232" s="169">
        <v>0</v>
      </c>
      <c r="R232" s="169">
        <f>Q232*H232</f>
        <v>0</v>
      </c>
      <c r="S232" s="169">
        <v>8.0000000000000002E-3</v>
      </c>
      <c r="T232" s="170">
        <f>S232*H232</f>
        <v>0.28000000000000003</v>
      </c>
      <c r="AR232" s="171" t="s">
        <v>128</v>
      </c>
      <c r="AT232" s="171" t="s">
        <v>123</v>
      </c>
      <c r="AU232" s="171" t="s">
        <v>79</v>
      </c>
      <c r="AY232" s="3" t="s">
        <v>121</v>
      </c>
      <c r="BE232" s="172">
        <f t="shared" si="17"/>
        <v>0</v>
      </c>
      <c r="BF232" s="172">
        <f t="shared" si="18"/>
        <v>0</v>
      </c>
      <c r="BG232" s="172">
        <f t="shared" si="19"/>
        <v>0</v>
      </c>
      <c r="BH232" s="172">
        <f t="shared" si="20"/>
        <v>0</v>
      </c>
      <c r="BI232" s="172">
        <f t="shared" si="21"/>
        <v>0</v>
      </c>
      <c r="BJ232" s="3" t="s">
        <v>77</v>
      </c>
      <c r="BK232" s="172">
        <f>ROUND(I232*H232,2)</f>
        <v>0</v>
      </c>
      <c r="BL232" s="3" t="s">
        <v>128</v>
      </c>
      <c r="BM232" s="171" t="s">
        <v>373</v>
      </c>
    </row>
    <row r="233" spans="2:65" s="20" customFormat="1">
      <c r="B233" s="21"/>
      <c r="C233" s="22"/>
      <c r="D233" s="173" t="s">
        <v>130</v>
      </c>
      <c r="E233" s="22"/>
      <c r="F233" s="174" t="s">
        <v>374</v>
      </c>
      <c r="G233" s="22"/>
      <c r="H233" s="22"/>
      <c r="I233" s="175"/>
      <c r="J233" s="22"/>
      <c r="K233" s="22"/>
      <c r="L233" s="25"/>
      <c r="M233" s="176"/>
      <c r="N233" s="22"/>
      <c r="O233" s="22"/>
      <c r="P233" s="22"/>
      <c r="Q233" s="22"/>
      <c r="R233" s="22"/>
      <c r="S233" s="22"/>
      <c r="T233" s="53"/>
      <c r="AT233" s="3" t="s">
        <v>130</v>
      </c>
      <c r="AU233" s="3" t="s">
        <v>79</v>
      </c>
    </row>
    <row r="234" spans="2:65" s="177" customFormat="1">
      <c r="B234" s="178"/>
      <c r="C234" s="179"/>
      <c r="D234" s="180" t="s">
        <v>132</v>
      </c>
      <c r="E234" s="181" t="s">
        <v>19</v>
      </c>
      <c r="F234" s="182" t="s">
        <v>375</v>
      </c>
      <c r="G234" s="179"/>
      <c r="H234" s="183">
        <v>2</v>
      </c>
      <c r="I234" s="184"/>
      <c r="J234" s="179"/>
      <c r="K234" s="179"/>
      <c r="L234" s="185"/>
      <c r="M234" s="186"/>
      <c r="N234" s="179"/>
      <c r="O234" s="179"/>
      <c r="P234" s="179"/>
      <c r="Q234" s="179"/>
      <c r="R234" s="179"/>
      <c r="S234" s="179"/>
      <c r="T234" s="187"/>
      <c r="AT234" s="188" t="s">
        <v>132</v>
      </c>
      <c r="AU234" s="188" t="s">
        <v>79</v>
      </c>
      <c r="AV234" s="177" t="s">
        <v>79</v>
      </c>
      <c r="AW234" s="177" t="s">
        <v>31</v>
      </c>
      <c r="AX234" s="177" t="s">
        <v>69</v>
      </c>
      <c r="AY234" s="188" t="s">
        <v>121</v>
      </c>
    </row>
    <row r="235" spans="2:65" s="177" customFormat="1">
      <c r="B235" s="178"/>
      <c r="C235" s="179"/>
      <c r="D235" s="180" t="s">
        <v>132</v>
      </c>
      <c r="E235" s="181" t="s">
        <v>19</v>
      </c>
      <c r="F235" s="182" t="s">
        <v>376</v>
      </c>
      <c r="G235" s="179"/>
      <c r="H235" s="183">
        <v>2</v>
      </c>
      <c r="I235" s="184"/>
      <c r="J235" s="179"/>
      <c r="K235" s="179"/>
      <c r="L235" s="185"/>
      <c r="M235" s="186"/>
      <c r="N235" s="179"/>
      <c r="O235" s="179"/>
      <c r="P235" s="179"/>
      <c r="Q235" s="179"/>
      <c r="R235" s="179"/>
      <c r="S235" s="179"/>
      <c r="T235" s="187"/>
      <c r="AT235" s="188" t="s">
        <v>132</v>
      </c>
      <c r="AU235" s="188" t="s">
        <v>79</v>
      </c>
      <c r="AV235" s="177" t="s">
        <v>79</v>
      </c>
      <c r="AW235" s="177" t="s">
        <v>31</v>
      </c>
      <c r="AX235" s="177" t="s">
        <v>69</v>
      </c>
      <c r="AY235" s="188" t="s">
        <v>121</v>
      </c>
    </row>
    <row r="236" spans="2:65" s="177" customFormat="1">
      <c r="B236" s="178"/>
      <c r="C236" s="179"/>
      <c r="D236" s="180" t="s">
        <v>132</v>
      </c>
      <c r="E236" s="181" t="s">
        <v>19</v>
      </c>
      <c r="F236" s="182" t="s">
        <v>377</v>
      </c>
      <c r="G236" s="179"/>
      <c r="H236" s="183">
        <v>11</v>
      </c>
      <c r="I236" s="184"/>
      <c r="J236" s="179"/>
      <c r="K236" s="179"/>
      <c r="L236" s="185"/>
      <c r="M236" s="186"/>
      <c r="N236" s="179"/>
      <c r="O236" s="179"/>
      <c r="P236" s="179"/>
      <c r="Q236" s="179"/>
      <c r="R236" s="179"/>
      <c r="S236" s="179"/>
      <c r="T236" s="187"/>
      <c r="AT236" s="188" t="s">
        <v>132</v>
      </c>
      <c r="AU236" s="188" t="s">
        <v>79</v>
      </c>
      <c r="AV236" s="177" t="s">
        <v>79</v>
      </c>
      <c r="AW236" s="177" t="s">
        <v>31</v>
      </c>
      <c r="AX236" s="177" t="s">
        <v>69</v>
      </c>
      <c r="AY236" s="188" t="s">
        <v>121</v>
      </c>
    </row>
    <row r="237" spans="2:65" s="177" customFormat="1">
      <c r="B237" s="178"/>
      <c r="C237" s="179"/>
      <c r="D237" s="180" t="s">
        <v>132</v>
      </c>
      <c r="E237" s="181" t="s">
        <v>19</v>
      </c>
      <c r="F237" s="182" t="s">
        <v>378</v>
      </c>
      <c r="G237" s="179"/>
      <c r="H237" s="183">
        <v>2</v>
      </c>
      <c r="I237" s="184"/>
      <c r="J237" s="179"/>
      <c r="K237" s="179"/>
      <c r="L237" s="185"/>
      <c r="M237" s="186"/>
      <c r="N237" s="179"/>
      <c r="O237" s="179"/>
      <c r="P237" s="179"/>
      <c r="Q237" s="179"/>
      <c r="R237" s="179"/>
      <c r="S237" s="179"/>
      <c r="T237" s="187"/>
      <c r="AT237" s="188" t="s">
        <v>132</v>
      </c>
      <c r="AU237" s="188" t="s">
        <v>79</v>
      </c>
      <c r="AV237" s="177" t="s">
        <v>79</v>
      </c>
      <c r="AW237" s="177" t="s">
        <v>31</v>
      </c>
      <c r="AX237" s="177" t="s">
        <v>69</v>
      </c>
      <c r="AY237" s="188" t="s">
        <v>121</v>
      </c>
    </row>
    <row r="238" spans="2:65" s="211" customFormat="1">
      <c r="B238" s="212"/>
      <c r="C238" s="213"/>
      <c r="D238" s="180" t="s">
        <v>132</v>
      </c>
      <c r="E238" s="214" t="s">
        <v>19</v>
      </c>
      <c r="F238" s="215" t="s">
        <v>180</v>
      </c>
      <c r="G238" s="213"/>
      <c r="H238" s="216">
        <v>17</v>
      </c>
      <c r="I238" s="217"/>
      <c r="J238" s="213"/>
      <c r="K238" s="213"/>
      <c r="L238" s="218"/>
      <c r="M238" s="219"/>
      <c r="N238" s="213"/>
      <c r="O238" s="213"/>
      <c r="P238" s="213"/>
      <c r="Q238" s="213"/>
      <c r="R238" s="213"/>
      <c r="S238" s="213"/>
      <c r="T238" s="220"/>
      <c r="AT238" s="221" t="s">
        <v>132</v>
      </c>
      <c r="AU238" s="221" t="s">
        <v>79</v>
      </c>
      <c r="AV238" s="211" t="s">
        <v>140</v>
      </c>
      <c r="AW238" s="211" t="s">
        <v>31</v>
      </c>
      <c r="AX238" s="211" t="s">
        <v>69</v>
      </c>
      <c r="AY238" s="221" t="s">
        <v>121</v>
      </c>
    </row>
    <row r="239" spans="2:65" s="177" customFormat="1">
      <c r="B239" s="178"/>
      <c r="C239" s="179"/>
      <c r="D239" s="180" t="s">
        <v>132</v>
      </c>
      <c r="E239" s="181" t="s">
        <v>19</v>
      </c>
      <c r="F239" s="182" t="s">
        <v>379</v>
      </c>
      <c r="G239" s="179"/>
      <c r="H239" s="183">
        <v>16</v>
      </c>
      <c r="I239" s="184"/>
      <c r="J239" s="179"/>
      <c r="K239" s="179"/>
      <c r="L239" s="185"/>
      <c r="M239" s="186"/>
      <c r="N239" s="179"/>
      <c r="O239" s="179"/>
      <c r="P239" s="179"/>
      <c r="Q239" s="179"/>
      <c r="R239" s="179"/>
      <c r="S239" s="179"/>
      <c r="T239" s="187"/>
      <c r="AT239" s="188" t="s">
        <v>132</v>
      </c>
      <c r="AU239" s="188" t="s">
        <v>79</v>
      </c>
      <c r="AV239" s="177" t="s">
        <v>79</v>
      </c>
      <c r="AW239" s="177" t="s">
        <v>31</v>
      </c>
      <c r="AX239" s="177" t="s">
        <v>69</v>
      </c>
      <c r="AY239" s="188" t="s">
        <v>121</v>
      </c>
    </row>
    <row r="240" spans="2:65" s="177" customFormat="1">
      <c r="B240" s="178"/>
      <c r="C240" s="179"/>
      <c r="D240" s="180" t="s">
        <v>132</v>
      </c>
      <c r="E240" s="181" t="s">
        <v>19</v>
      </c>
      <c r="F240" s="182" t="s">
        <v>380</v>
      </c>
      <c r="G240" s="179"/>
      <c r="H240" s="183">
        <v>2</v>
      </c>
      <c r="I240" s="184"/>
      <c r="J240" s="179"/>
      <c r="K240" s="179"/>
      <c r="L240" s="185"/>
      <c r="M240" s="186"/>
      <c r="N240" s="179"/>
      <c r="O240" s="179"/>
      <c r="P240" s="179"/>
      <c r="Q240" s="179"/>
      <c r="R240" s="179"/>
      <c r="S240" s="179"/>
      <c r="T240" s="187"/>
      <c r="AT240" s="188" t="s">
        <v>132</v>
      </c>
      <c r="AU240" s="188" t="s">
        <v>79</v>
      </c>
      <c r="AV240" s="177" t="s">
        <v>79</v>
      </c>
      <c r="AW240" s="177" t="s">
        <v>31</v>
      </c>
      <c r="AX240" s="177" t="s">
        <v>69</v>
      </c>
      <c r="AY240" s="188" t="s">
        <v>121</v>
      </c>
    </row>
    <row r="241" spans="2:65" s="211" customFormat="1">
      <c r="B241" s="212"/>
      <c r="C241" s="213"/>
      <c r="D241" s="180" t="s">
        <v>132</v>
      </c>
      <c r="E241" s="214" t="s">
        <v>19</v>
      </c>
      <c r="F241" s="215" t="s">
        <v>180</v>
      </c>
      <c r="G241" s="213"/>
      <c r="H241" s="216">
        <v>18</v>
      </c>
      <c r="I241" s="217"/>
      <c r="J241" s="213"/>
      <c r="K241" s="213"/>
      <c r="L241" s="218"/>
      <c r="M241" s="219"/>
      <c r="N241" s="213"/>
      <c r="O241" s="213"/>
      <c r="P241" s="213"/>
      <c r="Q241" s="213"/>
      <c r="R241" s="213"/>
      <c r="S241" s="213"/>
      <c r="T241" s="220"/>
      <c r="AT241" s="221" t="s">
        <v>132</v>
      </c>
      <c r="AU241" s="221" t="s">
        <v>79</v>
      </c>
      <c r="AV241" s="211" t="s">
        <v>140</v>
      </c>
      <c r="AW241" s="211" t="s">
        <v>31</v>
      </c>
      <c r="AX241" s="211" t="s">
        <v>69</v>
      </c>
      <c r="AY241" s="221" t="s">
        <v>121</v>
      </c>
    </row>
    <row r="242" spans="2:65" s="200" customFormat="1">
      <c r="B242" s="201"/>
      <c r="C242" s="202"/>
      <c r="D242" s="180" t="s">
        <v>132</v>
      </c>
      <c r="E242" s="203" t="s">
        <v>19</v>
      </c>
      <c r="F242" s="204" t="s">
        <v>160</v>
      </c>
      <c r="G242" s="202"/>
      <c r="H242" s="205">
        <v>35</v>
      </c>
      <c r="I242" s="206"/>
      <c r="J242" s="202"/>
      <c r="K242" s="202"/>
      <c r="L242" s="207"/>
      <c r="M242" s="208"/>
      <c r="N242" s="202"/>
      <c r="O242" s="202"/>
      <c r="P242" s="202"/>
      <c r="Q242" s="202"/>
      <c r="R242" s="202"/>
      <c r="S242" s="202"/>
      <c r="T242" s="209"/>
      <c r="AT242" s="210" t="s">
        <v>132</v>
      </c>
      <c r="AU242" s="210" t="s">
        <v>79</v>
      </c>
      <c r="AV242" s="200" t="s">
        <v>128</v>
      </c>
      <c r="AW242" s="200" t="s">
        <v>31</v>
      </c>
      <c r="AX242" s="200" t="s">
        <v>77</v>
      </c>
      <c r="AY242" s="210" t="s">
        <v>121</v>
      </c>
    </row>
    <row r="243" spans="2:65" s="20" customFormat="1" ht="24.2" customHeight="1">
      <c r="B243" s="21"/>
      <c r="C243" s="160" t="s">
        <v>381</v>
      </c>
      <c r="D243" s="160" t="s">
        <v>123</v>
      </c>
      <c r="E243" s="161" t="s">
        <v>382</v>
      </c>
      <c r="F243" s="162" t="s">
        <v>383</v>
      </c>
      <c r="G243" s="163" t="s">
        <v>154</v>
      </c>
      <c r="H243" s="164">
        <v>45.2</v>
      </c>
      <c r="I243" s="165"/>
      <c r="J243" s="166">
        <f>ROUND(I243*H243,2)</f>
        <v>0</v>
      </c>
      <c r="K243" s="162" t="s">
        <v>127</v>
      </c>
      <c r="L243" s="25"/>
      <c r="M243" s="167" t="s">
        <v>19</v>
      </c>
      <c r="N243" s="168" t="s">
        <v>40</v>
      </c>
      <c r="O243" s="22"/>
      <c r="P243" s="169">
        <f>O243*H243</f>
        <v>0</v>
      </c>
      <c r="Q243" s="169">
        <v>0</v>
      </c>
      <c r="R243" s="169">
        <f>Q243*H243</f>
        <v>0</v>
      </c>
      <c r="S243" s="169">
        <v>1.98E-3</v>
      </c>
      <c r="T243" s="170">
        <f>S243*H243</f>
        <v>8.9496000000000006E-2</v>
      </c>
      <c r="AR243" s="171" t="s">
        <v>128</v>
      </c>
      <c r="AT243" s="171" t="s">
        <v>123</v>
      </c>
      <c r="AU243" s="171" t="s">
        <v>79</v>
      </c>
      <c r="AY243" s="3" t="s">
        <v>121</v>
      </c>
      <c r="BE243" s="172">
        <f t="shared" si="17"/>
        <v>0</v>
      </c>
      <c r="BF243" s="172">
        <f t="shared" si="18"/>
        <v>0</v>
      </c>
      <c r="BG243" s="172">
        <f t="shared" si="19"/>
        <v>0</v>
      </c>
      <c r="BH243" s="172">
        <f t="shared" si="20"/>
        <v>0</v>
      </c>
      <c r="BI243" s="172">
        <f t="shared" si="21"/>
        <v>0</v>
      </c>
      <c r="BJ243" s="3" t="s">
        <v>77</v>
      </c>
      <c r="BK243" s="172">
        <f>ROUND(I243*H243,2)</f>
        <v>0</v>
      </c>
      <c r="BL243" s="3" t="s">
        <v>128</v>
      </c>
      <c r="BM243" s="171" t="s">
        <v>384</v>
      </c>
    </row>
    <row r="244" spans="2:65" s="20" customFormat="1">
      <c r="B244" s="21"/>
      <c r="C244" s="22"/>
      <c r="D244" s="173" t="s">
        <v>130</v>
      </c>
      <c r="E244" s="22"/>
      <c r="F244" s="174" t="s">
        <v>385</v>
      </c>
      <c r="G244" s="22"/>
      <c r="H244" s="22"/>
      <c r="I244" s="175"/>
      <c r="J244" s="22"/>
      <c r="K244" s="22"/>
      <c r="L244" s="25"/>
      <c r="M244" s="176"/>
      <c r="N244" s="22"/>
      <c r="O244" s="22"/>
      <c r="P244" s="22"/>
      <c r="Q244" s="22"/>
      <c r="R244" s="22"/>
      <c r="S244" s="22"/>
      <c r="T244" s="53"/>
      <c r="AT244" s="3" t="s">
        <v>130</v>
      </c>
      <c r="AU244" s="3" t="s">
        <v>79</v>
      </c>
    </row>
    <row r="245" spans="2:65" s="177" customFormat="1">
      <c r="B245" s="178"/>
      <c r="C245" s="179"/>
      <c r="D245" s="180" t="s">
        <v>132</v>
      </c>
      <c r="E245" s="181" t="s">
        <v>19</v>
      </c>
      <c r="F245" s="182" t="s">
        <v>386</v>
      </c>
      <c r="G245" s="179"/>
      <c r="H245" s="183">
        <v>45.2</v>
      </c>
      <c r="I245" s="184"/>
      <c r="J245" s="179"/>
      <c r="K245" s="179"/>
      <c r="L245" s="185"/>
      <c r="M245" s="186"/>
      <c r="N245" s="179"/>
      <c r="O245" s="179"/>
      <c r="P245" s="179"/>
      <c r="Q245" s="179"/>
      <c r="R245" s="179"/>
      <c r="S245" s="179"/>
      <c r="T245" s="187"/>
      <c r="AT245" s="188" t="s">
        <v>132</v>
      </c>
      <c r="AU245" s="188" t="s">
        <v>79</v>
      </c>
      <c r="AV245" s="177" t="s">
        <v>79</v>
      </c>
      <c r="AW245" s="177" t="s">
        <v>31</v>
      </c>
      <c r="AX245" s="177" t="s">
        <v>77</v>
      </c>
      <c r="AY245" s="188" t="s">
        <v>121</v>
      </c>
    </row>
    <row r="246" spans="2:65" s="20" customFormat="1" ht="24.2" customHeight="1">
      <c r="B246" s="21"/>
      <c r="C246" s="160" t="s">
        <v>387</v>
      </c>
      <c r="D246" s="160" t="s">
        <v>123</v>
      </c>
      <c r="E246" s="161" t="s">
        <v>388</v>
      </c>
      <c r="F246" s="162" t="s">
        <v>389</v>
      </c>
      <c r="G246" s="163" t="s">
        <v>154</v>
      </c>
      <c r="H246" s="164">
        <v>64.2</v>
      </c>
      <c r="I246" s="165"/>
      <c r="J246" s="166">
        <f>ROUND(I246*H246,2)</f>
        <v>0</v>
      </c>
      <c r="K246" s="162" t="s">
        <v>127</v>
      </c>
      <c r="L246" s="25"/>
      <c r="M246" s="167" t="s">
        <v>19</v>
      </c>
      <c r="N246" s="168" t="s">
        <v>40</v>
      </c>
      <c r="O246" s="22"/>
      <c r="P246" s="169">
        <f>O246*H246</f>
        <v>0</v>
      </c>
      <c r="Q246" s="169">
        <v>0</v>
      </c>
      <c r="R246" s="169">
        <f>Q246*H246</f>
        <v>0</v>
      </c>
      <c r="S246" s="169">
        <v>9.2499999999999995E-3</v>
      </c>
      <c r="T246" s="170">
        <f>S246*H246</f>
        <v>0.59384999999999999</v>
      </c>
      <c r="AR246" s="171" t="s">
        <v>128</v>
      </c>
      <c r="AT246" s="171" t="s">
        <v>123</v>
      </c>
      <c r="AU246" s="171" t="s">
        <v>79</v>
      </c>
      <c r="AY246" s="3" t="s">
        <v>121</v>
      </c>
      <c r="BE246" s="172">
        <f t="shared" si="17"/>
        <v>0</v>
      </c>
      <c r="BF246" s="172">
        <f t="shared" si="18"/>
        <v>0</v>
      </c>
      <c r="BG246" s="172">
        <f t="shared" si="19"/>
        <v>0</v>
      </c>
      <c r="BH246" s="172">
        <f t="shared" si="20"/>
        <v>0</v>
      </c>
      <c r="BI246" s="172">
        <f t="shared" si="21"/>
        <v>0</v>
      </c>
      <c r="BJ246" s="3" t="s">
        <v>77</v>
      </c>
      <c r="BK246" s="172">
        <f>ROUND(I246*H246,2)</f>
        <v>0</v>
      </c>
      <c r="BL246" s="3" t="s">
        <v>128</v>
      </c>
      <c r="BM246" s="171" t="s">
        <v>390</v>
      </c>
    </row>
    <row r="247" spans="2:65" s="20" customFormat="1">
      <c r="B247" s="21"/>
      <c r="C247" s="22"/>
      <c r="D247" s="173" t="s">
        <v>130</v>
      </c>
      <c r="E247" s="22"/>
      <c r="F247" s="174" t="s">
        <v>391</v>
      </c>
      <c r="G247" s="22"/>
      <c r="H247" s="22"/>
      <c r="I247" s="175"/>
      <c r="J247" s="22"/>
      <c r="K247" s="22"/>
      <c r="L247" s="25"/>
      <c r="M247" s="176"/>
      <c r="N247" s="22"/>
      <c r="O247" s="22"/>
      <c r="P247" s="22"/>
      <c r="Q247" s="22"/>
      <c r="R247" s="22"/>
      <c r="S247" s="22"/>
      <c r="T247" s="53"/>
      <c r="AT247" s="3" t="s">
        <v>130</v>
      </c>
      <c r="AU247" s="3" t="s">
        <v>79</v>
      </c>
    </row>
    <row r="248" spans="2:65" s="177" customFormat="1">
      <c r="B248" s="178"/>
      <c r="C248" s="179"/>
      <c r="D248" s="180" t="s">
        <v>132</v>
      </c>
      <c r="E248" s="181" t="s">
        <v>19</v>
      </c>
      <c r="F248" s="182" t="s">
        <v>392</v>
      </c>
      <c r="G248" s="179"/>
      <c r="H248" s="183">
        <v>64.2</v>
      </c>
      <c r="I248" s="184"/>
      <c r="J248" s="179"/>
      <c r="K248" s="179"/>
      <c r="L248" s="185"/>
      <c r="M248" s="186"/>
      <c r="N248" s="179"/>
      <c r="O248" s="179"/>
      <c r="P248" s="179"/>
      <c r="Q248" s="179"/>
      <c r="R248" s="179"/>
      <c r="S248" s="179"/>
      <c r="T248" s="187"/>
      <c r="AT248" s="188" t="s">
        <v>132</v>
      </c>
      <c r="AU248" s="188" t="s">
        <v>79</v>
      </c>
      <c r="AV248" s="177" t="s">
        <v>79</v>
      </c>
      <c r="AW248" s="177" t="s">
        <v>31</v>
      </c>
      <c r="AX248" s="177" t="s">
        <v>77</v>
      </c>
      <c r="AY248" s="188" t="s">
        <v>121</v>
      </c>
    </row>
    <row r="249" spans="2:65" s="20" customFormat="1" ht="24.2" customHeight="1">
      <c r="B249" s="21"/>
      <c r="C249" s="160" t="s">
        <v>393</v>
      </c>
      <c r="D249" s="160" t="s">
        <v>123</v>
      </c>
      <c r="E249" s="161" t="s">
        <v>394</v>
      </c>
      <c r="F249" s="162" t="s">
        <v>395</v>
      </c>
      <c r="G249" s="163" t="s">
        <v>209</v>
      </c>
      <c r="H249" s="164">
        <v>1</v>
      </c>
      <c r="I249" s="165"/>
      <c r="J249" s="166">
        <f>ROUND(I249*H249,2)</f>
        <v>0</v>
      </c>
      <c r="K249" s="162" t="s">
        <v>127</v>
      </c>
      <c r="L249" s="25"/>
      <c r="M249" s="167" t="s">
        <v>19</v>
      </c>
      <c r="N249" s="168" t="s">
        <v>40</v>
      </c>
      <c r="O249" s="22"/>
      <c r="P249" s="169">
        <f>O249*H249</f>
        <v>0</v>
      </c>
      <c r="Q249" s="169">
        <v>0</v>
      </c>
      <c r="R249" s="169">
        <f>Q249*H249</f>
        <v>0</v>
      </c>
      <c r="S249" s="169">
        <v>0.192</v>
      </c>
      <c r="T249" s="170">
        <f>S249*H249</f>
        <v>0.192</v>
      </c>
      <c r="AR249" s="171" t="s">
        <v>128</v>
      </c>
      <c r="AT249" s="171" t="s">
        <v>123</v>
      </c>
      <c r="AU249" s="171" t="s">
        <v>79</v>
      </c>
      <c r="AY249" s="3" t="s">
        <v>121</v>
      </c>
      <c r="BE249" s="172">
        <f t="shared" si="17"/>
        <v>0</v>
      </c>
      <c r="BF249" s="172">
        <f t="shared" si="18"/>
        <v>0</v>
      </c>
      <c r="BG249" s="172">
        <f t="shared" si="19"/>
        <v>0</v>
      </c>
      <c r="BH249" s="172">
        <f t="shared" si="20"/>
        <v>0</v>
      </c>
      <c r="BI249" s="172">
        <f t="shared" si="21"/>
        <v>0</v>
      </c>
      <c r="BJ249" s="3" t="s">
        <v>77</v>
      </c>
      <c r="BK249" s="172">
        <f>ROUND(I249*H249,2)</f>
        <v>0</v>
      </c>
      <c r="BL249" s="3" t="s">
        <v>128</v>
      </c>
      <c r="BM249" s="171" t="s">
        <v>396</v>
      </c>
    </row>
    <row r="250" spans="2:65" s="20" customFormat="1">
      <c r="B250" s="21"/>
      <c r="C250" s="22"/>
      <c r="D250" s="173" t="s">
        <v>130</v>
      </c>
      <c r="E250" s="22"/>
      <c r="F250" s="174" t="s">
        <v>397</v>
      </c>
      <c r="G250" s="22"/>
      <c r="H250" s="22"/>
      <c r="I250" s="175"/>
      <c r="J250" s="22"/>
      <c r="K250" s="22"/>
      <c r="L250" s="25"/>
      <c r="M250" s="176"/>
      <c r="N250" s="22"/>
      <c r="O250" s="22"/>
      <c r="P250" s="22"/>
      <c r="Q250" s="22"/>
      <c r="R250" s="22"/>
      <c r="S250" s="22"/>
      <c r="T250" s="53"/>
      <c r="AT250" s="3" t="s">
        <v>130</v>
      </c>
      <c r="AU250" s="3" t="s">
        <v>79</v>
      </c>
    </row>
    <row r="251" spans="2:65" s="20" customFormat="1" ht="24.2" customHeight="1">
      <c r="B251" s="21"/>
      <c r="C251" s="160" t="s">
        <v>398</v>
      </c>
      <c r="D251" s="160" t="s">
        <v>123</v>
      </c>
      <c r="E251" s="161" t="s">
        <v>399</v>
      </c>
      <c r="F251" s="162" t="s">
        <v>400</v>
      </c>
      <c r="G251" s="163" t="s">
        <v>209</v>
      </c>
      <c r="H251" s="164">
        <v>1</v>
      </c>
      <c r="I251" s="165"/>
      <c r="J251" s="166">
        <f>ROUND(I251*H251,2)</f>
        <v>0</v>
      </c>
      <c r="K251" s="162" t="s">
        <v>19</v>
      </c>
      <c r="L251" s="25"/>
      <c r="M251" s="167" t="s">
        <v>19</v>
      </c>
      <c r="N251" s="168" t="s">
        <v>40</v>
      </c>
      <c r="O251" s="22"/>
      <c r="P251" s="169">
        <f>O251*H251</f>
        <v>0</v>
      </c>
      <c r="Q251" s="169">
        <v>0</v>
      </c>
      <c r="R251" s="169">
        <f>Q251*H251</f>
        <v>0</v>
      </c>
      <c r="S251" s="169">
        <v>0</v>
      </c>
      <c r="T251" s="170">
        <f>S251*H251</f>
        <v>0</v>
      </c>
      <c r="AR251" s="171" t="s">
        <v>128</v>
      </c>
      <c r="AT251" s="171" t="s">
        <v>123</v>
      </c>
      <c r="AU251" s="171" t="s">
        <v>79</v>
      </c>
      <c r="AY251" s="3" t="s">
        <v>121</v>
      </c>
      <c r="BE251" s="172">
        <f t="shared" si="17"/>
        <v>0</v>
      </c>
      <c r="BF251" s="172">
        <f t="shared" si="18"/>
        <v>0</v>
      </c>
      <c r="BG251" s="172">
        <f t="shared" si="19"/>
        <v>0</v>
      </c>
      <c r="BH251" s="172">
        <f t="shared" si="20"/>
        <v>0</v>
      </c>
      <c r="BI251" s="172">
        <f t="shared" si="21"/>
        <v>0</v>
      </c>
      <c r="BJ251" s="3" t="s">
        <v>77</v>
      </c>
      <c r="BK251" s="172">
        <f>ROUND(I251*H251,2)</f>
        <v>0</v>
      </c>
      <c r="BL251" s="3" t="s">
        <v>128</v>
      </c>
      <c r="BM251" s="171" t="s">
        <v>401</v>
      </c>
    </row>
    <row r="252" spans="2:65" s="177" customFormat="1">
      <c r="B252" s="178"/>
      <c r="C252" s="179"/>
      <c r="D252" s="180" t="s">
        <v>132</v>
      </c>
      <c r="E252" s="181" t="s">
        <v>19</v>
      </c>
      <c r="F252" s="182" t="s">
        <v>289</v>
      </c>
      <c r="G252" s="179"/>
      <c r="H252" s="183">
        <v>1</v>
      </c>
      <c r="I252" s="184"/>
      <c r="J252" s="179"/>
      <c r="K252" s="179"/>
      <c r="L252" s="185"/>
      <c r="M252" s="186"/>
      <c r="N252" s="179"/>
      <c r="O252" s="179"/>
      <c r="P252" s="179"/>
      <c r="Q252" s="179"/>
      <c r="R252" s="179"/>
      <c r="S252" s="179"/>
      <c r="T252" s="187"/>
      <c r="AT252" s="188" t="s">
        <v>132</v>
      </c>
      <c r="AU252" s="188" t="s">
        <v>79</v>
      </c>
      <c r="AV252" s="177" t="s">
        <v>79</v>
      </c>
      <c r="AW252" s="177" t="s">
        <v>31</v>
      </c>
      <c r="AX252" s="177" t="s">
        <v>77</v>
      </c>
      <c r="AY252" s="188" t="s">
        <v>121</v>
      </c>
    </row>
    <row r="253" spans="2:65" s="144" customFormat="1" ht="22.9" customHeight="1">
      <c r="B253" s="145"/>
      <c r="C253" s="146"/>
      <c r="D253" s="147" t="s">
        <v>68</v>
      </c>
      <c r="E253" s="158" t="s">
        <v>402</v>
      </c>
      <c r="F253" s="158" t="s">
        <v>403</v>
      </c>
      <c r="G253" s="146"/>
      <c r="H253" s="146"/>
      <c r="I253" s="149"/>
      <c r="J253" s="159">
        <f>BK253</f>
        <v>0</v>
      </c>
      <c r="K253" s="146"/>
      <c r="L253" s="151"/>
      <c r="M253" s="152"/>
      <c r="N253" s="146"/>
      <c r="O253" s="146"/>
      <c r="P253" s="153">
        <f>SUM(P254:P264)</f>
        <v>0</v>
      </c>
      <c r="Q253" s="146"/>
      <c r="R253" s="153">
        <f>SUM(R254:R264)</f>
        <v>0</v>
      </c>
      <c r="S253" s="146"/>
      <c r="T253" s="154">
        <f>SUM(T254:T264)</f>
        <v>0</v>
      </c>
      <c r="AR253" s="155" t="s">
        <v>77</v>
      </c>
      <c r="AT253" s="156" t="s">
        <v>68</v>
      </c>
      <c r="AU253" s="156" t="s">
        <v>77</v>
      </c>
      <c r="AY253" s="155" t="s">
        <v>121</v>
      </c>
      <c r="BK253" s="157">
        <f>SUM(BK254:BK264)</f>
        <v>0</v>
      </c>
    </row>
    <row r="254" spans="2:65" s="20" customFormat="1" ht="37.9" customHeight="1">
      <c r="B254" s="21"/>
      <c r="C254" s="160" t="s">
        <v>404</v>
      </c>
      <c r="D254" s="160" t="s">
        <v>123</v>
      </c>
      <c r="E254" s="161" t="s">
        <v>405</v>
      </c>
      <c r="F254" s="162" t="s">
        <v>406</v>
      </c>
      <c r="G254" s="163" t="s">
        <v>201</v>
      </c>
      <c r="H254" s="164">
        <v>20.350999999999999</v>
      </c>
      <c r="I254" s="165"/>
      <c r="J254" s="166">
        <f>ROUND(I254*H254,2)</f>
        <v>0</v>
      </c>
      <c r="K254" s="162" t="s">
        <v>127</v>
      </c>
      <c r="L254" s="25"/>
      <c r="M254" s="167" t="s">
        <v>19</v>
      </c>
      <c r="N254" s="168" t="s">
        <v>40</v>
      </c>
      <c r="O254" s="22"/>
      <c r="P254" s="169">
        <f>O254*H254</f>
        <v>0</v>
      </c>
      <c r="Q254" s="169">
        <v>0</v>
      </c>
      <c r="R254" s="169">
        <f>Q254*H254</f>
        <v>0</v>
      </c>
      <c r="S254" s="169">
        <v>0</v>
      </c>
      <c r="T254" s="170">
        <f>S254*H254</f>
        <v>0</v>
      </c>
      <c r="AR254" s="171" t="s">
        <v>128</v>
      </c>
      <c r="AT254" s="171" t="s">
        <v>123</v>
      </c>
      <c r="AU254" s="171" t="s">
        <v>79</v>
      </c>
      <c r="AY254" s="3" t="s">
        <v>121</v>
      </c>
      <c r="BE254" s="172">
        <f t="shared" si="17"/>
        <v>0</v>
      </c>
      <c r="BF254" s="172">
        <f t="shared" si="18"/>
        <v>0</v>
      </c>
      <c r="BG254" s="172">
        <f t="shared" si="19"/>
        <v>0</v>
      </c>
      <c r="BH254" s="172">
        <f t="shared" si="20"/>
        <v>0</v>
      </c>
      <c r="BI254" s="172">
        <f t="shared" si="21"/>
        <v>0</v>
      </c>
      <c r="BJ254" s="3" t="s">
        <v>77</v>
      </c>
      <c r="BK254" s="172">
        <f>ROUND(I254*H254,2)</f>
        <v>0</v>
      </c>
      <c r="BL254" s="3" t="s">
        <v>128</v>
      </c>
      <c r="BM254" s="171" t="s">
        <v>407</v>
      </c>
    </row>
    <row r="255" spans="2:65" s="20" customFormat="1">
      <c r="B255" s="21"/>
      <c r="C255" s="22"/>
      <c r="D255" s="173" t="s">
        <v>130</v>
      </c>
      <c r="E255" s="22"/>
      <c r="F255" s="174" t="s">
        <v>408</v>
      </c>
      <c r="G255" s="22"/>
      <c r="H255" s="22"/>
      <c r="I255" s="175"/>
      <c r="J255" s="22"/>
      <c r="K255" s="22"/>
      <c r="L255" s="25"/>
      <c r="M255" s="176"/>
      <c r="N255" s="22"/>
      <c r="O255" s="22"/>
      <c r="P255" s="22"/>
      <c r="Q255" s="22"/>
      <c r="R255" s="22"/>
      <c r="S255" s="22"/>
      <c r="T255" s="53"/>
      <c r="AT255" s="3" t="s">
        <v>130</v>
      </c>
      <c r="AU255" s="3" t="s">
        <v>79</v>
      </c>
    </row>
    <row r="256" spans="2:65" s="20" customFormat="1" ht="39">
      <c r="B256" s="21"/>
      <c r="C256" s="22"/>
      <c r="D256" s="180" t="s">
        <v>138</v>
      </c>
      <c r="E256" s="22"/>
      <c r="F256" s="189" t="s">
        <v>409</v>
      </c>
      <c r="G256" s="22"/>
      <c r="H256" s="22"/>
      <c r="I256" s="175"/>
      <c r="J256" s="22"/>
      <c r="K256" s="22"/>
      <c r="L256" s="25"/>
      <c r="M256" s="176"/>
      <c r="N256" s="22"/>
      <c r="O256" s="22"/>
      <c r="P256" s="22"/>
      <c r="Q256" s="22"/>
      <c r="R256" s="22"/>
      <c r="S256" s="22"/>
      <c r="T256" s="53"/>
      <c r="AT256" s="3" t="s">
        <v>138</v>
      </c>
      <c r="AU256" s="3" t="s">
        <v>79</v>
      </c>
    </row>
    <row r="257" spans="2:65" s="20" customFormat="1" ht="33" customHeight="1">
      <c r="B257" s="21"/>
      <c r="C257" s="160" t="s">
        <v>410</v>
      </c>
      <c r="D257" s="160" t="s">
        <v>123</v>
      </c>
      <c r="E257" s="161" t="s">
        <v>411</v>
      </c>
      <c r="F257" s="162" t="s">
        <v>412</v>
      </c>
      <c r="G257" s="163" t="s">
        <v>201</v>
      </c>
      <c r="H257" s="164">
        <v>20.350999999999999</v>
      </c>
      <c r="I257" s="165"/>
      <c r="J257" s="166">
        <f>ROUND(I257*H257,2)</f>
        <v>0</v>
      </c>
      <c r="K257" s="162" t="s">
        <v>127</v>
      </c>
      <c r="L257" s="25"/>
      <c r="M257" s="167" t="s">
        <v>19</v>
      </c>
      <c r="N257" s="168" t="s">
        <v>40</v>
      </c>
      <c r="O257" s="22"/>
      <c r="P257" s="169">
        <f>O257*H257</f>
        <v>0</v>
      </c>
      <c r="Q257" s="169">
        <v>0</v>
      </c>
      <c r="R257" s="169">
        <f>Q257*H257</f>
        <v>0</v>
      </c>
      <c r="S257" s="169">
        <v>0</v>
      </c>
      <c r="T257" s="170">
        <f>S257*H257</f>
        <v>0</v>
      </c>
      <c r="AR257" s="171" t="s">
        <v>128</v>
      </c>
      <c r="AT257" s="171" t="s">
        <v>123</v>
      </c>
      <c r="AU257" s="171" t="s">
        <v>79</v>
      </c>
      <c r="AY257" s="3" t="s">
        <v>121</v>
      </c>
      <c r="BE257" s="172">
        <f t="shared" si="17"/>
        <v>0</v>
      </c>
      <c r="BF257" s="172">
        <f t="shared" si="18"/>
        <v>0</v>
      </c>
      <c r="BG257" s="172">
        <f t="shared" si="19"/>
        <v>0</v>
      </c>
      <c r="BH257" s="172">
        <f t="shared" si="20"/>
        <v>0</v>
      </c>
      <c r="BI257" s="172">
        <f t="shared" si="21"/>
        <v>0</v>
      </c>
      <c r="BJ257" s="3" t="s">
        <v>77</v>
      </c>
      <c r="BK257" s="172">
        <f>ROUND(I257*H257,2)</f>
        <v>0</v>
      </c>
      <c r="BL257" s="3" t="s">
        <v>128</v>
      </c>
      <c r="BM257" s="171" t="s">
        <v>413</v>
      </c>
    </row>
    <row r="258" spans="2:65" s="20" customFormat="1">
      <c r="B258" s="21"/>
      <c r="C258" s="22"/>
      <c r="D258" s="173" t="s">
        <v>130</v>
      </c>
      <c r="E258" s="22"/>
      <c r="F258" s="174" t="s">
        <v>414</v>
      </c>
      <c r="G258" s="22"/>
      <c r="H258" s="22"/>
      <c r="I258" s="175"/>
      <c r="J258" s="22"/>
      <c r="K258" s="22"/>
      <c r="L258" s="25"/>
      <c r="M258" s="176"/>
      <c r="N258" s="22"/>
      <c r="O258" s="22"/>
      <c r="P258" s="22"/>
      <c r="Q258" s="22"/>
      <c r="R258" s="22"/>
      <c r="S258" s="22"/>
      <c r="T258" s="53"/>
      <c r="AT258" s="3" t="s">
        <v>130</v>
      </c>
      <c r="AU258" s="3" t="s">
        <v>79</v>
      </c>
    </row>
    <row r="259" spans="2:65" s="20" customFormat="1" ht="44.25" customHeight="1">
      <c r="B259" s="21"/>
      <c r="C259" s="160" t="s">
        <v>415</v>
      </c>
      <c r="D259" s="160" t="s">
        <v>123</v>
      </c>
      <c r="E259" s="161" t="s">
        <v>416</v>
      </c>
      <c r="F259" s="162" t="s">
        <v>417</v>
      </c>
      <c r="G259" s="163" t="s">
        <v>201</v>
      </c>
      <c r="H259" s="164">
        <v>284.91399999999999</v>
      </c>
      <c r="I259" s="165"/>
      <c r="J259" s="166">
        <f>ROUND(I259*H259,2)</f>
        <v>0</v>
      </c>
      <c r="K259" s="162" t="s">
        <v>127</v>
      </c>
      <c r="L259" s="25"/>
      <c r="M259" s="167" t="s">
        <v>19</v>
      </c>
      <c r="N259" s="168" t="s">
        <v>40</v>
      </c>
      <c r="O259" s="22"/>
      <c r="P259" s="169">
        <f>O259*H259</f>
        <v>0</v>
      </c>
      <c r="Q259" s="169">
        <v>0</v>
      </c>
      <c r="R259" s="169">
        <f>Q259*H259</f>
        <v>0</v>
      </c>
      <c r="S259" s="169">
        <v>0</v>
      </c>
      <c r="T259" s="170">
        <f>S259*H259</f>
        <v>0</v>
      </c>
      <c r="AR259" s="171" t="s">
        <v>128</v>
      </c>
      <c r="AT259" s="171" t="s">
        <v>123</v>
      </c>
      <c r="AU259" s="171" t="s">
        <v>79</v>
      </c>
      <c r="AY259" s="3" t="s">
        <v>121</v>
      </c>
      <c r="BE259" s="172">
        <f t="shared" si="17"/>
        <v>0</v>
      </c>
      <c r="BF259" s="172">
        <f t="shared" si="18"/>
        <v>0</v>
      </c>
      <c r="BG259" s="172">
        <f t="shared" si="19"/>
        <v>0</v>
      </c>
      <c r="BH259" s="172">
        <f t="shared" si="20"/>
        <v>0</v>
      </c>
      <c r="BI259" s="172">
        <f t="shared" si="21"/>
        <v>0</v>
      </c>
      <c r="BJ259" s="3" t="s">
        <v>77</v>
      </c>
      <c r="BK259" s="172">
        <f>ROUND(I259*H259,2)</f>
        <v>0</v>
      </c>
      <c r="BL259" s="3" t="s">
        <v>128</v>
      </c>
      <c r="BM259" s="171" t="s">
        <v>418</v>
      </c>
    </row>
    <row r="260" spans="2:65" s="20" customFormat="1">
      <c r="B260" s="21"/>
      <c r="C260" s="22"/>
      <c r="D260" s="173" t="s">
        <v>130</v>
      </c>
      <c r="E260" s="22"/>
      <c r="F260" s="174" t="s">
        <v>419</v>
      </c>
      <c r="G260" s="22"/>
      <c r="H260" s="22"/>
      <c r="I260" s="175"/>
      <c r="J260" s="22"/>
      <c r="K260" s="22"/>
      <c r="L260" s="25"/>
      <c r="M260" s="176"/>
      <c r="N260" s="22"/>
      <c r="O260" s="22"/>
      <c r="P260" s="22"/>
      <c r="Q260" s="22"/>
      <c r="R260" s="22"/>
      <c r="S260" s="22"/>
      <c r="T260" s="53"/>
      <c r="AT260" s="3" t="s">
        <v>130</v>
      </c>
      <c r="AU260" s="3" t="s">
        <v>79</v>
      </c>
    </row>
    <row r="261" spans="2:65" s="177" customFormat="1">
      <c r="B261" s="178"/>
      <c r="C261" s="179"/>
      <c r="D261" s="180" t="s">
        <v>132</v>
      </c>
      <c r="E261" s="179"/>
      <c r="F261" s="182" t="s">
        <v>420</v>
      </c>
      <c r="G261" s="179"/>
      <c r="H261" s="183">
        <v>284.91399999999999</v>
      </c>
      <c r="I261" s="184"/>
      <c r="J261" s="179"/>
      <c r="K261" s="179"/>
      <c r="L261" s="185"/>
      <c r="M261" s="186"/>
      <c r="N261" s="179"/>
      <c r="O261" s="179"/>
      <c r="P261" s="179"/>
      <c r="Q261" s="179"/>
      <c r="R261" s="179"/>
      <c r="S261" s="179"/>
      <c r="T261" s="187"/>
      <c r="AT261" s="188" t="s">
        <v>132</v>
      </c>
      <c r="AU261" s="188" t="s">
        <v>79</v>
      </c>
      <c r="AV261" s="177" t="s">
        <v>79</v>
      </c>
      <c r="AW261" s="177" t="s">
        <v>4</v>
      </c>
      <c r="AX261" s="177" t="s">
        <v>77</v>
      </c>
      <c r="AY261" s="188" t="s">
        <v>121</v>
      </c>
    </row>
    <row r="262" spans="2:65" s="20" customFormat="1" ht="55.5" customHeight="1">
      <c r="B262" s="21"/>
      <c r="C262" s="160" t="s">
        <v>421</v>
      </c>
      <c r="D262" s="160" t="s">
        <v>123</v>
      </c>
      <c r="E262" s="161" t="s">
        <v>422</v>
      </c>
      <c r="F262" s="162" t="s">
        <v>423</v>
      </c>
      <c r="G262" s="163" t="s">
        <v>201</v>
      </c>
      <c r="H262" s="164">
        <v>20.350999999999999</v>
      </c>
      <c r="I262" s="165"/>
      <c r="J262" s="166">
        <f>ROUND(I262*H262,2)</f>
        <v>0</v>
      </c>
      <c r="K262" s="162" t="s">
        <v>127</v>
      </c>
      <c r="L262" s="25"/>
      <c r="M262" s="167" t="s">
        <v>19</v>
      </c>
      <c r="N262" s="168" t="s">
        <v>40</v>
      </c>
      <c r="O262" s="22"/>
      <c r="P262" s="169">
        <f>O262*H262</f>
        <v>0</v>
      </c>
      <c r="Q262" s="169">
        <v>0</v>
      </c>
      <c r="R262" s="169">
        <f>Q262*H262</f>
        <v>0</v>
      </c>
      <c r="S262" s="169">
        <v>0</v>
      </c>
      <c r="T262" s="170">
        <f>S262*H262</f>
        <v>0</v>
      </c>
      <c r="AR262" s="171" t="s">
        <v>128</v>
      </c>
      <c r="AT262" s="171" t="s">
        <v>123</v>
      </c>
      <c r="AU262" s="171" t="s">
        <v>79</v>
      </c>
      <c r="AY262" s="3" t="s">
        <v>121</v>
      </c>
      <c r="BE262" s="172">
        <f t="shared" si="17"/>
        <v>0</v>
      </c>
      <c r="BF262" s="172">
        <f t="shared" si="18"/>
        <v>0</v>
      </c>
      <c r="BG262" s="172">
        <f t="shared" si="19"/>
        <v>0</v>
      </c>
      <c r="BH262" s="172">
        <f t="shared" si="20"/>
        <v>0</v>
      </c>
      <c r="BI262" s="172">
        <f t="shared" si="21"/>
        <v>0</v>
      </c>
      <c r="BJ262" s="3" t="s">
        <v>77</v>
      </c>
      <c r="BK262" s="172">
        <f>ROUND(I262*H262,2)</f>
        <v>0</v>
      </c>
      <c r="BL262" s="3" t="s">
        <v>128</v>
      </c>
      <c r="BM262" s="171" t="s">
        <v>424</v>
      </c>
    </row>
    <row r="263" spans="2:65" s="20" customFormat="1">
      <c r="B263" s="21"/>
      <c r="C263" s="22"/>
      <c r="D263" s="173" t="s">
        <v>130</v>
      </c>
      <c r="E263" s="22"/>
      <c r="F263" s="174" t="s">
        <v>425</v>
      </c>
      <c r="G263" s="22"/>
      <c r="H263" s="22"/>
      <c r="I263" s="175"/>
      <c r="J263" s="22"/>
      <c r="K263" s="22"/>
      <c r="L263" s="25"/>
      <c r="M263" s="176"/>
      <c r="N263" s="22"/>
      <c r="O263" s="22"/>
      <c r="P263" s="22"/>
      <c r="Q263" s="22"/>
      <c r="R263" s="22"/>
      <c r="S263" s="22"/>
      <c r="T263" s="53"/>
      <c r="AT263" s="3" t="s">
        <v>130</v>
      </c>
      <c r="AU263" s="3" t="s">
        <v>79</v>
      </c>
    </row>
    <row r="264" spans="2:65" s="20" customFormat="1" ht="19.5">
      <c r="B264" s="21"/>
      <c r="C264" s="22"/>
      <c r="D264" s="180" t="s">
        <v>138</v>
      </c>
      <c r="E264" s="22"/>
      <c r="F264" s="189" t="s">
        <v>426</v>
      </c>
      <c r="G264" s="22"/>
      <c r="H264" s="22"/>
      <c r="I264" s="175"/>
      <c r="J264" s="22"/>
      <c r="K264" s="22"/>
      <c r="L264" s="25"/>
      <c r="M264" s="176"/>
      <c r="N264" s="22"/>
      <c r="O264" s="22"/>
      <c r="P264" s="22"/>
      <c r="Q264" s="22"/>
      <c r="R264" s="22"/>
      <c r="S264" s="22"/>
      <c r="T264" s="53"/>
      <c r="AT264" s="3" t="s">
        <v>138</v>
      </c>
      <c r="AU264" s="3" t="s">
        <v>79</v>
      </c>
    </row>
    <row r="265" spans="2:65" s="144" customFormat="1" ht="22.9" customHeight="1">
      <c r="B265" s="145"/>
      <c r="C265" s="146"/>
      <c r="D265" s="147" t="s">
        <v>68</v>
      </c>
      <c r="E265" s="158" t="s">
        <v>427</v>
      </c>
      <c r="F265" s="158" t="s">
        <v>428</v>
      </c>
      <c r="G265" s="146"/>
      <c r="H265" s="146"/>
      <c r="I265" s="149"/>
      <c r="J265" s="159">
        <f>BK265</f>
        <v>0</v>
      </c>
      <c r="K265" s="146"/>
      <c r="L265" s="151"/>
      <c r="M265" s="152"/>
      <c r="N265" s="146"/>
      <c r="O265" s="146"/>
      <c r="P265" s="153">
        <f>SUM(P266:P268)</f>
        <v>0</v>
      </c>
      <c r="Q265" s="146"/>
      <c r="R265" s="153">
        <f>SUM(R266:R268)</f>
        <v>0</v>
      </c>
      <c r="S265" s="146"/>
      <c r="T265" s="154">
        <f>SUM(T266:T268)</f>
        <v>0</v>
      </c>
      <c r="AR265" s="155" t="s">
        <v>77</v>
      </c>
      <c r="AT265" s="156" t="s">
        <v>68</v>
      </c>
      <c r="AU265" s="156" t="s">
        <v>77</v>
      </c>
      <c r="AY265" s="155" t="s">
        <v>121</v>
      </c>
      <c r="BK265" s="157">
        <f>SUM(BK266:BK268)</f>
        <v>0</v>
      </c>
    </row>
    <row r="266" spans="2:65" s="20" customFormat="1" ht="55.5" customHeight="1">
      <c r="B266" s="21"/>
      <c r="C266" s="160" t="s">
        <v>429</v>
      </c>
      <c r="D266" s="160" t="s">
        <v>123</v>
      </c>
      <c r="E266" s="161" t="s">
        <v>430</v>
      </c>
      <c r="F266" s="162" t="s">
        <v>431</v>
      </c>
      <c r="G266" s="163" t="s">
        <v>201</v>
      </c>
      <c r="H266" s="164">
        <v>7.9459999999999997</v>
      </c>
      <c r="I266" s="165"/>
      <c r="J266" s="166">
        <f>ROUND(I266*H266,2)</f>
        <v>0</v>
      </c>
      <c r="K266" s="162" t="s">
        <v>127</v>
      </c>
      <c r="L266" s="25"/>
      <c r="M266" s="167" t="s">
        <v>19</v>
      </c>
      <c r="N266" s="168" t="s">
        <v>40</v>
      </c>
      <c r="O266" s="22"/>
      <c r="P266" s="169">
        <f>O266*H266</f>
        <v>0</v>
      </c>
      <c r="Q266" s="169">
        <v>0</v>
      </c>
      <c r="R266" s="169">
        <f>Q266*H266</f>
        <v>0</v>
      </c>
      <c r="S266" s="169">
        <v>0</v>
      </c>
      <c r="T266" s="170">
        <f>S266*H266</f>
        <v>0</v>
      </c>
      <c r="AR266" s="171" t="s">
        <v>128</v>
      </c>
      <c r="AT266" s="171" t="s">
        <v>123</v>
      </c>
      <c r="AU266" s="171" t="s">
        <v>79</v>
      </c>
      <c r="AY266" s="3" t="s">
        <v>121</v>
      </c>
      <c r="BE266" s="172">
        <f t="shared" si="17"/>
        <v>0</v>
      </c>
      <c r="BF266" s="172">
        <f t="shared" si="18"/>
        <v>0</v>
      </c>
      <c r="BG266" s="172">
        <f t="shared" si="19"/>
        <v>0</v>
      </c>
      <c r="BH266" s="172">
        <f t="shared" si="20"/>
        <v>0</v>
      </c>
      <c r="BI266" s="172">
        <f t="shared" si="21"/>
        <v>0</v>
      </c>
      <c r="BJ266" s="3" t="s">
        <v>77</v>
      </c>
      <c r="BK266" s="172">
        <f>ROUND(I266*H266,2)</f>
        <v>0</v>
      </c>
      <c r="BL266" s="3" t="s">
        <v>128</v>
      </c>
      <c r="BM266" s="171" t="s">
        <v>432</v>
      </c>
    </row>
    <row r="267" spans="2:65" s="20" customFormat="1">
      <c r="B267" s="21"/>
      <c r="C267" s="22"/>
      <c r="D267" s="173" t="s">
        <v>130</v>
      </c>
      <c r="E267" s="22"/>
      <c r="F267" s="174" t="s">
        <v>433</v>
      </c>
      <c r="G267" s="22"/>
      <c r="H267" s="22"/>
      <c r="I267" s="175"/>
      <c r="J267" s="22"/>
      <c r="K267" s="22"/>
      <c r="L267" s="25"/>
      <c r="M267" s="176"/>
      <c r="N267" s="22"/>
      <c r="O267" s="22"/>
      <c r="P267" s="22"/>
      <c r="Q267" s="22"/>
      <c r="R267" s="22"/>
      <c r="S267" s="22"/>
      <c r="T267" s="53"/>
      <c r="AT267" s="3" t="s">
        <v>130</v>
      </c>
      <c r="AU267" s="3" t="s">
        <v>79</v>
      </c>
    </row>
    <row r="268" spans="2:65" s="20" customFormat="1" ht="29.25">
      <c r="B268" s="21"/>
      <c r="C268" s="22"/>
      <c r="D268" s="180" t="s">
        <v>138</v>
      </c>
      <c r="E268" s="22"/>
      <c r="F268" s="189" t="s">
        <v>434</v>
      </c>
      <c r="G268" s="22"/>
      <c r="H268" s="22"/>
      <c r="I268" s="175"/>
      <c r="J268" s="22"/>
      <c r="K268" s="22"/>
      <c r="L268" s="25"/>
      <c r="M268" s="232"/>
      <c r="N268" s="233"/>
      <c r="O268" s="233"/>
      <c r="P268" s="233"/>
      <c r="Q268" s="233"/>
      <c r="R268" s="233"/>
      <c r="S268" s="233"/>
      <c r="T268" s="234"/>
      <c r="AT268" s="3" t="s">
        <v>138</v>
      </c>
      <c r="AU268" s="3" t="s">
        <v>79</v>
      </c>
    </row>
    <row r="269" spans="2:65" s="20" customFormat="1" ht="6.95" customHeight="1">
      <c r="B269" s="34"/>
      <c r="C269" s="35"/>
      <c r="D269" s="35"/>
      <c r="E269" s="35"/>
      <c r="F269" s="35"/>
      <c r="G269" s="35"/>
      <c r="H269" s="35"/>
      <c r="I269" s="35"/>
      <c r="J269" s="35"/>
      <c r="K269" s="35"/>
      <c r="L269" s="25"/>
    </row>
  </sheetData>
  <sheetProtection algorithmName="SHA-512" hashValue="PBksK5aS8CvRsOBdmrXVz6t1CD2kc+Ky1ixhJRSxLZPi9wFKIl5616/UhTZPBPk93swEfiHbwPUUTe6SFdZFzA==" saltValue="MPFDL3Jlty5FRl8IJGAao4K3aOYrO6zj0MgFFCiLMWKLO02ljslGXnE1gdHchW0l4A07TEkwGzUJM/thrSiQ5g==" spinCount="100000" sheet="1" objects="1" scenarios="1" formatColumns="0" formatRows="0" autoFilter="0"/>
  <autoFilter ref="C88:K268"/>
  <mergeCells count="9">
    <mergeCell ref="E50:H50"/>
    <mergeCell ref="E79:H79"/>
    <mergeCell ref="E81:H81"/>
    <mergeCell ref="L2:V2"/>
    <mergeCell ref="E7:H7"/>
    <mergeCell ref="E9:H9"/>
    <mergeCell ref="E18:H18"/>
    <mergeCell ref="E27:H27"/>
    <mergeCell ref="E48:H48"/>
  </mergeCells>
  <hyperlinks>
    <hyperlink ref="F93" r:id="rId1"/>
    <hyperlink ref="F96" r:id="rId2"/>
    <hyperlink ref="F99" r:id="rId3"/>
    <hyperlink ref="F102" r:id="rId4"/>
    <hyperlink ref="F105" r:id="rId5"/>
    <hyperlink ref="F111" r:id="rId6"/>
    <hyperlink ref="F115" r:id="rId7"/>
    <hyperlink ref="F131" r:id="rId8"/>
    <hyperlink ref="F134" r:id="rId9"/>
    <hyperlink ref="F138" r:id="rId10"/>
    <hyperlink ref="F148" r:id="rId11"/>
    <hyperlink ref="F152" r:id="rId12"/>
    <hyperlink ref="F158" r:id="rId13"/>
    <hyperlink ref="F167" r:id="rId14"/>
    <hyperlink ref="F187" r:id="rId15"/>
    <hyperlink ref="F191" r:id="rId16"/>
    <hyperlink ref="F195" r:id="rId17"/>
    <hyperlink ref="F198" r:id="rId18"/>
    <hyperlink ref="F204" r:id="rId19"/>
    <hyperlink ref="F208" r:id="rId20"/>
    <hyperlink ref="F212" r:id="rId21"/>
    <hyperlink ref="F221" r:id="rId22"/>
    <hyperlink ref="F233" r:id="rId23"/>
    <hyperlink ref="F244" r:id="rId24"/>
    <hyperlink ref="F247" r:id="rId25"/>
    <hyperlink ref="F250" r:id="rId26"/>
    <hyperlink ref="F255" r:id="rId27"/>
    <hyperlink ref="F258" r:id="rId28"/>
    <hyperlink ref="F260" r:id="rId29"/>
    <hyperlink ref="F263" r:id="rId30"/>
    <hyperlink ref="F267" r:id="rId31"/>
  </hyperlinks>
  <pageMargins left="0.39375000000000004" right="0.39375000000000004" top="0.39375000000000004" bottom="0.39375000000000004" header="0" footer="0"/>
  <pageSetup paperSize="9" fitToHeight="100" orientation="portrait" blackAndWhite="1"/>
  <headerFooter>
    <oddFooter>&amp;CStrana &amp;P z &amp;N</oddFooter>
  </headerFooter>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2:46" s="1" customFormat="1" ht="36.950000000000003" customHeight="1">
      <c r="L2" s="318"/>
      <c r="M2" s="318"/>
      <c r="N2" s="318"/>
      <c r="O2" s="318"/>
      <c r="P2" s="318"/>
      <c r="Q2" s="318"/>
      <c r="R2" s="318"/>
      <c r="S2" s="318"/>
      <c r="T2" s="318"/>
      <c r="U2" s="318"/>
      <c r="V2" s="318"/>
      <c r="AT2" s="3" t="s">
        <v>82</v>
      </c>
    </row>
    <row r="3" spans="2:46" s="1" customFormat="1" ht="6.95" customHeight="1">
      <c r="B3" s="91"/>
      <c r="C3" s="92"/>
      <c r="D3" s="92"/>
      <c r="E3" s="92"/>
      <c r="F3" s="92"/>
      <c r="G3" s="92"/>
      <c r="H3" s="92"/>
      <c r="I3" s="92"/>
      <c r="J3" s="92"/>
      <c r="K3" s="92"/>
      <c r="L3" s="6"/>
      <c r="AT3" s="3" t="s">
        <v>79</v>
      </c>
    </row>
    <row r="4" spans="2:46" s="1" customFormat="1" ht="24.95" customHeight="1">
      <c r="B4" s="6"/>
      <c r="D4" s="93" t="s">
        <v>89</v>
      </c>
      <c r="L4" s="6"/>
      <c r="M4" s="94" t="s">
        <v>10</v>
      </c>
      <c r="AT4" s="3" t="s">
        <v>4</v>
      </c>
    </row>
    <row r="5" spans="2:46" s="1" customFormat="1" ht="6.95" customHeight="1">
      <c r="B5" s="6"/>
      <c r="L5" s="6"/>
    </row>
    <row r="6" spans="2:46" s="1" customFormat="1" ht="12" customHeight="1">
      <c r="B6" s="6"/>
      <c r="D6" s="95" t="s">
        <v>16</v>
      </c>
      <c r="L6" s="6"/>
    </row>
    <row r="7" spans="2:46" s="1" customFormat="1" ht="16.5" customHeight="1">
      <c r="B7" s="6"/>
      <c r="E7" s="358" t="str">
        <f>'Rekapitulace stavby'!K6</f>
        <v>MŠ V.Nejedlého 769 - Oplocení areálu</v>
      </c>
      <c r="F7" s="359"/>
      <c r="G7" s="359"/>
      <c r="H7" s="359"/>
      <c r="L7" s="6"/>
    </row>
    <row r="8" spans="2:46" s="20" customFormat="1" ht="12" customHeight="1">
      <c r="B8" s="25"/>
      <c r="D8" s="95" t="s">
        <v>90</v>
      </c>
      <c r="L8" s="25"/>
    </row>
    <row r="9" spans="2:46" s="20" customFormat="1" ht="16.5" customHeight="1">
      <c r="B9" s="25"/>
      <c r="E9" s="360" t="s">
        <v>435</v>
      </c>
      <c r="F9" s="361"/>
      <c r="G9" s="361"/>
      <c r="H9" s="361"/>
      <c r="L9" s="25"/>
    </row>
    <row r="10" spans="2:46" s="20" customFormat="1">
      <c r="B10" s="25"/>
      <c r="L10" s="25"/>
    </row>
    <row r="11" spans="2:46" s="20" customFormat="1" ht="12" customHeight="1">
      <c r="B11" s="25"/>
      <c r="D11" s="95" t="s">
        <v>18</v>
      </c>
      <c r="F11" s="96" t="s">
        <v>19</v>
      </c>
      <c r="I11" s="95" t="s">
        <v>20</v>
      </c>
      <c r="J11" s="96" t="s">
        <v>19</v>
      </c>
      <c r="L11" s="25"/>
    </row>
    <row r="12" spans="2:46" s="20" customFormat="1" ht="12" customHeight="1">
      <c r="B12" s="25"/>
      <c r="D12" s="95" t="s">
        <v>21</v>
      </c>
      <c r="F12" s="96" t="s">
        <v>22</v>
      </c>
      <c r="I12" s="95" t="s">
        <v>23</v>
      </c>
      <c r="J12" s="97" t="str">
        <f>'Rekapitulace stavby'!AN8</f>
        <v>27. 7. 2023</v>
      </c>
      <c r="L12" s="25"/>
    </row>
    <row r="13" spans="2:46" s="20" customFormat="1" ht="10.9" customHeight="1">
      <c r="B13" s="25"/>
      <c r="L13" s="25"/>
    </row>
    <row r="14" spans="2:46" s="20" customFormat="1" ht="12" customHeight="1">
      <c r="B14" s="25"/>
      <c r="D14" s="95" t="s">
        <v>25</v>
      </c>
      <c r="I14" s="95" t="s">
        <v>26</v>
      </c>
      <c r="J14" s="96" t="str">
        <f>IF('Rekapitulace stavby'!AN10="","",'Rekapitulace stavby'!AN10)</f>
        <v/>
      </c>
      <c r="L14" s="25"/>
    </row>
    <row r="15" spans="2:46" s="20" customFormat="1" ht="18" customHeight="1">
      <c r="B15" s="25"/>
      <c r="E15" s="96" t="str">
        <f>IF('Rekapitulace stavby'!E11="","",'Rekapitulace stavby'!E11)</f>
        <v xml:space="preserve"> </v>
      </c>
      <c r="I15" s="95" t="s">
        <v>27</v>
      </c>
      <c r="J15" s="96" t="str">
        <f>IF('Rekapitulace stavby'!AN11="","",'Rekapitulace stavby'!AN11)</f>
        <v/>
      </c>
      <c r="L15" s="25"/>
    </row>
    <row r="16" spans="2:46" s="20" customFormat="1" ht="6.95" customHeight="1">
      <c r="B16" s="25"/>
      <c r="L16" s="25"/>
    </row>
    <row r="17" spans="2:12" s="20" customFormat="1" ht="12" customHeight="1">
      <c r="B17" s="25"/>
      <c r="D17" s="95" t="s">
        <v>28</v>
      </c>
      <c r="I17" s="95" t="s">
        <v>26</v>
      </c>
      <c r="J17" s="16" t="str">
        <f>'Rekapitulace stavby'!AN13</f>
        <v>Vyplň údaj</v>
      </c>
      <c r="L17" s="25"/>
    </row>
    <row r="18" spans="2:12" s="20" customFormat="1" ht="18" customHeight="1">
      <c r="B18" s="25"/>
      <c r="E18" s="362" t="str">
        <f>'Rekapitulace stavby'!E14</f>
        <v>Vyplň údaj</v>
      </c>
      <c r="F18" s="363"/>
      <c r="G18" s="363"/>
      <c r="H18" s="363"/>
      <c r="I18" s="95" t="s">
        <v>27</v>
      </c>
      <c r="J18" s="16" t="str">
        <f>'Rekapitulace stavby'!AN14</f>
        <v>Vyplň údaj</v>
      </c>
      <c r="L18" s="25"/>
    </row>
    <row r="19" spans="2:12" s="20" customFormat="1" ht="6.95" customHeight="1">
      <c r="B19" s="25"/>
      <c r="L19" s="25"/>
    </row>
    <row r="20" spans="2:12" s="20" customFormat="1" ht="12" customHeight="1">
      <c r="B20" s="25"/>
      <c r="D20" s="95" t="s">
        <v>30</v>
      </c>
      <c r="I20" s="95" t="s">
        <v>26</v>
      </c>
      <c r="J20" s="96" t="str">
        <f>IF('Rekapitulace stavby'!AN16="","",'Rekapitulace stavby'!AN16)</f>
        <v/>
      </c>
      <c r="L20" s="25"/>
    </row>
    <row r="21" spans="2:12" s="20" customFormat="1" ht="18" customHeight="1">
      <c r="B21" s="25"/>
      <c r="E21" s="96" t="str">
        <f>IF('Rekapitulace stavby'!E17="","",'Rekapitulace stavby'!E17)</f>
        <v xml:space="preserve"> </v>
      </c>
      <c r="I21" s="95" t="s">
        <v>27</v>
      </c>
      <c r="J21" s="96" t="str">
        <f>IF('Rekapitulace stavby'!AN17="","",'Rekapitulace stavby'!AN17)</f>
        <v/>
      </c>
      <c r="L21" s="25"/>
    </row>
    <row r="22" spans="2:12" s="20" customFormat="1" ht="6.95" customHeight="1">
      <c r="B22" s="25"/>
      <c r="L22" s="25"/>
    </row>
    <row r="23" spans="2:12" s="20" customFormat="1" ht="12" customHeight="1">
      <c r="B23" s="25"/>
      <c r="D23" s="95" t="s">
        <v>32</v>
      </c>
      <c r="I23" s="95" t="s">
        <v>26</v>
      </c>
      <c r="J23" s="96" t="str">
        <f>IF('Rekapitulace stavby'!AN19="","",'Rekapitulace stavby'!AN19)</f>
        <v/>
      </c>
      <c r="L23" s="25"/>
    </row>
    <row r="24" spans="2:12" s="20" customFormat="1" ht="18" customHeight="1">
      <c r="B24" s="25"/>
      <c r="E24" s="96" t="str">
        <f>IF('Rekapitulace stavby'!E20="","",'Rekapitulace stavby'!E20)</f>
        <v xml:space="preserve"> </v>
      </c>
      <c r="I24" s="95" t="s">
        <v>27</v>
      </c>
      <c r="J24" s="96" t="str">
        <f>IF('Rekapitulace stavby'!AN20="","",'Rekapitulace stavby'!AN20)</f>
        <v/>
      </c>
      <c r="L24" s="25"/>
    </row>
    <row r="25" spans="2:12" s="20" customFormat="1" ht="6.95" customHeight="1">
      <c r="B25" s="25"/>
      <c r="L25" s="25"/>
    </row>
    <row r="26" spans="2:12" s="20" customFormat="1" ht="12" customHeight="1">
      <c r="B26" s="25"/>
      <c r="D26" s="95" t="s">
        <v>33</v>
      </c>
      <c r="L26" s="25"/>
    </row>
    <row r="27" spans="2:12" s="98" customFormat="1" ht="16.5" customHeight="1">
      <c r="B27" s="99"/>
      <c r="E27" s="364" t="s">
        <v>19</v>
      </c>
      <c r="F27" s="364"/>
      <c r="G27" s="364"/>
      <c r="H27" s="364"/>
      <c r="L27" s="99"/>
    </row>
    <row r="28" spans="2:12" s="20" customFormat="1" ht="6.95" customHeight="1">
      <c r="B28" s="25"/>
      <c r="L28" s="25"/>
    </row>
    <row r="29" spans="2:12" s="20" customFormat="1" ht="6.95" customHeight="1">
      <c r="B29" s="25"/>
      <c r="D29" s="49"/>
      <c r="E29" s="49"/>
      <c r="F29" s="49"/>
      <c r="G29" s="49"/>
      <c r="H29" s="49"/>
      <c r="I29" s="49"/>
      <c r="J29" s="49"/>
      <c r="K29" s="49"/>
      <c r="L29" s="25"/>
    </row>
    <row r="30" spans="2:12" s="20" customFormat="1" ht="25.35" customHeight="1">
      <c r="B30" s="25"/>
      <c r="D30" s="100" t="s">
        <v>35</v>
      </c>
      <c r="J30" s="101">
        <f>ROUND(J88, 2)</f>
        <v>0</v>
      </c>
      <c r="L30" s="25"/>
    </row>
    <row r="31" spans="2:12" s="20" customFormat="1" ht="6.95" customHeight="1">
      <c r="B31" s="25"/>
      <c r="D31" s="49"/>
      <c r="E31" s="49"/>
      <c r="F31" s="49"/>
      <c r="G31" s="49"/>
      <c r="H31" s="49"/>
      <c r="I31" s="49"/>
      <c r="J31" s="49"/>
      <c r="K31" s="49"/>
      <c r="L31" s="25"/>
    </row>
    <row r="32" spans="2:12" s="20" customFormat="1" ht="14.45" customHeight="1">
      <c r="B32" s="25"/>
      <c r="F32" s="102" t="s">
        <v>37</v>
      </c>
      <c r="I32" s="102" t="s">
        <v>36</v>
      </c>
      <c r="J32" s="102" t="s">
        <v>38</v>
      </c>
      <c r="L32" s="25"/>
    </row>
    <row r="33" spans="2:12" s="20" customFormat="1" ht="14.45" customHeight="1">
      <c r="B33" s="25"/>
      <c r="D33" s="51" t="s">
        <v>39</v>
      </c>
      <c r="E33" s="95" t="s">
        <v>40</v>
      </c>
      <c r="F33" s="103">
        <f>ROUND((SUM(BE88:BE275)),  2)</f>
        <v>0</v>
      </c>
      <c r="I33" s="104">
        <v>0.21</v>
      </c>
      <c r="J33" s="103">
        <f>ROUND(((SUM(BE88:BE275))*I33),  2)</f>
        <v>0</v>
      </c>
      <c r="L33" s="25"/>
    </row>
    <row r="34" spans="2:12" s="20" customFormat="1" ht="14.45" customHeight="1">
      <c r="B34" s="25"/>
      <c r="E34" s="95" t="s">
        <v>41</v>
      </c>
      <c r="F34" s="103">
        <f>ROUND((SUM(BF88:BF275)),  2)</f>
        <v>0</v>
      </c>
      <c r="I34" s="104">
        <v>0.15</v>
      </c>
      <c r="J34" s="103">
        <f>ROUND(((SUM(BF88:BF275))*I34),  2)</f>
        <v>0</v>
      </c>
      <c r="L34" s="25"/>
    </row>
    <row r="35" spans="2:12" s="20" customFormat="1" ht="14.45" hidden="1" customHeight="1">
      <c r="B35" s="25"/>
      <c r="E35" s="95" t="s">
        <v>42</v>
      </c>
      <c r="F35" s="103">
        <f>ROUND((SUM(BG88:BG275)),  2)</f>
        <v>0</v>
      </c>
      <c r="I35" s="104">
        <v>0.21</v>
      </c>
      <c r="J35" s="103">
        <f t="shared" ref="J35:J37" si="0">0</f>
        <v>0</v>
      </c>
      <c r="L35" s="25"/>
    </row>
    <row r="36" spans="2:12" s="20" customFormat="1" ht="14.45" hidden="1" customHeight="1">
      <c r="B36" s="25"/>
      <c r="E36" s="95" t="s">
        <v>43</v>
      </c>
      <c r="F36" s="103">
        <f>ROUND((SUM(BH88:BH275)),  2)</f>
        <v>0</v>
      </c>
      <c r="I36" s="104">
        <v>0.15</v>
      </c>
      <c r="J36" s="103">
        <f t="shared" si="0"/>
        <v>0</v>
      </c>
      <c r="L36" s="25"/>
    </row>
    <row r="37" spans="2:12" s="20" customFormat="1" ht="14.45" hidden="1" customHeight="1">
      <c r="B37" s="25"/>
      <c r="E37" s="95" t="s">
        <v>44</v>
      </c>
      <c r="F37" s="103">
        <f>ROUND((SUM(BI88:BI275)),  2)</f>
        <v>0</v>
      </c>
      <c r="I37" s="104">
        <v>0</v>
      </c>
      <c r="J37" s="103">
        <f t="shared" si="0"/>
        <v>0</v>
      </c>
      <c r="L37" s="25"/>
    </row>
    <row r="38" spans="2:12" s="20" customFormat="1" ht="6.95" customHeight="1">
      <c r="B38" s="25"/>
      <c r="L38" s="25"/>
    </row>
    <row r="39" spans="2:12" s="20" customFormat="1" ht="25.35" customHeight="1">
      <c r="B39" s="25"/>
      <c r="C39" s="105"/>
      <c r="D39" s="106" t="s">
        <v>45</v>
      </c>
      <c r="E39" s="107"/>
      <c r="F39" s="107"/>
      <c r="G39" s="108" t="s">
        <v>46</v>
      </c>
      <c r="H39" s="109" t="s">
        <v>47</v>
      </c>
      <c r="I39" s="107"/>
      <c r="J39" s="110">
        <f>SUM(J30:J37)</f>
        <v>0</v>
      </c>
      <c r="K39" s="111"/>
      <c r="L39" s="25"/>
    </row>
    <row r="40" spans="2:12" s="20" customFormat="1" ht="14.45" customHeight="1">
      <c r="B40" s="112"/>
      <c r="C40" s="113"/>
      <c r="D40" s="113"/>
      <c r="E40" s="113"/>
      <c r="F40" s="113"/>
      <c r="G40" s="113"/>
      <c r="H40" s="113"/>
      <c r="I40" s="113"/>
      <c r="J40" s="113"/>
      <c r="K40" s="113"/>
      <c r="L40" s="25"/>
    </row>
    <row r="44" spans="2:12" s="20" customFormat="1" ht="6.95" customHeight="1">
      <c r="B44" s="114"/>
      <c r="C44" s="115"/>
      <c r="D44" s="115"/>
      <c r="E44" s="115"/>
      <c r="F44" s="115"/>
      <c r="G44" s="115"/>
      <c r="H44" s="115"/>
      <c r="I44" s="115"/>
      <c r="J44" s="115"/>
      <c r="K44" s="115"/>
      <c r="L44" s="25"/>
    </row>
    <row r="45" spans="2:12" s="20" customFormat="1" ht="24.95" customHeight="1">
      <c r="B45" s="21"/>
      <c r="C45" s="9" t="s">
        <v>92</v>
      </c>
      <c r="D45" s="22"/>
      <c r="E45" s="22"/>
      <c r="F45" s="22"/>
      <c r="G45" s="22"/>
      <c r="H45" s="22"/>
      <c r="I45" s="22"/>
      <c r="J45" s="22"/>
      <c r="K45" s="22"/>
      <c r="L45" s="25"/>
    </row>
    <row r="46" spans="2:12" s="20" customFormat="1" ht="6.95" customHeight="1">
      <c r="B46" s="21"/>
      <c r="C46" s="22"/>
      <c r="D46" s="22"/>
      <c r="E46" s="22"/>
      <c r="F46" s="22"/>
      <c r="G46" s="22"/>
      <c r="H46" s="22"/>
      <c r="I46" s="22"/>
      <c r="J46" s="22"/>
      <c r="K46" s="22"/>
      <c r="L46" s="25"/>
    </row>
    <row r="47" spans="2:12" s="20" customFormat="1" ht="12" customHeight="1">
      <c r="B47" s="21"/>
      <c r="C47" s="15" t="s">
        <v>16</v>
      </c>
      <c r="D47" s="22"/>
      <c r="E47" s="22"/>
      <c r="F47" s="22"/>
      <c r="G47" s="22"/>
      <c r="H47" s="22"/>
      <c r="I47" s="22"/>
      <c r="J47" s="22"/>
      <c r="K47" s="22"/>
      <c r="L47" s="25"/>
    </row>
    <row r="48" spans="2:12" s="20" customFormat="1" ht="16.5" customHeight="1">
      <c r="B48" s="21"/>
      <c r="C48" s="22"/>
      <c r="D48" s="22"/>
      <c r="E48" s="365" t="str">
        <f>E7</f>
        <v>MŠ V.Nejedlého 769 - Oplocení areálu</v>
      </c>
      <c r="F48" s="366"/>
      <c r="G48" s="366"/>
      <c r="H48" s="366"/>
      <c r="I48" s="22"/>
      <c r="J48" s="22"/>
      <c r="K48" s="22"/>
      <c r="L48" s="25"/>
    </row>
    <row r="49" spans="2:47" s="20" customFormat="1" ht="12" customHeight="1">
      <c r="B49" s="21"/>
      <c r="C49" s="15" t="s">
        <v>90</v>
      </c>
      <c r="D49" s="22"/>
      <c r="E49" s="22"/>
      <c r="F49" s="22"/>
      <c r="G49" s="22"/>
      <c r="H49" s="22"/>
      <c r="I49" s="22"/>
      <c r="J49" s="22"/>
      <c r="K49" s="22"/>
      <c r="L49" s="25"/>
    </row>
    <row r="50" spans="2:47" s="20" customFormat="1" ht="16.5" customHeight="1">
      <c r="B50" s="21"/>
      <c r="C50" s="22"/>
      <c r="D50" s="22"/>
      <c r="E50" s="338" t="str">
        <f>E9</f>
        <v>02 - Etapa II. (C-garáž)</v>
      </c>
      <c r="F50" s="367"/>
      <c r="G50" s="367"/>
      <c r="H50" s="367"/>
      <c r="I50" s="22"/>
      <c r="J50" s="22"/>
      <c r="K50" s="22"/>
      <c r="L50" s="25"/>
    </row>
    <row r="51" spans="2:47" s="20" customFormat="1" ht="6.95" customHeight="1">
      <c r="B51" s="21"/>
      <c r="C51" s="22"/>
      <c r="D51" s="22"/>
      <c r="E51" s="22"/>
      <c r="F51" s="22"/>
      <c r="G51" s="22"/>
      <c r="H51" s="22"/>
      <c r="I51" s="22"/>
      <c r="J51" s="22"/>
      <c r="K51" s="22"/>
      <c r="L51" s="25"/>
    </row>
    <row r="52" spans="2:47" s="20" customFormat="1" ht="12" customHeight="1">
      <c r="B52" s="21"/>
      <c r="C52" s="15" t="s">
        <v>21</v>
      </c>
      <c r="D52" s="22"/>
      <c r="E52" s="22"/>
      <c r="F52" s="13" t="str">
        <f>F12</f>
        <v xml:space="preserve"> </v>
      </c>
      <c r="G52" s="22"/>
      <c r="H52" s="22"/>
      <c r="I52" s="15" t="s">
        <v>23</v>
      </c>
      <c r="J52" s="48" t="str">
        <f>IF(J12="","",J12)</f>
        <v>27. 7. 2023</v>
      </c>
      <c r="K52" s="22"/>
      <c r="L52" s="25"/>
    </row>
    <row r="53" spans="2:47" s="20" customFormat="1" ht="6.95" customHeight="1">
      <c r="B53" s="21"/>
      <c r="C53" s="22"/>
      <c r="D53" s="22"/>
      <c r="E53" s="22"/>
      <c r="F53" s="22"/>
      <c r="G53" s="22"/>
      <c r="H53" s="22"/>
      <c r="I53" s="22"/>
      <c r="J53" s="22"/>
      <c r="K53" s="22"/>
      <c r="L53" s="25"/>
    </row>
    <row r="54" spans="2:47" s="20" customFormat="1" ht="15.2" customHeight="1">
      <c r="B54" s="21"/>
      <c r="C54" s="15" t="s">
        <v>25</v>
      </c>
      <c r="D54" s="22"/>
      <c r="E54" s="22"/>
      <c r="F54" s="13" t="str">
        <f>E15</f>
        <v xml:space="preserve"> </v>
      </c>
      <c r="G54" s="22"/>
      <c r="H54" s="22"/>
      <c r="I54" s="15" t="s">
        <v>30</v>
      </c>
      <c r="J54" s="18" t="str">
        <f>E21</f>
        <v xml:space="preserve"> </v>
      </c>
      <c r="K54" s="22"/>
      <c r="L54" s="25"/>
    </row>
    <row r="55" spans="2:47" s="20" customFormat="1" ht="15.2" customHeight="1">
      <c r="B55" s="21"/>
      <c r="C55" s="15" t="s">
        <v>28</v>
      </c>
      <c r="D55" s="22"/>
      <c r="E55" s="22"/>
      <c r="F55" s="13" t="str">
        <f>IF(E18="","",E18)</f>
        <v>Vyplň údaj</v>
      </c>
      <c r="G55" s="22"/>
      <c r="H55" s="22"/>
      <c r="I55" s="15" t="s">
        <v>32</v>
      </c>
      <c r="J55" s="18" t="str">
        <f>E24</f>
        <v xml:space="preserve"> </v>
      </c>
      <c r="K55" s="22"/>
      <c r="L55" s="25"/>
    </row>
    <row r="56" spans="2:47" s="20" customFormat="1" ht="10.35" customHeight="1">
      <c r="B56" s="21"/>
      <c r="C56" s="22"/>
      <c r="D56" s="22"/>
      <c r="E56" s="22"/>
      <c r="F56" s="22"/>
      <c r="G56" s="22"/>
      <c r="H56" s="22"/>
      <c r="I56" s="22"/>
      <c r="J56" s="22"/>
      <c r="K56" s="22"/>
      <c r="L56" s="25"/>
    </row>
    <row r="57" spans="2:47" s="20" customFormat="1" ht="29.25" customHeight="1">
      <c r="B57" s="21"/>
      <c r="C57" s="116" t="s">
        <v>93</v>
      </c>
      <c r="D57" s="117"/>
      <c r="E57" s="117"/>
      <c r="F57" s="117"/>
      <c r="G57" s="117"/>
      <c r="H57" s="117"/>
      <c r="I57" s="117"/>
      <c r="J57" s="118" t="s">
        <v>94</v>
      </c>
      <c r="K57" s="117"/>
      <c r="L57" s="25"/>
    </row>
    <row r="58" spans="2:47" s="20" customFormat="1" ht="10.35" customHeight="1">
      <c r="B58" s="21"/>
      <c r="C58" s="22"/>
      <c r="D58" s="22"/>
      <c r="E58" s="22"/>
      <c r="F58" s="22"/>
      <c r="G58" s="22"/>
      <c r="H58" s="22"/>
      <c r="I58" s="22"/>
      <c r="J58" s="22"/>
      <c r="K58" s="22"/>
      <c r="L58" s="25"/>
    </row>
    <row r="59" spans="2:47" s="20" customFormat="1" ht="22.9" customHeight="1">
      <c r="B59" s="21"/>
      <c r="C59" s="119" t="s">
        <v>67</v>
      </c>
      <c r="D59" s="22"/>
      <c r="E59" s="22"/>
      <c r="F59" s="22"/>
      <c r="G59" s="22"/>
      <c r="H59" s="22"/>
      <c r="I59" s="22"/>
      <c r="J59" s="66">
        <f t="shared" ref="J59:J61" si="1">J88</f>
        <v>0</v>
      </c>
      <c r="K59" s="22"/>
      <c r="L59" s="25"/>
      <c r="AU59" s="3" t="s">
        <v>95</v>
      </c>
    </row>
    <row r="60" spans="2:47" s="120" customFormat="1" ht="24.95" customHeight="1">
      <c r="B60" s="121"/>
      <c r="C60" s="122"/>
      <c r="D60" s="123" t="s">
        <v>96</v>
      </c>
      <c r="E60" s="124"/>
      <c r="F60" s="124"/>
      <c r="G60" s="124"/>
      <c r="H60" s="124"/>
      <c r="I60" s="124"/>
      <c r="J60" s="125">
        <f t="shared" si="1"/>
        <v>0</v>
      </c>
      <c r="K60" s="122"/>
      <c r="L60" s="126"/>
    </row>
    <row r="61" spans="2:47" s="127" customFormat="1" ht="19.899999999999999" customHeight="1">
      <c r="B61" s="128"/>
      <c r="C61" s="129"/>
      <c r="D61" s="130" t="s">
        <v>97</v>
      </c>
      <c r="E61" s="131"/>
      <c r="F61" s="131"/>
      <c r="G61" s="131"/>
      <c r="H61" s="131"/>
      <c r="I61" s="131"/>
      <c r="J61" s="132">
        <f t="shared" si="1"/>
        <v>0</v>
      </c>
      <c r="K61" s="129"/>
      <c r="L61" s="133"/>
    </row>
    <row r="62" spans="2:47" s="127" customFormat="1" ht="19.899999999999999" customHeight="1">
      <c r="B62" s="128"/>
      <c r="C62" s="129"/>
      <c r="D62" s="130" t="s">
        <v>98</v>
      </c>
      <c r="E62" s="131"/>
      <c r="F62" s="131"/>
      <c r="G62" s="131"/>
      <c r="H62" s="131"/>
      <c r="I62" s="131"/>
      <c r="J62" s="132">
        <f>J127</f>
        <v>0</v>
      </c>
      <c r="K62" s="129"/>
      <c r="L62" s="133"/>
    </row>
    <row r="63" spans="2:47" s="127" customFormat="1" ht="19.899999999999999" customHeight="1">
      <c r="B63" s="128"/>
      <c r="C63" s="129"/>
      <c r="D63" s="130" t="s">
        <v>99</v>
      </c>
      <c r="E63" s="131"/>
      <c r="F63" s="131"/>
      <c r="G63" s="131"/>
      <c r="H63" s="131"/>
      <c r="I63" s="131"/>
      <c r="J63" s="132">
        <f>J134</f>
        <v>0</v>
      </c>
      <c r="K63" s="129"/>
      <c r="L63" s="133"/>
    </row>
    <row r="64" spans="2:47" s="127" customFormat="1" ht="19.899999999999999" customHeight="1">
      <c r="B64" s="128"/>
      <c r="C64" s="129"/>
      <c r="D64" s="130" t="s">
        <v>100</v>
      </c>
      <c r="E64" s="131"/>
      <c r="F64" s="131"/>
      <c r="G64" s="131"/>
      <c r="H64" s="131"/>
      <c r="I64" s="131"/>
      <c r="J64" s="132">
        <f>J201</f>
        <v>0</v>
      </c>
      <c r="K64" s="129"/>
      <c r="L64" s="133"/>
    </row>
    <row r="65" spans="2:12" s="127" customFormat="1" ht="19.899999999999999" customHeight="1">
      <c r="B65" s="128"/>
      <c r="C65" s="129"/>
      <c r="D65" s="130" t="s">
        <v>102</v>
      </c>
      <c r="E65" s="131"/>
      <c r="F65" s="131"/>
      <c r="G65" s="131"/>
      <c r="H65" s="131"/>
      <c r="I65" s="131"/>
      <c r="J65" s="132">
        <f>J218</f>
        <v>0</v>
      </c>
      <c r="K65" s="129"/>
      <c r="L65" s="133"/>
    </row>
    <row r="66" spans="2:12" s="127" customFormat="1" ht="19.899999999999999" customHeight="1">
      <c r="B66" s="128"/>
      <c r="C66" s="129"/>
      <c r="D66" s="130" t="s">
        <v>103</v>
      </c>
      <c r="E66" s="131"/>
      <c r="F66" s="131"/>
      <c r="G66" s="131"/>
      <c r="H66" s="131"/>
      <c r="I66" s="131"/>
      <c r="J66" s="132">
        <f>J223</f>
        <v>0</v>
      </c>
      <c r="K66" s="129"/>
      <c r="L66" s="133"/>
    </row>
    <row r="67" spans="2:12" s="127" customFormat="1" ht="19.899999999999999" customHeight="1">
      <c r="B67" s="128"/>
      <c r="C67" s="129"/>
      <c r="D67" s="130" t="s">
        <v>104</v>
      </c>
      <c r="E67" s="131"/>
      <c r="F67" s="131"/>
      <c r="G67" s="131"/>
      <c r="H67" s="131"/>
      <c r="I67" s="131"/>
      <c r="J67" s="132">
        <f>J258</f>
        <v>0</v>
      </c>
      <c r="K67" s="129"/>
      <c r="L67" s="133"/>
    </row>
    <row r="68" spans="2:12" s="127" customFormat="1" ht="19.899999999999999" customHeight="1">
      <c r="B68" s="128"/>
      <c r="C68" s="129"/>
      <c r="D68" s="130" t="s">
        <v>105</v>
      </c>
      <c r="E68" s="131"/>
      <c r="F68" s="131"/>
      <c r="G68" s="131"/>
      <c r="H68" s="131"/>
      <c r="I68" s="131"/>
      <c r="J68" s="132">
        <f>J272</f>
        <v>0</v>
      </c>
      <c r="K68" s="129"/>
      <c r="L68" s="133"/>
    </row>
    <row r="69" spans="2:12" s="20" customFormat="1" ht="21.75" customHeight="1">
      <c r="B69" s="21"/>
      <c r="C69" s="22"/>
      <c r="D69" s="22"/>
      <c r="E69" s="22"/>
      <c r="F69" s="22"/>
      <c r="G69" s="22"/>
      <c r="H69" s="22"/>
      <c r="I69" s="22"/>
      <c r="J69" s="22"/>
      <c r="K69" s="22"/>
      <c r="L69" s="25"/>
    </row>
    <row r="70" spans="2:12" s="20" customFormat="1" ht="6.95" customHeight="1">
      <c r="B70" s="34"/>
      <c r="C70" s="35"/>
      <c r="D70" s="35"/>
      <c r="E70" s="35"/>
      <c r="F70" s="35"/>
      <c r="G70" s="35"/>
      <c r="H70" s="35"/>
      <c r="I70" s="35"/>
      <c r="J70" s="35"/>
      <c r="K70" s="35"/>
      <c r="L70" s="25"/>
    </row>
    <row r="74" spans="2:12" s="20" customFormat="1" ht="6.95" customHeight="1">
      <c r="B74" s="36"/>
      <c r="C74" s="37"/>
      <c r="D74" s="37"/>
      <c r="E74" s="37"/>
      <c r="F74" s="37"/>
      <c r="G74" s="37"/>
      <c r="H74" s="37"/>
      <c r="I74" s="37"/>
      <c r="J74" s="37"/>
      <c r="K74" s="37"/>
      <c r="L74" s="25"/>
    </row>
    <row r="75" spans="2:12" s="20" customFormat="1" ht="24.95" customHeight="1">
      <c r="B75" s="21"/>
      <c r="C75" s="9" t="s">
        <v>106</v>
      </c>
      <c r="D75" s="22"/>
      <c r="E75" s="22"/>
      <c r="F75" s="22"/>
      <c r="G75" s="22"/>
      <c r="H75" s="22"/>
      <c r="I75" s="22"/>
      <c r="J75" s="22"/>
      <c r="K75" s="22"/>
      <c r="L75" s="25"/>
    </row>
    <row r="76" spans="2:12" s="20" customFormat="1" ht="6.95" customHeight="1">
      <c r="B76" s="21"/>
      <c r="C76" s="22"/>
      <c r="D76" s="22"/>
      <c r="E76" s="22"/>
      <c r="F76" s="22"/>
      <c r="G76" s="22"/>
      <c r="H76" s="22"/>
      <c r="I76" s="22"/>
      <c r="J76" s="22"/>
      <c r="K76" s="22"/>
      <c r="L76" s="25"/>
    </row>
    <row r="77" spans="2:12" s="20" customFormat="1" ht="12" customHeight="1">
      <c r="B77" s="21"/>
      <c r="C77" s="15" t="s">
        <v>16</v>
      </c>
      <c r="D77" s="22"/>
      <c r="E77" s="22"/>
      <c r="F77" s="22"/>
      <c r="G77" s="22"/>
      <c r="H77" s="22"/>
      <c r="I77" s="22"/>
      <c r="J77" s="22"/>
      <c r="K77" s="22"/>
      <c r="L77" s="25"/>
    </row>
    <row r="78" spans="2:12" s="20" customFormat="1" ht="16.5" customHeight="1">
      <c r="B78" s="21"/>
      <c r="C78" s="22"/>
      <c r="D78" s="22"/>
      <c r="E78" s="365" t="str">
        <f>E7</f>
        <v>MŠ V.Nejedlého 769 - Oplocení areálu</v>
      </c>
      <c r="F78" s="366"/>
      <c r="G78" s="366"/>
      <c r="H78" s="366"/>
      <c r="I78" s="22"/>
      <c r="J78" s="22"/>
      <c r="K78" s="22"/>
      <c r="L78" s="25"/>
    </row>
    <row r="79" spans="2:12" s="20" customFormat="1" ht="12" customHeight="1">
      <c r="B79" s="21"/>
      <c r="C79" s="15" t="s">
        <v>90</v>
      </c>
      <c r="D79" s="22"/>
      <c r="E79" s="22"/>
      <c r="F79" s="22"/>
      <c r="G79" s="22"/>
      <c r="H79" s="22"/>
      <c r="I79" s="22"/>
      <c r="J79" s="22"/>
      <c r="K79" s="22"/>
      <c r="L79" s="25"/>
    </row>
    <row r="80" spans="2:12" s="20" customFormat="1" ht="16.5" customHeight="1">
      <c r="B80" s="21"/>
      <c r="C80" s="22"/>
      <c r="D80" s="22"/>
      <c r="E80" s="338" t="str">
        <f>E9</f>
        <v>02 - Etapa II. (C-garáž)</v>
      </c>
      <c r="F80" s="367"/>
      <c r="G80" s="367"/>
      <c r="H80" s="367"/>
      <c r="I80" s="22"/>
      <c r="J80" s="22"/>
      <c r="K80" s="22"/>
      <c r="L80" s="25"/>
    </row>
    <row r="81" spans="2:65" s="20" customFormat="1" ht="6.95" customHeight="1">
      <c r="B81" s="21"/>
      <c r="C81" s="22"/>
      <c r="D81" s="22"/>
      <c r="E81" s="22"/>
      <c r="F81" s="22"/>
      <c r="G81" s="22"/>
      <c r="H81" s="22"/>
      <c r="I81" s="22"/>
      <c r="J81" s="22"/>
      <c r="K81" s="22"/>
      <c r="L81" s="25"/>
    </row>
    <row r="82" spans="2:65" s="20" customFormat="1" ht="12" customHeight="1">
      <c r="B82" s="21"/>
      <c r="C82" s="15" t="s">
        <v>21</v>
      </c>
      <c r="D82" s="22"/>
      <c r="E82" s="22"/>
      <c r="F82" s="13" t="str">
        <f>F12</f>
        <v xml:space="preserve"> </v>
      </c>
      <c r="G82" s="22"/>
      <c r="H82" s="22"/>
      <c r="I82" s="15" t="s">
        <v>23</v>
      </c>
      <c r="J82" s="48" t="str">
        <f>IF(J12="","",J12)</f>
        <v>27. 7. 2023</v>
      </c>
      <c r="K82" s="22"/>
      <c r="L82" s="25"/>
    </row>
    <row r="83" spans="2:65" s="20" customFormat="1" ht="6.95" customHeight="1">
      <c r="B83" s="21"/>
      <c r="C83" s="22"/>
      <c r="D83" s="22"/>
      <c r="E83" s="22"/>
      <c r="F83" s="22"/>
      <c r="G83" s="22"/>
      <c r="H83" s="22"/>
      <c r="I83" s="22"/>
      <c r="J83" s="22"/>
      <c r="K83" s="22"/>
      <c r="L83" s="25"/>
    </row>
    <row r="84" spans="2:65" s="20" customFormat="1" ht="15.2" customHeight="1">
      <c r="B84" s="21"/>
      <c r="C84" s="15" t="s">
        <v>25</v>
      </c>
      <c r="D84" s="22"/>
      <c r="E84" s="22"/>
      <c r="F84" s="13" t="str">
        <f>E15</f>
        <v xml:space="preserve"> </v>
      </c>
      <c r="G84" s="22"/>
      <c r="H84" s="22"/>
      <c r="I84" s="15" t="s">
        <v>30</v>
      </c>
      <c r="J84" s="18" t="str">
        <f>E21</f>
        <v xml:space="preserve"> </v>
      </c>
      <c r="K84" s="22"/>
      <c r="L84" s="25"/>
    </row>
    <row r="85" spans="2:65" s="20" customFormat="1" ht="15.2" customHeight="1">
      <c r="B85" s="21"/>
      <c r="C85" s="15" t="s">
        <v>28</v>
      </c>
      <c r="D85" s="22"/>
      <c r="E85" s="22"/>
      <c r="F85" s="13" t="str">
        <f>IF(E18="","",E18)</f>
        <v>Vyplň údaj</v>
      </c>
      <c r="G85" s="22"/>
      <c r="H85" s="22"/>
      <c r="I85" s="15" t="s">
        <v>32</v>
      </c>
      <c r="J85" s="18" t="str">
        <f>E24</f>
        <v xml:space="preserve"> </v>
      </c>
      <c r="K85" s="22"/>
      <c r="L85" s="25"/>
    </row>
    <row r="86" spans="2:65" s="20" customFormat="1" ht="10.35" customHeight="1">
      <c r="B86" s="21"/>
      <c r="C86" s="22"/>
      <c r="D86" s="22"/>
      <c r="E86" s="22"/>
      <c r="F86" s="22"/>
      <c r="G86" s="22"/>
      <c r="H86" s="22"/>
      <c r="I86" s="22"/>
      <c r="J86" s="22"/>
      <c r="K86" s="22"/>
      <c r="L86" s="25"/>
    </row>
    <row r="87" spans="2:65" s="134" customFormat="1" ht="29.25" customHeight="1">
      <c r="B87" s="135"/>
      <c r="C87" s="136" t="s">
        <v>107</v>
      </c>
      <c r="D87" s="137" t="s">
        <v>54</v>
      </c>
      <c r="E87" s="137" t="s">
        <v>50</v>
      </c>
      <c r="F87" s="137" t="s">
        <v>51</v>
      </c>
      <c r="G87" s="137" t="s">
        <v>108</v>
      </c>
      <c r="H87" s="137" t="s">
        <v>109</v>
      </c>
      <c r="I87" s="137" t="s">
        <v>110</v>
      </c>
      <c r="J87" s="137" t="s">
        <v>94</v>
      </c>
      <c r="K87" s="138" t="s">
        <v>111</v>
      </c>
      <c r="L87" s="139"/>
      <c r="M87" s="56" t="s">
        <v>19</v>
      </c>
      <c r="N87" s="57" t="s">
        <v>39</v>
      </c>
      <c r="O87" s="57" t="s">
        <v>112</v>
      </c>
      <c r="P87" s="57" t="s">
        <v>113</v>
      </c>
      <c r="Q87" s="57" t="s">
        <v>114</v>
      </c>
      <c r="R87" s="57" t="s">
        <v>115</v>
      </c>
      <c r="S87" s="57" t="s">
        <v>116</v>
      </c>
      <c r="T87" s="58" t="s">
        <v>117</v>
      </c>
    </row>
    <row r="88" spans="2:65" s="20" customFormat="1" ht="22.9" customHeight="1">
      <c r="B88" s="21"/>
      <c r="C88" s="64" t="s">
        <v>118</v>
      </c>
      <c r="D88" s="22"/>
      <c r="E88" s="22"/>
      <c r="F88" s="22"/>
      <c r="G88" s="22"/>
      <c r="H88" s="22"/>
      <c r="I88" s="22"/>
      <c r="J88" s="140">
        <f t="shared" ref="J88:J90" si="2">BK88</f>
        <v>0</v>
      </c>
      <c r="K88" s="22"/>
      <c r="L88" s="25"/>
      <c r="M88" s="59"/>
      <c r="N88" s="60"/>
      <c r="O88" s="60"/>
      <c r="P88" s="141">
        <f>P89</f>
        <v>0</v>
      </c>
      <c r="Q88" s="60"/>
      <c r="R88" s="141">
        <f>R89</f>
        <v>5.0448115800000002</v>
      </c>
      <c r="S88" s="60"/>
      <c r="T88" s="142">
        <f>T89</f>
        <v>12.9752762</v>
      </c>
      <c r="AT88" s="3" t="s">
        <v>68</v>
      </c>
      <c r="AU88" s="3" t="s">
        <v>95</v>
      </c>
      <c r="BK88" s="143">
        <f>BK89</f>
        <v>0</v>
      </c>
    </row>
    <row r="89" spans="2:65" s="144" customFormat="1" ht="25.9" customHeight="1">
      <c r="B89" s="145"/>
      <c r="C89" s="146"/>
      <c r="D89" s="147" t="s">
        <v>68</v>
      </c>
      <c r="E89" s="148" t="s">
        <v>119</v>
      </c>
      <c r="F89" s="148" t="s">
        <v>120</v>
      </c>
      <c r="G89" s="146"/>
      <c r="H89" s="146"/>
      <c r="I89" s="149"/>
      <c r="J89" s="150">
        <f t="shared" si="2"/>
        <v>0</v>
      </c>
      <c r="K89" s="146"/>
      <c r="L89" s="151"/>
      <c r="M89" s="152"/>
      <c r="N89" s="146"/>
      <c r="O89" s="146"/>
      <c r="P89" s="153">
        <f>P90+P127+P134+P201+P218+P223+P258+P272</f>
        <v>0</v>
      </c>
      <c r="Q89" s="146"/>
      <c r="R89" s="153">
        <f>R90+R127+R134+R201+R218+R223+R258+R272</f>
        <v>5.0448115800000002</v>
      </c>
      <c r="S89" s="146"/>
      <c r="T89" s="154">
        <f>T90+T127+T134+T201+T218+T223+T258+T272</f>
        <v>12.9752762</v>
      </c>
      <c r="AR89" s="155" t="s">
        <v>77</v>
      </c>
      <c r="AT89" s="156" t="s">
        <v>68</v>
      </c>
      <c r="AU89" s="156" t="s">
        <v>69</v>
      </c>
      <c r="AY89" s="155" t="s">
        <v>121</v>
      </c>
      <c r="BK89" s="157">
        <f>BK90+BK127+BK134+BK201+BK218+BK223+BK258+BK272</f>
        <v>0</v>
      </c>
    </row>
    <row r="90" spans="2:65" s="144" customFormat="1" ht="22.9" customHeight="1">
      <c r="B90" s="145"/>
      <c r="C90" s="146"/>
      <c r="D90" s="147" t="s">
        <v>68</v>
      </c>
      <c r="E90" s="158" t="s">
        <v>77</v>
      </c>
      <c r="F90" s="158" t="s">
        <v>122</v>
      </c>
      <c r="G90" s="146"/>
      <c r="H90" s="146"/>
      <c r="I90" s="149"/>
      <c r="J90" s="159">
        <f t="shared" si="2"/>
        <v>0</v>
      </c>
      <c r="K90" s="146"/>
      <c r="L90" s="151"/>
      <c r="M90" s="152"/>
      <c r="N90" s="146"/>
      <c r="O90" s="146"/>
      <c r="P90" s="153">
        <f>SUM(P91:P126)</f>
        <v>0</v>
      </c>
      <c r="Q90" s="146"/>
      <c r="R90" s="153">
        <f>SUM(R91:R126)</f>
        <v>7.2000000000000005E-4</v>
      </c>
      <c r="S90" s="146"/>
      <c r="T90" s="154">
        <f>SUM(T91:T126)</f>
        <v>0</v>
      </c>
      <c r="AR90" s="155" t="s">
        <v>77</v>
      </c>
      <c r="AT90" s="156" t="s">
        <v>68</v>
      </c>
      <c r="AU90" s="156" t="s">
        <v>77</v>
      </c>
      <c r="AY90" s="155" t="s">
        <v>121</v>
      </c>
      <c r="BK90" s="157">
        <f>SUM(BK91:BK126)</f>
        <v>0</v>
      </c>
    </row>
    <row r="91" spans="2:65" s="20" customFormat="1" ht="44.25" customHeight="1">
      <c r="B91" s="21"/>
      <c r="C91" s="160" t="s">
        <v>77</v>
      </c>
      <c r="D91" s="160" t="s">
        <v>123</v>
      </c>
      <c r="E91" s="161" t="s">
        <v>124</v>
      </c>
      <c r="F91" s="162" t="s">
        <v>125</v>
      </c>
      <c r="G91" s="163" t="s">
        <v>126</v>
      </c>
      <c r="H91" s="164">
        <v>24</v>
      </c>
      <c r="I91" s="165"/>
      <c r="J91" s="166">
        <f>ROUND(I91*H91,2)</f>
        <v>0</v>
      </c>
      <c r="K91" s="162" t="s">
        <v>127</v>
      </c>
      <c r="L91" s="25"/>
      <c r="M91" s="167" t="s">
        <v>19</v>
      </c>
      <c r="N91" s="168" t="s">
        <v>40</v>
      </c>
      <c r="O91" s="22"/>
      <c r="P91" s="169">
        <f>O91*H91</f>
        <v>0</v>
      </c>
      <c r="Q91" s="169">
        <v>0</v>
      </c>
      <c r="R91" s="169">
        <f>Q91*H91</f>
        <v>0</v>
      </c>
      <c r="S91" s="169">
        <v>0</v>
      </c>
      <c r="T91" s="170">
        <f>S91*H91</f>
        <v>0</v>
      </c>
      <c r="AR91" s="171" t="s">
        <v>128</v>
      </c>
      <c r="AT91" s="171" t="s">
        <v>123</v>
      </c>
      <c r="AU91" s="171" t="s">
        <v>79</v>
      </c>
      <c r="AY91" s="3" t="s">
        <v>121</v>
      </c>
      <c r="BE91" s="172">
        <f>IF(N91="základní",J91,0)</f>
        <v>0</v>
      </c>
      <c r="BF91" s="172">
        <f>IF(N91="snížená",J91,0)</f>
        <v>0</v>
      </c>
      <c r="BG91" s="172">
        <f>IF(N91="zákl. přenesená",J91,0)</f>
        <v>0</v>
      </c>
      <c r="BH91" s="172">
        <f>IF(N91="sníž. přenesená",J91,0)</f>
        <v>0</v>
      </c>
      <c r="BI91" s="172">
        <f>IF(N91="nulová",J91,0)</f>
        <v>0</v>
      </c>
      <c r="BJ91" s="3" t="s">
        <v>77</v>
      </c>
      <c r="BK91" s="172">
        <f>ROUND(I91*H91,2)</f>
        <v>0</v>
      </c>
      <c r="BL91" s="3" t="s">
        <v>128</v>
      </c>
      <c r="BM91" s="171" t="s">
        <v>129</v>
      </c>
    </row>
    <row r="92" spans="2:65" s="20" customFormat="1">
      <c r="B92" s="21"/>
      <c r="C92" s="22"/>
      <c r="D92" s="173" t="s">
        <v>130</v>
      </c>
      <c r="E92" s="22"/>
      <c r="F92" s="174" t="s">
        <v>131</v>
      </c>
      <c r="G92" s="22"/>
      <c r="H92" s="22"/>
      <c r="I92" s="175"/>
      <c r="J92" s="22"/>
      <c r="K92" s="22"/>
      <c r="L92" s="25"/>
      <c r="M92" s="176"/>
      <c r="N92" s="22"/>
      <c r="O92" s="22"/>
      <c r="P92" s="22"/>
      <c r="Q92" s="22"/>
      <c r="R92" s="22"/>
      <c r="S92" s="22"/>
      <c r="T92" s="53"/>
      <c r="AT92" s="3" t="s">
        <v>130</v>
      </c>
      <c r="AU92" s="3" t="s">
        <v>79</v>
      </c>
    </row>
    <row r="93" spans="2:65" s="177" customFormat="1">
      <c r="B93" s="178"/>
      <c r="C93" s="179"/>
      <c r="D93" s="180" t="s">
        <v>132</v>
      </c>
      <c r="E93" s="181" t="s">
        <v>19</v>
      </c>
      <c r="F93" s="182" t="s">
        <v>436</v>
      </c>
      <c r="G93" s="179"/>
      <c r="H93" s="183">
        <v>24</v>
      </c>
      <c r="I93" s="184"/>
      <c r="J93" s="179"/>
      <c r="K93" s="179"/>
      <c r="L93" s="185"/>
      <c r="M93" s="186"/>
      <c r="N93" s="179"/>
      <c r="O93" s="179"/>
      <c r="P93" s="179"/>
      <c r="Q93" s="179"/>
      <c r="R93" s="179"/>
      <c r="S93" s="179"/>
      <c r="T93" s="187"/>
      <c r="AT93" s="188" t="s">
        <v>132</v>
      </c>
      <c r="AU93" s="188" t="s">
        <v>79</v>
      </c>
      <c r="AV93" s="177" t="s">
        <v>79</v>
      </c>
      <c r="AW93" s="177" t="s">
        <v>31</v>
      </c>
      <c r="AX93" s="177" t="s">
        <v>77</v>
      </c>
      <c r="AY93" s="188" t="s">
        <v>121</v>
      </c>
    </row>
    <row r="94" spans="2:65" s="20" customFormat="1" ht="33" customHeight="1">
      <c r="B94" s="21"/>
      <c r="C94" s="160" t="s">
        <v>79</v>
      </c>
      <c r="D94" s="160" t="s">
        <v>123</v>
      </c>
      <c r="E94" s="161" t="s">
        <v>134</v>
      </c>
      <c r="F94" s="162" t="s">
        <v>135</v>
      </c>
      <c r="G94" s="163" t="s">
        <v>126</v>
      </c>
      <c r="H94" s="164">
        <v>24</v>
      </c>
      <c r="I94" s="165"/>
      <c r="J94" s="166">
        <f>ROUND(I94*H94,2)</f>
        <v>0</v>
      </c>
      <c r="K94" s="162" t="s">
        <v>127</v>
      </c>
      <c r="L94" s="25"/>
      <c r="M94" s="167" t="s">
        <v>19</v>
      </c>
      <c r="N94" s="168" t="s">
        <v>40</v>
      </c>
      <c r="O94" s="22"/>
      <c r="P94" s="169">
        <f>O94*H94</f>
        <v>0</v>
      </c>
      <c r="Q94" s="169">
        <v>0</v>
      </c>
      <c r="R94" s="169">
        <f>Q94*H94</f>
        <v>0</v>
      </c>
      <c r="S94" s="169">
        <v>0</v>
      </c>
      <c r="T94" s="170">
        <f>S94*H94</f>
        <v>0</v>
      </c>
      <c r="AR94" s="171" t="s">
        <v>128</v>
      </c>
      <c r="AT94" s="171" t="s">
        <v>123</v>
      </c>
      <c r="AU94" s="171" t="s">
        <v>79</v>
      </c>
      <c r="AY94" s="3" t="s">
        <v>121</v>
      </c>
      <c r="BE94" s="172">
        <f>IF(N94="základní",J94,0)</f>
        <v>0</v>
      </c>
      <c r="BF94" s="172">
        <f>IF(N94="snížená",J94,0)</f>
        <v>0</v>
      </c>
      <c r="BG94" s="172">
        <f>IF(N94="zákl. přenesená",J94,0)</f>
        <v>0</v>
      </c>
      <c r="BH94" s="172">
        <f>IF(N94="sníž. přenesená",J94,0)</f>
        <v>0</v>
      </c>
      <c r="BI94" s="172">
        <f>IF(N94="nulová",J94,0)</f>
        <v>0</v>
      </c>
      <c r="BJ94" s="3" t="s">
        <v>77</v>
      </c>
      <c r="BK94" s="172">
        <f>ROUND(I94*H94,2)</f>
        <v>0</v>
      </c>
      <c r="BL94" s="3" t="s">
        <v>128</v>
      </c>
      <c r="BM94" s="171" t="s">
        <v>136</v>
      </c>
    </row>
    <row r="95" spans="2:65" s="20" customFormat="1">
      <c r="B95" s="21"/>
      <c r="C95" s="22"/>
      <c r="D95" s="173" t="s">
        <v>130</v>
      </c>
      <c r="E95" s="22"/>
      <c r="F95" s="174" t="s">
        <v>137</v>
      </c>
      <c r="G95" s="22"/>
      <c r="H95" s="22"/>
      <c r="I95" s="175"/>
      <c r="J95" s="22"/>
      <c r="K95" s="22"/>
      <c r="L95" s="25"/>
      <c r="M95" s="176"/>
      <c r="N95" s="22"/>
      <c r="O95" s="22"/>
      <c r="P95" s="22"/>
      <c r="Q95" s="22"/>
      <c r="R95" s="22"/>
      <c r="S95" s="22"/>
      <c r="T95" s="53"/>
      <c r="AT95" s="3" t="s">
        <v>130</v>
      </c>
      <c r="AU95" s="3" t="s">
        <v>79</v>
      </c>
    </row>
    <row r="96" spans="2:65" s="20" customFormat="1" ht="19.5">
      <c r="B96" s="21"/>
      <c r="C96" s="22"/>
      <c r="D96" s="180" t="s">
        <v>138</v>
      </c>
      <c r="E96" s="22"/>
      <c r="F96" s="189" t="s">
        <v>139</v>
      </c>
      <c r="G96" s="22"/>
      <c r="H96" s="22"/>
      <c r="I96" s="175"/>
      <c r="J96" s="22"/>
      <c r="K96" s="22"/>
      <c r="L96" s="25"/>
      <c r="M96" s="176"/>
      <c r="N96" s="22"/>
      <c r="O96" s="22"/>
      <c r="P96" s="22"/>
      <c r="Q96" s="22"/>
      <c r="R96" s="22"/>
      <c r="S96" s="22"/>
      <c r="T96" s="53"/>
      <c r="AT96" s="3" t="s">
        <v>138</v>
      </c>
      <c r="AU96" s="3" t="s">
        <v>79</v>
      </c>
    </row>
    <row r="97" spans="2:65" s="20" customFormat="1" ht="33" customHeight="1">
      <c r="B97" s="21"/>
      <c r="C97" s="160" t="s">
        <v>140</v>
      </c>
      <c r="D97" s="160" t="s">
        <v>123</v>
      </c>
      <c r="E97" s="161" t="s">
        <v>141</v>
      </c>
      <c r="F97" s="162" t="s">
        <v>142</v>
      </c>
      <c r="G97" s="163" t="s">
        <v>126</v>
      </c>
      <c r="H97" s="164">
        <v>240</v>
      </c>
      <c r="I97" s="165"/>
      <c r="J97" s="166">
        <f>ROUND(I97*H97,2)</f>
        <v>0</v>
      </c>
      <c r="K97" s="162" t="s">
        <v>127</v>
      </c>
      <c r="L97" s="25"/>
      <c r="M97" s="167" t="s">
        <v>19</v>
      </c>
      <c r="N97" s="168" t="s">
        <v>40</v>
      </c>
      <c r="O97" s="22"/>
      <c r="P97" s="169">
        <f>O97*H97</f>
        <v>0</v>
      </c>
      <c r="Q97" s="169">
        <v>0</v>
      </c>
      <c r="R97" s="169">
        <f>Q97*H97</f>
        <v>0</v>
      </c>
      <c r="S97" s="169">
        <v>0</v>
      </c>
      <c r="T97" s="170">
        <f>S97*H97</f>
        <v>0</v>
      </c>
      <c r="AR97" s="171" t="s">
        <v>128</v>
      </c>
      <c r="AT97" s="171" t="s">
        <v>123</v>
      </c>
      <c r="AU97" s="171" t="s">
        <v>79</v>
      </c>
      <c r="AY97" s="3" t="s">
        <v>121</v>
      </c>
      <c r="BE97" s="172">
        <f>IF(N97="základní",J97,0)</f>
        <v>0</v>
      </c>
      <c r="BF97" s="172">
        <f>IF(N97="snížená",J97,0)</f>
        <v>0</v>
      </c>
      <c r="BG97" s="172">
        <f>IF(N97="zákl. přenesená",J97,0)</f>
        <v>0</v>
      </c>
      <c r="BH97" s="172">
        <f>IF(N97="sníž. přenesená",J97,0)</f>
        <v>0</v>
      </c>
      <c r="BI97" s="172">
        <f>IF(N97="nulová",J97,0)</f>
        <v>0</v>
      </c>
      <c r="BJ97" s="3" t="s">
        <v>77</v>
      </c>
      <c r="BK97" s="172">
        <f>ROUND(I97*H97,2)</f>
        <v>0</v>
      </c>
      <c r="BL97" s="3" t="s">
        <v>128</v>
      </c>
      <c r="BM97" s="171" t="s">
        <v>143</v>
      </c>
    </row>
    <row r="98" spans="2:65" s="20" customFormat="1">
      <c r="B98" s="21"/>
      <c r="C98" s="22"/>
      <c r="D98" s="173" t="s">
        <v>130</v>
      </c>
      <c r="E98" s="22"/>
      <c r="F98" s="174" t="s">
        <v>144</v>
      </c>
      <c r="G98" s="22"/>
      <c r="H98" s="22"/>
      <c r="I98" s="175"/>
      <c r="J98" s="22"/>
      <c r="K98" s="22"/>
      <c r="L98" s="25"/>
      <c r="M98" s="176"/>
      <c r="N98" s="22"/>
      <c r="O98" s="22"/>
      <c r="P98" s="22"/>
      <c r="Q98" s="22"/>
      <c r="R98" s="22"/>
      <c r="S98" s="22"/>
      <c r="T98" s="53"/>
      <c r="AT98" s="3" t="s">
        <v>130</v>
      </c>
      <c r="AU98" s="3" t="s">
        <v>79</v>
      </c>
    </row>
    <row r="99" spans="2:65" s="177" customFormat="1">
      <c r="B99" s="178"/>
      <c r="C99" s="179"/>
      <c r="D99" s="180" t="s">
        <v>132</v>
      </c>
      <c r="E99" s="179"/>
      <c r="F99" s="182" t="s">
        <v>437</v>
      </c>
      <c r="G99" s="179"/>
      <c r="H99" s="183">
        <v>240</v>
      </c>
      <c r="I99" s="184"/>
      <c r="J99" s="179"/>
      <c r="K99" s="179"/>
      <c r="L99" s="185"/>
      <c r="M99" s="186"/>
      <c r="N99" s="179"/>
      <c r="O99" s="179"/>
      <c r="P99" s="179"/>
      <c r="Q99" s="179"/>
      <c r="R99" s="179"/>
      <c r="S99" s="179"/>
      <c r="T99" s="187"/>
      <c r="AT99" s="188" t="s">
        <v>132</v>
      </c>
      <c r="AU99" s="188" t="s">
        <v>79</v>
      </c>
      <c r="AV99" s="177" t="s">
        <v>79</v>
      </c>
      <c r="AW99" s="177" t="s">
        <v>4</v>
      </c>
      <c r="AX99" s="177" t="s">
        <v>77</v>
      </c>
      <c r="AY99" s="188" t="s">
        <v>121</v>
      </c>
    </row>
    <row r="100" spans="2:65" s="20" customFormat="1" ht="24.2" customHeight="1">
      <c r="B100" s="21"/>
      <c r="C100" s="160" t="s">
        <v>128</v>
      </c>
      <c r="D100" s="160" t="s">
        <v>123</v>
      </c>
      <c r="E100" s="161" t="s">
        <v>146</v>
      </c>
      <c r="F100" s="162" t="s">
        <v>147</v>
      </c>
      <c r="G100" s="163" t="s">
        <v>126</v>
      </c>
      <c r="H100" s="164">
        <v>24</v>
      </c>
      <c r="I100" s="165"/>
      <c r="J100" s="166">
        <f>ROUND(I100*H100,2)</f>
        <v>0</v>
      </c>
      <c r="K100" s="162" t="s">
        <v>127</v>
      </c>
      <c r="L100" s="25"/>
      <c r="M100" s="167" t="s">
        <v>19</v>
      </c>
      <c r="N100" s="168" t="s">
        <v>40</v>
      </c>
      <c r="O100" s="22"/>
      <c r="P100" s="169">
        <f>O100*H100</f>
        <v>0</v>
      </c>
      <c r="Q100" s="169">
        <v>3.0000000000000001E-5</v>
      </c>
      <c r="R100" s="169">
        <f>Q100*H100</f>
        <v>7.2000000000000005E-4</v>
      </c>
      <c r="S100" s="169">
        <v>0</v>
      </c>
      <c r="T100" s="170">
        <f>S100*H100</f>
        <v>0</v>
      </c>
      <c r="AR100" s="171" t="s">
        <v>128</v>
      </c>
      <c r="AT100" s="171" t="s">
        <v>123</v>
      </c>
      <c r="AU100" s="171" t="s">
        <v>79</v>
      </c>
      <c r="AY100" s="3" t="s">
        <v>121</v>
      </c>
      <c r="BE100" s="172">
        <f>IF(N100="základní",J100,0)</f>
        <v>0</v>
      </c>
      <c r="BF100" s="172">
        <f>IF(N100="snížená",J100,0)</f>
        <v>0</v>
      </c>
      <c r="BG100" s="172">
        <f>IF(N100="zákl. přenesená",J100,0)</f>
        <v>0</v>
      </c>
      <c r="BH100" s="172">
        <f>IF(N100="sníž. přenesená",J100,0)</f>
        <v>0</v>
      </c>
      <c r="BI100" s="172">
        <f>IF(N100="nulová",J100,0)</f>
        <v>0</v>
      </c>
      <c r="BJ100" s="3" t="s">
        <v>77</v>
      </c>
      <c r="BK100" s="172">
        <f>ROUND(I100*H100,2)</f>
        <v>0</v>
      </c>
      <c r="BL100" s="3" t="s">
        <v>128</v>
      </c>
      <c r="BM100" s="171" t="s">
        <v>148</v>
      </c>
    </row>
    <row r="101" spans="2:65" s="20" customFormat="1">
      <c r="B101" s="21"/>
      <c r="C101" s="22"/>
      <c r="D101" s="173" t="s">
        <v>130</v>
      </c>
      <c r="E101" s="22"/>
      <c r="F101" s="174" t="s">
        <v>149</v>
      </c>
      <c r="G101" s="22"/>
      <c r="H101" s="22"/>
      <c r="I101" s="175"/>
      <c r="J101" s="22"/>
      <c r="K101" s="22"/>
      <c r="L101" s="25"/>
      <c r="M101" s="176"/>
      <c r="N101" s="22"/>
      <c r="O101" s="22"/>
      <c r="P101" s="22"/>
      <c r="Q101" s="22"/>
      <c r="R101" s="22"/>
      <c r="S101" s="22"/>
      <c r="T101" s="53"/>
      <c r="AT101" s="3" t="s">
        <v>130</v>
      </c>
      <c r="AU101" s="3" t="s">
        <v>79</v>
      </c>
    </row>
    <row r="102" spans="2:65" s="20" customFormat="1" ht="29.25">
      <c r="B102" s="21"/>
      <c r="C102" s="22"/>
      <c r="D102" s="180" t="s">
        <v>138</v>
      </c>
      <c r="E102" s="22"/>
      <c r="F102" s="189" t="s">
        <v>150</v>
      </c>
      <c r="G102" s="22"/>
      <c r="H102" s="22"/>
      <c r="I102" s="175"/>
      <c r="J102" s="22"/>
      <c r="K102" s="22"/>
      <c r="L102" s="25"/>
      <c r="M102" s="176"/>
      <c r="N102" s="22"/>
      <c r="O102" s="22"/>
      <c r="P102" s="22"/>
      <c r="Q102" s="22"/>
      <c r="R102" s="22"/>
      <c r="S102" s="22"/>
      <c r="T102" s="53"/>
      <c r="AT102" s="3" t="s">
        <v>138</v>
      </c>
      <c r="AU102" s="3" t="s">
        <v>79</v>
      </c>
    </row>
    <row r="103" spans="2:65" s="20" customFormat="1" ht="24.2" customHeight="1">
      <c r="B103" s="21"/>
      <c r="C103" s="160" t="s">
        <v>151</v>
      </c>
      <c r="D103" s="160" t="s">
        <v>123</v>
      </c>
      <c r="E103" s="161" t="s">
        <v>152</v>
      </c>
      <c r="F103" s="162" t="s">
        <v>153</v>
      </c>
      <c r="G103" s="163" t="s">
        <v>154</v>
      </c>
      <c r="H103" s="164">
        <v>21.6</v>
      </c>
      <c r="I103" s="165"/>
      <c r="J103" s="166">
        <f>ROUND(I103*H103,2)</f>
        <v>0</v>
      </c>
      <c r="K103" s="162" t="s">
        <v>127</v>
      </c>
      <c r="L103" s="25"/>
      <c r="M103" s="167" t="s">
        <v>19</v>
      </c>
      <c r="N103" s="168" t="s">
        <v>40</v>
      </c>
      <c r="O103" s="22"/>
      <c r="P103" s="169">
        <f>O103*H103</f>
        <v>0</v>
      </c>
      <c r="Q103" s="169">
        <v>0</v>
      </c>
      <c r="R103" s="169">
        <f>Q103*H103</f>
        <v>0</v>
      </c>
      <c r="S103" s="169">
        <v>0</v>
      </c>
      <c r="T103" s="170">
        <f>S103*H103</f>
        <v>0</v>
      </c>
      <c r="AR103" s="171" t="s">
        <v>128</v>
      </c>
      <c r="AT103" s="171" t="s">
        <v>123</v>
      </c>
      <c r="AU103" s="171" t="s">
        <v>79</v>
      </c>
      <c r="AY103" s="3" t="s">
        <v>121</v>
      </c>
      <c r="BE103" s="172">
        <f>IF(N103="základní",J103,0)</f>
        <v>0</v>
      </c>
      <c r="BF103" s="172">
        <f>IF(N103="snížená",J103,0)</f>
        <v>0</v>
      </c>
      <c r="BG103" s="172">
        <f>IF(N103="zákl. přenesená",J103,0)</f>
        <v>0</v>
      </c>
      <c r="BH103" s="172">
        <f>IF(N103="sníž. přenesená",J103,0)</f>
        <v>0</v>
      </c>
      <c r="BI103" s="172">
        <f>IF(N103="nulová",J103,0)</f>
        <v>0</v>
      </c>
      <c r="BJ103" s="3" t="s">
        <v>77</v>
      </c>
      <c r="BK103" s="172">
        <f>ROUND(I103*H103,2)</f>
        <v>0</v>
      </c>
      <c r="BL103" s="3" t="s">
        <v>128</v>
      </c>
      <c r="BM103" s="171" t="s">
        <v>155</v>
      </c>
    </row>
    <row r="104" spans="2:65" s="20" customFormat="1">
      <c r="B104" s="21"/>
      <c r="C104" s="22"/>
      <c r="D104" s="173" t="s">
        <v>130</v>
      </c>
      <c r="E104" s="22"/>
      <c r="F104" s="174" t="s">
        <v>156</v>
      </c>
      <c r="G104" s="22"/>
      <c r="H104" s="22"/>
      <c r="I104" s="175"/>
      <c r="J104" s="22"/>
      <c r="K104" s="22"/>
      <c r="L104" s="25"/>
      <c r="M104" s="176"/>
      <c r="N104" s="22"/>
      <c r="O104" s="22"/>
      <c r="P104" s="22"/>
      <c r="Q104" s="22"/>
      <c r="R104" s="22"/>
      <c r="S104" s="22"/>
      <c r="T104" s="53"/>
      <c r="AT104" s="3" t="s">
        <v>130</v>
      </c>
      <c r="AU104" s="3" t="s">
        <v>79</v>
      </c>
    </row>
    <row r="105" spans="2:65" s="190" customFormat="1" ht="22.5">
      <c r="B105" s="191"/>
      <c r="C105" s="192"/>
      <c r="D105" s="180" t="s">
        <v>132</v>
      </c>
      <c r="E105" s="193" t="s">
        <v>19</v>
      </c>
      <c r="F105" s="194" t="s">
        <v>157</v>
      </c>
      <c r="G105" s="192"/>
      <c r="H105" s="193" t="s">
        <v>19</v>
      </c>
      <c r="I105" s="195"/>
      <c r="J105" s="192"/>
      <c r="K105" s="192"/>
      <c r="L105" s="196"/>
      <c r="M105" s="197"/>
      <c r="N105" s="192"/>
      <c r="O105" s="192"/>
      <c r="P105" s="192"/>
      <c r="Q105" s="192"/>
      <c r="R105" s="192"/>
      <c r="S105" s="192"/>
      <c r="T105" s="198"/>
      <c r="AT105" s="199" t="s">
        <v>132</v>
      </c>
      <c r="AU105" s="199" t="s">
        <v>79</v>
      </c>
      <c r="AV105" s="190" t="s">
        <v>77</v>
      </c>
      <c r="AW105" s="190" t="s">
        <v>31</v>
      </c>
      <c r="AX105" s="190" t="s">
        <v>69</v>
      </c>
      <c r="AY105" s="199" t="s">
        <v>121</v>
      </c>
    </row>
    <row r="106" spans="2:65" s="177" customFormat="1">
      <c r="B106" s="178"/>
      <c r="C106" s="179"/>
      <c r="D106" s="180" t="s">
        <v>132</v>
      </c>
      <c r="E106" s="181" t="s">
        <v>19</v>
      </c>
      <c r="F106" s="182" t="s">
        <v>438</v>
      </c>
      <c r="G106" s="179"/>
      <c r="H106" s="183">
        <v>7.2</v>
      </c>
      <c r="I106" s="184"/>
      <c r="J106" s="179"/>
      <c r="K106" s="179"/>
      <c r="L106" s="185"/>
      <c r="M106" s="186"/>
      <c r="N106" s="179"/>
      <c r="O106" s="179"/>
      <c r="P106" s="179"/>
      <c r="Q106" s="179"/>
      <c r="R106" s="179"/>
      <c r="S106" s="179"/>
      <c r="T106" s="187"/>
      <c r="AT106" s="188" t="s">
        <v>132</v>
      </c>
      <c r="AU106" s="188" t="s">
        <v>79</v>
      </c>
      <c r="AV106" s="177" t="s">
        <v>79</v>
      </c>
      <c r="AW106" s="177" t="s">
        <v>31</v>
      </c>
      <c r="AX106" s="177" t="s">
        <v>69</v>
      </c>
      <c r="AY106" s="188" t="s">
        <v>121</v>
      </c>
    </row>
    <row r="107" spans="2:65" s="177" customFormat="1">
      <c r="B107" s="178"/>
      <c r="C107" s="179"/>
      <c r="D107" s="180" t="s">
        <v>132</v>
      </c>
      <c r="E107" s="181" t="s">
        <v>19</v>
      </c>
      <c r="F107" s="182" t="s">
        <v>439</v>
      </c>
      <c r="G107" s="179"/>
      <c r="H107" s="183">
        <v>9</v>
      </c>
      <c r="I107" s="184"/>
      <c r="J107" s="179"/>
      <c r="K107" s="179"/>
      <c r="L107" s="185"/>
      <c r="M107" s="186"/>
      <c r="N107" s="179"/>
      <c r="O107" s="179"/>
      <c r="P107" s="179"/>
      <c r="Q107" s="179"/>
      <c r="R107" s="179"/>
      <c r="S107" s="179"/>
      <c r="T107" s="187"/>
      <c r="AT107" s="188" t="s">
        <v>132</v>
      </c>
      <c r="AU107" s="188" t="s">
        <v>79</v>
      </c>
      <c r="AV107" s="177" t="s">
        <v>79</v>
      </c>
      <c r="AW107" s="177" t="s">
        <v>31</v>
      </c>
      <c r="AX107" s="177" t="s">
        <v>69</v>
      </c>
      <c r="AY107" s="188" t="s">
        <v>121</v>
      </c>
    </row>
    <row r="108" spans="2:65" s="177" customFormat="1">
      <c r="B108" s="178"/>
      <c r="C108" s="179"/>
      <c r="D108" s="180" t="s">
        <v>132</v>
      </c>
      <c r="E108" s="181" t="s">
        <v>19</v>
      </c>
      <c r="F108" s="182" t="s">
        <v>440</v>
      </c>
      <c r="G108" s="179"/>
      <c r="H108" s="183">
        <v>5.4</v>
      </c>
      <c r="I108" s="184"/>
      <c r="J108" s="179"/>
      <c r="K108" s="179"/>
      <c r="L108" s="185"/>
      <c r="M108" s="186"/>
      <c r="N108" s="179"/>
      <c r="O108" s="179"/>
      <c r="P108" s="179"/>
      <c r="Q108" s="179"/>
      <c r="R108" s="179"/>
      <c r="S108" s="179"/>
      <c r="T108" s="187"/>
      <c r="AT108" s="188" t="s">
        <v>132</v>
      </c>
      <c r="AU108" s="188" t="s">
        <v>79</v>
      </c>
      <c r="AV108" s="177" t="s">
        <v>79</v>
      </c>
      <c r="AW108" s="177" t="s">
        <v>31</v>
      </c>
      <c r="AX108" s="177" t="s">
        <v>69</v>
      </c>
      <c r="AY108" s="188" t="s">
        <v>121</v>
      </c>
    </row>
    <row r="109" spans="2:65" s="200" customFormat="1">
      <c r="B109" s="201"/>
      <c r="C109" s="202"/>
      <c r="D109" s="180" t="s">
        <v>132</v>
      </c>
      <c r="E109" s="203" t="s">
        <v>19</v>
      </c>
      <c r="F109" s="204" t="s">
        <v>160</v>
      </c>
      <c r="G109" s="202"/>
      <c r="H109" s="205">
        <v>21.6</v>
      </c>
      <c r="I109" s="206"/>
      <c r="J109" s="202"/>
      <c r="K109" s="202"/>
      <c r="L109" s="207"/>
      <c r="M109" s="208"/>
      <c r="N109" s="202"/>
      <c r="O109" s="202"/>
      <c r="P109" s="202"/>
      <c r="Q109" s="202"/>
      <c r="R109" s="202"/>
      <c r="S109" s="202"/>
      <c r="T109" s="209"/>
      <c r="AT109" s="210" t="s">
        <v>132</v>
      </c>
      <c r="AU109" s="210" t="s">
        <v>79</v>
      </c>
      <c r="AV109" s="200" t="s">
        <v>128</v>
      </c>
      <c r="AW109" s="200" t="s">
        <v>31</v>
      </c>
      <c r="AX109" s="200" t="s">
        <v>77</v>
      </c>
      <c r="AY109" s="210" t="s">
        <v>121</v>
      </c>
    </row>
    <row r="110" spans="2:65" s="20" customFormat="1" ht="44.25" customHeight="1">
      <c r="B110" s="21"/>
      <c r="C110" s="160" t="s">
        <v>161</v>
      </c>
      <c r="D110" s="160" t="s">
        <v>123</v>
      </c>
      <c r="E110" s="161" t="s">
        <v>162</v>
      </c>
      <c r="F110" s="162" t="s">
        <v>163</v>
      </c>
      <c r="G110" s="163" t="s">
        <v>164</v>
      </c>
      <c r="H110" s="164">
        <v>0.33600000000000002</v>
      </c>
      <c r="I110" s="165"/>
      <c r="J110" s="166">
        <f>ROUND(I110*H110,2)</f>
        <v>0</v>
      </c>
      <c r="K110" s="162" t="s">
        <v>127</v>
      </c>
      <c r="L110" s="25"/>
      <c r="M110" s="167" t="s">
        <v>19</v>
      </c>
      <c r="N110" s="168" t="s">
        <v>40</v>
      </c>
      <c r="O110" s="22"/>
      <c r="P110" s="169">
        <f>O110*H110</f>
        <v>0</v>
      </c>
      <c r="Q110" s="169">
        <v>0</v>
      </c>
      <c r="R110" s="169">
        <f>Q110*H110</f>
        <v>0</v>
      </c>
      <c r="S110" s="169">
        <v>0</v>
      </c>
      <c r="T110" s="170">
        <f>S110*H110</f>
        <v>0</v>
      </c>
      <c r="AR110" s="171" t="s">
        <v>128</v>
      </c>
      <c r="AT110" s="171" t="s">
        <v>123</v>
      </c>
      <c r="AU110" s="171" t="s">
        <v>79</v>
      </c>
      <c r="AY110" s="3" t="s">
        <v>121</v>
      </c>
      <c r="BE110" s="172">
        <f>IF(N110="základní",J110,0)</f>
        <v>0</v>
      </c>
      <c r="BF110" s="172">
        <f>IF(N110="snížená",J110,0)</f>
        <v>0</v>
      </c>
      <c r="BG110" s="172">
        <f>IF(N110="zákl. přenesená",J110,0)</f>
        <v>0</v>
      </c>
      <c r="BH110" s="172">
        <f>IF(N110="sníž. přenesená",J110,0)</f>
        <v>0</v>
      </c>
      <c r="BI110" s="172">
        <f>IF(N110="nulová",J110,0)</f>
        <v>0</v>
      </c>
      <c r="BJ110" s="3" t="s">
        <v>77</v>
      </c>
      <c r="BK110" s="172">
        <f>ROUND(I110*H110,2)</f>
        <v>0</v>
      </c>
      <c r="BL110" s="3" t="s">
        <v>128</v>
      </c>
      <c r="BM110" s="171" t="s">
        <v>165</v>
      </c>
    </row>
    <row r="111" spans="2:65" s="20" customFormat="1">
      <c r="B111" s="21"/>
      <c r="C111" s="22"/>
      <c r="D111" s="173" t="s">
        <v>130</v>
      </c>
      <c r="E111" s="22"/>
      <c r="F111" s="174" t="s">
        <v>166</v>
      </c>
      <c r="G111" s="22"/>
      <c r="H111" s="22"/>
      <c r="I111" s="175"/>
      <c r="J111" s="22"/>
      <c r="K111" s="22"/>
      <c r="L111" s="25"/>
      <c r="M111" s="176"/>
      <c r="N111" s="22"/>
      <c r="O111" s="22"/>
      <c r="P111" s="22"/>
      <c r="Q111" s="22"/>
      <c r="R111" s="22"/>
      <c r="S111" s="22"/>
      <c r="T111" s="53"/>
      <c r="AT111" s="3" t="s">
        <v>130</v>
      </c>
      <c r="AU111" s="3" t="s">
        <v>79</v>
      </c>
    </row>
    <row r="112" spans="2:65" s="190" customFormat="1" ht="22.5">
      <c r="B112" s="191"/>
      <c r="C112" s="192"/>
      <c r="D112" s="180" t="s">
        <v>132</v>
      </c>
      <c r="E112" s="193" t="s">
        <v>19</v>
      </c>
      <c r="F112" s="194" t="s">
        <v>167</v>
      </c>
      <c r="G112" s="192"/>
      <c r="H112" s="193" t="s">
        <v>19</v>
      </c>
      <c r="I112" s="195"/>
      <c r="J112" s="192"/>
      <c r="K112" s="192"/>
      <c r="L112" s="196"/>
      <c r="M112" s="197"/>
      <c r="N112" s="192"/>
      <c r="O112" s="192"/>
      <c r="P112" s="192"/>
      <c r="Q112" s="192"/>
      <c r="R112" s="192"/>
      <c r="S112" s="192"/>
      <c r="T112" s="198"/>
      <c r="AT112" s="199" t="s">
        <v>132</v>
      </c>
      <c r="AU112" s="199" t="s">
        <v>79</v>
      </c>
      <c r="AV112" s="190" t="s">
        <v>77</v>
      </c>
      <c r="AW112" s="190" t="s">
        <v>31</v>
      </c>
      <c r="AX112" s="190" t="s">
        <v>69</v>
      </c>
      <c r="AY112" s="199" t="s">
        <v>121</v>
      </c>
    </row>
    <row r="113" spans="2:65" s="177" customFormat="1">
      <c r="B113" s="178"/>
      <c r="C113" s="179"/>
      <c r="D113" s="180" t="s">
        <v>132</v>
      </c>
      <c r="E113" s="181" t="s">
        <v>19</v>
      </c>
      <c r="F113" s="182" t="s">
        <v>441</v>
      </c>
      <c r="G113" s="179"/>
      <c r="H113" s="183">
        <v>0.33600000000000002</v>
      </c>
      <c r="I113" s="184"/>
      <c r="J113" s="179"/>
      <c r="K113" s="179"/>
      <c r="L113" s="185"/>
      <c r="M113" s="186"/>
      <c r="N113" s="179"/>
      <c r="O113" s="179"/>
      <c r="P113" s="179"/>
      <c r="Q113" s="179"/>
      <c r="R113" s="179"/>
      <c r="S113" s="179"/>
      <c r="T113" s="187"/>
      <c r="AT113" s="188" t="s">
        <v>132</v>
      </c>
      <c r="AU113" s="188" t="s">
        <v>79</v>
      </c>
      <c r="AV113" s="177" t="s">
        <v>79</v>
      </c>
      <c r="AW113" s="177" t="s">
        <v>31</v>
      </c>
      <c r="AX113" s="177" t="s">
        <v>77</v>
      </c>
      <c r="AY113" s="188" t="s">
        <v>121</v>
      </c>
    </row>
    <row r="114" spans="2:65" s="20" customFormat="1" ht="44.25" customHeight="1">
      <c r="B114" s="21"/>
      <c r="C114" s="160" t="s">
        <v>169</v>
      </c>
      <c r="D114" s="160" t="s">
        <v>123</v>
      </c>
      <c r="E114" s="161" t="s">
        <v>170</v>
      </c>
      <c r="F114" s="162" t="s">
        <v>171</v>
      </c>
      <c r="G114" s="163" t="s">
        <v>164</v>
      </c>
      <c r="H114" s="164">
        <v>1.8089999999999999</v>
      </c>
      <c r="I114" s="165"/>
      <c r="J114" s="166">
        <f>ROUND(I114*H114,2)</f>
        <v>0</v>
      </c>
      <c r="K114" s="162" t="s">
        <v>127</v>
      </c>
      <c r="L114" s="25"/>
      <c r="M114" s="167" t="s">
        <v>19</v>
      </c>
      <c r="N114" s="168" t="s">
        <v>40</v>
      </c>
      <c r="O114" s="22"/>
      <c r="P114" s="169">
        <f>O114*H114</f>
        <v>0</v>
      </c>
      <c r="Q114" s="169">
        <v>0</v>
      </c>
      <c r="R114" s="169">
        <f>Q114*H114</f>
        <v>0</v>
      </c>
      <c r="S114" s="169">
        <v>0</v>
      </c>
      <c r="T114" s="170">
        <f>S114*H114</f>
        <v>0</v>
      </c>
      <c r="AR114" s="171" t="s">
        <v>128</v>
      </c>
      <c r="AT114" s="171" t="s">
        <v>123</v>
      </c>
      <c r="AU114" s="171" t="s">
        <v>79</v>
      </c>
      <c r="AY114" s="3" t="s">
        <v>121</v>
      </c>
      <c r="BE114" s="172">
        <f>IF(N114="základní",J114,0)</f>
        <v>0</v>
      </c>
      <c r="BF114" s="172">
        <f>IF(N114="snížená",J114,0)</f>
        <v>0</v>
      </c>
      <c r="BG114" s="172">
        <f>IF(N114="zákl. přenesená",J114,0)</f>
        <v>0</v>
      </c>
      <c r="BH114" s="172">
        <f>IF(N114="sníž. přenesená",J114,0)</f>
        <v>0</v>
      </c>
      <c r="BI114" s="172">
        <f>IF(N114="nulová",J114,0)</f>
        <v>0</v>
      </c>
      <c r="BJ114" s="3" t="s">
        <v>77</v>
      </c>
      <c r="BK114" s="172">
        <f>ROUND(I114*H114,2)</f>
        <v>0</v>
      </c>
      <c r="BL114" s="3" t="s">
        <v>128</v>
      </c>
      <c r="BM114" s="171" t="s">
        <v>172</v>
      </c>
    </row>
    <row r="115" spans="2:65" s="20" customFormat="1">
      <c r="B115" s="21"/>
      <c r="C115" s="22"/>
      <c r="D115" s="173" t="s">
        <v>130</v>
      </c>
      <c r="E115" s="22"/>
      <c r="F115" s="174" t="s">
        <v>173</v>
      </c>
      <c r="G115" s="22"/>
      <c r="H115" s="22"/>
      <c r="I115" s="175"/>
      <c r="J115" s="22"/>
      <c r="K115" s="22"/>
      <c r="L115" s="25"/>
      <c r="M115" s="176"/>
      <c r="N115" s="22"/>
      <c r="O115" s="22"/>
      <c r="P115" s="22"/>
      <c r="Q115" s="22"/>
      <c r="R115" s="22"/>
      <c r="S115" s="22"/>
      <c r="T115" s="53"/>
      <c r="AT115" s="3" t="s">
        <v>130</v>
      </c>
      <c r="AU115" s="3" t="s">
        <v>79</v>
      </c>
    </row>
    <row r="116" spans="2:65" s="190" customFormat="1">
      <c r="B116" s="191"/>
      <c r="C116" s="192"/>
      <c r="D116" s="180" t="s">
        <v>132</v>
      </c>
      <c r="E116" s="193" t="s">
        <v>19</v>
      </c>
      <c r="F116" s="194" t="s">
        <v>174</v>
      </c>
      <c r="G116" s="192"/>
      <c r="H116" s="193" t="s">
        <v>19</v>
      </c>
      <c r="I116" s="195"/>
      <c r="J116" s="192"/>
      <c r="K116" s="192"/>
      <c r="L116" s="196"/>
      <c r="M116" s="197"/>
      <c r="N116" s="192"/>
      <c r="O116" s="192"/>
      <c r="P116" s="192"/>
      <c r="Q116" s="192"/>
      <c r="R116" s="192"/>
      <c r="S116" s="192"/>
      <c r="T116" s="198"/>
      <c r="AT116" s="199" t="s">
        <v>132</v>
      </c>
      <c r="AU116" s="199" t="s">
        <v>79</v>
      </c>
      <c r="AV116" s="190" t="s">
        <v>77</v>
      </c>
      <c r="AW116" s="190" t="s">
        <v>31</v>
      </c>
      <c r="AX116" s="190" t="s">
        <v>69</v>
      </c>
      <c r="AY116" s="199" t="s">
        <v>121</v>
      </c>
    </row>
    <row r="117" spans="2:65" s="190" customFormat="1" ht="22.5">
      <c r="B117" s="191"/>
      <c r="C117" s="192"/>
      <c r="D117" s="180" t="s">
        <v>132</v>
      </c>
      <c r="E117" s="193" t="s">
        <v>19</v>
      </c>
      <c r="F117" s="194" t="s">
        <v>175</v>
      </c>
      <c r="G117" s="192"/>
      <c r="H117" s="193" t="s">
        <v>19</v>
      </c>
      <c r="I117" s="195"/>
      <c r="J117" s="192"/>
      <c r="K117" s="192"/>
      <c r="L117" s="196"/>
      <c r="M117" s="197"/>
      <c r="N117" s="192"/>
      <c r="O117" s="192"/>
      <c r="P117" s="192"/>
      <c r="Q117" s="192"/>
      <c r="R117" s="192"/>
      <c r="S117" s="192"/>
      <c r="T117" s="198"/>
      <c r="AT117" s="199" t="s">
        <v>132</v>
      </c>
      <c r="AU117" s="199" t="s">
        <v>79</v>
      </c>
      <c r="AV117" s="190" t="s">
        <v>77</v>
      </c>
      <c r="AW117" s="190" t="s">
        <v>31</v>
      </c>
      <c r="AX117" s="190" t="s">
        <v>69</v>
      </c>
      <c r="AY117" s="199" t="s">
        <v>121</v>
      </c>
    </row>
    <row r="118" spans="2:65" s="190" customFormat="1">
      <c r="B118" s="191"/>
      <c r="C118" s="192"/>
      <c r="D118" s="180" t="s">
        <v>132</v>
      </c>
      <c r="E118" s="193" t="s">
        <v>19</v>
      </c>
      <c r="F118" s="194" t="s">
        <v>176</v>
      </c>
      <c r="G118" s="192"/>
      <c r="H118" s="193" t="s">
        <v>19</v>
      </c>
      <c r="I118" s="195"/>
      <c r="J118" s="192"/>
      <c r="K118" s="192"/>
      <c r="L118" s="196"/>
      <c r="M118" s="197"/>
      <c r="N118" s="192"/>
      <c r="O118" s="192"/>
      <c r="P118" s="192"/>
      <c r="Q118" s="192"/>
      <c r="R118" s="192"/>
      <c r="S118" s="192"/>
      <c r="T118" s="198"/>
      <c r="AT118" s="199" t="s">
        <v>132</v>
      </c>
      <c r="AU118" s="199" t="s">
        <v>79</v>
      </c>
      <c r="AV118" s="190" t="s">
        <v>77</v>
      </c>
      <c r="AW118" s="190" t="s">
        <v>31</v>
      </c>
      <c r="AX118" s="190" t="s">
        <v>69</v>
      </c>
      <c r="AY118" s="199" t="s">
        <v>121</v>
      </c>
    </row>
    <row r="119" spans="2:65" s="177" customFormat="1">
      <c r="B119" s="178"/>
      <c r="C119" s="179"/>
      <c r="D119" s="180" t="s">
        <v>132</v>
      </c>
      <c r="E119" s="181" t="s">
        <v>19</v>
      </c>
      <c r="F119" s="182" t="s">
        <v>442</v>
      </c>
      <c r="G119" s="179"/>
      <c r="H119" s="183">
        <v>1.8089999999999999</v>
      </c>
      <c r="I119" s="184"/>
      <c r="J119" s="179"/>
      <c r="K119" s="179"/>
      <c r="L119" s="185"/>
      <c r="M119" s="186"/>
      <c r="N119" s="179"/>
      <c r="O119" s="179"/>
      <c r="P119" s="179"/>
      <c r="Q119" s="179"/>
      <c r="R119" s="179"/>
      <c r="S119" s="179"/>
      <c r="T119" s="187"/>
      <c r="AT119" s="188" t="s">
        <v>132</v>
      </c>
      <c r="AU119" s="188" t="s">
        <v>79</v>
      </c>
      <c r="AV119" s="177" t="s">
        <v>79</v>
      </c>
      <c r="AW119" s="177" t="s">
        <v>31</v>
      </c>
      <c r="AX119" s="177" t="s">
        <v>69</v>
      </c>
      <c r="AY119" s="188" t="s">
        <v>121</v>
      </c>
    </row>
    <row r="120" spans="2:65" s="200" customFormat="1">
      <c r="B120" s="201"/>
      <c r="C120" s="202"/>
      <c r="D120" s="180" t="s">
        <v>132</v>
      </c>
      <c r="E120" s="203" t="s">
        <v>19</v>
      </c>
      <c r="F120" s="204" t="s">
        <v>160</v>
      </c>
      <c r="G120" s="202"/>
      <c r="H120" s="205">
        <v>1.8089999999999999</v>
      </c>
      <c r="I120" s="206"/>
      <c r="J120" s="202"/>
      <c r="K120" s="202"/>
      <c r="L120" s="207"/>
      <c r="M120" s="208"/>
      <c r="N120" s="202"/>
      <c r="O120" s="202"/>
      <c r="P120" s="202"/>
      <c r="Q120" s="202"/>
      <c r="R120" s="202"/>
      <c r="S120" s="202"/>
      <c r="T120" s="209"/>
      <c r="AT120" s="210" t="s">
        <v>132</v>
      </c>
      <c r="AU120" s="210" t="s">
        <v>79</v>
      </c>
      <c r="AV120" s="200" t="s">
        <v>128</v>
      </c>
      <c r="AW120" s="200" t="s">
        <v>31</v>
      </c>
      <c r="AX120" s="200" t="s">
        <v>77</v>
      </c>
      <c r="AY120" s="210" t="s">
        <v>121</v>
      </c>
    </row>
    <row r="121" spans="2:65" s="20" customFormat="1" ht="33" customHeight="1">
      <c r="B121" s="21"/>
      <c r="C121" s="160" t="s">
        <v>181</v>
      </c>
      <c r="D121" s="160" t="s">
        <v>123</v>
      </c>
      <c r="E121" s="161" t="s">
        <v>443</v>
      </c>
      <c r="F121" s="162" t="s">
        <v>444</v>
      </c>
      <c r="G121" s="163" t="s">
        <v>154</v>
      </c>
      <c r="H121" s="164">
        <v>76.48</v>
      </c>
      <c r="I121" s="165"/>
      <c r="J121" s="166">
        <f>ROUND(I121*H121,2)</f>
        <v>0</v>
      </c>
      <c r="K121" s="162" t="s">
        <v>19</v>
      </c>
      <c r="L121" s="25"/>
      <c r="M121" s="167" t="s">
        <v>19</v>
      </c>
      <c r="N121" s="168" t="s">
        <v>40</v>
      </c>
      <c r="O121" s="22"/>
      <c r="P121" s="169">
        <f>O121*H121</f>
        <v>0</v>
      </c>
      <c r="Q121" s="169">
        <v>0</v>
      </c>
      <c r="R121" s="169">
        <f>Q121*H121</f>
        <v>0</v>
      </c>
      <c r="S121" s="169">
        <v>0</v>
      </c>
      <c r="T121" s="170">
        <f>S121*H121</f>
        <v>0</v>
      </c>
      <c r="AR121" s="171" t="s">
        <v>128</v>
      </c>
      <c r="AT121" s="171" t="s">
        <v>123</v>
      </c>
      <c r="AU121" s="171" t="s">
        <v>79</v>
      </c>
      <c r="AY121" s="3" t="s">
        <v>121</v>
      </c>
      <c r="BE121" s="172">
        <f>IF(N121="základní",J121,0)</f>
        <v>0</v>
      </c>
      <c r="BF121" s="172">
        <f>IF(N121="snížená",J121,0)</f>
        <v>0</v>
      </c>
      <c r="BG121" s="172">
        <f>IF(N121="zákl. přenesená",J121,0)</f>
        <v>0</v>
      </c>
      <c r="BH121" s="172">
        <f>IF(N121="sníž. přenesená",J121,0)</f>
        <v>0</v>
      </c>
      <c r="BI121" s="172">
        <f>IF(N121="nulová",J121,0)</f>
        <v>0</v>
      </c>
      <c r="BJ121" s="3" t="s">
        <v>77</v>
      </c>
      <c r="BK121" s="172">
        <f>ROUND(I121*H121,2)</f>
        <v>0</v>
      </c>
      <c r="BL121" s="3" t="s">
        <v>128</v>
      </c>
      <c r="BM121" s="171" t="s">
        <v>184</v>
      </c>
    </row>
    <row r="122" spans="2:65" s="177" customFormat="1">
      <c r="B122" s="178"/>
      <c r="C122" s="179"/>
      <c r="D122" s="180" t="s">
        <v>132</v>
      </c>
      <c r="E122" s="181" t="s">
        <v>19</v>
      </c>
      <c r="F122" s="182" t="s">
        <v>445</v>
      </c>
      <c r="G122" s="179"/>
      <c r="H122" s="183">
        <v>28.06</v>
      </c>
      <c r="I122" s="184"/>
      <c r="J122" s="179"/>
      <c r="K122" s="179"/>
      <c r="L122" s="185"/>
      <c r="M122" s="186"/>
      <c r="N122" s="179"/>
      <c r="O122" s="179"/>
      <c r="P122" s="179"/>
      <c r="Q122" s="179"/>
      <c r="R122" s="179"/>
      <c r="S122" s="179"/>
      <c r="T122" s="187"/>
      <c r="AT122" s="188" t="s">
        <v>132</v>
      </c>
      <c r="AU122" s="188" t="s">
        <v>79</v>
      </c>
      <c r="AV122" s="177" t="s">
        <v>79</v>
      </c>
      <c r="AW122" s="177" t="s">
        <v>31</v>
      </c>
      <c r="AX122" s="177" t="s">
        <v>69</v>
      </c>
      <c r="AY122" s="188" t="s">
        <v>121</v>
      </c>
    </row>
    <row r="123" spans="2:65" s="177" customFormat="1">
      <c r="B123" s="178"/>
      <c r="C123" s="179"/>
      <c r="D123" s="180" t="s">
        <v>132</v>
      </c>
      <c r="E123" s="181" t="s">
        <v>19</v>
      </c>
      <c r="F123" s="182" t="s">
        <v>446</v>
      </c>
      <c r="G123" s="179"/>
      <c r="H123" s="183">
        <v>31.2</v>
      </c>
      <c r="I123" s="184"/>
      <c r="J123" s="179"/>
      <c r="K123" s="179"/>
      <c r="L123" s="185"/>
      <c r="M123" s="186"/>
      <c r="N123" s="179"/>
      <c r="O123" s="179"/>
      <c r="P123" s="179"/>
      <c r="Q123" s="179"/>
      <c r="R123" s="179"/>
      <c r="S123" s="179"/>
      <c r="T123" s="187"/>
      <c r="AT123" s="188" t="s">
        <v>132</v>
      </c>
      <c r="AU123" s="188" t="s">
        <v>79</v>
      </c>
      <c r="AV123" s="177" t="s">
        <v>79</v>
      </c>
      <c r="AW123" s="177" t="s">
        <v>31</v>
      </c>
      <c r="AX123" s="177" t="s">
        <v>69</v>
      </c>
      <c r="AY123" s="188" t="s">
        <v>121</v>
      </c>
    </row>
    <row r="124" spans="2:65" s="177" customFormat="1">
      <c r="B124" s="178"/>
      <c r="C124" s="179"/>
      <c r="D124" s="180" t="s">
        <v>132</v>
      </c>
      <c r="E124" s="181" t="s">
        <v>19</v>
      </c>
      <c r="F124" s="182" t="s">
        <v>447</v>
      </c>
      <c r="G124" s="179"/>
      <c r="H124" s="183">
        <v>17.22</v>
      </c>
      <c r="I124" s="184"/>
      <c r="J124" s="179"/>
      <c r="K124" s="179"/>
      <c r="L124" s="185"/>
      <c r="M124" s="186"/>
      <c r="N124" s="179"/>
      <c r="O124" s="179"/>
      <c r="P124" s="179"/>
      <c r="Q124" s="179"/>
      <c r="R124" s="179"/>
      <c r="S124" s="179"/>
      <c r="T124" s="187"/>
      <c r="AT124" s="188" t="s">
        <v>132</v>
      </c>
      <c r="AU124" s="188" t="s">
        <v>79</v>
      </c>
      <c r="AV124" s="177" t="s">
        <v>79</v>
      </c>
      <c r="AW124" s="177" t="s">
        <v>31</v>
      </c>
      <c r="AX124" s="177" t="s">
        <v>69</v>
      </c>
      <c r="AY124" s="188" t="s">
        <v>121</v>
      </c>
    </row>
    <row r="125" spans="2:65" s="200" customFormat="1">
      <c r="B125" s="201"/>
      <c r="C125" s="202"/>
      <c r="D125" s="180" t="s">
        <v>132</v>
      </c>
      <c r="E125" s="203" t="s">
        <v>19</v>
      </c>
      <c r="F125" s="204" t="s">
        <v>160</v>
      </c>
      <c r="G125" s="202"/>
      <c r="H125" s="205">
        <v>76.47999999999999</v>
      </c>
      <c r="I125" s="206"/>
      <c r="J125" s="202"/>
      <c r="K125" s="202"/>
      <c r="L125" s="207"/>
      <c r="M125" s="208"/>
      <c r="N125" s="202"/>
      <c r="O125" s="202"/>
      <c r="P125" s="202"/>
      <c r="Q125" s="202"/>
      <c r="R125" s="202"/>
      <c r="S125" s="202"/>
      <c r="T125" s="209"/>
      <c r="AT125" s="210" t="s">
        <v>132</v>
      </c>
      <c r="AU125" s="210" t="s">
        <v>79</v>
      </c>
      <c r="AV125" s="200" t="s">
        <v>128</v>
      </c>
      <c r="AW125" s="200" t="s">
        <v>31</v>
      </c>
      <c r="AX125" s="200" t="s">
        <v>77</v>
      </c>
      <c r="AY125" s="210" t="s">
        <v>121</v>
      </c>
    </row>
    <row r="126" spans="2:65" s="20" customFormat="1" ht="37.9" customHeight="1">
      <c r="B126" s="21"/>
      <c r="C126" s="160" t="s">
        <v>187</v>
      </c>
      <c r="D126" s="160" t="s">
        <v>123</v>
      </c>
      <c r="E126" s="161" t="s">
        <v>448</v>
      </c>
      <c r="F126" s="162" t="s">
        <v>449</v>
      </c>
      <c r="G126" s="163" t="s">
        <v>154</v>
      </c>
      <c r="H126" s="164">
        <v>76.48</v>
      </c>
      <c r="I126" s="165"/>
      <c r="J126" s="166">
        <f>ROUND(I126*H126,2)</f>
        <v>0</v>
      </c>
      <c r="K126" s="162" t="s">
        <v>19</v>
      </c>
      <c r="L126" s="25"/>
      <c r="M126" s="167" t="s">
        <v>19</v>
      </c>
      <c r="N126" s="168" t="s">
        <v>40</v>
      </c>
      <c r="O126" s="22"/>
      <c r="P126" s="169">
        <f>O126*H126</f>
        <v>0</v>
      </c>
      <c r="Q126" s="169">
        <v>0</v>
      </c>
      <c r="R126" s="169">
        <f>Q126*H126</f>
        <v>0</v>
      </c>
      <c r="S126" s="169">
        <v>0</v>
      </c>
      <c r="T126" s="170">
        <f>S126*H126</f>
        <v>0</v>
      </c>
      <c r="AR126" s="171" t="s">
        <v>128</v>
      </c>
      <c r="AT126" s="171" t="s">
        <v>123</v>
      </c>
      <c r="AU126" s="171" t="s">
        <v>79</v>
      </c>
      <c r="AY126" s="3" t="s">
        <v>121</v>
      </c>
      <c r="BE126" s="172">
        <f>IF(N126="základní",J126,0)</f>
        <v>0</v>
      </c>
      <c r="BF126" s="172">
        <f>IF(N126="snížená",J126,0)</f>
        <v>0</v>
      </c>
      <c r="BG126" s="172">
        <f>IF(N126="zákl. přenesená",J126,0)</f>
        <v>0</v>
      </c>
      <c r="BH126" s="172">
        <f>IF(N126="sníž. přenesená",J126,0)</f>
        <v>0</v>
      </c>
      <c r="BI126" s="172">
        <f>IF(N126="nulová",J126,0)</f>
        <v>0</v>
      </c>
      <c r="BJ126" s="3" t="s">
        <v>77</v>
      </c>
      <c r="BK126" s="172">
        <f>ROUND(I126*H126,2)</f>
        <v>0</v>
      </c>
      <c r="BL126" s="3" t="s">
        <v>128</v>
      </c>
      <c r="BM126" s="171" t="s">
        <v>190</v>
      </c>
    </row>
    <row r="127" spans="2:65" s="144" customFormat="1" ht="22.9" customHeight="1">
      <c r="B127" s="145"/>
      <c r="C127" s="146"/>
      <c r="D127" s="147" t="s">
        <v>68</v>
      </c>
      <c r="E127" s="158" t="s">
        <v>79</v>
      </c>
      <c r="F127" s="158" t="s">
        <v>191</v>
      </c>
      <c r="G127" s="146"/>
      <c r="H127" s="146"/>
      <c r="I127" s="149"/>
      <c r="J127" s="159">
        <f>BK127</f>
        <v>0</v>
      </c>
      <c r="K127" s="146"/>
      <c r="L127" s="151"/>
      <c r="M127" s="152"/>
      <c r="N127" s="146"/>
      <c r="O127" s="146"/>
      <c r="P127" s="153">
        <f>SUM(P128:P133)</f>
        <v>0</v>
      </c>
      <c r="Q127" s="146"/>
      <c r="R127" s="153">
        <f>SUM(R128:R133)</f>
        <v>0.80713157999999996</v>
      </c>
      <c r="S127" s="146"/>
      <c r="T127" s="154">
        <f>SUM(T128:T133)</f>
        <v>0</v>
      </c>
      <c r="AR127" s="155" t="s">
        <v>77</v>
      </c>
      <c r="AT127" s="156" t="s">
        <v>68</v>
      </c>
      <c r="AU127" s="156" t="s">
        <v>77</v>
      </c>
      <c r="AY127" s="155" t="s">
        <v>121</v>
      </c>
      <c r="BK127" s="157">
        <f>SUM(BK128:BK133)</f>
        <v>0</v>
      </c>
    </row>
    <row r="128" spans="2:65" s="20" customFormat="1" ht="33" customHeight="1">
      <c r="B128" s="21"/>
      <c r="C128" s="160" t="s">
        <v>192</v>
      </c>
      <c r="D128" s="160" t="s">
        <v>123</v>
      </c>
      <c r="E128" s="161" t="s">
        <v>193</v>
      </c>
      <c r="F128" s="162" t="s">
        <v>194</v>
      </c>
      <c r="G128" s="163" t="s">
        <v>164</v>
      </c>
      <c r="H128" s="164">
        <v>0.34799999999999998</v>
      </c>
      <c r="I128" s="165"/>
      <c r="J128" s="166">
        <f>ROUND(I128*H128,2)</f>
        <v>0</v>
      </c>
      <c r="K128" s="162" t="s">
        <v>127</v>
      </c>
      <c r="L128" s="25"/>
      <c r="M128" s="167" t="s">
        <v>19</v>
      </c>
      <c r="N128" s="168" t="s">
        <v>40</v>
      </c>
      <c r="O128" s="22"/>
      <c r="P128" s="169">
        <f>O128*H128</f>
        <v>0</v>
      </c>
      <c r="Q128" s="169">
        <v>2.3010199999999998</v>
      </c>
      <c r="R128" s="169">
        <f>Q128*H128</f>
        <v>0.8007549599999999</v>
      </c>
      <c r="S128" s="169">
        <v>0</v>
      </c>
      <c r="T128" s="170">
        <f>S128*H128</f>
        <v>0</v>
      </c>
      <c r="AR128" s="171" t="s">
        <v>128</v>
      </c>
      <c r="AT128" s="171" t="s">
        <v>123</v>
      </c>
      <c r="AU128" s="171" t="s">
        <v>79</v>
      </c>
      <c r="AY128" s="3" t="s">
        <v>121</v>
      </c>
      <c r="BE128" s="172">
        <f>IF(N128="základní",J128,0)</f>
        <v>0</v>
      </c>
      <c r="BF128" s="172">
        <f>IF(N128="snížená",J128,0)</f>
        <v>0</v>
      </c>
      <c r="BG128" s="172">
        <f>IF(N128="zákl. přenesená",J128,0)</f>
        <v>0</v>
      </c>
      <c r="BH128" s="172">
        <f>IF(N128="sníž. přenesená",J128,0)</f>
        <v>0</v>
      </c>
      <c r="BI128" s="172">
        <f>IF(N128="nulová",J128,0)</f>
        <v>0</v>
      </c>
      <c r="BJ128" s="3" t="s">
        <v>77</v>
      </c>
      <c r="BK128" s="172">
        <f>ROUND(I128*H128,2)</f>
        <v>0</v>
      </c>
      <c r="BL128" s="3" t="s">
        <v>128</v>
      </c>
      <c r="BM128" s="171" t="s">
        <v>195</v>
      </c>
    </row>
    <row r="129" spans="2:65" s="20" customFormat="1">
      <c r="B129" s="21"/>
      <c r="C129" s="22"/>
      <c r="D129" s="173" t="s">
        <v>130</v>
      </c>
      <c r="E129" s="22"/>
      <c r="F129" s="174" t="s">
        <v>196</v>
      </c>
      <c r="G129" s="22"/>
      <c r="H129" s="22"/>
      <c r="I129" s="175"/>
      <c r="J129" s="22"/>
      <c r="K129" s="22"/>
      <c r="L129" s="25"/>
      <c r="M129" s="176"/>
      <c r="N129" s="22"/>
      <c r="O129" s="22"/>
      <c r="P129" s="22"/>
      <c r="Q129" s="22"/>
      <c r="R129" s="22"/>
      <c r="S129" s="22"/>
      <c r="T129" s="53"/>
      <c r="AT129" s="3" t="s">
        <v>130</v>
      </c>
      <c r="AU129" s="3" t="s">
        <v>79</v>
      </c>
    </row>
    <row r="130" spans="2:65" s="177" customFormat="1">
      <c r="B130" s="178"/>
      <c r="C130" s="179"/>
      <c r="D130" s="180" t="s">
        <v>132</v>
      </c>
      <c r="E130" s="181" t="s">
        <v>19</v>
      </c>
      <c r="F130" s="182" t="s">
        <v>450</v>
      </c>
      <c r="G130" s="179"/>
      <c r="H130" s="183">
        <v>0.34799999999999998</v>
      </c>
      <c r="I130" s="184"/>
      <c r="J130" s="179"/>
      <c r="K130" s="179"/>
      <c r="L130" s="185"/>
      <c r="M130" s="186"/>
      <c r="N130" s="179"/>
      <c r="O130" s="179"/>
      <c r="P130" s="179"/>
      <c r="Q130" s="179"/>
      <c r="R130" s="179"/>
      <c r="S130" s="179"/>
      <c r="T130" s="187"/>
      <c r="AT130" s="188" t="s">
        <v>132</v>
      </c>
      <c r="AU130" s="188" t="s">
        <v>79</v>
      </c>
      <c r="AV130" s="177" t="s">
        <v>79</v>
      </c>
      <c r="AW130" s="177" t="s">
        <v>31</v>
      </c>
      <c r="AX130" s="177" t="s">
        <v>77</v>
      </c>
      <c r="AY130" s="188" t="s">
        <v>121</v>
      </c>
    </row>
    <row r="131" spans="2:65" s="20" customFormat="1" ht="24.2" customHeight="1">
      <c r="B131" s="21"/>
      <c r="C131" s="160" t="s">
        <v>198</v>
      </c>
      <c r="D131" s="160" t="s">
        <v>123</v>
      </c>
      <c r="E131" s="161" t="s">
        <v>199</v>
      </c>
      <c r="F131" s="162" t="s">
        <v>200</v>
      </c>
      <c r="G131" s="163" t="s">
        <v>201</v>
      </c>
      <c r="H131" s="164">
        <v>6.0000000000000001E-3</v>
      </c>
      <c r="I131" s="165"/>
      <c r="J131" s="166">
        <f>ROUND(I131*H131,2)</f>
        <v>0</v>
      </c>
      <c r="K131" s="162" t="s">
        <v>127</v>
      </c>
      <c r="L131" s="25"/>
      <c r="M131" s="167" t="s">
        <v>19</v>
      </c>
      <c r="N131" s="168" t="s">
        <v>40</v>
      </c>
      <c r="O131" s="22"/>
      <c r="P131" s="169">
        <f>O131*H131</f>
        <v>0</v>
      </c>
      <c r="Q131" s="169">
        <v>1.06277</v>
      </c>
      <c r="R131" s="169">
        <f>Q131*H131</f>
        <v>6.3766200000000004E-3</v>
      </c>
      <c r="S131" s="169">
        <v>0</v>
      </c>
      <c r="T131" s="170">
        <f>S131*H131</f>
        <v>0</v>
      </c>
      <c r="AR131" s="171" t="s">
        <v>128</v>
      </c>
      <c r="AT131" s="171" t="s">
        <v>123</v>
      </c>
      <c r="AU131" s="171" t="s">
        <v>79</v>
      </c>
      <c r="AY131" s="3" t="s">
        <v>121</v>
      </c>
      <c r="BE131" s="172">
        <f>IF(N131="základní",J131,0)</f>
        <v>0</v>
      </c>
      <c r="BF131" s="172">
        <f>IF(N131="snížená",J131,0)</f>
        <v>0</v>
      </c>
      <c r="BG131" s="172">
        <f>IF(N131="zákl. přenesená",J131,0)</f>
        <v>0</v>
      </c>
      <c r="BH131" s="172">
        <f>IF(N131="sníž. přenesená",J131,0)</f>
        <v>0</v>
      </c>
      <c r="BI131" s="172">
        <f>IF(N131="nulová",J131,0)</f>
        <v>0</v>
      </c>
      <c r="BJ131" s="3" t="s">
        <v>77</v>
      </c>
      <c r="BK131" s="172">
        <f>ROUND(I131*H131,2)</f>
        <v>0</v>
      </c>
      <c r="BL131" s="3" t="s">
        <v>128</v>
      </c>
      <c r="BM131" s="171" t="s">
        <v>202</v>
      </c>
    </row>
    <row r="132" spans="2:65" s="20" customFormat="1">
      <c r="B132" s="21"/>
      <c r="C132" s="22"/>
      <c r="D132" s="173" t="s">
        <v>130</v>
      </c>
      <c r="E132" s="22"/>
      <c r="F132" s="174" t="s">
        <v>203</v>
      </c>
      <c r="G132" s="22"/>
      <c r="H132" s="22"/>
      <c r="I132" s="175"/>
      <c r="J132" s="22"/>
      <c r="K132" s="22"/>
      <c r="L132" s="25"/>
      <c r="M132" s="176"/>
      <c r="N132" s="22"/>
      <c r="O132" s="22"/>
      <c r="P132" s="22"/>
      <c r="Q132" s="22"/>
      <c r="R132" s="22"/>
      <c r="S132" s="22"/>
      <c r="T132" s="53"/>
      <c r="AT132" s="3" t="s">
        <v>130</v>
      </c>
      <c r="AU132" s="3" t="s">
        <v>79</v>
      </c>
    </row>
    <row r="133" spans="2:65" s="177" customFormat="1">
      <c r="B133" s="178"/>
      <c r="C133" s="179"/>
      <c r="D133" s="180" t="s">
        <v>132</v>
      </c>
      <c r="E133" s="181" t="s">
        <v>19</v>
      </c>
      <c r="F133" s="182" t="s">
        <v>451</v>
      </c>
      <c r="G133" s="179"/>
      <c r="H133" s="183">
        <v>6.0000000000000001E-3</v>
      </c>
      <c r="I133" s="184"/>
      <c r="J133" s="179"/>
      <c r="K133" s="179"/>
      <c r="L133" s="185"/>
      <c r="M133" s="186"/>
      <c r="N133" s="179"/>
      <c r="O133" s="179"/>
      <c r="P133" s="179"/>
      <c r="Q133" s="179"/>
      <c r="R133" s="179"/>
      <c r="S133" s="179"/>
      <c r="T133" s="187"/>
      <c r="AT133" s="188" t="s">
        <v>132</v>
      </c>
      <c r="AU133" s="188" t="s">
        <v>79</v>
      </c>
      <c r="AV133" s="177" t="s">
        <v>79</v>
      </c>
      <c r="AW133" s="177" t="s">
        <v>31</v>
      </c>
      <c r="AX133" s="177" t="s">
        <v>77</v>
      </c>
      <c r="AY133" s="188" t="s">
        <v>121</v>
      </c>
    </row>
    <row r="134" spans="2:65" s="144" customFormat="1" ht="22.9" customHeight="1">
      <c r="B134" s="145"/>
      <c r="C134" s="146"/>
      <c r="D134" s="147" t="s">
        <v>68</v>
      </c>
      <c r="E134" s="158" t="s">
        <v>140</v>
      </c>
      <c r="F134" s="158" t="s">
        <v>205</v>
      </c>
      <c r="G134" s="146"/>
      <c r="H134" s="146"/>
      <c r="I134" s="149"/>
      <c r="J134" s="159">
        <f>BK134</f>
        <v>0</v>
      </c>
      <c r="K134" s="146"/>
      <c r="L134" s="151"/>
      <c r="M134" s="152"/>
      <c r="N134" s="146"/>
      <c r="O134" s="146"/>
      <c r="P134" s="153">
        <f>SUM(P135:P200)</f>
        <v>0</v>
      </c>
      <c r="Q134" s="146"/>
      <c r="R134" s="153">
        <f>SUM(R135:R200)</f>
        <v>4.2369599999999998</v>
      </c>
      <c r="S134" s="146"/>
      <c r="T134" s="154">
        <f>SUM(T135:T200)</f>
        <v>0</v>
      </c>
      <c r="AR134" s="155" t="s">
        <v>77</v>
      </c>
      <c r="AT134" s="156" t="s">
        <v>68</v>
      </c>
      <c r="AU134" s="156" t="s">
        <v>77</v>
      </c>
      <c r="AY134" s="155" t="s">
        <v>121</v>
      </c>
      <c r="BK134" s="157">
        <f>SUM(BK135:BK200)</f>
        <v>0</v>
      </c>
    </row>
    <row r="135" spans="2:65" s="20" customFormat="1" ht="44.25" customHeight="1">
      <c r="B135" s="21"/>
      <c r="C135" s="160" t="s">
        <v>206</v>
      </c>
      <c r="D135" s="160" t="s">
        <v>123</v>
      </c>
      <c r="E135" s="161" t="s">
        <v>207</v>
      </c>
      <c r="F135" s="162" t="s">
        <v>208</v>
      </c>
      <c r="G135" s="163" t="s">
        <v>209</v>
      </c>
      <c r="H135" s="164">
        <v>24</v>
      </c>
      <c r="I135" s="165"/>
      <c r="J135" s="166">
        <f>ROUND(I135*H135,2)</f>
        <v>0</v>
      </c>
      <c r="K135" s="162" t="s">
        <v>127</v>
      </c>
      <c r="L135" s="25"/>
      <c r="M135" s="167" t="s">
        <v>19</v>
      </c>
      <c r="N135" s="168" t="s">
        <v>40</v>
      </c>
      <c r="O135" s="22"/>
      <c r="P135" s="169">
        <f>O135*H135</f>
        <v>0</v>
      </c>
      <c r="Q135" s="169">
        <v>0.17488999999999999</v>
      </c>
      <c r="R135" s="169">
        <f>Q135*H135</f>
        <v>4.1973599999999998</v>
      </c>
      <c r="S135" s="169">
        <v>0</v>
      </c>
      <c r="T135" s="170">
        <f>S135*H135</f>
        <v>0</v>
      </c>
      <c r="AR135" s="171" t="s">
        <v>128</v>
      </c>
      <c r="AT135" s="171" t="s">
        <v>123</v>
      </c>
      <c r="AU135" s="171" t="s">
        <v>79</v>
      </c>
      <c r="AY135" s="3" t="s">
        <v>121</v>
      </c>
      <c r="BE135" s="172">
        <f>IF(N135="základní",J135,0)</f>
        <v>0</v>
      </c>
      <c r="BF135" s="172">
        <f>IF(N135="snížená",J135,0)</f>
        <v>0</v>
      </c>
      <c r="BG135" s="172">
        <f>IF(N135="zákl. přenesená",J135,0)</f>
        <v>0</v>
      </c>
      <c r="BH135" s="172">
        <f>IF(N135="sníž. přenesená",J135,0)</f>
        <v>0</v>
      </c>
      <c r="BI135" s="172">
        <f>IF(N135="nulová",J135,0)</f>
        <v>0</v>
      </c>
      <c r="BJ135" s="3" t="s">
        <v>77</v>
      </c>
      <c r="BK135" s="172">
        <f>ROUND(I135*H135,2)</f>
        <v>0</v>
      </c>
      <c r="BL135" s="3" t="s">
        <v>128</v>
      </c>
      <c r="BM135" s="171" t="s">
        <v>210</v>
      </c>
    </row>
    <row r="136" spans="2:65" s="20" customFormat="1">
      <c r="B136" s="21"/>
      <c r="C136" s="22"/>
      <c r="D136" s="173" t="s">
        <v>130</v>
      </c>
      <c r="E136" s="22"/>
      <c r="F136" s="174" t="s">
        <v>211</v>
      </c>
      <c r="G136" s="22"/>
      <c r="H136" s="22"/>
      <c r="I136" s="175"/>
      <c r="J136" s="22"/>
      <c r="K136" s="22"/>
      <c r="L136" s="25"/>
      <c r="M136" s="176"/>
      <c r="N136" s="22"/>
      <c r="O136" s="22"/>
      <c r="P136" s="22"/>
      <c r="Q136" s="22"/>
      <c r="R136" s="22"/>
      <c r="S136" s="22"/>
      <c r="T136" s="53"/>
      <c r="AT136" s="3" t="s">
        <v>130</v>
      </c>
      <c r="AU136" s="3" t="s">
        <v>79</v>
      </c>
    </row>
    <row r="137" spans="2:65" s="177" customFormat="1">
      <c r="B137" s="178"/>
      <c r="C137" s="179"/>
      <c r="D137" s="180" t="s">
        <v>132</v>
      </c>
      <c r="E137" s="181" t="s">
        <v>19</v>
      </c>
      <c r="F137" s="182" t="s">
        <v>452</v>
      </c>
      <c r="G137" s="179"/>
      <c r="H137" s="183">
        <v>8</v>
      </c>
      <c r="I137" s="184"/>
      <c r="J137" s="179"/>
      <c r="K137" s="179"/>
      <c r="L137" s="185"/>
      <c r="M137" s="186"/>
      <c r="N137" s="179"/>
      <c r="O137" s="179"/>
      <c r="P137" s="179"/>
      <c r="Q137" s="179"/>
      <c r="R137" s="179"/>
      <c r="S137" s="179"/>
      <c r="T137" s="187"/>
      <c r="AT137" s="188" t="s">
        <v>132</v>
      </c>
      <c r="AU137" s="188" t="s">
        <v>79</v>
      </c>
      <c r="AV137" s="177" t="s">
        <v>79</v>
      </c>
      <c r="AW137" s="177" t="s">
        <v>31</v>
      </c>
      <c r="AX137" s="177" t="s">
        <v>69</v>
      </c>
      <c r="AY137" s="188" t="s">
        <v>121</v>
      </c>
    </row>
    <row r="138" spans="2:65" s="177" customFormat="1">
      <c r="B138" s="178"/>
      <c r="C138" s="179"/>
      <c r="D138" s="180" t="s">
        <v>132</v>
      </c>
      <c r="E138" s="181" t="s">
        <v>19</v>
      </c>
      <c r="F138" s="182" t="s">
        <v>453</v>
      </c>
      <c r="G138" s="179"/>
      <c r="H138" s="183">
        <v>10</v>
      </c>
      <c r="I138" s="184"/>
      <c r="J138" s="179"/>
      <c r="K138" s="179"/>
      <c r="L138" s="185"/>
      <c r="M138" s="186"/>
      <c r="N138" s="179"/>
      <c r="O138" s="179"/>
      <c r="P138" s="179"/>
      <c r="Q138" s="179"/>
      <c r="R138" s="179"/>
      <c r="S138" s="179"/>
      <c r="T138" s="187"/>
      <c r="AT138" s="188" t="s">
        <v>132</v>
      </c>
      <c r="AU138" s="188" t="s">
        <v>79</v>
      </c>
      <c r="AV138" s="177" t="s">
        <v>79</v>
      </c>
      <c r="AW138" s="177" t="s">
        <v>31</v>
      </c>
      <c r="AX138" s="177" t="s">
        <v>69</v>
      </c>
      <c r="AY138" s="188" t="s">
        <v>121</v>
      </c>
    </row>
    <row r="139" spans="2:65" s="177" customFormat="1">
      <c r="B139" s="178"/>
      <c r="C139" s="179"/>
      <c r="D139" s="180" t="s">
        <v>132</v>
      </c>
      <c r="E139" s="181" t="s">
        <v>19</v>
      </c>
      <c r="F139" s="182" t="s">
        <v>454</v>
      </c>
      <c r="G139" s="179"/>
      <c r="H139" s="183">
        <v>6</v>
      </c>
      <c r="I139" s="184"/>
      <c r="J139" s="179"/>
      <c r="K139" s="179"/>
      <c r="L139" s="185"/>
      <c r="M139" s="186"/>
      <c r="N139" s="179"/>
      <c r="O139" s="179"/>
      <c r="P139" s="179"/>
      <c r="Q139" s="179"/>
      <c r="R139" s="179"/>
      <c r="S139" s="179"/>
      <c r="T139" s="187"/>
      <c r="AT139" s="188" t="s">
        <v>132</v>
      </c>
      <c r="AU139" s="188" t="s">
        <v>79</v>
      </c>
      <c r="AV139" s="177" t="s">
        <v>79</v>
      </c>
      <c r="AW139" s="177" t="s">
        <v>31</v>
      </c>
      <c r="AX139" s="177" t="s">
        <v>69</v>
      </c>
      <c r="AY139" s="188" t="s">
        <v>121</v>
      </c>
    </row>
    <row r="140" spans="2:65" s="200" customFormat="1">
      <c r="B140" s="201"/>
      <c r="C140" s="202"/>
      <c r="D140" s="180" t="s">
        <v>132</v>
      </c>
      <c r="E140" s="203" t="s">
        <v>19</v>
      </c>
      <c r="F140" s="204" t="s">
        <v>160</v>
      </c>
      <c r="G140" s="202"/>
      <c r="H140" s="205">
        <v>24</v>
      </c>
      <c r="I140" s="206"/>
      <c r="J140" s="202"/>
      <c r="K140" s="202"/>
      <c r="L140" s="207"/>
      <c r="M140" s="208"/>
      <c r="N140" s="202"/>
      <c r="O140" s="202"/>
      <c r="P140" s="202"/>
      <c r="Q140" s="202"/>
      <c r="R140" s="202"/>
      <c r="S140" s="202"/>
      <c r="T140" s="209"/>
      <c r="AT140" s="210" t="s">
        <v>132</v>
      </c>
      <c r="AU140" s="210" t="s">
        <v>79</v>
      </c>
      <c r="AV140" s="200" t="s">
        <v>128</v>
      </c>
      <c r="AW140" s="200" t="s">
        <v>31</v>
      </c>
      <c r="AX140" s="200" t="s">
        <v>77</v>
      </c>
      <c r="AY140" s="210" t="s">
        <v>121</v>
      </c>
    </row>
    <row r="141" spans="2:65" s="20" customFormat="1" ht="44.25" customHeight="1">
      <c r="B141" s="21"/>
      <c r="C141" s="160" t="s">
        <v>214</v>
      </c>
      <c r="D141" s="160" t="s">
        <v>123</v>
      </c>
      <c r="E141" s="161" t="s">
        <v>215</v>
      </c>
      <c r="F141" s="162" t="s">
        <v>216</v>
      </c>
      <c r="G141" s="163" t="s">
        <v>209</v>
      </c>
      <c r="H141" s="164">
        <v>7</v>
      </c>
      <c r="I141" s="165"/>
      <c r="J141" s="166">
        <f>ROUND(I141*H141,2)</f>
        <v>0</v>
      </c>
      <c r="K141" s="162" t="s">
        <v>19</v>
      </c>
      <c r="L141" s="25"/>
      <c r="M141" s="167" t="s">
        <v>19</v>
      </c>
      <c r="N141" s="168" t="s">
        <v>40</v>
      </c>
      <c r="O141" s="22"/>
      <c r="P141" s="169">
        <f>O141*H141</f>
        <v>0</v>
      </c>
      <c r="Q141" s="169">
        <v>0</v>
      </c>
      <c r="R141" s="169">
        <f>Q141*H141</f>
        <v>0</v>
      </c>
      <c r="S141" s="169">
        <v>0</v>
      </c>
      <c r="T141" s="170">
        <f>S141*H141</f>
        <v>0</v>
      </c>
      <c r="AR141" s="171" t="s">
        <v>128</v>
      </c>
      <c r="AT141" s="171" t="s">
        <v>123</v>
      </c>
      <c r="AU141" s="171" t="s">
        <v>79</v>
      </c>
      <c r="AY141" s="3" t="s">
        <v>121</v>
      </c>
      <c r="BE141" s="172">
        <f>IF(N141="základní",J141,0)</f>
        <v>0</v>
      </c>
      <c r="BF141" s="172">
        <f>IF(N141="snížená",J141,0)</f>
        <v>0</v>
      </c>
      <c r="BG141" s="172">
        <f>IF(N141="zákl. přenesená",J141,0)</f>
        <v>0</v>
      </c>
      <c r="BH141" s="172">
        <f>IF(N141="sníž. přenesená",J141,0)</f>
        <v>0</v>
      </c>
      <c r="BI141" s="172">
        <f>IF(N141="nulová",J141,0)</f>
        <v>0</v>
      </c>
      <c r="BJ141" s="3" t="s">
        <v>77</v>
      </c>
      <c r="BK141" s="172">
        <f>ROUND(I141*H141,2)</f>
        <v>0</v>
      </c>
      <c r="BL141" s="3" t="s">
        <v>128</v>
      </c>
      <c r="BM141" s="171" t="s">
        <v>217</v>
      </c>
    </row>
    <row r="142" spans="2:65" s="20" customFormat="1" ht="19.5">
      <c r="B142" s="21"/>
      <c r="C142" s="22"/>
      <c r="D142" s="180" t="s">
        <v>138</v>
      </c>
      <c r="E142" s="22"/>
      <c r="F142" s="189" t="s">
        <v>218</v>
      </c>
      <c r="G142" s="22"/>
      <c r="H142" s="22"/>
      <c r="I142" s="175"/>
      <c r="J142" s="22"/>
      <c r="K142" s="22"/>
      <c r="L142" s="25"/>
      <c r="M142" s="176"/>
      <c r="N142" s="22"/>
      <c r="O142" s="22"/>
      <c r="P142" s="22"/>
      <c r="Q142" s="22"/>
      <c r="R142" s="22"/>
      <c r="S142" s="22"/>
      <c r="T142" s="53"/>
      <c r="AT142" s="3" t="s">
        <v>138</v>
      </c>
      <c r="AU142" s="3" t="s">
        <v>79</v>
      </c>
    </row>
    <row r="143" spans="2:65" s="177" customFormat="1">
      <c r="B143" s="178"/>
      <c r="C143" s="179"/>
      <c r="D143" s="180" t="s">
        <v>132</v>
      </c>
      <c r="E143" s="181" t="s">
        <v>19</v>
      </c>
      <c r="F143" s="182" t="s">
        <v>455</v>
      </c>
      <c r="G143" s="179"/>
      <c r="H143" s="183">
        <v>4</v>
      </c>
      <c r="I143" s="184"/>
      <c r="J143" s="179"/>
      <c r="K143" s="179"/>
      <c r="L143" s="185"/>
      <c r="M143" s="186"/>
      <c r="N143" s="179"/>
      <c r="O143" s="179"/>
      <c r="P143" s="179"/>
      <c r="Q143" s="179"/>
      <c r="R143" s="179"/>
      <c r="S143" s="179"/>
      <c r="T143" s="187"/>
      <c r="AT143" s="188" t="s">
        <v>132</v>
      </c>
      <c r="AU143" s="188" t="s">
        <v>79</v>
      </c>
      <c r="AV143" s="177" t="s">
        <v>79</v>
      </c>
      <c r="AW143" s="177" t="s">
        <v>31</v>
      </c>
      <c r="AX143" s="177" t="s">
        <v>69</v>
      </c>
      <c r="AY143" s="188" t="s">
        <v>121</v>
      </c>
    </row>
    <row r="144" spans="2:65" s="177" customFormat="1">
      <c r="B144" s="178"/>
      <c r="C144" s="179"/>
      <c r="D144" s="180" t="s">
        <v>132</v>
      </c>
      <c r="E144" s="181" t="s">
        <v>19</v>
      </c>
      <c r="F144" s="182" t="s">
        <v>456</v>
      </c>
      <c r="G144" s="179"/>
      <c r="H144" s="183">
        <v>3</v>
      </c>
      <c r="I144" s="184"/>
      <c r="J144" s="179"/>
      <c r="K144" s="179"/>
      <c r="L144" s="185"/>
      <c r="M144" s="186"/>
      <c r="N144" s="179"/>
      <c r="O144" s="179"/>
      <c r="P144" s="179"/>
      <c r="Q144" s="179"/>
      <c r="R144" s="179"/>
      <c r="S144" s="179"/>
      <c r="T144" s="187"/>
      <c r="AT144" s="188" t="s">
        <v>132</v>
      </c>
      <c r="AU144" s="188" t="s">
        <v>79</v>
      </c>
      <c r="AV144" s="177" t="s">
        <v>79</v>
      </c>
      <c r="AW144" s="177" t="s">
        <v>31</v>
      </c>
      <c r="AX144" s="177" t="s">
        <v>69</v>
      </c>
      <c r="AY144" s="188" t="s">
        <v>121</v>
      </c>
    </row>
    <row r="145" spans="2:65" s="200" customFormat="1">
      <c r="B145" s="201"/>
      <c r="C145" s="202"/>
      <c r="D145" s="180" t="s">
        <v>132</v>
      </c>
      <c r="E145" s="203" t="s">
        <v>19</v>
      </c>
      <c r="F145" s="204" t="s">
        <v>160</v>
      </c>
      <c r="G145" s="202"/>
      <c r="H145" s="205">
        <v>7</v>
      </c>
      <c r="I145" s="206"/>
      <c r="J145" s="202"/>
      <c r="K145" s="202"/>
      <c r="L145" s="207"/>
      <c r="M145" s="208"/>
      <c r="N145" s="202"/>
      <c r="O145" s="202"/>
      <c r="P145" s="202"/>
      <c r="Q145" s="202"/>
      <c r="R145" s="202"/>
      <c r="S145" s="202"/>
      <c r="T145" s="209"/>
      <c r="AT145" s="210" t="s">
        <v>132</v>
      </c>
      <c r="AU145" s="210" t="s">
        <v>79</v>
      </c>
      <c r="AV145" s="200" t="s">
        <v>128</v>
      </c>
      <c r="AW145" s="200" t="s">
        <v>31</v>
      </c>
      <c r="AX145" s="200" t="s">
        <v>77</v>
      </c>
      <c r="AY145" s="210" t="s">
        <v>121</v>
      </c>
    </row>
    <row r="146" spans="2:65" s="20" customFormat="1" ht="37.9" customHeight="1">
      <c r="B146" s="21"/>
      <c r="C146" s="160" t="s">
        <v>221</v>
      </c>
      <c r="D146" s="160" t="s">
        <v>123</v>
      </c>
      <c r="E146" s="161" t="s">
        <v>457</v>
      </c>
      <c r="F146" s="162" t="s">
        <v>458</v>
      </c>
      <c r="G146" s="163" t="s">
        <v>209</v>
      </c>
      <c r="H146" s="164">
        <v>3</v>
      </c>
      <c r="I146" s="165"/>
      <c r="J146" s="166">
        <f>ROUND(I146*H146,2)</f>
        <v>0</v>
      </c>
      <c r="K146" s="162" t="s">
        <v>127</v>
      </c>
      <c r="L146" s="25"/>
      <c r="M146" s="167" t="s">
        <v>19</v>
      </c>
      <c r="N146" s="168" t="s">
        <v>40</v>
      </c>
      <c r="O146" s="22"/>
      <c r="P146" s="169">
        <f>O146*H146</f>
        <v>0</v>
      </c>
      <c r="Q146" s="169">
        <v>0</v>
      </c>
      <c r="R146" s="169">
        <f>Q146*H146</f>
        <v>0</v>
      </c>
      <c r="S146" s="169">
        <v>0</v>
      </c>
      <c r="T146" s="170">
        <f>S146*H146</f>
        <v>0</v>
      </c>
      <c r="AR146" s="171" t="s">
        <v>128</v>
      </c>
      <c r="AT146" s="171" t="s">
        <v>123</v>
      </c>
      <c r="AU146" s="171" t="s">
        <v>79</v>
      </c>
      <c r="AY146" s="3" t="s">
        <v>121</v>
      </c>
      <c r="BE146" s="172">
        <f>IF(N146="základní",J146,0)</f>
        <v>0</v>
      </c>
      <c r="BF146" s="172">
        <f>IF(N146="snížená",J146,0)</f>
        <v>0</v>
      </c>
      <c r="BG146" s="172">
        <f>IF(N146="zákl. přenesená",J146,0)</f>
        <v>0</v>
      </c>
      <c r="BH146" s="172">
        <f>IF(N146="sníž. přenesená",J146,0)</f>
        <v>0</v>
      </c>
      <c r="BI146" s="172">
        <f>IF(N146="nulová",J146,0)</f>
        <v>0</v>
      </c>
      <c r="BJ146" s="3" t="s">
        <v>77</v>
      </c>
      <c r="BK146" s="172">
        <f>ROUND(I146*H146,2)</f>
        <v>0</v>
      </c>
      <c r="BL146" s="3" t="s">
        <v>128</v>
      </c>
      <c r="BM146" s="171" t="s">
        <v>459</v>
      </c>
    </row>
    <row r="147" spans="2:65" s="20" customFormat="1">
      <c r="B147" s="21"/>
      <c r="C147" s="22"/>
      <c r="D147" s="173" t="s">
        <v>130</v>
      </c>
      <c r="E147" s="22"/>
      <c r="F147" s="174" t="s">
        <v>460</v>
      </c>
      <c r="G147" s="22"/>
      <c r="H147" s="22"/>
      <c r="I147" s="175"/>
      <c r="J147" s="22"/>
      <c r="K147" s="22"/>
      <c r="L147" s="25"/>
      <c r="M147" s="176"/>
      <c r="N147" s="22"/>
      <c r="O147" s="22"/>
      <c r="P147" s="22"/>
      <c r="Q147" s="22"/>
      <c r="R147" s="22"/>
      <c r="S147" s="22"/>
      <c r="T147" s="53"/>
      <c r="AT147" s="3" t="s">
        <v>130</v>
      </c>
      <c r="AU147" s="3" t="s">
        <v>79</v>
      </c>
    </row>
    <row r="148" spans="2:65" s="177" customFormat="1">
      <c r="B148" s="178"/>
      <c r="C148" s="179"/>
      <c r="D148" s="180" t="s">
        <v>132</v>
      </c>
      <c r="E148" s="181" t="s">
        <v>19</v>
      </c>
      <c r="F148" s="182" t="s">
        <v>461</v>
      </c>
      <c r="G148" s="179"/>
      <c r="H148" s="183">
        <v>3</v>
      </c>
      <c r="I148" s="184"/>
      <c r="J148" s="179"/>
      <c r="K148" s="179"/>
      <c r="L148" s="185"/>
      <c r="M148" s="186"/>
      <c r="N148" s="179"/>
      <c r="O148" s="179"/>
      <c r="P148" s="179"/>
      <c r="Q148" s="179"/>
      <c r="R148" s="179"/>
      <c r="S148" s="179"/>
      <c r="T148" s="187"/>
      <c r="AT148" s="188" t="s">
        <v>132</v>
      </c>
      <c r="AU148" s="188" t="s">
        <v>79</v>
      </c>
      <c r="AV148" s="177" t="s">
        <v>79</v>
      </c>
      <c r="AW148" s="177" t="s">
        <v>31</v>
      </c>
      <c r="AX148" s="177" t="s">
        <v>77</v>
      </c>
      <c r="AY148" s="188" t="s">
        <v>121</v>
      </c>
    </row>
    <row r="149" spans="2:65" s="20" customFormat="1" ht="24.2" customHeight="1">
      <c r="B149" s="21"/>
      <c r="C149" s="222" t="s">
        <v>8</v>
      </c>
      <c r="D149" s="222" t="s">
        <v>227</v>
      </c>
      <c r="E149" s="223" t="s">
        <v>228</v>
      </c>
      <c r="F149" s="224" t="s">
        <v>229</v>
      </c>
      <c r="G149" s="225" t="s">
        <v>209</v>
      </c>
      <c r="H149" s="226">
        <v>34</v>
      </c>
      <c r="I149" s="227"/>
      <c r="J149" s="228">
        <f t="shared" ref="J149:J197" si="3">ROUND(I149*H149,2)</f>
        <v>0</v>
      </c>
      <c r="K149" s="224" t="s">
        <v>19</v>
      </c>
      <c r="L149" s="229"/>
      <c r="M149" s="230" t="s">
        <v>19</v>
      </c>
      <c r="N149" s="231" t="s">
        <v>40</v>
      </c>
      <c r="O149" s="22"/>
      <c r="P149" s="169">
        <f t="shared" ref="P149:P197" si="4">O149*H149</f>
        <v>0</v>
      </c>
      <c r="Q149" s="169">
        <v>0</v>
      </c>
      <c r="R149" s="169">
        <f t="shared" ref="R149:R197" si="5">Q149*H149</f>
        <v>0</v>
      </c>
      <c r="S149" s="169">
        <v>0</v>
      </c>
      <c r="T149" s="170">
        <f t="shared" ref="T149:T197" si="6">S149*H149</f>
        <v>0</v>
      </c>
      <c r="AR149" s="171" t="s">
        <v>181</v>
      </c>
      <c r="AT149" s="171" t="s">
        <v>227</v>
      </c>
      <c r="AU149" s="171" t="s">
        <v>79</v>
      </c>
      <c r="AY149" s="3" t="s">
        <v>121</v>
      </c>
      <c r="BE149" s="172">
        <f t="shared" ref="BE149:BE210" si="7">IF(N149="základní",J149,0)</f>
        <v>0</v>
      </c>
      <c r="BF149" s="172">
        <f t="shared" ref="BF149:BF210" si="8">IF(N149="snížená",J149,0)</f>
        <v>0</v>
      </c>
      <c r="BG149" s="172">
        <f t="shared" ref="BG149:BG210" si="9">IF(N149="zákl. přenesená",J149,0)</f>
        <v>0</v>
      </c>
      <c r="BH149" s="172">
        <f t="shared" ref="BH149:BH210" si="10">IF(N149="sníž. přenesená",J149,0)</f>
        <v>0</v>
      </c>
      <c r="BI149" s="172">
        <f t="shared" ref="BI149:BI210" si="11">IF(N149="nulová",J149,0)</f>
        <v>0</v>
      </c>
      <c r="BJ149" s="3" t="s">
        <v>77</v>
      </c>
      <c r="BK149" s="172">
        <f t="shared" ref="BK149:BK197" si="12">ROUND(I149*H149,2)</f>
        <v>0</v>
      </c>
      <c r="BL149" s="3" t="s">
        <v>128</v>
      </c>
      <c r="BM149" s="171" t="s">
        <v>230</v>
      </c>
    </row>
    <row r="150" spans="2:65" s="20" customFormat="1" ht="24.2" customHeight="1">
      <c r="B150" s="21"/>
      <c r="C150" s="160" t="s">
        <v>231</v>
      </c>
      <c r="D150" s="160" t="s">
        <v>123</v>
      </c>
      <c r="E150" s="161" t="s">
        <v>462</v>
      </c>
      <c r="F150" s="162" t="s">
        <v>463</v>
      </c>
      <c r="G150" s="163" t="s">
        <v>209</v>
      </c>
      <c r="H150" s="164">
        <v>3</v>
      </c>
      <c r="I150" s="165"/>
      <c r="J150" s="166">
        <f t="shared" si="3"/>
        <v>0</v>
      </c>
      <c r="K150" s="162" t="s">
        <v>19</v>
      </c>
      <c r="L150" s="25"/>
      <c r="M150" s="167" t="s">
        <v>19</v>
      </c>
      <c r="N150" s="168" t="s">
        <v>40</v>
      </c>
      <c r="O150" s="22"/>
      <c r="P150" s="169">
        <f t="shared" si="4"/>
        <v>0</v>
      </c>
      <c r="Q150" s="169">
        <v>0</v>
      </c>
      <c r="R150" s="169">
        <f t="shared" si="5"/>
        <v>0</v>
      </c>
      <c r="S150" s="169">
        <v>0</v>
      </c>
      <c r="T150" s="170">
        <f t="shared" si="6"/>
        <v>0</v>
      </c>
      <c r="AR150" s="171" t="s">
        <v>128</v>
      </c>
      <c r="AT150" s="171" t="s">
        <v>123</v>
      </c>
      <c r="AU150" s="171" t="s">
        <v>79</v>
      </c>
      <c r="AY150" s="3" t="s">
        <v>121</v>
      </c>
      <c r="BE150" s="172">
        <f t="shared" si="7"/>
        <v>0</v>
      </c>
      <c r="BF150" s="172">
        <f t="shared" si="8"/>
        <v>0</v>
      </c>
      <c r="BG150" s="172">
        <f t="shared" si="9"/>
        <v>0</v>
      </c>
      <c r="BH150" s="172">
        <f t="shared" si="10"/>
        <v>0</v>
      </c>
      <c r="BI150" s="172">
        <f t="shared" si="11"/>
        <v>0</v>
      </c>
      <c r="BJ150" s="3" t="s">
        <v>77</v>
      </c>
      <c r="BK150" s="172">
        <f t="shared" si="12"/>
        <v>0</v>
      </c>
      <c r="BL150" s="3" t="s">
        <v>128</v>
      </c>
      <c r="BM150" s="171" t="s">
        <v>464</v>
      </c>
    </row>
    <row r="151" spans="2:65" s="20" customFormat="1" ht="16.5" customHeight="1">
      <c r="B151" s="21"/>
      <c r="C151" s="160" t="s">
        <v>239</v>
      </c>
      <c r="D151" s="160" t="s">
        <v>123</v>
      </c>
      <c r="E151" s="161" t="s">
        <v>465</v>
      </c>
      <c r="F151" s="162" t="s">
        <v>466</v>
      </c>
      <c r="G151" s="163" t="s">
        <v>209</v>
      </c>
      <c r="H151" s="164">
        <v>3</v>
      </c>
      <c r="I151" s="165"/>
      <c r="J151" s="166">
        <f t="shared" si="3"/>
        <v>0</v>
      </c>
      <c r="K151" s="162" t="s">
        <v>19</v>
      </c>
      <c r="L151" s="25"/>
      <c r="M151" s="167" t="s">
        <v>19</v>
      </c>
      <c r="N151" s="168" t="s">
        <v>40</v>
      </c>
      <c r="O151" s="22"/>
      <c r="P151" s="169">
        <f t="shared" si="4"/>
        <v>0</v>
      </c>
      <c r="Q151" s="169">
        <v>0</v>
      </c>
      <c r="R151" s="169">
        <f t="shared" si="5"/>
        <v>0</v>
      </c>
      <c r="S151" s="169">
        <v>0</v>
      </c>
      <c r="T151" s="170">
        <f t="shared" si="6"/>
        <v>0</v>
      </c>
      <c r="AR151" s="171" t="s">
        <v>128</v>
      </c>
      <c r="AT151" s="171" t="s">
        <v>123</v>
      </c>
      <c r="AU151" s="171" t="s">
        <v>79</v>
      </c>
      <c r="AY151" s="3" t="s">
        <v>121</v>
      </c>
      <c r="BE151" s="172">
        <f t="shared" si="7"/>
        <v>0</v>
      </c>
      <c r="BF151" s="172">
        <f t="shared" si="8"/>
        <v>0</v>
      </c>
      <c r="BG151" s="172">
        <f t="shared" si="9"/>
        <v>0</v>
      </c>
      <c r="BH151" s="172">
        <f t="shared" si="10"/>
        <v>0</v>
      </c>
      <c r="BI151" s="172">
        <f t="shared" si="11"/>
        <v>0</v>
      </c>
      <c r="BJ151" s="3" t="s">
        <v>77</v>
      </c>
      <c r="BK151" s="172">
        <f t="shared" si="12"/>
        <v>0</v>
      </c>
      <c r="BL151" s="3" t="s">
        <v>128</v>
      </c>
      <c r="BM151" s="171" t="s">
        <v>467</v>
      </c>
    </row>
    <row r="152" spans="2:65" s="177" customFormat="1">
      <c r="B152" s="178"/>
      <c r="C152" s="179"/>
      <c r="D152" s="180" t="s">
        <v>132</v>
      </c>
      <c r="E152" s="181" t="s">
        <v>19</v>
      </c>
      <c r="F152" s="182" t="s">
        <v>468</v>
      </c>
      <c r="G152" s="179"/>
      <c r="H152" s="183">
        <v>3</v>
      </c>
      <c r="I152" s="184"/>
      <c r="J152" s="179"/>
      <c r="K152" s="179"/>
      <c r="L152" s="185"/>
      <c r="M152" s="186"/>
      <c r="N152" s="179"/>
      <c r="O152" s="179"/>
      <c r="P152" s="179"/>
      <c r="Q152" s="179"/>
      <c r="R152" s="179"/>
      <c r="S152" s="179"/>
      <c r="T152" s="187"/>
      <c r="AT152" s="188" t="s">
        <v>132</v>
      </c>
      <c r="AU152" s="188" t="s">
        <v>79</v>
      </c>
      <c r="AV152" s="177" t="s">
        <v>79</v>
      </c>
      <c r="AW152" s="177" t="s">
        <v>31</v>
      </c>
      <c r="AX152" s="177" t="s">
        <v>77</v>
      </c>
      <c r="AY152" s="188" t="s">
        <v>121</v>
      </c>
    </row>
    <row r="153" spans="2:65" s="20" customFormat="1" ht="24.2" customHeight="1">
      <c r="B153" s="21"/>
      <c r="C153" s="160" t="s">
        <v>247</v>
      </c>
      <c r="D153" s="160" t="s">
        <v>123</v>
      </c>
      <c r="E153" s="161" t="s">
        <v>232</v>
      </c>
      <c r="F153" s="162" t="s">
        <v>233</v>
      </c>
      <c r="G153" s="163" t="s">
        <v>209</v>
      </c>
      <c r="H153" s="164">
        <v>8</v>
      </c>
      <c r="I153" s="165"/>
      <c r="J153" s="166">
        <f t="shared" si="3"/>
        <v>0</v>
      </c>
      <c r="K153" s="162" t="s">
        <v>127</v>
      </c>
      <c r="L153" s="25"/>
      <c r="M153" s="167" t="s">
        <v>19</v>
      </c>
      <c r="N153" s="168" t="s">
        <v>40</v>
      </c>
      <c r="O153" s="22"/>
      <c r="P153" s="169">
        <f t="shared" si="4"/>
        <v>0</v>
      </c>
      <c r="Q153" s="169">
        <v>1.1999999999999999E-3</v>
      </c>
      <c r="R153" s="169">
        <f t="shared" si="5"/>
        <v>9.5999999999999992E-3</v>
      </c>
      <c r="S153" s="169">
        <v>0</v>
      </c>
      <c r="T153" s="170">
        <f t="shared" si="6"/>
        <v>0</v>
      </c>
      <c r="AR153" s="171" t="s">
        <v>128</v>
      </c>
      <c r="AT153" s="171" t="s">
        <v>123</v>
      </c>
      <c r="AU153" s="171" t="s">
        <v>79</v>
      </c>
      <c r="AY153" s="3" t="s">
        <v>121</v>
      </c>
      <c r="BE153" s="172">
        <f t="shared" si="7"/>
        <v>0</v>
      </c>
      <c r="BF153" s="172">
        <f t="shared" si="8"/>
        <v>0</v>
      </c>
      <c r="BG153" s="172">
        <f t="shared" si="9"/>
        <v>0</v>
      </c>
      <c r="BH153" s="172">
        <f t="shared" si="10"/>
        <v>0</v>
      </c>
      <c r="BI153" s="172">
        <f t="shared" si="11"/>
        <v>0</v>
      </c>
      <c r="BJ153" s="3" t="s">
        <v>77</v>
      </c>
      <c r="BK153" s="172">
        <f t="shared" si="12"/>
        <v>0</v>
      </c>
      <c r="BL153" s="3" t="s">
        <v>128</v>
      </c>
      <c r="BM153" s="171" t="s">
        <v>234</v>
      </c>
    </row>
    <row r="154" spans="2:65" s="20" customFormat="1">
      <c r="B154" s="21"/>
      <c r="C154" s="22"/>
      <c r="D154" s="173" t="s">
        <v>130</v>
      </c>
      <c r="E154" s="22"/>
      <c r="F154" s="174" t="s">
        <v>235</v>
      </c>
      <c r="G154" s="22"/>
      <c r="H154" s="22"/>
      <c r="I154" s="175"/>
      <c r="J154" s="22"/>
      <c r="K154" s="22"/>
      <c r="L154" s="25"/>
      <c r="M154" s="176"/>
      <c r="N154" s="22"/>
      <c r="O154" s="22"/>
      <c r="P154" s="22"/>
      <c r="Q154" s="22"/>
      <c r="R154" s="22"/>
      <c r="S154" s="22"/>
      <c r="T154" s="53"/>
      <c r="AT154" s="3" t="s">
        <v>130</v>
      </c>
      <c r="AU154" s="3" t="s">
        <v>79</v>
      </c>
    </row>
    <row r="155" spans="2:65" s="190" customFormat="1" ht="22.5">
      <c r="B155" s="191"/>
      <c r="C155" s="192"/>
      <c r="D155" s="180" t="s">
        <v>132</v>
      </c>
      <c r="E155" s="193" t="s">
        <v>19</v>
      </c>
      <c r="F155" s="194" t="s">
        <v>236</v>
      </c>
      <c r="G155" s="192"/>
      <c r="H155" s="193" t="s">
        <v>19</v>
      </c>
      <c r="I155" s="195"/>
      <c r="J155" s="192"/>
      <c r="K155" s="192"/>
      <c r="L155" s="196"/>
      <c r="M155" s="197"/>
      <c r="N155" s="192"/>
      <c r="O155" s="192"/>
      <c r="P155" s="192"/>
      <c r="Q155" s="192"/>
      <c r="R155" s="192"/>
      <c r="S155" s="192"/>
      <c r="T155" s="198"/>
      <c r="AT155" s="199" t="s">
        <v>132</v>
      </c>
      <c r="AU155" s="199" t="s">
        <v>79</v>
      </c>
      <c r="AV155" s="190" t="s">
        <v>77</v>
      </c>
      <c r="AW155" s="190" t="s">
        <v>31</v>
      </c>
      <c r="AX155" s="190" t="s">
        <v>69</v>
      </c>
      <c r="AY155" s="199" t="s">
        <v>121</v>
      </c>
    </row>
    <row r="156" spans="2:65" s="177" customFormat="1">
      <c r="B156" s="178"/>
      <c r="C156" s="179"/>
      <c r="D156" s="180" t="s">
        <v>132</v>
      </c>
      <c r="E156" s="181" t="s">
        <v>19</v>
      </c>
      <c r="F156" s="182" t="s">
        <v>469</v>
      </c>
      <c r="G156" s="179"/>
      <c r="H156" s="183">
        <v>4</v>
      </c>
      <c r="I156" s="184"/>
      <c r="J156" s="179"/>
      <c r="K156" s="179"/>
      <c r="L156" s="185"/>
      <c r="M156" s="186"/>
      <c r="N156" s="179"/>
      <c r="O156" s="179"/>
      <c r="P156" s="179"/>
      <c r="Q156" s="179"/>
      <c r="R156" s="179"/>
      <c r="S156" s="179"/>
      <c r="T156" s="187"/>
      <c r="AT156" s="188" t="s">
        <v>132</v>
      </c>
      <c r="AU156" s="188" t="s">
        <v>79</v>
      </c>
      <c r="AV156" s="177" t="s">
        <v>79</v>
      </c>
      <c r="AW156" s="177" t="s">
        <v>31</v>
      </c>
      <c r="AX156" s="177" t="s">
        <v>69</v>
      </c>
      <c r="AY156" s="188" t="s">
        <v>121</v>
      </c>
    </row>
    <row r="157" spans="2:65" s="177" customFormat="1">
      <c r="B157" s="178"/>
      <c r="C157" s="179"/>
      <c r="D157" s="180" t="s">
        <v>132</v>
      </c>
      <c r="E157" s="181" t="s">
        <v>19</v>
      </c>
      <c r="F157" s="182" t="s">
        <v>470</v>
      </c>
      <c r="G157" s="179"/>
      <c r="H157" s="183">
        <v>2</v>
      </c>
      <c r="I157" s="184"/>
      <c r="J157" s="179"/>
      <c r="K157" s="179"/>
      <c r="L157" s="185"/>
      <c r="M157" s="186"/>
      <c r="N157" s="179"/>
      <c r="O157" s="179"/>
      <c r="P157" s="179"/>
      <c r="Q157" s="179"/>
      <c r="R157" s="179"/>
      <c r="S157" s="179"/>
      <c r="T157" s="187"/>
      <c r="AT157" s="188" t="s">
        <v>132</v>
      </c>
      <c r="AU157" s="188" t="s">
        <v>79</v>
      </c>
      <c r="AV157" s="177" t="s">
        <v>79</v>
      </c>
      <c r="AW157" s="177" t="s">
        <v>31</v>
      </c>
      <c r="AX157" s="177" t="s">
        <v>69</v>
      </c>
      <c r="AY157" s="188" t="s">
        <v>121</v>
      </c>
    </row>
    <row r="158" spans="2:65" s="177" customFormat="1">
      <c r="B158" s="178"/>
      <c r="C158" s="179"/>
      <c r="D158" s="180" t="s">
        <v>132</v>
      </c>
      <c r="E158" s="181" t="s">
        <v>19</v>
      </c>
      <c r="F158" s="182" t="s">
        <v>471</v>
      </c>
      <c r="G158" s="179"/>
      <c r="H158" s="183">
        <v>2</v>
      </c>
      <c r="I158" s="184"/>
      <c r="J158" s="179"/>
      <c r="K158" s="179"/>
      <c r="L158" s="185"/>
      <c r="M158" s="186"/>
      <c r="N158" s="179"/>
      <c r="O158" s="179"/>
      <c r="P158" s="179"/>
      <c r="Q158" s="179"/>
      <c r="R158" s="179"/>
      <c r="S158" s="179"/>
      <c r="T158" s="187"/>
      <c r="AT158" s="188" t="s">
        <v>132</v>
      </c>
      <c r="AU158" s="188" t="s">
        <v>79</v>
      </c>
      <c r="AV158" s="177" t="s">
        <v>79</v>
      </c>
      <c r="AW158" s="177" t="s">
        <v>31</v>
      </c>
      <c r="AX158" s="177" t="s">
        <v>69</v>
      </c>
      <c r="AY158" s="188" t="s">
        <v>121</v>
      </c>
    </row>
    <row r="159" spans="2:65" s="200" customFormat="1">
      <c r="B159" s="201"/>
      <c r="C159" s="202"/>
      <c r="D159" s="180" t="s">
        <v>132</v>
      </c>
      <c r="E159" s="203" t="s">
        <v>19</v>
      </c>
      <c r="F159" s="204" t="s">
        <v>160</v>
      </c>
      <c r="G159" s="202"/>
      <c r="H159" s="205">
        <v>8</v>
      </c>
      <c r="I159" s="206"/>
      <c r="J159" s="202"/>
      <c r="K159" s="202"/>
      <c r="L159" s="207"/>
      <c r="M159" s="208"/>
      <c r="N159" s="202"/>
      <c r="O159" s="202"/>
      <c r="P159" s="202"/>
      <c r="Q159" s="202"/>
      <c r="R159" s="202"/>
      <c r="S159" s="202"/>
      <c r="T159" s="209"/>
      <c r="AT159" s="210" t="s">
        <v>132</v>
      </c>
      <c r="AU159" s="210" t="s">
        <v>79</v>
      </c>
      <c r="AV159" s="200" t="s">
        <v>128</v>
      </c>
      <c r="AW159" s="200" t="s">
        <v>31</v>
      </c>
      <c r="AX159" s="200" t="s">
        <v>77</v>
      </c>
      <c r="AY159" s="210" t="s">
        <v>121</v>
      </c>
    </row>
    <row r="160" spans="2:65" s="20" customFormat="1" ht="24.2" customHeight="1">
      <c r="B160" s="21"/>
      <c r="C160" s="160" t="s">
        <v>251</v>
      </c>
      <c r="D160" s="160" t="s">
        <v>123</v>
      </c>
      <c r="E160" s="161" t="s">
        <v>240</v>
      </c>
      <c r="F160" s="162" t="s">
        <v>241</v>
      </c>
      <c r="G160" s="163" t="s">
        <v>209</v>
      </c>
      <c r="H160" s="164">
        <v>25</v>
      </c>
      <c r="I160" s="165"/>
      <c r="J160" s="166">
        <f t="shared" si="3"/>
        <v>0</v>
      </c>
      <c r="K160" s="162" t="s">
        <v>127</v>
      </c>
      <c r="L160" s="25"/>
      <c r="M160" s="167" t="s">
        <v>19</v>
      </c>
      <c r="N160" s="168" t="s">
        <v>40</v>
      </c>
      <c r="O160" s="22"/>
      <c r="P160" s="169">
        <f t="shared" si="4"/>
        <v>0</v>
      </c>
      <c r="Q160" s="169">
        <v>1.1999999999999999E-3</v>
      </c>
      <c r="R160" s="169">
        <f t="shared" si="5"/>
        <v>0.03</v>
      </c>
      <c r="S160" s="169">
        <v>0</v>
      </c>
      <c r="T160" s="170">
        <f t="shared" si="6"/>
        <v>0</v>
      </c>
      <c r="AR160" s="171" t="s">
        <v>128</v>
      </c>
      <c r="AT160" s="171" t="s">
        <v>123</v>
      </c>
      <c r="AU160" s="171" t="s">
        <v>79</v>
      </c>
      <c r="AY160" s="3" t="s">
        <v>121</v>
      </c>
      <c r="BE160" s="172">
        <f t="shared" si="7"/>
        <v>0</v>
      </c>
      <c r="BF160" s="172">
        <f t="shared" si="8"/>
        <v>0</v>
      </c>
      <c r="BG160" s="172">
        <f t="shared" si="9"/>
        <v>0</v>
      </c>
      <c r="BH160" s="172">
        <f t="shared" si="10"/>
        <v>0</v>
      </c>
      <c r="BI160" s="172">
        <f t="shared" si="11"/>
        <v>0</v>
      </c>
      <c r="BJ160" s="3" t="s">
        <v>77</v>
      </c>
      <c r="BK160" s="172">
        <f t="shared" si="12"/>
        <v>0</v>
      </c>
      <c r="BL160" s="3" t="s">
        <v>128</v>
      </c>
      <c r="BM160" s="171" t="s">
        <v>242</v>
      </c>
    </row>
    <row r="161" spans="2:65" s="20" customFormat="1">
      <c r="B161" s="21"/>
      <c r="C161" s="22"/>
      <c r="D161" s="173" t="s">
        <v>130</v>
      </c>
      <c r="E161" s="22"/>
      <c r="F161" s="174" t="s">
        <v>243</v>
      </c>
      <c r="G161" s="22"/>
      <c r="H161" s="22"/>
      <c r="I161" s="175"/>
      <c r="J161" s="22"/>
      <c r="K161" s="22"/>
      <c r="L161" s="25"/>
      <c r="M161" s="176"/>
      <c r="N161" s="22"/>
      <c r="O161" s="22"/>
      <c r="P161" s="22"/>
      <c r="Q161" s="22"/>
      <c r="R161" s="22"/>
      <c r="S161" s="22"/>
      <c r="T161" s="53"/>
      <c r="AT161" s="3" t="s">
        <v>130</v>
      </c>
      <c r="AU161" s="3" t="s">
        <v>79</v>
      </c>
    </row>
    <row r="162" spans="2:65" s="190" customFormat="1">
      <c r="B162" s="191"/>
      <c r="C162" s="192"/>
      <c r="D162" s="180" t="s">
        <v>132</v>
      </c>
      <c r="E162" s="193" t="s">
        <v>19</v>
      </c>
      <c r="F162" s="194" t="s">
        <v>244</v>
      </c>
      <c r="G162" s="192"/>
      <c r="H162" s="193" t="s">
        <v>19</v>
      </c>
      <c r="I162" s="195"/>
      <c r="J162" s="192"/>
      <c r="K162" s="192"/>
      <c r="L162" s="196"/>
      <c r="M162" s="197"/>
      <c r="N162" s="192"/>
      <c r="O162" s="192"/>
      <c r="P162" s="192"/>
      <c r="Q162" s="192"/>
      <c r="R162" s="192"/>
      <c r="S162" s="192"/>
      <c r="T162" s="198"/>
      <c r="AT162" s="199" t="s">
        <v>132</v>
      </c>
      <c r="AU162" s="199" t="s">
        <v>79</v>
      </c>
      <c r="AV162" s="190" t="s">
        <v>77</v>
      </c>
      <c r="AW162" s="190" t="s">
        <v>31</v>
      </c>
      <c r="AX162" s="190" t="s">
        <v>69</v>
      </c>
      <c r="AY162" s="199" t="s">
        <v>121</v>
      </c>
    </row>
    <row r="163" spans="2:65" s="177" customFormat="1">
      <c r="B163" s="178"/>
      <c r="C163" s="179"/>
      <c r="D163" s="180" t="s">
        <v>132</v>
      </c>
      <c r="E163" s="181" t="s">
        <v>19</v>
      </c>
      <c r="F163" s="182" t="s">
        <v>472</v>
      </c>
      <c r="G163" s="179"/>
      <c r="H163" s="183">
        <v>9</v>
      </c>
      <c r="I163" s="184"/>
      <c r="J163" s="179"/>
      <c r="K163" s="179"/>
      <c r="L163" s="185"/>
      <c r="M163" s="186"/>
      <c r="N163" s="179"/>
      <c r="O163" s="179"/>
      <c r="P163" s="179"/>
      <c r="Q163" s="179"/>
      <c r="R163" s="179"/>
      <c r="S163" s="179"/>
      <c r="T163" s="187"/>
      <c r="AT163" s="188" t="s">
        <v>132</v>
      </c>
      <c r="AU163" s="188" t="s">
        <v>79</v>
      </c>
      <c r="AV163" s="177" t="s">
        <v>79</v>
      </c>
      <c r="AW163" s="177" t="s">
        <v>31</v>
      </c>
      <c r="AX163" s="177" t="s">
        <v>69</v>
      </c>
      <c r="AY163" s="188" t="s">
        <v>121</v>
      </c>
    </row>
    <row r="164" spans="2:65" s="177" customFormat="1">
      <c r="B164" s="178"/>
      <c r="C164" s="179"/>
      <c r="D164" s="180" t="s">
        <v>132</v>
      </c>
      <c r="E164" s="181" t="s">
        <v>19</v>
      </c>
      <c r="F164" s="182" t="s">
        <v>473</v>
      </c>
      <c r="G164" s="179"/>
      <c r="H164" s="183">
        <v>11</v>
      </c>
      <c r="I164" s="184"/>
      <c r="J164" s="179"/>
      <c r="K164" s="179"/>
      <c r="L164" s="185"/>
      <c r="M164" s="186"/>
      <c r="N164" s="179"/>
      <c r="O164" s="179"/>
      <c r="P164" s="179"/>
      <c r="Q164" s="179"/>
      <c r="R164" s="179"/>
      <c r="S164" s="179"/>
      <c r="T164" s="187"/>
      <c r="AT164" s="188" t="s">
        <v>132</v>
      </c>
      <c r="AU164" s="188" t="s">
        <v>79</v>
      </c>
      <c r="AV164" s="177" t="s">
        <v>79</v>
      </c>
      <c r="AW164" s="177" t="s">
        <v>31</v>
      </c>
      <c r="AX164" s="177" t="s">
        <v>69</v>
      </c>
      <c r="AY164" s="188" t="s">
        <v>121</v>
      </c>
    </row>
    <row r="165" spans="2:65" s="177" customFormat="1">
      <c r="B165" s="178"/>
      <c r="C165" s="179"/>
      <c r="D165" s="180" t="s">
        <v>132</v>
      </c>
      <c r="E165" s="181" t="s">
        <v>19</v>
      </c>
      <c r="F165" s="182" t="s">
        <v>474</v>
      </c>
      <c r="G165" s="179"/>
      <c r="H165" s="183">
        <v>5</v>
      </c>
      <c r="I165" s="184"/>
      <c r="J165" s="179"/>
      <c r="K165" s="179"/>
      <c r="L165" s="185"/>
      <c r="M165" s="186"/>
      <c r="N165" s="179"/>
      <c r="O165" s="179"/>
      <c r="P165" s="179"/>
      <c r="Q165" s="179"/>
      <c r="R165" s="179"/>
      <c r="S165" s="179"/>
      <c r="T165" s="187"/>
      <c r="AT165" s="188" t="s">
        <v>132</v>
      </c>
      <c r="AU165" s="188" t="s">
        <v>79</v>
      </c>
      <c r="AV165" s="177" t="s">
        <v>79</v>
      </c>
      <c r="AW165" s="177" t="s">
        <v>31</v>
      </c>
      <c r="AX165" s="177" t="s">
        <v>69</v>
      </c>
      <c r="AY165" s="188" t="s">
        <v>121</v>
      </c>
    </row>
    <row r="166" spans="2:65" s="200" customFormat="1">
      <c r="B166" s="201"/>
      <c r="C166" s="202"/>
      <c r="D166" s="180" t="s">
        <v>132</v>
      </c>
      <c r="E166" s="203" t="s">
        <v>19</v>
      </c>
      <c r="F166" s="204" t="s">
        <v>160</v>
      </c>
      <c r="G166" s="202"/>
      <c r="H166" s="205">
        <v>25</v>
      </c>
      <c r="I166" s="206"/>
      <c r="J166" s="202"/>
      <c r="K166" s="202"/>
      <c r="L166" s="207"/>
      <c r="M166" s="208"/>
      <c r="N166" s="202"/>
      <c r="O166" s="202"/>
      <c r="P166" s="202"/>
      <c r="Q166" s="202"/>
      <c r="R166" s="202"/>
      <c r="S166" s="202"/>
      <c r="T166" s="209"/>
      <c r="AT166" s="210" t="s">
        <v>132</v>
      </c>
      <c r="AU166" s="210" t="s">
        <v>79</v>
      </c>
      <c r="AV166" s="200" t="s">
        <v>128</v>
      </c>
      <c r="AW166" s="200" t="s">
        <v>31</v>
      </c>
      <c r="AX166" s="200" t="s">
        <v>77</v>
      </c>
      <c r="AY166" s="210" t="s">
        <v>121</v>
      </c>
    </row>
    <row r="167" spans="2:65" s="20" customFormat="1" ht="21.75" customHeight="1">
      <c r="B167" s="21"/>
      <c r="C167" s="222" t="s">
        <v>255</v>
      </c>
      <c r="D167" s="222" t="s">
        <v>227</v>
      </c>
      <c r="E167" s="223" t="s">
        <v>248</v>
      </c>
      <c r="F167" s="224" t="s">
        <v>249</v>
      </c>
      <c r="G167" s="225" t="s">
        <v>209</v>
      </c>
      <c r="H167" s="226">
        <v>33</v>
      </c>
      <c r="I167" s="227"/>
      <c r="J167" s="228">
        <f t="shared" si="3"/>
        <v>0</v>
      </c>
      <c r="K167" s="224" t="s">
        <v>19</v>
      </c>
      <c r="L167" s="229"/>
      <c r="M167" s="230" t="s">
        <v>19</v>
      </c>
      <c r="N167" s="231" t="s">
        <v>40</v>
      </c>
      <c r="O167" s="22"/>
      <c r="P167" s="169">
        <f t="shared" si="4"/>
        <v>0</v>
      </c>
      <c r="Q167" s="169">
        <v>0</v>
      </c>
      <c r="R167" s="169">
        <f t="shared" si="5"/>
        <v>0</v>
      </c>
      <c r="S167" s="169">
        <v>0</v>
      </c>
      <c r="T167" s="170">
        <f t="shared" si="6"/>
        <v>0</v>
      </c>
      <c r="AR167" s="171" t="s">
        <v>181</v>
      </c>
      <c r="AT167" s="171" t="s">
        <v>227</v>
      </c>
      <c r="AU167" s="171" t="s">
        <v>79</v>
      </c>
      <c r="AY167" s="3" t="s">
        <v>121</v>
      </c>
      <c r="BE167" s="172">
        <f t="shared" si="7"/>
        <v>0</v>
      </c>
      <c r="BF167" s="172">
        <f t="shared" si="8"/>
        <v>0</v>
      </c>
      <c r="BG167" s="172">
        <f t="shared" si="9"/>
        <v>0</v>
      </c>
      <c r="BH167" s="172">
        <f t="shared" si="10"/>
        <v>0</v>
      </c>
      <c r="BI167" s="172">
        <f t="shared" si="11"/>
        <v>0</v>
      </c>
      <c r="BJ167" s="3" t="s">
        <v>77</v>
      </c>
      <c r="BK167" s="172">
        <f t="shared" si="12"/>
        <v>0</v>
      </c>
      <c r="BL167" s="3" t="s">
        <v>128</v>
      </c>
      <c r="BM167" s="171" t="s">
        <v>250</v>
      </c>
    </row>
    <row r="168" spans="2:65" s="20" customFormat="1" ht="37.9" customHeight="1">
      <c r="B168" s="21"/>
      <c r="C168" s="160" t="s">
        <v>7</v>
      </c>
      <c r="D168" s="160" t="s">
        <v>123</v>
      </c>
      <c r="E168" s="161" t="s">
        <v>252</v>
      </c>
      <c r="F168" s="162" t="s">
        <v>253</v>
      </c>
      <c r="G168" s="163" t="s">
        <v>209</v>
      </c>
      <c r="H168" s="164">
        <v>33</v>
      </c>
      <c r="I168" s="165"/>
      <c r="J168" s="166">
        <f t="shared" si="3"/>
        <v>0</v>
      </c>
      <c r="K168" s="162" t="s">
        <v>19</v>
      </c>
      <c r="L168" s="25"/>
      <c r="M168" s="167" t="s">
        <v>19</v>
      </c>
      <c r="N168" s="168" t="s">
        <v>40</v>
      </c>
      <c r="O168" s="22"/>
      <c r="P168" s="169">
        <f t="shared" si="4"/>
        <v>0</v>
      </c>
      <c r="Q168" s="169">
        <v>0</v>
      </c>
      <c r="R168" s="169">
        <f t="shared" si="5"/>
        <v>0</v>
      </c>
      <c r="S168" s="169">
        <v>0</v>
      </c>
      <c r="T168" s="170">
        <f t="shared" si="6"/>
        <v>0</v>
      </c>
      <c r="AR168" s="171" t="s">
        <v>128</v>
      </c>
      <c r="AT168" s="171" t="s">
        <v>123</v>
      </c>
      <c r="AU168" s="171" t="s">
        <v>79</v>
      </c>
      <c r="AY168" s="3" t="s">
        <v>121</v>
      </c>
      <c r="BE168" s="172">
        <f t="shared" si="7"/>
        <v>0</v>
      </c>
      <c r="BF168" s="172">
        <f t="shared" si="8"/>
        <v>0</v>
      </c>
      <c r="BG168" s="172">
        <f t="shared" si="9"/>
        <v>0</v>
      </c>
      <c r="BH168" s="172">
        <f t="shared" si="10"/>
        <v>0</v>
      </c>
      <c r="BI168" s="172">
        <f t="shared" si="11"/>
        <v>0</v>
      </c>
      <c r="BJ168" s="3" t="s">
        <v>77</v>
      </c>
      <c r="BK168" s="172">
        <f t="shared" si="12"/>
        <v>0</v>
      </c>
      <c r="BL168" s="3" t="s">
        <v>128</v>
      </c>
      <c r="BM168" s="171" t="s">
        <v>254</v>
      </c>
    </row>
    <row r="169" spans="2:65" s="177" customFormat="1">
      <c r="B169" s="178"/>
      <c r="C169" s="179"/>
      <c r="D169" s="180" t="s">
        <v>132</v>
      </c>
      <c r="E169" s="181" t="s">
        <v>19</v>
      </c>
      <c r="F169" s="182" t="s">
        <v>475</v>
      </c>
      <c r="G169" s="179"/>
      <c r="H169" s="183">
        <v>12</v>
      </c>
      <c r="I169" s="184"/>
      <c r="J169" s="179"/>
      <c r="K169" s="179"/>
      <c r="L169" s="185"/>
      <c r="M169" s="186"/>
      <c r="N169" s="179"/>
      <c r="O169" s="179"/>
      <c r="P169" s="179"/>
      <c r="Q169" s="179"/>
      <c r="R169" s="179"/>
      <c r="S169" s="179"/>
      <c r="T169" s="187"/>
      <c r="AT169" s="188" t="s">
        <v>132</v>
      </c>
      <c r="AU169" s="188" t="s">
        <v>79</v>
      </c>
      <c r="AV169" s="177" t="s">
        <v>79</v>
      </c>
      <c r="AW169" s="177" t="s">
        <v>31</v>
      </c>
      <c r="AX169" s="177" t="s">
        <v>69</v>
      </c>
      <c r="AY169" s="188" t="s">
        <v>121</v>
      </c>
    </row>
    <row r="170" spans="2:65" s="177" customFormat="1">
      <c r="B170" s="178"/>
      <c r="C170" s="179"/>
      <c r="D170" s="180" t="s">
        <v>132</v>
      </c>
      <c r="E170" s="181" t="s">
        <v>19</v>
      </c>
      <c r="F170" s="182" t="s">
        <v>476</v>
      </c>
      <c r="G170" s="179"/>
      <c r="H170" s="183">
        <v>13</v>
      </c>
      <c r="I170" s="184"/>
      <c r="J170" s="179"/>
      <c r="K170" s="179"/>
      <c r="L170" s="185"/>
      <c r="M170" s="186"/>
      <c r="N170" s="179"/>
      <c r="O170" s="179"/>
      <c r="P170" s="179"/>
      <c r="Q170" s="179"/>
      <c r="R170" s="179"/>
      <c r="S170" s="179"/>
      <c r="T170" s="187"/>
      <c r="AT170" s="188" t="s">
        <v>132</v>
      </c>
      <c r="AU170" s="188" t="s">
        <v>79</v>
      </c>
      <c r="AV170" s="177" t="s">
        <v>79</v>
      </c>
      <c r="AW170" s="177" t="s">
        <v>31</v>
      </c>
      <c r="AX170" s="177" t="s">
        <v>69</v>
      </c>
      <c r="AY170" s="188" t="s">
        <v>121</v>
      </c>
    </row>
    <row r="171" spans="2:65" s="177" customFormat="1">
      <c r="B171" s="178"/>
      <c r="C171" s="179"/>
      <c r="D171" s="180" t="s">
        <v>132</v>
      </c>
      <c r="E171" s="181" t="s">
        <v>19</v>
      </c>
      <c r="F171" s="182" t="s">
        <v>477</v>
      </c>
      <c r="G171" s="179"/>
      <c r="H171" s="183">
        <v>8</v>
      </c>
      <c r="I171" s="184"/>
      <c r="J171" s="179"/>
      <c r="K171" s="179"/>
      <c r="L171" s="185"/>
      <c r="M171" s="186"/>
      <c r="N171" s="179"/>
      <c r="O171" s="179"/>
      <c r="P171" s="179"/>
      <c r="Q171" s="179"/>
      <c r="R171" s="179"/>
      <c r="S171" s="179"/>
      <c r="T171" s="187"/>
      <c r="AT171" s="188" t="s">
        <v>132</v>
      </c>
      <c r="AU171" s="188" t="s">
        <v>79</v>
      </c>
      <c r="AV171" s="177" t="s">
        <v>79</v>
      </c>
      <c r="AW171" s="177" t="s">
        <v>31</v>
      </c>
      <c r="AX171" s="177" t="s">
        <v>69</v>
      </c>
      <c r="AY171" s="188" t="s">
        <v>121</v>
      </c>
    </row>
    <row r="172" spans="2:65" s="200" customFormat="1">
      <c r="B172" s="201"/>
      <c r="C172" s="202"/>
      <c r="D172" s="180" t="s">
        <v>132</v>
      </c>
      <c r="E172" s="203" t="s">
        <v>19</v>
      </c>
      <c r="F172" s="204" t="s">
        <v>160</v>
      </c>
      <c r="G172" s="202"/>
      <c r="H172" s="205">
        <v>33</v>
      </c>
      <c r="I172" s="206"/>
      <c r="J172" s="202"/>
      <c r="K172" s="202"/>
      <c r="L172" s="207"/>
      <c r="M172" s="208"/>
      <c r="N172" s="202"/>
      <c r="O172" s="202"/>
      <c r="P172" s="202"/>
      <c r="Q172" s="202"/>
      <c r="R172" s="202"/>
      <c r="S172" s="202"/>
      <c r="T172" s="209"/>
      <c r="AT172" s="210" t="s">
        <v>132</v>
      </c>
      <c r="AU172" s="210" t="s">
        <v>79</v>
      </c>
      <c r="AV172" s="200" t="s">
        <v>128</v>
      </c>
      <c r="AW172" s="200" t="s">
        <v>31</v>
      </c>
      <c r="AX172" s="200" t="s">
        <v>77</v>
      </c>
      <c r="AY172" s="210" t="s">
        <v>121</v>
      </c>
    </row>
    <row r="173" spans="2:65" s="20" customFormat="1" ht="37.9" customHeight="1">
      <c r="B173" s="21"/>
      <c r="C173" s="160" t="s">
        <v>263</v>
      </c>
      <c r="D173" s="160" t="s">
        <v>123</v>
      </c>
      <c r="E173" s="161" t="s">
        <v>478</v>
      </c>
      <c r="F173" s="162" t="s">
        <v>479</v>
      </c>
      <c r="G173" s="163" t="s">
        <v>209</v>
      </c>
      <c r="H173" s="164">
        <v>2</v>
      </c>
      <c r="I173" s="165"/>
      <c r="J173" s="166">
        <f t="shared" si="3"/>
        <v>0</v>
      </c>
      <c r="K173" s="162" t="s">
        <v>19</v>
      </c>
      <c r="L173" s="25"/>
      <c r="M173" s="167" t="s">
        <v>19</v>
      </c>
      <c r="N173" s="168" t="s">
        <v>40</v>
      </c>
      <c r="O173" s="22"/>
      <c r="P173" s="169">
        <f t="shared" si="4"/>
        <v>0</v>
      </c>
      <c r="Q173" s="169">
        <v>0</v>
      </c>
      <c r="R173" s="169">
        <f t="shared" si="5"/>
        <v>0</v>
      </c>
      <c r="S173" s="169">
        <v>0</v>
      </c>
      <c r="T173" s="170">
        <f t="shared" si="6"/>
        <v>0</v>
      </c>
      <c r="AR173" s="171" t="s">
        <v>128</v>
      </c>
      <c r="AT173" s="171" t="s">
        <v>123</v>
      </c>
      <c r="AU173" s="171" t="s">
        <v>79</v>
      </c>
      <c r="AY173" s="3" t="s">
        <v>121</v>
      </c>
      <c r="BE173" s="172">
        <f t="shared" si="7"/>
        <v>0</v>
      </c>
      <c r="BF173" s="172">
        <f t="shared" si="8"/>
        <v>0</v>
      </c>
      <c r="BG173" s="172">
        <f t="shared" si="9"/>
        <v>0</v>
      </c>
      <c r="BH173" s="172">
        <f t="shared" si="10"/>
        <v>0</v>
      </c>
      <c r="BI173" s="172">
        <f t="shared" si="11"/>
        <v>0</v>
      </c>
      <c r="BJ173" s="3" t="s">
        <v>77</v>
      </c>
      <c r="BK173" s="172">
        <f t="shared" si="12"/>
        <v>0</v>
      </c>
      <c r="BL173" s="3" t="s">
        <v>128</v>
      </c>
      <c r="BM173" s="171" t="s">
        <v>480</v>
      </c>
    </row>
    <row r="174" spans="2:65" s="177" customFormat="1" ht="22.5">
      <c r="B174" s="178"/>
      <c r="C174" s="179"/>
      <c r="D174" s="180" t="s">
        <v>132</v>
      </c>
      <c r="E174" s="181" t="s">
        <v>19</v>
      </c>
      <c r="F174" s="182" t="s">
        <v>481</v>
      </c>
      <c r="G174" s="179"/>
      <c r="H174" s="183">
        <v>2</v>
      </c>
      <c r="I174" s="184"/>
      <c r="J174" s="179"/>
      <c r="K174" s="179"/>
      <c r="L174" s="185"/>
      <c r="M174" s="186"/>
      <c r="N174" s="179"/>
      <c r="O174" s="179"/>
      <c r="P174" s="179"/>
      <c r="Q174" s="179"/>
      <c r="R174" s="179"/>
      <c r="S174" s="179"/>
      <c r="T174" s="187"/>
      <c r="AT174" s="188" t="s">
        <v>132</v>
      </c>
      <c r="AU174" s="188" t="s">
        <v>79</v>
      </c>
      <c r="AV174" s="177" t="s">
        <v>79</v>
      </c>
      <c r="AW174" s="177" t="s">
        <v>31</v>
      </c>
      <c r="AX174" s="177" t="s">
        <v>69</v>
      </c>
      <c r="AY174" s="188" t="s">
        <v>121</v>
      </c>
    </row>
    <row r="175" spans="2:65" s="200" customFormat="1">
      <c r="B175" s="201"/>
      <c r="C175" s="202"/>
      <c r="D175" s="180" t="s">
        <v>132</v>
      </c>
      <c r="E175" s="203" t="s">
        <v>19</v>
      </c>
      <c r="F175" s="204" t="s">
        <v>160</v>
      </c>
      <c r="G175" s="202"/>
      <c r="H175" s="205">
        <v>2</v>
      </c>
      <c r="I175" s="206"/>
      <c r="J175" s="202"/>
      <c r="K175" s="202"/>
      <c r="L175" s="207"/>
      <c r="M175" s="208"/>
      <c r="N175" s="202"/>
      <c r="O175" s="202"/>
      <c r="P175" s="202"/>
      <c r="Q175" s="202"/>
      <c r="R175" s="202"/>
      <c r="S175" s="202"/>
      <c r="T175" s="209"/>
      <c r="AT175" s="210" t="s">
        <v>132</v>
      </c>
      <c r="AU175" s="210" t="s">
        <v>79</v>
      </c>
      <c r="AV175" s="200" t="s">
        <v>128</v>
      </c>
      <c r="AW175" s="200" t="s">
        <v>31</v>
      </c>
      <c r="AX175" s="200" t="s">
        <v>77</v>
      </c>
      <c r="AY175" s="210" t="s">
        <v>121</v>
      </c>
    </row>
    <row r="176" spans="2:65" s="20" customFormat="1" ht="24.2" customHeight="1">
      <c r="B176" s="21"/>
      <c r="C176" s="160" t="s">
        <v>269</v>
      </c>
      <c r="D176" s="160" t="s">
        <v>123</v>
      </c>
      <c r="E176" s="161" t="s">
        <v>256</v>
      </c>
      <c r="F176" s="162" t="s">
        <v>257</v>
      </c>
      <c r="G176" s="163" t="s">
        <v>209</v>
      </c>
      <c r="H176" s="164">
        <v>8</v>
      </c>
      <c r="I176" s="165"/>
      <c r="J176" s="166">
        <f t="shared" si="3"/>
        <v>0</v>
      </c>
      <c r="K176" s="162" t="s">
        <v>19</v>
      </c>
      <c r="L176" s="25"/>
      <c r="M176" s="167" t="s">
        <v>19</v>
      </c>
      <c r="N176" s="168" t="s">
        <v>40</v>
      </c>
      <c r="O176" s="22"/>
      <c r="P176" s="169">
        <f t="shared" si="4"/>
        <v>0</v>
      </c>
      <c r="Q176" s="169">
        <v>0</v>
      </c>
      <c r="R176" s="169">
        <f t="shared" si="5"/>
        <v>0</v>
      </c>
      <c r="S176" s="169">
        <v>0</v>
      </c>
      <c r="T176" s="170">
        <f t="shared" si="6"/>
        <v>0</v>
      </c>
      <c r="AR176" s="171" t="s">
        <v>128</v>
      </c>
      <c r="AT176" s="171" t="s">
        <v>123</v>
      </c>
      <c r="AU176" s="171" t="s">
        <v>79</v>
      </c>
      <c r="AY176" s="3" t="s">
        <v>121</v>
      </c>
      <c r="BE176" s="172">
        <f t="shared" si="7"/>
        <v>0</v>
      </c>
      <c r="BF176" s="172">
        <f t="shared" si="8"/>
        <v>0</v>
      </c>
      <c r="BG176" s="172">
        <f t="shared" si="9"/>
        <v>0</v>
      </c>
      <c r="BH176" s="172">
        <f t="shared" si="10"/>
        <v>0</v>
      </c>
      <c r="BI176" s="172">
        <f t="shared" si="11"/>
        <v>0</v>
      </c>
      <c r="BJ176" s="3" t="s">
        <v>77</v>
      </c>
      <c r="BK176" s="172">
        <f t="shared" si="12"/>
        <v>0</v>
      </c>
      <c r="BL176" s="3" t="s">
        <v>128</v>
      </c>
      <c r="BM176" s="171" t="s">
        <v>258</v>
      </c>
    </row>
    <row r="177" spans="2:65" s="20" customFormat="1" ht="37.9" customHeight="1">
      <c r="B177" s="21"/>
      <c r="C177" s="160" t="s">
        <v>275</v>
      </c>
      <c r="D177" s="160" t="s">
        <v>123</v>
      </c>
      <c r="E177" s="161" t="s">
        <v>259</v>
      </c>
      <c r="F177" s="162" t="s">
        <v>260</v>
      </c>
      <c r="G177" s="163" t="s">
        <v>154</v>
      </c>
      <c r="H177" s="164">
        <v>81.760000000000005</v>
      </c>
      <c r="I177" s="165"/>
      <c r="J177" s="166">
        <f t="shared" si="3"/>
        <v>0</v>
      </c>
      <c r="K177" s="162" t="s">
        <v>127</v>
      </c>
      <c r="L177" s="25"/>
      <c r="M177" s="167" t="s">
        <v>19</v>
      </c>
      <c r="N177" s="168" t="s">
        <v>40</v>
      </c>
      <c r="O177" s="22"/>
      <c r="P177" s="169">
        <f t="shared" si="4"/>
        <v>0</v>
      </c>
      <c r="Q177" s="169">
        <v>0</v>
      </c>
      <c r="R177" s="169">
        <f t="shared" si="5"/>
        <v>0</v>
      </c>
      <c r="S177" s="169">
        <v>0</v>
      </c>
      <c r="T177" s="170">
        <f t="shared" si="6"/>
        <v>0</v>
      </c>
      <c r="AR177" s="171" t="s">
        <v>128</v>
      </c>
      <c r="AT177" s="171" t="s">
        <v>123</v>
      </c>
      <c r="AU177" s="171" t="s">
        <v>79</v>
      </c>
      <c r="AY177" s="3" t="s">
        <v>121</v>
      </c>
      <c r="BE177" s="172">
        <f t="shared" si="7"/>
        <v>0</v>
      </c>
      <c r="BF177" s="172">
        <f t="shared" si="8"/>
        <v>0</v>
      </c>
      <c r="BG177" s="172">
        <f t="shared" si="9"/>
        <v>0</v>
      </c>
      <c r="BH177" s="172">
        <f t="shared" si="10"/>
        <v>0</v>
      </c>
      <c r="BI177" s="172">
        <f t="shared" si="11"/>
        <v>0</v>
      </c>
      <c r="BJ177" s="3" t="s">
        <v>77</v>
      </c>
      <c r="BK177" s="172">
        <f t="shared" si="12"/>
        <v>0</v>
      </c>
      <c r="BL177" s="3" t="s">
        <v>128</v>
      </c>
      <c r="BM177" s="171" t="s">
        <v>261</v>
      </c>
    </row>
    <row r="178" spans="2:65" s="20" customFormat="1">
      <c r="B178" s="21"/>
      <c r="C178" s="22"/>
      <c r="D178" s="173" t="s">
        <v>130</v>
      </c>
      <c r="E178" s="22"/>
      <c r="F178" s="174" t="s">
        <v>262</v>
      </c>
      <c r="G178" s="22"/>
      <c r="H178" s="22"/>
      <c r="I178" s="175"/>
      <c r="J178" s="22"/>
      <c r="K178" s="22"/>
      <c r="L178" s="25"/>
      <c r="M178" s="176"/>
      <c r="N178" s="22"/>
      <c r="O178" s="22"/>
      <c r="P178" s="22"/>
      <c r="Q178" s="22"/>
      <c r="R178" s="22"/>
      <c r="S178" s="22"/>
      <c r="T178" s="53"/>
      <c r="AT178" s="3" t="s">
        <v>130</v>
      </c>
      <c r="AU178" s="3" t="s">
        <v>79</v>
      </c>
    </row>
    <row r="179" spans="2:65" s="177" customFormat="1">
      <c r="B179" s="178"/>
      <c r="C179" s="179"/>
      <c r="D179" s="180" t="s">
        <v>132</v>
      </c>
      <c r="E179" s="181" t="s">
        <v>19</v>
      </c>
      <c r="F179" s="182" t="s">
        <v>482</v>
      </c>
      <c r="G179" s="179"/>
      <c r="H179" s="183">
        <v>33.340000000000003</v>
      </c>
      <c r="I179" s="184"/>
      <c r="J179" s="179"/>
      <c r="K179" s="179"/>
      <c r="L179" s="185"/>
      <c r="M179" s="186"/>
      <c r="N179" s="179"/>
      <c r="O179" s="179"/>
      <c r="P179" s="179"/>
      <c r="Q179" s="179"/>
      <c r="R179" s="179"/>
      <c r="S179" s="179"/>
      <c r="T179" s="187"/>
      <c r="AT179" s="188" t="s">
        <v>132</v>
      </c>
      <c r="AU179" s="188" t="s">
        <v>79</v>
      </c>
      <c r="AV179" s="177" t="s">
        <v>79</v>
      </c>
      <c r="AW179" s="177" t="s">
        <v>31</v>
      </c>
      <c r="AX179" s="177" t="s">
        <v>69</v>
      </c>
      <c r="AY179" s="188" t="s">
        <v>121</v>
      </c>
    </row>
    <row r="180" spans="2:65" s="177" customFormat="1">
      <c r="B180" s="178"/>
      <c r="C180" s="179"/>
      <c r="D180" s="180" t="s">
        <v>132</v>
      </c>
      <c r="E180" s="181" t="s">
        <v>19</v>
      </c>
      <c r="F180" s="182" t="s">
        <v>446</v>
      </c>
      <c r="G180" s="179"/>
      <c r="H180" s="183">
        <v>31.2</v>
      </c>
      <c r="I180" s="184"/>
      <c r="J180" s="179"/>
      <c r="K180" s="179"/>
      <c r="L180" s="185"/>
      <c r="M180" s="186"/>
      <c r="N180" s="179"/>
      <c r="O180" s="179"/>
      <c r="P180" s="179"/>
      <c r="Q180" s="179"/>
      <c r="R180" s="179"/>
      <c r="S180" s="179"/>
      <c r="T180" s="187"/>
      <c r="AT180" s="188" t="s">
        <v>132</v>
      </c>
      <c r="AU180" s="188" t="s">
        <v>79</v>
      </c>
      <c r="AV180" s="177" t="s">
        <v>79</v>
      </c>
      <c r="AW180" s="177" t="s">
        <v>31</v>
      </c>
      <c r="AX180" s="177" t="s">
        <v>69</v>
      </c>
      <c r="AY180" s="188" t="s">
        <v>121</v>
      </c>
    </row>
    <row r="181" spans="2:65" s="177" customFormat="1">
      <c r="B181" s="178"/>
      <c r="C181" s="179"/>
      <c r="D181" s="180" t="s">
        <v>132</v>
      </c>
      <c r="E181" s="181" t="s">
        <v>19</v>
      </c>
      <c r="F181" s="182" t="s">
        <v>447</v>
      </c>
      <c r="G181" s="179"/>
      <c r="H181" s="183">
        <v>17.22</v>
      </c>
      <c r="I181" s="184"/>
      <c r="J181" s="179"/>
      <c r="K181" s="179"/>
      <c r="L181" s="185"/>
      <c r="M181" s="186"/>
      <c r="N181" s="179"/>
      <c r="O181" s="179"/>
      <c r="P181" s="179"/>
      <c r="Q181" s="179"/>
      <c r="R181" s="179"/>
      <c r="S181" s="179"/>
      <c r="T181" s="187"/>
      <c r="AT181" s="188" t="s">
        <v>132</v>
      </c>
      <c r="AU181" s="188" t="s">
        <v>79</v>
      </c>
      <c r="AV181" s="177" t="s">
        <v>79</v>
      </c>
      <c r="AW181" s="177" t="s">
        <v>31</v>
      </c>
      <c r="AX181" s="177" t="s">
        <v>69</v>
      </c>
      <c r="AY181" s="188" t="s">
        <v>121</v>
      </c>
    </row>
    <row r="182" spans="2:65" s="200" customFormat="1">
      <c r="B182" s="201"/>
      <c r="C182" s="202"/>
      <c r="D182" s="180" t="s">
        <v>132</v>
      </c>
      <c r="E182" s="203" t="s">
        <v>19</v>
      </c>
      <c r="F182" s="204" t="s">
        <v>160</v>
      </c>
      <c r="G182" s="202"/>
      <c r="H182" s="205">
        <v>81.760000000000005</v>
      </c>
      <c r="I182" s="206"/>
      <c r="J182" s="202"/>
      <c r="K182" s="202"/>
      <c r="L182" s="207"/>
      <c r="M182" s="208"/>
      <c r="N182" s="202"/>
      <c r="O182" s="202"/>
      <c r="P182" s="202"/>
      <c r="Q182" s="202"/>
      <c r="R182" s="202"/>
      <c r="S182" s="202"/>
      <c r="T182" s="209"/>
      <c r="AT182" s="210" t="s">
        <v>132</v>
      </c>
      <c r="AU182" s="210" t="s">
        <v>79</v>
      </c>
      <c r="AV182" s="200" t="s">
        <v>128</v>
      </c>
      <c r="AW182" s="200" t="s">
        <v>31</v>
      </c>
      <c r="AX182" s="200" t="s">
        <v>77</v>
      </c>
      <c r="AY182" s="210" t="s">
        <v>121</v>
      </c>
    </row>
    <row r="183" spans="2:65" s="20" customFormat="1" ht="37.9" customHeight="1">
      <c r="B183" s="21"/>
      <c r="C183" s="222" t="s">
        <v>280</v>
      </c>
      <c r="D183" s="222" t="s">
        <v>227</v>
      </c>
      <c r="E183" s="223" t="s">
        <v>264</v>
      </c>
      <c r="F183" s="224" t="s">
        <v>265</v>
      </c>
      <c r="G183" s="225" t="s">
        <v>209</v>
      </c>
      <c r="H183" s="226">
        <v>35</v>
      </c>
      <c r="I183" s="227"/>
      <c r="J183" s="228">
        <f t="shared" si="3"/>
        <v>0</v>
      </c>
      <c r="K183" s="224" t="s">
        <v>19</v>
      </c>
      <c r="L183" s="229"/>
      <c r="M183" s="230" t="s">
        <v>19</v>
      </c>
      <c r="N183" s="231" t="s">
        <v>40</v>
      </c>
      <c r="O183" s="22"/>
      <c r="P183" s="169">
        <f t="shared" si="4"/>
        <v>0</v>
      </c>
      <c r="Q183" s="169">
        <v>0</v>
      </c>
      <c r="R183" s="169">
        <f t="shared" si="5"/>
        <v>0</v>
      </c>
      <c r="S183" s="169">
        <v>0</v>
      </c>
      <c r="T183" s="170">
        <f t="shared" si="6"/>
        <v>0</v>
      </c>
      <c r="AR183" s="171" t="s">
        <v>181</v>
      </c>
      <c r="AT183" s="171" t="s">
        <v>227</v>
      </c>
      <c r="AU183" s="171" t="s">
        <v>79</v>
      </c>
      <c r="AY183" s="3" t="s">
        <v>121</v>
      </c>
      <c r="BE183" s="172">
        <f t="shared" si="7"/>
        <v>0</v>
      </c>
      <c r="BF183" s="172">
        <f t="shared" si="8"/>
        <v>0</v>
      </c>
      <c r="BG183" s="172">
        <f t="shared" si="9"/>
        <v>0</v>
      </c>
      <c r="BH183" s="172">
        <f t="shared" si="10"/>
        <v>0</v>
      </c>
      <c r="BI183" s="172">
        <f t="shared" si="11"/>
        <v>0</v>
      </c>
      <c r="BJ183" s="3" t="s">
        <v>77</v>
      </c>
      <c r="BK183" s="172">
        <f t="shared" si="12"/>
        <v>0</v>
      </c>
      <c r="BL183" s="3" t="s">
        <v>128</v>
      </c>
      <c r="BM183" s="171" t="s">
        <v>266</v>
      </c>
    </row>
    <row r="184" spans="2:65" s="177" customFormat="1">
      <c r="B184" s="178"/>
      <c r="C184" s="179"/>
      <c r="D184" s="180" t="s">
        <v>132</v>
      </c>
      <c r="E184" s="181" t="s">
        <v>19</v>
      </c>
      <c r="F184" s="182" t="s">
        <v>483</v>
      </c>
      <c r="G184" s="179"/>
      <c r="H184" s="183">
        <v>15</v>
      </c>
      <c r="I184" s="184"/>
      <c r="J184" s="179"/>
      <c r="K184" s="179"/>
      <c r="L184" s="185"/>
      <c r="M184" s="186"/>
      <c r="N184" s="179"/>
      <c r="O184" s="179"/>
      <c r="P184" s="179"/>
      <c r="Q184" s="179"/>
      <c r="R184" s="179"/>
      <c r="S184" s="179"/>
      <c r="T184" s="187"/>
      <c r="AT184" s="188" t="s">
        <v>132</v>
      </c>
      <c r="AU184" s="188" t="s">
        <v>79</v>
      </c>
      <c r="AV184" s="177" t="s">
        <v>79</v>
      </c>
      <c r="AW184" s="177" t="s">
        <v>31</v>
      </c>
      <c r="AX184" s="177" t="s">
        <v>69</v>
      </c>
      <c r="AY184" s="188" t="s">
        <v>121</v>
      </c>
    </row>
    <row r="185" spans="2:65" s="177" customFormat="1">
      <c r="B185" s="178"/>
      <c r="C185" s="179"/>
      <c r="D185" s="180" t="s">
        <v>132</v>
      </c>
      <c r="E185" s="181" t="s">
        <v>19</v>
      </c>
      <c r="F185" s="182" t="s">
        <v>484</v>
      </c>
      <c r="G185" s="179"/>
      <c r="H185" s="183">
        <v>13</v>
      </c>
      <c r="I185" s="184"/>
      <c r="J185" s="179"/>
      <c r="K185" s="179"/>
      <c r="L185" s="185"/>
      <c r="M185" s="186"/>
      <c r="N185" s="179"/>
      <c r="O185" s="179"/>
      <c r="P185" s="179"/>
      <c r="Q185" s="179"/>
      <c r="R185" s="179"/>
      <c r="S185" s="179"/>
      <c r="T185" s="187"/>
      <c r="AT185" s="188" t="s">
        <v>132</v>
      </c>
      <c r="AU185" s="188" t="s">
        <v>79</v>
      </c>
      <c r="AV185" s="177" t="s">
        <v>79</v>
      </c>
      <c r="AW185" s="177" t="s">
        <v>31</v>
      </c>
      <c r="AX185" s="177" t="s">
        <v>69</v>
      </c>
      <c r="AY185" s="188" t="s">
        <v>121</v>
      </c>
    </row>
    <row r="186" spans="2:65" s="177" customFormat="1">
      <c r="B186" s="178"/>
      <c r="C186" s="179"/>
      <c r="D186" s="180" t="s">
        <v>132</v>
      </c>
      <c r="E186" s="181" t="s">
        <v>19</v>
      </c>
      <c r="F186" s="182" t="s">
        <v>485</v>
      </c>
      <c r="G186" s="179"/>
      <c r="H186" s="183">
        <v>7</v>
      </c>
      <c r="I186" s="184"/>
      <c r="J186" s="179"/>
      <c r="K186" s="179"/>
      <c r="L186" s="185"/>
      <c r="M186" s="186"/>
      <c r="N186" s="179"/>
      <c r="O186" s="179"/>
      <c r="P186" s="179"/>
      <c r="Q186" s="179"/>
      <c r="R186" s="179"/>
      <c r="S186" s="179"/>
      <c r="T186" s="187"/>
      <c r="AT186" s="188" t="s">
        <v>132</v>
      </c>
      <c r="AU186" s="188" t="s">
        <v>79</v>
      </c>
      <c r="AV186" s="177" t="s">
        <v>79</v>
      </c>
      <c r="AW186" s="177" t="s">
        <v>31</v>
      </c>
      <c r="AX186" s="177" t="s">
        <v>69</v>
      </c>
      <c r="AY186" s="188" t="s">
        <v>121</v>
      </c>
    </row>
    <row r="187" spans="2:65" s="200" customFormat="1">
      <c r="B187" s="201"/>
      <c r="C187" s="202"/>
      <c r="D187" s="180" t="s">
        <v>132</v>
      </c>
      <c r="E187" s="203" t="s">
        <v>19</v>
      </c>
      <c r="F187" s="204" t="s">
        <v>160</v>
      </c>
      <c r="G187" s="202"/>
      <c r="H187" s="205">
        <v>35</v>
      </c>
      <c r="I187" s="206"/>
      <c r="J187" s="202"/>
      <c r="K187" s="202"/>
      <c r="L187" s="207"/>
      <c r="M187" s="208"/>
      <c r="N187" s="202"/>
      <c r="O187" s="202"/>
      <c r="P187" s="202"/>
      <c r="Q187" s="202"/>
      <c r="R187" s="202"/>
      <c r="S187" s="202"/>
      <c r="T187" s="209"/>
      <c r="AT187" s="210" t="s">
        <v>132</v>
      </c>
      <c r="AU187" s="210" t="s">
        <v>79</v>
      </c>
      <c r="AV187" s="200" t="s">
        <v>128</v>
      </c>
      <c r="AW187" s="200" t="s">
        <v>31</v>
      </c>
      <c r="AX187" s="200" t="s">
        <v>77</v>
      </c>
      <c r="AY187" s="210" t="s">
        <v>121</v>
      </c>
    </row>
    <row r="188" spans="2:65" s="20" customFormat="1" ht="21.75" customHeight="1">
      <c r="B188" s="21"/>
      <c r="C188" s="160" t="s">
        <v>285</v>
      </c>
      <c r="D188" s="160" t="s">
        <v>123</v>
      </c>
      <c r="E188" s="161" t="s">
        <v>270</v>
      </c>
      <c r="F188" s="162" t="s">
        <v>271</v>
      </c>
      <c r="G188" s="163" t="s">
        <v>209</v>
      </c>
      <c r="H188" s="164">
        <v>8</v>
      </c>
      <c r="I188" s="165"/>
      <c r="J188" s="166">
        <f t="shared" si="3"/>
        <v>0</v>
      </c>
      <c r="K188" s="162" t="s">
        <v>19</v>
      </c>
      <c r="L188" s="25"/>
      <c r="M188" s="167" t="s">
        <v>19</v>
      </c>
      <c r="N188" s="168" t="s">
        <v>40</v>
      </c>
      <c r="O188" s="22"/>
      <c r="P188" s="169">
        <f t="shared" si="4"/>
        <v>0</v>
      </c>
      <c r="Q188" s="169">
        <v>0</v>
      </c>
      <c r="R188" s="169">
        <f t="shared" si="5"/>
        <v>0</v>
      </c>
      <c r="S188" s="169">
        <v>0</v>
      </c>
      <c r="T188" s="170">
        <f t="shared" si="6"/>
        <v>0</v>
      </c>
      <c r="AR188" s="171" t="s">
        <v>128</v>
      </c>
      <c r="AT188" s="171" t="s">
        <v>123</v>
      </c>
      <c r="AU188" s="171" t="s">
        <v>79</v>
      </c>
      <c r="AY188" s="3" t="s">
        <v>121</v>
      </c>
      <c r="BE188" s="172">
        <f t="shared" si="7"/>
        <v>0</v>
      </c>
      <c r="BF188" s="172">
        <f t="shared" si="8"/>
        <v>0</v>
      </c>
      <c r="BG188" s="172">
        <f t="shared" si="9"/>
        <v>0</v>
      </c>
      <c r="BH188" s="172">
        <f t="shared" si="10"/>
        <v>0</v>
      </c>
      <c r="BI188" s="172">
        <f t="shared" si="11"/>
        <v>0</v>
      </c>
      <c r="BJ188" s="3" t="s">
        <v>77</v>
      </c>
      <c r="BK188" s="172">
        <f t="shared" si="12"/>
        <v>0</v>
      </c>
      <c r="BL188" s="3" t="s">
        <v>128</v>
      </c>
      <c r="BM188" s="171" t="s">
        <v>486</v>
      </c>
    </row>
    <row r="189" spans="2:65" s="177" customFormat="1">
      <c r="B189" s="178"/>
      <c r="C189" s="179"/>
      <c r="D189" s="180" t="s">
        <v>132</v>
      </c>
      <c r="E189" s="181" t="s">
        <v>19</v>
      </c>
      <c r="F189" s="182" t="s">
        <v>487</v>
      </c>
      <c r="G189" s="179"/>
      <c r="H189" s="183">
        <v>4</v>
      </c>
      <c r="I189" s="184"/>
      <c r="J189" s="179"/>
      <c r="K189" s="179"/>
      <c r="L189" s="185"/>
      <c r="M189" s="186"/>
      <c r="N189" s="179"/>
      <c r="O189" s="179"/>
      <c r="P189" s="179"/>
      <c r="Q189" s="179"/>
      <c r="R189" s="179"/>
      <c r="S189" s="179"/>
      <c r="T189" s="187"/>
      <c r="AT189" s="188" t="s">
        <v>132</v>
      </c>
      <c r="AU189" s="188" t="s">
        <v>79</v>
      </c>
      <c r="AV189" s="177" t="s">
        <v>79</v>
      </c>
      <c r="AW189" s="177" t="s">
        <v>31</v>
      </c>
      <c r="AX189" s="177" t="s">
        <v>69</v>
      </c>
      <c r="AY189" s="188" t="s">
        <v>121</v>
      </c>
    </row>
    <row r="190" spans="2:65" s="177" customFormat="1">
      <c r="B190" s="178"/>
      <c r="C190" s="179"/>
      <c r="D190" s="180" t="s">
        <v>132</v>
      </c>
      <c r="E190" s="181" t="s">
        <v>19</v>
      </c>
      <c r="F190" s="182" t="s">
        <v>488</v>
      </c>
      <c r="G190" s="179"/>
      <c r="H190" s="183">
        <v>2</v>
      </c>
      <c r="I190" s="184"/>
      <c r="J190" s="179"/>
      <c r="K190" s="179"/>
      <c r="L190" s="185"/>
      <c r="M190" s="186"/>
      <c r="N190" s="179"/>
      <c r="O190" s="179"/>
      <c r="P190" s="179"/>
      <c r="Q190" s="179"/>
      <c r="R190" s="179"/>
      <c r="S190" s="179"/>
      <c r="T190" s="187"/>
      <c r="AT190" s="188" t="s">
        <v>132</v>
      </c>
      <c r="AU190" s="188" t="s">
        <v>79</v>
      </c>
      <c r="AV190" s="177" t="s">
        <v>79</v>
      </c>
      <c r="AW190" s="177" t="s">
        <v>31</v>
      </c>
      <c r="AX190" s="177" t="s">
        <v>69</v>
      </c>
      <c r="AY190" s="188" t="s">
        <v>121</v>
      </c>
    </row>
    <row r="191" spans="2:65" s="177" customFormat="1">
      <c r="B191" s="178"/>
      <c r="C191" s="179"/>
      <c r="D191" s="180" t="s">
        <v>132</v>
      </c>
      <c r="E191" s="181" t="s">
        <v>19</v>
      </c>
      <c r="F191" s="182" t="s">
        <v>489</v>
      </c>
      <c r="G191" s="179"/>
      <c r="H191" s="183">
        <v>2</v>
      </c>
      <c r="I191" s="184"/>
      <c r="J191" s="179"/>
      <c r="K191" s="179"/>
      <c r="L191" s="185"/>
      <c r="M191" s="186"/>
      <c r="N191" s="179"/>
      <c r="O191" s="179"/>
      <c r="P191" s="179"/>
      <c r="Q191" s="179"/>
      <c r="R191" s="179"/>
      <c r="S191" s="179"/>
      <c r="T191" s="187"/>
      <c r="AT191" s="188" t="s">
        <v>132</v>
      </c>
      <c r="AU191" s="188" t="s">
        <v>79</v>
      </c>
      <c r="AV191" s="177" t="s">
        <v>79</v>
      </c>
      <c r="AW191" s="177" t="s">
        <v>31</v>
      </c>
      <c r="AX191" s="177" t="s">
        <v>69</v>
      </c>
      <c r="AY191" s="188" t="s">
        <v>121</v>
      </c>
    </row>
    <row r="192" spans="2:65" s="200" customFormat="1">
      <c r="B192" s="201"/>
      <c r="C192" s="202"/>
      <c r="D192" s="180" t="s">
        <v>132</v>
      </c>
      <c r="E192" s="203" t="s">
        <v>19</v>
      </c>
      <c r="F192" s="204" t="s">
        <v>160</v>
      </c>
      <c r="G192" s="202"/>
      <c r="H192" s="205">
        <v>8</v>
      </c>
      <c r="I192" s="206"/>
      <c r="J192" s="202"/>
      <c r="K192" s="202"/>
      <c r="L192" s="207"/>
      <c r="M192" s="208"/>
      <c r="N192" s="202"/>
      <c r="O192" s="202"/>
      <c r="P192" s="202"/>
      <c r="Q192" s="202"/>
      <c r="R192" s="202"/>
      <c r="S192" s="202"/>
      <c r="T192" s="209"/>
      <c r="AT192" s="210" t="s">
        <v>132</v>
      </c>
      <c r="AU192" s="210" t="s">
        <v>79</v>
      </c>
      <c r="AV192" s="200" t="s">
        <v>128</v>
      </c>
      <c r="AW192" s="200" t="s">
        <v>31</v>
      </c>
      <c r="AX192" s="200" t="s">
        <v>77</v>
      </c>
      <c r="AY192" s="210" t="s">
        <v>121</v>
      </c>
    </row>
    <row r="193" spans="2:65" s="20" customFormat="1" ht="24.2" customHeight="1">
      <c r="B193" s="21"/>
      <c r="C193" s="222" t="s">
        <v>292</v>
      </c>
      <c r="D193" s="222" t="s">
        <v>227</v>
      </c>
      <c r="E193" s="223" t="s">
        <v>276</v>
      </c>
      <c r="F193" s="224" t="s">
        <v>277</v>
      </c>
      <c r="G193" s="225" t="s">
        <v>209</v>
      </c>
      <c r="H193" s="226">
        <v>136</v>
      </c>
      <c r="I193" s="227"/>
      <c r="J193" s="228">
        <f t="shared" si="3"/>
        <v>0</v>
      </c>
      <c r="K193" s="224" t="s">
        <v>19</v>
      </c>
      <c r="L193" s="229"/>
      <c r="M193" s="230" t="s">
        <v>19</v>
      </c>
      <c r="N193" s="231" t="s">
        <v>40</v>
      </c>
      <c r="O193" s="22"/>
      <c r="P193" s="169">
        <f t="shared" si="4"/>
        <v>0</v>
      </c>
      <c r="Q193" s="169">
        <v>0</v>
      </c>
      <c r="R193" s="169">
        <f t="shared" si="5"/>
        <v>0</v>
      </c>
      <c r="S193" s="169">
        <v>0</v>
      </c>
      <c r="T193" s="170">
        <f t="shared" si="6"/>
        <v>0</v>
      </c>
      <c r="AR193" s="171" t="s">
        <v>181</v>
      </c>
      <c r="AT193" s="171" t="s">
        <v>227</v>
      </c>
      <c r="AU193" s="171" t="s">
        <v>79</v>
      </c>
      <c r="AY193" s="3" t="s">
        <v>121</v>
      </c>
      <c r="BE193" s="172">
        <f t="shared" si="7"/>
        <v>0</v>
      </c>
      <c r="BF193" s="172">
        <f t="shared" si="8"/>
        <v>0</v>
      </c>
      <c r="BG193" s="172">
        <f t="shared" si="9"/>
        <v>0</v>
      </c>
      <c r="BH193" s="172">
        <f t="shared" si="10"/>
        <v>0</v>
      </c>
      <c r="BI193" s="172">
        <f t="shared" si="11"/>
        <v>0</v>
      </c>
      <c r="BJ193" s="3" t="s">
        <v>77</v>
      </c>
      <c r="BK193" s="172">
        <f t="shared" si="12"/>
        <v>0</v>
      </c>
      <c r="BL193" s="3" t="s">
        <v>128</v>
      </c>
      <c r="BM193" s="171" t="s">
        <v>278</v>
      </c>
    </row>
    <row r="194" spans="2:65" s="177" customFormat="1">
      <c r="B194" s="178"/>
      <c r="C194" s="179"/>
      <c r="D194" s="180" t="s">
        <v>132</v>
      </c>
      <c r="E194" s="181" t="s">
        <v>19</v>
      </c>
      <c r="F194" s="182" t="s">
        <v>490</v>
      </c>
      <c r="G194" s="179"/>
      <c r="H194" s="183">
        <v>136</v>
      </c>
      <c r="I194" s="184"/>
      <c r="J194" s="179"/>
      <c r="K194" s="179"/>
      <c r="L194" s="185"/>
      <c r="M194" s="186"/>
      <c r="N194" s="179"/>
      <c r="O194" s="179"/>
      <c r="P194" s="179"/>
      <c r="Q194" s="179"/>
      <c r="R194" s="179"/>
      <c r="S194" s="179"/>
      <c r="T194" s="187"/>
      <c r="AT194" s="188" t="s">
        <v>132</v>
      </c>
      <c r="AU194" s="188" t="s">
        <v>79</v>
      </c>
      <c r="AV194" s="177" t="s">
        <v>79</v>
      </c>
      <c r="AW194" s="177" t="s">
        <v>31</v>
      </c>
      <c r="AX194" s="177" t="s">
        <v>77</v>
      </c>
      <c r="AY194" s="188" t="s">
        <v>121</v>
      </c>
    </row>
    <row r="195" spans="2:65" s="20" customFormat="1" ht="44.25" customHeight="1">
      <c r="B195" s="21"/>
      <c r="C195" s="160" t="s">
        <v>299</v>
      </c>
      <c r="D195" s="160" t="s">
        <v>123</v>
      </c>
      <c r="E195" s="161" t="s">
        <v>281</v>
      </c>
      <c r="F195" s="162" t="s">
        <v>282</v>
      </c>
      <c r="G195" s="163" t="s">
        <v>209</v>
      </c>
      <c r="H195" s="164">
        <v>1</v>
      </c>
      <c r="I195" s="165"/>
      <c r="J195" s="166">
        <f t="shared" si="3"/>
        <v>0</v>
      </c>
      <c r="K195" s="162" t="s">
        <v>19</v>
      </c>
      <c r="L195" s="25"/>
      <c r="M195" s="167" t="s">
        <v>19</v>
      </c>
      <c r="N195" s="168" t="s">
        <v>40</v>
      </c>
      <c r="O195" s="22"/>
      <c r="P195" s="169">
        <f t="shared" si="4"/>
        <v>0</v>
      </c>
      <c r="Q195" s="169">
        <v>0</v>
      </c>
      <c r="R195" s="169">
        <f t="shared" si="5"/>
        <v>0</v>
      </c>
      <c r="S195" s="169">
        <v>0</v>
      </c>
      <c r="T195" s="170">
        <f t="shared" si="6"/>
        <v>0</v>
      </c>
      <c r="AR195" s="171" t="s">
        <v>128</v>
      </c>
      <c r="AT195" s="171" t="s">
        <v>123</v>
      </c>
      <c r="AU195" s="171" t="s">
        <v>79</v>
      </c>
      <c r="AY195" s="3" t="s">
        <v>121</v>
      </c>
      <c r="BE195" s="172">
        <f t="shared" si="7"/>
        <v>0</v>
      </c>
      <c r="BF195" s="172">
        <f t="shared" si="8"/>
        <v>0</v>
      </c>
      <c r="BG195" s="172">
        <f t="shared" si="9"/>
        <v>0</v>
      </c>
      <c r="BH195" s="172">
        <f t="shared" si="10"/>
        <v>0</v>
      </c>
      <c r="BI195" s="172">
        <f t="shared" si="11"/>
        <v>0</v>
      </c>
      <c r="BJ195" s="3" t="s">
        <v>77</v>
      </c>
      <c r="BK195" s="172">
        <f t="shared" si="12"/>
        <v>0</v>
      </c>
      <c r="BL195" s="3" t="s">
        <v>128</v>
      </c>
      <c r="BM195" s="171" t="s">
        <v>283</v>
      </c>
    </row>
    <row r="196" spans="2:65" s="177" customFormat="1">
      <c r="B196" s="178"/>
      <c r="C196" s="179"/>
      <c r="D196" s="180" t="s">
        <v>132</v>
      </c>
      <c r="E196" s="181" t="s">
        <v>19</v>
      </c>
      <c r="F196" s="182" t="s">
        <v>284</v>
      </c>
      <c r="G196" s="179"/>
      <c r="H196" s="183">
        <v>1</v>
      </c>
      <c r="I196" s="184"/>
      <c r="J196" s="179"/>
      <c r="K196" s="179"/>
      <c r="L196" s="185"/>
      <c r="M196" s="186"/>
      <c r="N196" s="179"/>
      <c r="O196" s="179"/>
      <c r="P196" s="179"/>
      <c r="Q196" s="179"/>
      <c r="R196" s="179"/>
      <c r="S196" s="179"/>
      <c r="T196" s="187"/>
      <c r="AT196" s="188" t="s">
        <v>132</v>
      </c>
      <c r="AU196" s="188" t="s">
        <v>79</v>
      </c>
      <c r="AV196" s="177" t="s">
        <v>79</v>
      </c>
      <c r="AW196" s="177" t="s">
        <v>31</v>
      </c>
      <c r="AX196" s="177" t="s">
        <v>77</v>
      </c>
      <c r="AY196" s="188" t="s">
        <v>121</v>
      </c>
    </row>
    <row r="197" spans="2:65" s="20" customFormat="1" ht="24.2" customHeight="1">
      <c r="B197" s="21"/>
      <c r="C197" s="160" t="s">
        <v>305</v>
      </c>
      <c r="D197" s="160" t="s">
        <v>123</v>
      </c>
      <c r="E197" s="161" t="s">
        <v>491</v>
      </c>
      <c r="F197" s="162" t="s">
        <v>492</v>
      </c>
      <c r="G197" s="163" t="s">
        <v>154</v>
      </c>
      <c r="H197" s="164">
        <v>49</v>
      </c>
      <c r="I197" s="165"/>
      <c r="J197" s="166">
        <f t="shared" si="3"/>
        <v>0</v>
      </c>
      <c r="K197" s="162" t="s">
        <v>19</v>
      </c>
      <c r="L197" s="25"/>
      <c r="M197" s="167" t="s">
        <v>19</v>
      </c>
      <c r="N197" s="168" t="s">
        <v>40</v>
      </c>
      <c r="O197" s="22"/>
      <c r="P197" s="169">
        <f t="shared" si="4"/>
        <v>0</v>
      </c>
      <c r="Q197" s="169">
        <v>0</v>
      </c>
      <c r="R197" s="169">
        <f t="shared" si="5"/>
        <v>0</v>
      </c>
      <c r="S197" s="169">
        <v>0</v>
      </c>
      <c r="T197" s="170">
        <f t="shared" si="6"/>
        <v>0</v>
      </c>
      <c r="AR197" s="171" t="s">
        <v>128</v>
      </c>
      <c r="AT197" s="171" t="s">
        <v>123</v>
      </c>
      <c r="AU197" s="171" t="s">
        <v>79</v>
      </c>
      <c r="AY197" s="3" t="s">
        <v>121</v>
      </c>
      <c r="BE197" s="172">
        <f t="shared" si="7"/>
        <v>0</v>
      </c>
      <c r="BF197" s="172">
        <f t="shared" si="8"/>
        <v>0</v>
      </c>
      <c r="BG197" s="172">
        <f t="shared" si="9"/>
        <v>0</v>
      </c>
      <c r="BH197" s="172">
        <f t="shared" si="10"/>
        <v>0</v>
      </c>
      <c r="BI197" s="172">
        <f t="shared" si="11"/>
        <v>0</v>
      </c>
      <c r="BJ197" s="3" t="s">
        <v>77</v>
      </c>
      <c r="BK197" s="172">
        <f t="shared" si="12"/>
        <v>0</v>
      </c>
      <c r="BL197" s="3" t="s">
        <v>128</v>
      </c>
      <c r="BM197" s="171" t="s">
        <v>493</v>
      </c>
    </row>
    <row r="198" spans="2:65" s="177" customFormat="1">
      <c r="B198" s="178"/>
      <c r="C198" s="179"/>
      <c r="D198" s="180" t="s">
        <v>132</v>
      </c>
      <c r="E198" s="181" t="s">
        <v>19</v>
      </c>
      <c r="F198" s="182" t="s">
        <v>494</v>
      </c>
      <c r="G198" s="179"/>
      <c r="H198" s="183">
        <v>17.98</v>
      </c>
      <c r="I198" s="184"/>
      <c r="J198" s="179"/>
      <c r="K198" s="179"/>
      <c r="L198" s="185"/>
      <c r="M198" s="186"/>
      <c r="N198" s="179"/>
      <c r="O198" s="179"/>
      <c r="P198" s="179"/>
      <c r="Q198" s="179"/>
      <c r="R198" s="179"/>
      <c r="S198" s="179"/>
      <c r="T198" s="187"/>
      <c r="AT198" s="188" t="s">
        <v>132</v>
      </c>
      <c r="AU198" s="188" t="s">
        <v>79</v>
      </c>
      <c r="AV198" s="177" t="s">
        <v>79</v>
      </c>
      <c r="AW198" s="177" t="s">
        <v>31</v>
      </c>
      <c r="AX198" s="177" t="s">
        <v>69</v>
      </c>
      <c r="AY198" s="188" t="s">
        <v>121</v>
      </c>
    </row>
    <row r="199" spans="2:65" s="177" customFormat="1">
      <c r="B199" s="178"/>
      <c r="C199" s="179"/>
      <c r="D199" s="180" t="s">
        <v>132</v>
      </c>
      <c r="E199" s="181" t="s">
        <v>19</v>
      </c>
      <c r="F199" s="182" t="s">
        <v>495</v>
      </c>
      <c r="G199" s="179"/>
      <c r="H199" s="183">
        <v>31.02</v>
      </c>
      <c r="I199" s="184"/>
      <c r="J199" s="179"/>
      <c r="K199" s="179"/>
      <c r="L199" s="185"/>
      <c r="M199" s="186"/>
      <c r="N199" s="179"/>
      <c r="O199" s="179"/>
      <c r="P199" s="179"/>
      <c r="Q199" s="179"/>
      <c r="R199" s="179"/>
      <c r="S199" s="179"/>
      <c r="T199" s="187"/>
      <c r="AT199" s="188" t="s">
        <v>132</v>
      </c>
      <c r="AU199" s="188" t="s">
        <v>79</v>
      </c>
      <c r="AV199" s="177" t="s">
        <v>79</v>
      </c>
      <c r="AW199" s="177" t="s">
        <v>31</v>
      </c>
      <c r="AX199" s="177" t="s">
        <v>69</v>
      </c>
      <c r="AY199" s="188" t="s">
        <v>121</v>
      </c>
    </row>
    <row r="200" spans="2:65" s="200" customFormat="1">
      <c r="B200" s="201"/>
      <c r="C200" s="202"/>
      <c r="D200" s="180" t="s">
        <v>132</v>
      </c>
      <c r="E200" s="203" t="s">
        <v>19</v>
      </c>
      <c r="F200" s="204" t="s">
        <v>160</v>
      </c>
      <c r="G200" s="202"/>
      <c r="H200" s="205">
        <v>49</v>
      </c>
      <c r="I200" s="206"/>
      <c r="J200" s="202"/>
      <c r="K200" s="202"/>
      <c r="L200" s="207"/>
      <c r="M200" s="208"/>
      <c r="N200" s="202"/>
      <c r="O200" s="202"/>
      <c r="P200" s="202"/>
      <c r="Q200" s="202"/>
      <c r="R200" s="202"/>
      <c r="S200" s="202"/>
      <c r="T200" s="209"/>
      <c r="AT200" s="210" t="s">
        <v>132</v>
      </c>
      <c r="AU200" s="210" t="s">
        <v>79</v>
      </c>
      <c r="AV200" s="200" t="s">
        <v>128</v>
      </c>
      <c r="AW200" s="200" t="s">
        <v>31</v>
      </c>
      <c r="AX200" s="200" t="s">
        <v>77</v>
      </c>
      <c r="AY200" s="210" t="s">
        <v>121</v>
      </c>
    </row>
    <row r="201" spans="2:65" s="144" customFormat="1" ht="22.9" customHeight="1">
      <c r="B201" s="145"/>
      <c r="C201" s="146"/>
      <c r="D201" s="147" t="s">
        <v>68</v>
      </c>
      <c r="E201" s="158" t="s">
        <v>290</v>
      </c>
      <c r="F201" s="158" t="s">
        <v>291</v>
      </c>
      <c r="G201" s="146"/>
      <c r="H201" s="146"/>
      <c r="I201" s="149"/>
      <c r="J201" s="159">
        <f>BK201</f>
        <v>0</v>
      </c>
      <c r="K201" s="146"/>
      <c r="L201" s="151"/>
      <c r="M201" s="152"/>
      <c r="N201" s="146"/>
      <c r="O201" s="146"/>
      <c r="P201" s="153">
        <f>SUM(P202:P217)</f>
        <v>0</v>
      </c>
      <c r="Q201" s="146"/>
      <c r="R201" s="153">
        <f>SUM(R202:R217)</f>
        <v>0</v>
      </c>
      <c r="S201" s="146"/>
      <c r="T201" s="154">
        <f>SUM(T202:T217)</f>
        <v>0.14748999999999998</v>
      </c>
      <c r="AR201" s="155" t="s">
        <v>77</v>
      </c>
      <c r="AT201" s="156" t="s">
        <v>68</v>
      </c>
      <c r="AU201" s="156" t="s">
        <v>77</v>
      </c>
      <c r="AY201" s="155" t="s">
        <v>121</v>
      </c>
      <c r="BK201" s="157">
        <f>SUM(BK202:BK217)</f>
        <v>0</v>
      </c>
    </row>
    <row r="202" spans="2:65" s="20" customFormat="1" ht="24.2" customHeight="1">
      <c r="B202" s="21"/>
      <c r="C202" s="160" t="s">
        <v>311</v>
      </c>
      <c r="D202" s="160" t="s">
        <v>123</v>
      </c>
      <c r="E202" s="161" t="s">
        <v>293</v>
      </c>
      <c r="F202" s="162" t="s">
        <v>294</v>
      </c>
      <c r="G202" s="163" t="s">
        <v>154</v>
      </c>
      <c r="H202" s="164">
        <v>5.7</v>
      </c>
      <c r="I202" s="165"/>
      <c r="J202" s="166">
        <f>ROUND(I202*H202,2)</f>
        <v>0</v>
      </c>
      <c r="K202" s="162" t="s">
        <v>127</v>
      </c>
      <c r="L202" s="25"/>
      <c r="M202" s="167" t="s">
        <v>19</v>
      </c>
      <c r="N202" s="168" t="s">
        <v>40</v>
      </c>
      <c r="O202" s="22"/>
      <c r="P202" s="169">
        <f>O202*H202</f>
        <v>0</v>
      </c>
      <c r="Q202" s="169">
        <v>0</v>
      </c>
      <c r="R202" s="169">
        <f>Q202*H202</f>
        <v>0</v>
      </c>
      <c r="S202" s="169">
        <v>0</v>
      </c>
      <c r="T202" s="170">
        <f>S202*H202</f>
        <v>0</v>
      </c>
      <c r="AR202" s="171" t="s">
        <v>128</v>
      </c>
      <c r="AT202" s="171" t="s">
        <v>123</v>
      </c>
      <c r="AU202" s="171" t="s">
        <v>79</v>
      </c>
      <c r="AY202" s="3" t="s">
        <v>121</v>
      </c>
      <c r="BE202" s="172">
        <f t="shared" si="7"/>
        <v>0</v>
      </c>
      <c r="BF202" s="172">
        <f t="shared" si="8"/>
        <v>0</v>
      </c>
      <c r="BG202" s="172">
        <f t="shared" si="9"/>
        <v>0</v>
      </c>
      <c r="BH202" s="172">
        <f t="shared" si="10"/>
        <v>0</v>
      </c>
      <c r="BI202" s="172">
        <f t="shared" si="11"/>
        <v>0</v>
      </c>
      <c r="BJ202" s="3" t="s">
        <v>77</v>
      </c>
      <c r="BK202" s="172">
        <f>ROUND(I202*H202,2)</f>
        <v>0</v>
      </c>
      <c r="BL202" s="3" t="s">
        <v>128</v>
      </c>
      <c r="BM202" s="171" t="s">
        <v>295</v>
      </c>
    </row>
    <row r="203" spans="2:65" s="20" customFormat="1">
      <c r="B203" s="21"/>
      <c r="C203" s="22"/>
      <c r="D203" s="173" t="s">
        <v>130</v>
      </c>
      <c r="E203" s="22"/>
      <c r="F203" s="174" t="s">
        <v>296</v>
      </c>
      <c r="G203" s="22"/>
      <c r="H203" s="22"/>
      <c r="I203" s="175"/>
      <c r="J203" s="22"/>
      <c r="K203" s="22"/>
      <c r="L203" s="25"/>
      <c r="M203" s="176"/>
      <c r="N203" s="22"/>
      <c r="O203" s="22"/>
      <c r="P203" s="22"/>
      <c r="Q203" s="22"/>
      <c r="R203" s="22"/>
      <c r="S203" s="22"/>
      <c r="T203" s="53"/>
      <c r="AT203" s="3" t="s">
        <v>130</v>
      </c>
      <c r="AU203" s="3" t="s">
        <v>79</v>
      </c>
    </row>
    <row r="204" spans="2:65" s="190" customFormat="1">
      <c r="B204" s="191"/>
      <c r="C204" s="192"/>
      <c r="D204" s="180" t="s">
        <v>132</v>
      </c>
      <c r="E204" s="193" t="s">
        <v>19</v>
      </c>
      <c r="F204" s="194" t="s">
        <v>496</v>
      </c>
      <c r="G204" s="192"/>
      <c r="H204" s="193" t="s">
        <v>19</v>
      </c>
      <c r="I204" s="195"/>
      <c r="J204" s="192"/>
      <c r="K204" s="192"/>
      <c r="L204" s="196"/>
      <c r="M204" s="197"/>
      <c r="N204" s="192"/>
      <c r="O204" s="192"/>
      <c r="P204" s="192"/>
      <c r="Q204" s="192"/>
      <c r="R204" s="192"/>
      <c r="S204" s="192"/>
      <c r="T204" s="198"/>
      <c r="AT204" s="199" t="s">
        <v>132</v>
      </c>
      <c r="AU204" s="199" t="s">
        <v>79</v>
      </c>
      <c r="AV204" s="190" t="s">
        <v>77</v>
      </c>
      <c r="AW204" s="190" t="s">
        <v>31</v>
      </c>
      <c r="AX204" s="190" t="s">
        <v>69</v>
      </c>
      <c r="AY204" s="199" t="s">
        <v>121</v>
      </c>
    </row>
    <row r="205" spans="2:65" s="177" customFormat="1">
      <c r="B205" s="178"/>
      <c r="C205" s="179"/>
      <c r="D205" s="180" t="s">
        <v>132</v>
      </c>
      <c r="E205" s="181" t="s">
        <v>19</v>
      </c>
      <c r="F205" s="182" t="s">
        <v>298</v>
      </c>
      <c r="G205" s="179"/>
      <c r="H205" s="183">
        <v>5.7</v>
      </c>
      <c r="I205" s="184"/>
      <c r="J205" s="179"/>
      <c r="K205" s="179"/>
      <c r="L205" s="185"/>
      <c r="M205" s="186"/>
      <c r="N205" s="179"/>
      <c r="O205" s="179"/>
      <c r="P205" s="179"/>
      <c r="Q205" s="179"/>
      <c r="R205" s="179"/>
      <c r="S205" s="179"/>
      <c r="T205" s="187"/>
      <c r="AT205" s="188" t="s">
        <v>132</v>
      </c>
      <c r="AU205" s="188" t="s">
        <v>79</v>
      </c>
      <c r="AV205" s="177" t="s">
        <v>79</v>
      </c>
      <c r="AW205" s="177" t="s">
        <v>31</v>
      </c>
      <c r="AX205" s="177" t="s">
        <v>77</v>
      </c>
      <c r="AY205" s="188" t="s">
        <v>121</v>
      </c>
    </row>
    <row r="206" spans="2:65" s="20" customFormat="1" ht="49.15" customHeight="1">
      <c r="B206" s="21"/>
      <c r="C206" s="160" t="s">
        <v>317</v>
      </c>
      <c r="D206" s="160" t="s">
        <v>123</v>
      </c>
      <c r="E206" s="161" t="s">
        <v>300</v>
      </c>
      <c r="F206" s="162" t="s">
        <v>301</v>
      </c>
      <c r="G206" s="163" t="s">
        <v>126</v>
      </c>
      <c r="H206" s="164">
        <v>1.5049999999999999</v>
      </c>
      <c r="I206" s="165"/>
      <c r="J206" s="166">
        <f>ROUND(I206*H206,2)</f>
        <v>0</v>
      </c>
      <c r="K206" s="162" t="s">
        <v>127</v>
      </c>
      <c r="L206" s="25"/>
      <c r="M206" s="167" t="s">
        <v>19</v>
      </c>
      <c r="N206" s="168" t="s">
        <v>40</v>
      </c>
      <c r="O206" s="22"/>
      <c r="P206" s="169">
        <f>O206*H206</f>
        <v>0</v>
      </c>
      <c r="Q206" s="169">
        <v>0</v>
      </c>
      <c r="R206" s="169">
        <f>Q206*H206</f>
        <v>0</v>
      </c>
      <c r="S206" s="169">
        <v>9.8000000000000004E-2</v>
      </c>
      <c r="T206" s="170">
        <f>S206*H206</f>
        <v>0.14748999999999998</v>
      </c>
      <c r="AR206" s="171" t="s">
        <v>128</v>
      </c>
      <c r="AT206" s="171" t="s">
        <v>123</v>
      </c>
      <c r="AU206" s="171" t="s">
        <v>79</v>
      </c>
      <c r="AY206" s="3" t="s">
        <v>121</v>
      </c>
      <c r="BE206" s="172">
        <f t="shared" si="7"/>
        <v>0</v>
      </c>
      <c r="BF206" s="172">
        <f t="shared" si="8"/>
        <v>0</v>
      </c>
      <c r="BG206" s="172">
        <f t="shared" si="9"/>
        <v>0</v>
      </c>
      <c r="BH206" s="172">
        <f t="shared" si="10"/>
        <v>0</v>
      </c>
      <c r="BI206" s="172">
        <f t="shared" si="11"/>
        <v>0</v>
      </c>
      <c r="BJ206" s="3" t="s">
        <v>77</v>
      </c>
      <c r="BK206" s="172">
        <f>ROUND(I206*H206,2)</f>
        <v>0</v>
      </c>
      <c r="BL206" s="3" t="s">
        <v>128</v>
      </c>
      <c r="BM206" s="171" t="s">
        <v>302</v>
      </c>
    </row>
    <row r="207" spans="2:65" s="20" customFormat="1">
      <c r="B207" s="21"/>
      <c r="C207" s="22"/>
      <c r="D207" s="173" t="s">
        <v>130</v>
      </c>
      <c r="E207" s="22"/>
      <c r="F207" s="174" t="s">
        <v>303</v>
      </c>
      <c r="G207" s="22"/>
      <c r="H207" s="22"/>
      <c r="I207" s="175"/>
      <c r="J207" s="22"/>
      <c r="K207" s="22"/>
      <c r="L207" s="25"/>
      <c r="M207" s="176"/>
      <c r="N207" s="22"/>
      <c r="O207" s="22"/>
      <c r="P207" s="22"/>
      <c r="Q207" s="22"/>
      <c r="R207" s="22"/>
      <c r="S207" s="22"/>
      <c r="T207" s="53"/>
      <c r="AT207" s="3" t="s">
        <v>130</v>
      </c>
      <c r="AU207" s="3" t="s">
        <v>79</v>
      </c>
    </row>
    <row r="208" spans="2:65" s="190" customFormat="1">
      <c r="B208" s="191"/>
      <c r="C208" s="192"/>
      <c r="D208" s="180" t="s">
        <v>132</v>
      </c>
      <c r="E208" s="193" t="s">
        <v>19</v>
      </c>
      <c r="F208" s="194" t="s">
        <v>496</v>
      </c>
      <c r="G208" s="192"/>
      <c r="H208" s="193" t="s">
        <v>19</v>
      </c>
      <c r="I208" s="195"/>
      <c r="J208" s="192"/>
      <c r="K208" s="192"/>
      <c r="L208" s="196"/>
      <c r="M208" s="197"/>
      <c r="N208" s="192"/>
      <c r="O208" s="192"/>
      <c r="P208" s="192"/>
      <c r="Q208" s="192"/>
      <c r="R208" s="192"/>
      <c r="S208" s="192"/>
      <c r="T208" s="198"/>
      <c r="AT208" s="199" t="s">
        <v>132</v>
      </c>
      <c r="AU208" s="199" t="s">
        <v>79</v>
      </c>
      <c r="AV208" s="190" t="s">
        <v>77</v>
      </c>
      <c r="AW208" s="190" t="s">
        <v>31</v>
      </c>
      <c r="AX208" s="190" t="s">
        <v>69</v>
      </c>
      <c r="AY208" s="199" t="s">
        <v>121</v>
      </c>
    </row>
    <row r="209" spans="2:65" s="177" customFormat="1">
      <c r="B209" s="178"/>
      <c r="C209" s="179"/>
      <c r="D209" s="180" t="s">
        <v>132</v>
      </c>
      <c r="E209" s="181" t="s">
        <v>19</v>
      </c>
      <c r="F209" s="182" t="s">
        <v>304</v>
      </c>
      <c r="G209" s="179"/>
      <c r="H209" s="183">
        <v>1.5049999999999999</v>
      </c>
      <c r="I209" s="184"/>
      <c r="J209" s="179"/>
      <c r="K209" s="179"/>
      <c r="L209" s="185"/>
      <c r="M209" s="186"/>
      <c r="N209" s="179"/>
      <c r="O209" s="179"/>
      <c r="P209" s="179"/>
      <c r="Q209" s="179"/>
      <c r="R209" s="179"/>
      <c r="S209" s="179"/>
      <c r="T209" s="187"/>
      <c r="AT209" s="188" t="s">
        <v>132</v>
      </c>
      <c r="AU209" s="188" t="s">
        <v>79</v>
      </c>
      <c r="AV209" s="177" t="s">
        <v>79</v>
      </c>
      <c r="AW209" s="177" t="s">
        <v>31</v>
      </c>
      <c r="AX209" s="177" t="s">
        <v>77</v>
      </c>
      <c r="AY209" s="188" t="s">
        <v>121</v>
      </c>
    </row>
    <row r="210" spans="2:65" s="20" customFormat="1" ht="55.5" customHeight="1">
      <c r="B210" s="21"/>
      <c r="C210" s="160" t="s">
        <v>324</v>
      </c>
      <c r="D210" s="160" t="s">
        <v>123</v>
      </c>
      <c r="E210" s="161" t="s">
        <v>306</v>
      </c>
      <c r="F210" s="162" t="s">
        <v>307</v>
      </c>
      <c r="G210" s="163" t="s">
        <v>126</v>
      </c>
      <c r="H210" s="164">
        <v>1.5049999999999999</v>
      </c>
      <c r="I210" s="165"/>
      <c r="J210" s="166">
        <f>ROUND(I210*H210,2)</f>
        <v>0</v>
      </c>
      <c r="K210" s="162" t="s">
        <v>127</v>
      </c>
      <c r="L210" s="25"/>
      <c r="M210" s="167" t="s">
        <v>19</v>
      </c>
      <c r="N210" s="168" t="s">
        <v>40</v>
      </c>
      <c r="O210" s="22"/>
      <c r="P210" s="169">
        <f>O210*H210</f>
        <v>0</v>
      </c>
      <c r="Q210" s="169">
        <v>0</v>
      </c>
      <c r="R210" s="169">
        <f>Q210*H210</f>
        <v>0</v>
      </c>
      <c r="S210" s="169">
        <v>0</v>
      </c>
      <c r="T210" s="170">
        <f>S210*H210</f>
        <v>0</v>
      </c>
      <c r="AR210" s="171" t="s">
        <v>128</v>
      </c>
      <c r="AT210" s="171" t="s">
        <v>123</v>
      </c>
      <c r="AU210" s="171" t="s">
        <v>79</v>
      </c>
      <c r="AY210" s="3" t="s">
        <v>121</v>
      </c>
      <c r="BE210" s="172">
        <f t="shared" si="7"/>
        <v>0</v>
      </c>
      <c r="BF210" s="172">
        <f t="shared" si="8"/>
        <v>0</v>
      </c>
      <c r="BG210" s="172">
        <f t="shared" si="9"/>
        <v>0</v>
      </c>
      <c r="BH210" s="172">
        <f t="shared" si="10"/>
        <v>0</v>
      </c>
      <c r="BI210" s="172">
        <f t="shared" si="11"/>
        <v>0</v>
      </c>
      <c r="BJ210" s="3" t="s">
        <v>77</v>
      </c>
      <c r="BK210" s="172">
        <f>ROUND(I210*H210,2)</f>
        <v>0</v>
      </c>
      <c r="BL210" s="3" t="s">
        <v>128</v>
      </c>
      <c r="BM210" s="171" t="s">
        <v>308</v>
      </c>
    </row>
    <row r="211" spans="2:65" s="20" customFormat="1">
      <c r="B211" s="21"/>
      <c r="C211" s="22"/>
      <c r="D211" s="173" t="s">
        <v>130</v>
      </c>
      <c r="E211" s="22"/>
      <c r="F211" s="174" t="s">
        <v>309</v>
      </c>
      <c r="G211" s="22"/>
      <c r="H211" s="22"/>
      <c r="I211" s="175"/>
      <c r="J211" s="22"/>
      <c r="K211" s="22"/>
      <c r="L211" s="25"/>
      <c r="M211" s="176"/>
      <c r="N211" s="22"/>
      <c r="O211" s="22"/>
      <c r="P211" s="22"/>
      <c r="Q211" s="22"/>
      <c r="R211" s="22"/>
      <c r="S211" s="22"/>
      <c r="T211" s="53"/>
      <c r="AT211" s="3" t="s">
        <v>130</v>
      </c>
      <c r="AU211" s="3" t="s">
        <v>79</v>
      </c>
    </row>
    <row r="212" spans="2:65" s="20" customFormat="1" ht="19.5">
      <c r="B212" s="21"/>
      <c r="C212" s="22"/>
      <c r="D212" s="180" t="s">
        <v>138</v>
      </c>
      <c r="E212" s="22"/>
      <c r="F212" s="189" t="s">
        <v>310</v>
      </c>
      <c r="G212" s="22"/>
      <c r="H212" s="22"/>
      <c r="I212" s="175"/>
      <c r="J212" s="22"/>
      <c r="K212" s="22"/>
      <c r="L212" s="25"/>
      <c r="M212" s="176"/>
      <c r="N212" s="22"/>
      <c r="O212" s="22"/>
      <c r="P212" s="22"/>
      <c r="Q212" s="22"/>
      <c r="R212" s="22"/>
      <c r="S212" s="22"/>
      <c r="T212" s="53"/>
      <c r="AT212" s="3" t="s">
        <v>138</v>
      </c>
      <c r="AU212" s="3" t="s">
        <v>79</v>
      </c>
    </row>
    <row r="213" spans="2:65" s="20" customFormat="1" ht="44.25" customHeight="1">
      <c r="B213" s="21"/>
      <c r="C213" s="160" t="s">
        <v>330</v>
      </c>
      <c r="D213" s="160" t="s">
        <v>123</v>
      </c>
      <c r="E213" s="161" t="s">
        <v>312</v>
      </c>
      <c r="F213" s="162" t="s">
        <v>313</v>
      </c>
      <c r="G213" s="163" t="s">
        <v>126</v>
      </c>
      <c r="H213" s="164">
        <v>1.5049999999999999</v>
      </c>
      <c r="I213" s="165"/>
      <c r="J213" s="166">
        <f>ROUND(I213*H213,2)</f>
        <v>0</v>
      </c>
      <c r="K213" s="162" t="s">
        <v>127</v>
      </c>
      <c r="L213" s="25"/>
      <c r="M213" s="167" t="s">
        <v>19</v>
      </c>
      <c r="N213" s="168" t="s">
        <v>40</v>
      </c>
      <c r="O213" s="22"/>
      <c r="P213" s="169">
        <f>O213*H213</f>
        <v>0</v>
      </c>
      <c r="Q213" s="169">
        <v>0</v>
      </c>
      <c r="R213" s="169">
        <f>Q213*H213</f>
        <v>0</v>
      </c>
      <c r="S213" s="169">
        <v>0</v>
      </c>
      <c r="T213" s="170">
        <f>S213*H213</f>
        <v>0</v>
      </c>
      <c r="AR213" s="171" t="s">
        <v>128</v>
      </c>
      <c r="AT213" s="171" t="s">
        <v>123</v>
      </c>
      <c r="AU213" s="171" t="s">
        <v>79</v>
      </c>
      <c r="AY213" s="3" t="s">
        <v>121</v>
      </c>
      <c r="BE213" s="172">
        <f t="shared" ref="BE213:BE273" si="13">IF(N213="základní",J213,0)</f>
        <v>0</v>
      </c>
      <c r="BF213" s="172">
        <f t="shared" ref="BF213:BF273" si="14">IF(N213="snížená",J213,0)</f>
        <v>0</v>
      </c>
      <c r="BG213" s="172">
        <f t="shared" ref="BG213:BG273" si="15">IF(N213="zákl. přenesená",J213,0)</f>
        <v>0</v>
      </c>
      <c r="BH213" s="172">
        <f t="shared" ref="BH213:BH273" si="16">IF(N213="sníž. přenesená",J213,0)</f>
        <v>0</v>
      </c>
      <c r="BI213" s="172">
        <f t="shared" ref="BI213:BI273" si="17">IF(N213="nulová",J213,0)</f>
        <v>0</v>
      </c>
      <c r="BJ213" s="3" t="s">
        <v>77</v>
      </c>
      <c r="BK213" s="172">
        <f>ROUND(I213*H213,2)</f>
        <v>0</v>
      </c>
      <c r="BL213" s="3" t="s">
        <v>128</v>
      </c>
      <c r="BM213" s="171" t="s">
        <v>314</v>
      </c>
    </row>
    <row r="214" spans="2:65" s="20" customFormat="1">
      <c r="B214" s="21"/>
      <c r="C214" s="22"/>
      <c r="D214" s="173" t="s">
        <v>130</v>
      </c>
      <c r="E214" s="22"/>
      <c r="F214" s="174" t="s">
        <v>315</v>
      </c>
      <c r="G214" s="22"/>
      <c r="H214" s="22"/>
      <c r="I214" s="175"/>
      <c r="J214" s="22"/>
      <c r="K214" s="22"/>
      <c r="L214" s="25"/>
      <c r="M214" s="176"/>
      <c r="N214" s="22"/>
      <c r="O214" s="22"/>
      <c r="P214" s="22"/>
      <c r="Q214" s="22"/>
      <c r="R214" s="22"/>
      <c r="S214" s="22"/>
      <c r="T214" s="53"/>
      <c r="AT214" s="3" t="s">
        <v>130</v>
      </c>
      <c r="AU214" s="3" t="s">
        <v>79</v>
      </c>
    </row>
    <row r="215" spans="2:65" s="20" customFormat="1" ht="19.5">
      <c r="B215" s="21"/>
      <c r="C215" s="22"/>
      <c r="D215" s="180" t="s">
        <v>138</v>
      </c>
      <c r="E215" s="22"/>
      <c r="F215" s="189" t="s">
        <v>316</v>
      </c>
      <c r="G215" s="22"/>
      <c r="H215" s="22"/>
      <c r="I215" s="175"/>
      <c r="J215" s="22"/>
      <c r="K215" s="22"/>
      <c r="L215" s="25"/>
      <c r="M215" s="176"/>
      <c r="N215" s="22"/>
      <c r="O215" s="22"/>
      <c r="P215" s="22"/>
      <c r="Q215" s="22"/>
      <c r="R215" s="22"/>
      <c r="S215" s="22"/>
      <c r="T215" s="53"/>
      <c r="AT215" s="3" t="s">
        <v>138</v>
      </c>
      <c r="AU215" s="3" t="s">
        <v>79</v>
      </c>
    </row>
    <row r="216" spans="2:65" s="20" customFormat="1" ht="24.2" customHeight="1">
      <c r="B216" s="21"/>
      <c r="C216" s="160" t="s">
        <v>336</v>
      </c>
      <c r="D216" s="160" t="s">
        <v>123</v>
      </c>
      <c r="E216" s="161" t="s">
        <v>318</v>
      </c>
      <c r="F216" s="162" t="s">
        <v>319</v>
      </c>
      <c r="G216" s="163" t="s">
        <v>126</v>
      </c>
      <c r="H216" s="164">
        <v>1.5049999999999999</v>
      </c>
      <c r="I216" s="165"/>
      <c r="J216" s="166">
        <f>ROUND(I216*H216,2)</f>
        <v>0</v>
      </c>
      <c r="K216" s="162" t="s">
        <v>19</v>
      </c>
      <c r="L216" s="25"/>
      <c r="M216" s="167" t="s">
        <v>19</v>
      </c>
      <c r="N216" s="168" t="s">
        <v>40</v>
      </c>
      <c r="O216" s="22"/>
      <c r="P216" s="169">
        <f>O216*H216</f>
        <v>0</v>
      </c>
      <c r="Q216" s="169">
        <v>0</v>
      </c>
      <c r="R216" s="169">
        <f>Q216*H216</f>
        <v>0</v>
      </c>
      <c r="S216" s="169">
        <v>0</v>
      </c>
      <c r="T216" s="170">
        <f>S216*H216</f>
        <v>0</v>
      </c>
      <c r="AR216" s="171" t="s">
        <v>128</v>
      </c>
      <c r="AT216" s="171" t="s">
        <v>123</v>
      </c>
      <c r="AU216" s="171" t="s">
        <v>79</v>
      </c>
      <c r="AY216" s="3" t="s">
        <v>121</v>
      </c>
      <c r="BE216" s="172">
        <f t="shared" si="13"/>
        <v>0</v>
      </c>
      <c r="BF216" s="172">
        <f t="shared" si="14"/>
        <v>0</v>
      </c>
      <c r="BG216" s="172">
        <f t="shared" si="15"/>
        <v>0</v>
      </c>
      <c r="BH216" s="172">
        <f t="shared" si="16"/>
        <v>0</v>
      </c>
      <c r="BI216" s="172">
        <f t="shared" si="17"/>
        <v>0</v>
      </c>
      <c r="BJ216" s="3" t="s">
        <v>77</v>
      </c>
      <c r="BK216" s="172">
        <f>ROUND(I216*H216,2)</f>
        <v>0</v>
      </c>
      <c r="BL216" s="3" t="s">
        <v>128</v>
      </c>
      <c r="BM216" s="171" t="s">
        <v>320</v>
      </c>
    </row>
    <row r="217" spans="2:65" s="20" customFormat="1" ht="48.75">
      <c r="B217" s="21"/>
      <c r="C217" s="22"/>
      <c r="D217" s="180" t="s">
        <v>138</v>
      </c>
      <c r="E217" s="22"/>
      <c r="F217" s="189" t="s">
        <v>321</v>
      </c>
      <c r="G217" s="22"/>
      <c r="H217" s="22"/>
      <c r="I217" s="175"/>
      <c r="J217" s="22"/>
      <c r="K217" s="22"/>
      <c r="L217" s="25"/>
      <c r="M217" s="176"/>
      <c r="N217" s="22"/>
      <c r="O217" s="22"/>
      <c r="P217" s="22"/>
      <c r="Q217" s="22"/>
      <c r="R217" s="22"/>
      <c r="S217" s="22"/>
      <c r="T217" s="53"/>
      <c r="AT217" s="3" t="s">
        <v>138</v>
      </c>
      <c r="AU217" s="3" t="s">
        <v>79</v>
      </c>
    </row>
    <row r="218" spans="2:65" s="144" customFormat="1" ht="22.9" customHeight="1">
      <c r="B218" s="145"/>
      <c r="C218" s="146"/>
      <c r="D218" s="147" t="s">
        <v>68</v>
      </c>
      <c r="E218" s="158" t="s">
        <v>342</v>
      </c>
      <c r="F218" s="158" t="s">
        <v>343</v>
      </c>
      <c r="G218" s="146"/>
      <c r="H218" s="146"/>
      <c r="I218" s="149"/>
      <c r="J218" s="159">
        <f>BK218</f>
        <v>0</v>
      </c>
      <c r="K218" s="146"/>
      <c r="L218" s="151"/>
      <c r="M218" s="152"/>
      <c r="N218" s="146"/>
      <c r="O218" s="146"/>
      <c r="P218" s="153">
        <f>SUM(P219:P222)</f>
        <v>0</v>
      </c>
      <c r="Q218" s="146"/>
      <c r="R218" s="153">
        <f>SUM(R219:R222)</f>
        <v>0</v>
      </c>
      <c r="S218" s="146"/>
      <c r="T218" s="154">
        <f>SUM(T219:T222)</f>
        <v>0</v>
      </c>
      <c r="AR218" s="155" t="s">
        <v>77</v>
      </c>
      <c r="AT218" s="156" t="s">
        <v>68</v>
      </c>
      <c r="AU218" s="156" t="s">
        <v>77</v>
      </c>
      <c r="AY218" s="155" t="s">
        <v>121</v>
      </c>
      <c r="BK218" s="157">
        <f>SUM(BK219:BK222)</f>
        <v>0</v>
      </c>
    </row>
    <row r="219" spans="2:65" s="20" customFormat="1" ht="24.2" customHeight="1">
      <c r="B219" s="21"/>
      <c r="C219" s="160" t="s">
        <v>344</v>
      </c>
      <c r="D219" s="160" t="s">
        <v>123</v>
      </c>
      <c r="E219" s="161" t="s">
        <v>497</v>
      </c>
      <c r="F219" s="162" t="s">
        <v>498</v>
      </c>
      <c r="G219" s="163" t="s">
        <v>347</v>
      </c>
      <c r="H219" s="164">
        <v>1</v>
      </c>
      <c r="I219" s="165"/>
      <c r="J219" s="166">
        <f t="shared" ref="J219:J222" si="18">ROUND(I219*H219,2)</f>
        <v>0</v>
      </c>
      <c r="K219" s="162" t="s">
        <v>19</v>
      </c>
      <c r="L219" s="25"/>
      <c r="M219" s="167" t="s">
        <v>19</v>
      </c>
      <c r="N219" s="168" t="s">
        <v>40</v>
      </c>
      <c r="O219" s="22"/>
      <c r="P219" s="169">
        <f t="shared" ref="P219:P222" si="19">O219*H219</f>
        <v>0</v>
      </c>
      <c r="Q219" s="169">
        <v>0</v>
      </c>
      <c r="R219" s="169">
        <f t="shared" ref="R219:R222" si="20">Q219*H219</f>
        <v>0</v>
      </c>
      <c r="S219" s="169">
        <v>0</v>
      </c>
      <c r="T219" s="170">
        <f t="shared" ref="T219:T222" si="21">S219*H219</f>
        <v>0</v>
      </c>
      <c r="AR219" s="171" t="s">
        <v>128</v>
      </c>
      <c r="AT219" s="171" t="s">
        <v>123</v>
      </c>
      <c r="AU219" s="171" t="s">
        <v>79</v>
      </c>
      <c r="AY219" s="3" t="s">
        <v>121</v>
      </c>
      <c r="BE219" s="172">
        <f t="shared" si="13"/>
        <v>0</v>
      </c>
      <c r="BF219" s="172">
        <f t="shared" si="14"/>
        <v>0</v>
      </c>
      <c r="BG219" s="172">
        <f t="shared" si="15"/>
        <v>0</v>
      </c>
      <c r="BH219" s="172">
        <f t="shared" si="16"/>
        <v>0</v>
      </c>
      <c r="BI219" s="172">
        <f t="shared" si="17"/>
        <v>0</v>
      </c>
      <c r="BJ219" s="3" t="s">
        <v>77</v>
      </c>
      <c r="BK219" s="172">
        <f t="shared" ref="BK219:BK222" si="22">ROUND(I219*H219,2)</f>
        <v>0</v>
      </c>
      <c r="BL219" s="3" t="s">
        <v>128</v>
      </c>
      <c r="BM219" s="171" t="s">
        <v>348</v>
      </c>
    </row>
    <row r="220" spans="2:65" s="20" customFormat="1" ht="33" customHeight="1">
      <c r="B220" s="21"/>
      <c r="C220" s="160" t="s">
        <v>349</v>
      </c>
      <c r="D220" s="160" t="s">
        <v>123</v>
      </c>
      <c r="E220" s="161" t="s">
        <v>499</v>
      </c>
      <c r="F220" s="162" t="s">
        <v>500</v>
      </c>
      <c r="G220" s="163" t="s">
        <v>347</v>
      </c>
      <c r="H220" s="164">
        <v>1</v>
      </c>
      <c r="I220" s="165"/>
      <c r="J220" s="166">
        <f t="shared" si="18"/>
        <v>0</v>
      </c>
      <c r="K220" s="162" t="s">
        <v>19</v>
      </c>
      <c r="L220" s="25"/>
      <c r="M220" s="167" t="s">
        <v>19</v>
      </c>
      <c r="N220" s="168" t="s">
        <v>40</v>
      </c>
      <c r="O220" s="22"/>
      <c r="P220" s="169">
        <f t="shared" si="19"/>
        <v>0</v>
      </c>
      <c r="Q220" s="169">
        <v>0</v>
      </c>
      <c r="R220" s="169">
        <f t="shared" si="20"/>
        <v>0</v>
      </c>
      <c r="S220" s="169">
        <v>0</v>
      </c>
      <c r="T220" s="170">
        <f t="shared" si="21"/>
        <v>0</v>
      </c>
      <c r="AR220" s="171" t="s">
        <v>128</v>
      </c>
      <c r="AT220" s="171" t="s">
        <v>123</v>
      </c>
      <c r="AU220" s="171" t="s">
        <v>79</v>
      </c>
      <c r="AY220" s="3" t="s">
        <v>121</v>
      </c>
      <c r="BE220" s="172">
        <f t="shared" si="13"/>
        <v>0</v>
      </c>
      <c r="BF220" s="172">
        <f t="shared" si="14"/>
        <v>0</v>
      </c>
      <c r="BG220" s="172">
        <f t="shared" si="15"/>
        <v>0</v>
      </c>
      <c r="BH220" s="172">
        <f t="shared" si="16"/>
        <v>0</v>
      </c>
      <c r="BI220" s="172">
        <f t="shared" si="17"/>
        <v>0</v>
      </c>
      <c r="BJ220" s="3" t="s">
        <v>77</v>
      </c>
      <c r="BK220" s="172">
        <f t="shared" si="22"/>
        <v>0</v>
      </c>
      <c r="BL220" s="3" t="s">
        <v>128</v>
      </c>
      <c r="BM220" s="171" t="s">
        <v>352</v>
      </c>
    </row>
    <row r="221" spans="2:65" s="20" customFormat="1" ht="24.2" customHeight="1">
      <c r="B221" s="21"/>
      <c r="C221" s="160" t="s">
        <v>353</v>
      </c>
      <c r="D221" s="160" t="s">
        <v>123</v>
      </c>
      <c r="E221" s="161" t="s">
        <v>501</v>
      </c>
      <c r="F221" s="162" t="s">
        <v>502</v>
      </c>
      <c r="G221" s="163" t="s">
        <v>347</v>
      </c>
      <c r="H221" s="164">
        <v>1</v>
      </c>
      <c r="I221" s="165"/>
      <c r="J221" s="166">
        <f t="shared" si="18"/>
        <v>0</v>
      </c>
      <c r="K221" s="162" t="s">
        <v>19</v>
      </c>
      <c r="L221" s="25"/>
      <c r="M221" s="167" t="s">
        <v>19</v>
      </c>
      <c r="N221" s="168" t="s">
        <v>40</v>
      </c>
      <c r="O221" s="22"/>
      <c r="P221" s="169">
        <f t="shared" si="19"/>
        <v>0</v>
      </c>
      <c r="Q221" s="169">
        <v>0</v>
      </c>
      <c r="R221" s="169">
        <f t="shared" si="20"/>
        <v>0</v>
      </c>
      <c r="S221" s="169">
        <v>0</v>
      </c>
      <c r="T221" s="170">
        <f t="shared" si="21"/>
        <v>0</v>
      </c>
      <c r="AR221" s="171" t="s">
        <v>128</v>
      </c>
      <c r="AT221" s="171" t="s">
        <v>123</v>
      </c>
      <c r="AU221" s="171" t="s">
        <v>79</v>
      </c>
      <c r="AY221" s="3" t="s">
        <v>121</v>
      </c>
      <c r="BE221" s="172">
        <f t="shared" si="13"/>
        <v>0</v>
      </c>
      <c r="BF221" s="172">
        <f t="shared" si="14"/>
        <v>0</v>
      </c>
      <c r="BG221" s="172">
        <f t="shared" si="15"/>
        <v>0</v>
      </c>
      <c r="BH221" s="172">
        <f t="shared" si="16"/>
        <v>0</v>
      </c>
      <c r="BI221" s="172">
        <f t="shared" si="17"/>
        <v>0</v>
      </c>
      <c r="BJ221" s="3" t="s">
        <v>77</v>
      </c>
      <c r="BK221" s="172">
        <f t="shared" si="22"/>
        <v>0</v>
      </c>
      <c r="BL221" s="3" t="s">
        <v>128</v>
      </c>
      <c r="BM221" s="171" t="s">
        <v>503</v>
      </c>
    </row>
    <row r="222" spans="2:65" s="20" customFormat="1" ht="24.2" customHeight="1">
      <c r="B222" s="21"/>
      <c r="C222" s="160" t="s">
        <v>359</v>
      </c>
      <c r="D222" s="160" t="s">
        <v>123</v>
      </c>
      <c r="E222" s="161" t="s">
        <v>504</v>
      </c>
      <c r="F222" s="162" t="s">
        <v>505</v>
      </c>
      <c r="G222" s="163" t="s">
        <v>347</v>
      </c>
      <c r="H222" s="164">
        <v>1</v>
      </c>
      <c r="I222" s="165"/>
      <c r="J222" s="166">
        <f t="shared" si="18"/>
        <v>0</v>
      </c>
      <c r="K222" s="162" t="s">
        <v>19</v>
      </c>
      <c r="L222" s="25"/>
      <c r="M222" s="167" t="s">
        <v>19</v>
      </c>
      <c r="N222" s="168" t="s">
        <v>40</v>
      </c>
      <c r="O222" s="22"/>
      <c r="P222" s="169">
        <f t="shared" si="19"/>
        <v>0</v>
      </c>
      <c r="Q222" s="169">
        <v>0</v>
      </c>
      <c r="R222" s="169">
        <f t="shared" si="20"/>
        <v>0</v>
      </c>
      <c r="S222" s="169">
        <v>0</v>
      </c>
      <c r="T222" s="170">
        <f t="shared" si="21"/>
        <v>0</v>
      </c>
      <c r="AR222" s="171" t="s">
        <v>128</v>
      </c>
      <c r="AT222" s="171" t="s">
        <v>123</v>
      </c>
      <c r="AU222" s="171" t="s">
        <v>79</v>
      </c>
      <c r="AY222" s="3" t="s">
        <v>121</v>
      </c>
      <c r="BE222" s="172">
        <f t="shared" si="13"/>
        <v>0</v>
      </c>
      <c r="BF222" s="172">
        <f t="shared" si="14"/>
        <v>0</v>
      </c>
      <c r="BG222" s="172">
        <f t="shared" si="15"/>
        <v>0</v>
      </c>
      <c r="BH222" s="172">
        <f t="shared" si="16"/>
        <v>0</v>
      </c>
      <c r="BI222" s="172">
        <f t="shared" si="17"/>
        <v>0</v>
      </c>
      <c r="BJ222" s="3" t="s">
        <v>77</v>
      </c>
      <c r="BK222" s="172">
        <f t="shared" si="22"/>
        <v>0</v>
      </c>
      <c r="BL222" s="3" t="s">
        <v>128</v>
      </c>
      <c r="BM222" s="171" t="s">
        <v>356</v>
      </c>
    </row>
    <row r="223" spans="2:65" s="144" customFormat="1" ht="22.9" customHeight="1">
      <c r="B223" s="145"/>
      <c r="C223" s="146"/>
      <c r="D223" s="147" t="s">
        <v>68</v>
      </c>
      <c r="E223" s="158" t="s">
        <v>357</v>
      </c>
      <c r="F223" s="158" t="s">
        <v>358</v>
      </c>
      <c r="G223" s="146"/>
      <c r="H223" s="146"/>
      <c r="I223" s="149"/>
      <c r="J223" s="159">
        <f>BK223</f>
        <v>0</v>
      </c>
      <c r="K223" s="146"/>
      <c r="L223" s="151"/>
      <c r="M223" s="152"/>
      <c r="N223" s="146"/>
      <c r="O223" s="146"/>
      <c r="P223" s="153">
        <f>SUM(P224:P257)</f>
        <v>0</v>
      </c>
      <c r="Q223" s="146"/>
      <c r="R223" s="153">
        <f>SUM(R224:R257)</f>
        <v>0</v>
      </c>
      <c r="S223" s="146"/>
      <c r="T223" s="154">
        <f>SUM(T224:T257)</f>
        <v>12.8277862</v>
      </c>
      <c r="AR223" s="155" t="s">
        <v>77</v>
      </c>
      <c r="AT223" s="156" t="s">
        <v>68</v>
      </c>
      <c r="AU223" s="156" t="s">
        <v>77</v>
      </c>
      <c r="AY223" s="155" t="s">
        <v>121</v>
      </c>
      <c r="BK223" s="157">
        <f>SUM(BK224:BK257)</f>
        <v>0</v>
      </c>
    </row>
    <row r="224" spans="2:65" s="20" customFormat="1" ht="16.5" customHeight="1">
      <c r="B224" s="21"/>
      <c r="C224" s="160" t="s">
        <v>370</v>
      </c>
      <c r="D224" s="160" t="s">
        <v>123</v>
      </c>
      <c r="E224" s="161" t="s">
        <v>360</v>
      </c>
      <c r="F224" s="162" t="s">
        <v>361</v>
      </c>
      <c r="G224" s="163" t="s">
        <v>164</v>
      </c>
      <c r="H224" s="164">
        <v>5.9950000000000001</v>
      </c>
      <c r="I224" s="165"/>
      <c r="J224" s="166">
        <f>ROUND(I224*H224,2)</f>
        <v>0</v>
      </c>
      <c r="K224" s="162" t="s">
        <v>127</v>
      </c>
      <c r="L224" s="25"/>
      <c r="M224" s="167" t="s">
        <v>19</v>
      </c>
      <c r="N224" s="168" t="s">
        <v>40</v>
      </c>
      <c r="O224" s="22"/>
      <c r="P224" s="169">
        <f>O224*H224</f>
        <v>0</v>
      </c>
      <c r="Q224" s="169">
        <v>0</v>
      </c>
      <c r="R224" s="169">
        <f>Q224*H224</f>
        <v>0</v>
      </c>
      <c r="S224" s="169">
        <v>2</v>
      </c>
      <c r="T224" s="170">
        <f>S224*H224</f>
        <v>11.99</v>
      </c>
      <c r="AR224" s="171" t="s">
        <v>128</v>
      </c>
      <c r="AT224" s="171" t="s">
        <v>123</v>
      </c>
      <c r="AU224" s="171" t="s">
        <v>79</v>
      </c>
      <c r="AY224" s="3" t="s">
        <v>121</v>
      </c>
      <c r="BE224" s="172">
        <f t="shared" si="13"/>
        <v>0</v>
      </c>
      <c r="BF224" s="172">
        <f t="shared" si="14"/>
        <v>0</v>
      </c>
      <c r="BG224" s="172">
        <f t="shared" si="15"/>
        <v>0</v>
      </c>
      <c r="BH224" s="172">
        <f t="shared" si="16"/>
        <v>0</v>
      </c>
      <c r="BI224" s="172">
        <f t="shared" si="17"/>
        <v>0</v>
      </c>
      <c r="BJ224" s="3" t="s">
        <v>77</v>
      </c>
      <c r="BK224" s="172">
        <f>ROUND(I224*H224,2)</f>
        <v>0</v>
      </c>
      <c r="BL224" s="3" t="s">
        <v>128</v>
      </c>
      <c r="BM224" s="171" t="s">
        <v>362</v>
      </c>
    </row>
    <row r="225" spans="2:65" s="20" customFormat="1">
      <c r="B225" s="21"/>
      <c r="C225" s="22"/>
      <c r="D225" s="173" t="s">
        <v>130</v>
      </c>
      <c r="E225" s="22"/>
      <c r="F225" s="174" t="s">
        <v>363</v>
      </c>
      <c r="G225" s="22"/>
      <c r="H225" s="22"/>
      <c r="I225" s="175"/>
      <c r="J225" s="22"/>
      <c r="K225" s="22"/>
      <c r="L225" s="25"/>
      <c r="M225" s="176"/>
      <c r="N225" s="22"/>
      <c r="O225" s="22"/>
      <c r="P225" s="22"/>
      <c r="Q225" s="22"/>
      <c r="R225" s="22"/>
      <c r="S225" s="22"/>
      <c r="T225" s="53"/>
      <c r="AT225" s="3" t="s">
        <v>130</v>
      </c>
      <c r="AU225" s="3" t="s">
        <v>79</v>
      </c>
    </row>
    <row r="226" spans="2:65" s="190" customFormat="1">
      <c r="B226" s="191"/>
      <c r="C226" s="192"/>
      <c r="D226" s="180" t="s">
        <v>132</v>
      </c>
      <c r="E226" s="193" t="s">
        <v>19</v>
      </c>
      <c r="F226" s="194" t="s">
        <v>364</v>
      </c>
      <c r="G226" s="192"/>
      <c r="H226" s="193" t="s">
        <v>19</v>
      </c>
      <c r="I226" s="195"/>
      <c r="J226" s="192"/>
      <c r="K226" s="192"/>
      <c r="L226" s="196"/>
      <c r="M226" s="197"/>
      <c r="N226" s="192"/>
      <c r="O226" s="192"/>
      <c r="P226" s="192"/>
      <c r="Q226" s="192"/>
      <c r="R226" s="192"/>
      <c r="S226" s="192"/>
      <c r="T226" s="198"/>
      <c r="AT226" s="199" t="s">
        <v>132</v>
      </c>
      <c r="AU226" s="199" t="s">
        <v>79</v>
      </c>
      <c r="AV226" s="190" t="s">
        <v>77</v>
      </c>
      <c r="AW226" s="190" t="s">
        <v>31</v>
      </c>
      <c r="AX226" s="190" t="s">
        <v>69</v>
      </c>
      <c r="AY226" s="199" t="s">
        <v>121</v>
      </c>
    </row>
    <row r="227" spans="2:65" s="177" customFormat="1">
      <c r="B227" s="178"/>
      <c r="C227" s="179"/>
      <c r="D227" s="180" t="s">
        <v>132</v>
      </c>
      <c r="E227" s="181" t="s">
        <v>19</v>
      </c>
      <c r="F227" s="182" t="s">
        <v>506</v>
      </c>
      <c r="G227" s="179"/>
      <c r="H227" s="183">
        <v>2.512</v>
      </c>
      <c r="I227" s="184"/>
      <c r="J227" s="179"/>
      <c r="K227" s="179"/>
      <c r="L227" s="185"/>
      <c r="M227" s="186"/>
      <c r="N227" s="179"/>
      <c r="O227" s="179"/>
      <c r="P227" s="179"/>
      <c r="Q227" s="179"/>
      <c r="R227" s="179"/>
      <c r="S227" s="179"/>
      <c r="T227" s="187"/>
      <c r="AT227" s="188" t="s">
        <v>132</v>
      </c>
      <c r="AU227" s="188" t="s">
        <v>79</v>
      </c>
      <c r="AV227" s="177" t="s">
        <v>79</v>
      </c>
      <c r="AW227" s="177" t="s">
        <v>31</v>
      </c>
      <c r="AX227" s="177" t="s">
        <v>69</v>
      </c>
      <c r="AY227" s="188" t="s">
        <v>121</v>
      </c>
    </row>
    <row r="228" spans="2:65" s="211" customFormat="1">
      <c r="B228" s="212"/>
      <c r="C228" s="213"/>
      <c r="D228" s="180" t="s">
        <v>132</v>
      </c>
      <c r="E228" s="214" t="s">
        <v>19</v>
      </c>
      <c r="F228" s="215" t="s">
        <v>180</v>
      </c>
      <c r="G228" s="213"/>
      <c r="H228" s="216">
        <v>2.512</v>
      </c>
      <c r="I228" s="217"/>
      <c r="J228" s="213"/>
      <c r="K228" s="213"/>
      <c r="L228" s="218"/>
      <c r="M228" s="219"/>
      <c r="N228" s="213"/>
      <c r="O228" s="213"/>
      <c r="P228" s="213"/>
      <c r="Q228" s="213"/>
      <c r="R228" s="213"/>
      <c r="S228" s="213"/>
      <c r="T228" s="220"/>
      <c r="AT228" s="221" t="s">
        <v>132</v>
      </c>
      <c r="AU228" s="221" t="s">
        <v>79</v>
      </c>
      <c r="AV228" s="211" t="s">
        <v>140</v>
      </c>
      <c r="AW228" s="211" t="s">
        <v>31</v>
      </c>
      <c r="AX228" s="211" t="s">
        <v>69</v>
      </c>
      <c r="AY228" s="221" t="s">
        <v>121</v>
      </c>
    </row>
    <row r="229" spans="2:65" s="190" customFormat="1">
      <c r="B229" s="191"/>
      <c r="C229" s="192"/>
      <c r="D229" s="180" t="s">
        <v>132</v>
      </c>
      <c r="E229" s="193" t="s">
        <v>19</v>
      </c>
      <c r="F229" s="194" t="s">
        <v>367</v>
      </c>
      <c r="G229" s="192"/>
      <c r="H229" s="193" t="s">
        <v>19</v>
      </c>
      <c r="I229" s="195"/>
      <c r="J229" s="192"/>
      <c r="K229" s="192"/>
      <c r="L229" s="196"/>
      <c r="M229" s="197"/>
      <c r="N229" s="192"/>
      <c r="O229" s="192"/>
      <c r="P229" s="192"/>
      <c r="Q229" s="192"/>
      <c r="R229" s="192"/>
      <c r="S229" s="192"/>
      <c r="T229" s="198"/>
      <c r="AT229" s="199" t="s">
        <v>132</v>
      </c>
      <c r="AU229" s="199" t="s">
        <v>79</v>
      </c>
      <c r="AV229" s="190" t="s">
        <v>77</v>
      </c>
      <c r="AW229" s="190" t="s">
        <v>31</v>
      </c>
      <c r="AX229" s="190" t="s">
        <v>69</v>
      </c>
      <c r="AY229" s="199" t="s">
        <v>121</v>
      </c>
    </row>
    <row r="230" spans="2:65" s="177" customFormat="1" ht="22.5">
      <c r="B230" s="178"/>
      <c r="C230" s="179"/>
      <c r="D230" s="180" t="s">
        <v>132</v>
      </c>
      <c r="E230" s="181" t="s">
        <v>19</v>
      </c>
      <c r="F230" s="182" t="s">
        <v>507</v>
      </c>
      <c r="G230" s="179"/>
      <c r="H230" s="183">
        <v>3.4830000000000001</v>
      </c>
      <c r="I230" s="184"/>
      <c r="J230" s="179"/>
      <c r="K230" s="179"/>
      <c r="L230" s="185"/>
      <c r="M230" s="186"/>
      <c r="N230" s="179"/>
      <c r="O230" s="179"/>
      <c r="P230" s="179"/>
      <c r="Q230" s="179"/>
      <c r="R230" s="179"/>
      <c r="S230" s="179"/>
      <c r="T230" s="187"/>
      <c r="AT230" s="188" t="s">
        <v>132</v>
      </c>
      <c r="AU230" s="188" t="s">
        <v>79</v>
      </c>
      <c r="AV230" s="177" t="s">
        <v>79</v>
      </c>
      <c r="AW230" s="177" t="s">
        <v>31</v>
      </c>
      <c r="AX230" s="177" t="s">
        <v>69</v>
      </c>
      <c r="AY230" s="188" t="s">
        <v>121</v>
      </c>
    </row>
    <row r="231" spans="2:65" s="211" customFormat="1">
      <c r="B231" s="212"/>
      <c r="C231" s="213"/>
      <c r="D231" s="180" t="s">
        <v>132</v>
      </c>
      <c r="E231" s="214" t="s">
        <v>19</v>
      </c>
      <c r="F231" s="215" t="s">
        <v>180</v>
      </c>
      <c r="G231" s="213"/>
      <c r="H231" s="216">
        <v>3.4830000000000001</v>
      </c>
      <c r="I231" s="217"/>
      <c r="J231" s="213"/>
      <c r="K231" s="213"/>
      <c r="L231" s="218"/>
      <c r="M231" s="219"/>
      <c r="N231" s="213"/>
      <c r="O231" s="213"/>
      <c r="P231" s="213"/>
      <c r="Q231" s="213"/>
      <c r="R231" s="213"/>
      <c r="S231" s="213"/>
      <c r="T231" s="220"/>
      <c r="AT231" s="221" t="s">
        <v>132</v>
      </c>
      <c r="AU231" s="221" t="s">
        <v>79</v>
      </c>
      <c r="AV231" s="211" t="s">
        <v>140</v>
      </c>
      <c r="AW231" s="211" t="s">
        <v>31</v>
      </c>
      <c r="AX231" s="211" t="s">
        <v>69</v>
      </c>
      <c r="AY231" s="221" t="s">
        <v>121</v>
      </c>
    </row>
    <row r="232" spans="2:65" s="200" customFormat="1">
      <c r="B232" s="201"/>
      <c r="C232" s="202"/>
      <c r="D232" s="180" t="s">
        <v>132</v>
      </c>
      <c r="E232" s="203" t="s">
        <v>19</v>
      </c>
      <c r="F232" s="204" t="s">
        <v>160</v>
      </c>
      <c r="G232" s="202"/>
      <c r="H232" s="205">
        <v>5.9950000000000001</v>
      </c>
      <c r="I232" s="206"/>
      <c r="J232" s="202"/>
      <c r="K232" s="202"/>
      <c r="L232" s="207"/>
      <c r="M232" s="208"/>
      <c r="N232" s="202"/>
      <c r="O232" s="202"/>
      <c r="P232" s="202"/>
      <c r="Q232" s="202"/>
      <c r="R232" s="202"/>
      <c r="S232" s="202"/>
      <c r="T232" s="209"/>
      <c r="AT232" s="210" t="s">
        <v>132</v>
      </c>
      <c r="AU232" s="210" t="s">
        <v>79</v>
      </c>
      <c r="AV232" s="200" t="s">
        <v>128</v>
      </c>
      <c r="AW232" s="200" t="s">
        <v>31</v>
      </c>
      <c r="AX232" s="200" t="s">
        <v>77</v>
      </c>
      <c r="AY232" s="210" t="s">
        <v>121</v>
      </c>
    </row>
    <row r="233" spans="2:65" s="20" customFormat="1" ht="33" customHeight="1">
      <c r="B233" s="21"/>
      <c r="C233" s="160" t="s">
        <v>381</v>
      </c>
      <c r="D233" s="160" t="s">
        <v>123</v>
      </c>
      <c r="E233" s="161" t="s">
        <v>371</v>
      </c>
      <c r="F233" s="162" t="s">
        <v>372</v>
      </c>
      <c r="G233" s="163" t="s">
        <v>209</v>
      </c>
      <c r="H233" s="164">
        <v>37</v>
      </c>
      <c r="I233" s="165"/>
      <c r="J233" s="166">
        <f>ROUND(I233*H233,2)</f>
        <v>0</v>
      </c>
      <c r="K233" s="162" t="s">
        <v>127</v>
      </c>
      <c r="L233" s="25"/>
      <c r="M233" s="167" t="s">
        <v>19</v>
      </c>
      <c r="N233" s="168" t="s">
        <v>40</v>
      </c>
      <c r="O233" s="22"/>
      <c r="P233" s="169">
        <f>O233*H233</f>
        <v>0</v>
      </c>
      <c r="Q233" s="169">
        <v>0</v>
      </c>
      <c r="R233" s="169">
        <f>Q233*H233</f>
        <v>0</v>
      </c>
      <c r="S233" s="169">
        <v>8.0000000000000002E-3</v>
      </c>
      <c r="T233" s="170">
        <f>S233*H233</f>
        <v>0.29599999999999999</v>
      </c>
      <c r="AR233" s="171" t="s">
        <v>128</v>
      </c>
      <c r="AT233" s="171" t="s">
        <v>123</v>
      </c>
      <c r="AU233" s="171" t="s">
        <v>79</v>
      </c>
      <c r="AY233" s="3" t="s">
        <v>121</v>
      </c>
      <c r="BE233" s="172">
        <f t="shared" si="13"/>
        <v>0</v>
      </c>
      <c r="BF233" s="172">
        <f t="shared" si="14"/>
        <v>0</v>
      </c>
      <c r="BG233" s="172">
        <f t="shared" si="15"/>
        <v>0</v>
      </c>
      <c r="BH233" s="172">
        <f t="shared" si="16"/>
        <v>0</v>
      </c>
      <c r="BI233" s="172">
        <f t="shared" si="17"/>
        <v>0</v>
      </c>
      <c r="BJ233" s="3" t="s">
        <v>77</v>
      </c>
      <c r="BK233" s="172">
        <f>ROUND(I233*H233,2)</f>
        <v>0</v>
      </c>
      <c r="BL233" s="3" t="s">
        <v>128</v>
      </c>
      <c r="BM233" s="171" t="s">
        <v>373</v>
      </c>
    </row>
    <row r="234" spans="2:65" s="20" customFormat="1">
      <c r="B234" s="21"/>
      <c r="C234" s="22"/>
      <c r="D234" s="173" t="s">
        <v>130</v>
      </c>
      <c r="E234" s="22"/>
      <c r="F234" s="174" t="s">
        <v>374</v>
      </c>
      <c r="G234" s="22"/>
      <c r="H234" s="22"/>
      <c r="I234" s="175"/>
      <c r="J234" s="22"/>
      <c r="K234" s="22"/>
      <c r="L234" s="25"/>
      <c r="M234" s="176"/>
      <c r="N234" s="22"/>
      <c r="O234" s="22"/>
      <c r="P234" s="22"/>
      <c r="Q234" s="22"/>
      <c r="R234" s="22"/>
      <c r="S234" s="22"/>
      <c r="T234" s="53"/>
      <c r="AT234" s="3" t="s">
        <v>130</v>
      </c>
      <c r="AU234" s="3" t="s">
        <v>79</v>
      </c>
    </row>
    <row r="235" spans="2:65" s="177" customFormat="1">
      <c r="B235" s="178"/>
      <c r="C235" s="179"/>
      <c r="D235" s="180" t="s">
        <v>132</v>
      </c>
      <c r="E235" s="181" t="s">
        <v>19</v>
      </c>
      <c r="F235" s="182" t="s">
        <v>508</v>
      </c>
      <c r="G235" s="179"/>
      <c r="H235" s="183">
        <v>27</v>
      </c>
      <c r="I235" s="184"/>
      <c r="J235" s="179"/>
      <c r="K235" s="179"/>
      <c r="L235" s="185"/>
      <c r="M235" s="186"/>
      <c r="N235" s="179"/>
      <c r="O235" s="179"/>
      <c r="P235" s="179"/>
      <c r="Q235" s="179"/>
      <c r="R235" s="179"/>
      <c r="S235" s="179"/>
      <c r="T235" s="187"/>
      <c r="AT235" s="188" t="s">
        <v>132</v>
      </c>
      <c r="AU235" s="188" t="s">
        <v>79</v>
      </c>
      <c r="AV235" s="177" t="s">
        <v>79</v>
      </c>
      <c r="AW235" s="177" t="s">
        <v>31</v>
      </c>
      <c r="AX235" s="177" t="s">
        <v>69</v>
      </c>
      <c r="AY235" s="188" t="s">
        <v>121</v>
      </c>
    </row>
    <row r="236" spans="2:65" s="177" customFormat="1">
      <c r="B236" s="178"/>
      <c r="C236" s="179"/>
      <c r="D236" s="180" t="s">
        <v>132</v>
      </c>
      <c r="E236" s="181" t="s">
        <v>19</v>
      </c>
      <c r="F236" s="182" t="s">
        <v>509</v>
      </c>
      <c r="G236" s="179"/>
      <c r="H236" s="183">
        <v>8</v>
      </c>
      <c r="I236" s="184"/>
      <c r="J236" s="179"/>
      <c r="K236" s="179"/>
      <c r="L236" s="185"/>
      <c r="M236" s="186"/>
      <c r="N236" s="179"/>
      <c r="O236" s="179"/>
      <c r="P236" s="179"/>
      <c r="Q236" s="179"/>
      <c r="R236" s="179"/>
      <c r="S236" s="179"/>
      <c r="T236" s="187"/>
      <c r="AT236" s="188" t="s">
        <v>132</v>
      </c>
      <c r="AU236" s="188" t="s">
        <v>79</v>
      </c>
      <c r="AV236" s="177" t="s">
        <v>79</v>
      </c>
      <c r="AW236" s="177" t="s">
        <v>31</v>
      </c>
      <c r="AX236" s="177" t="s">
        <v>69</v>
      </c>
      <c r="AY236" s="188" t="s">
        <v>121</v>
      </c>
    </row>
    <row r="237" spans="2:65" s="177" customFormat="1">
      <c r="B237" s="178"/>
      <c r="C237" s="179"/>
      <c r="D237" s="180" t="s">
        <v>132</v>
      </c>
      <c r="E237" s="181" t="s">
        <v>19</v>
      </c>
      <c r="F237" s="182" t="s">
        <v>510</v>
      </c>
      <c r="G237" s="179"/>
      <c r="H237" s="183">
        <v>2</v>
      </c>
      <c r="I237" s="184"/>
      <c r="J237" s="179"/>
      <c r="K237" s="179"/>
      <c r="L237" s="185"/>
      <c r="M237" s="186"/>
      <c r="N237" s="179"/>
      <c r="O237" s="179"/>
      <c r="P237" s="179"/>
      <c r="Q237" s="179"/>
      <c r="R237" s="179"/>
      <c r="S237" s="179"/>
      <c r="T237" s="187"/>
      <c r="AT237" s="188" t="s">
        <v>132</v>
      </c>
      <c r="AU237" s="188" t="s">
        <v>79</v>
      </c>
      <c r="AV237" s="177" t="s">
        <v>79</v>
      </c>
      <c r="AW237" s="177" t="s">
        <v>31</v>
      </c>
      <c r="AX237" s="177" t="s">
        <v>69</v>
      </c>
      <c r="AY237" s="188" t="s">
        <v>121</v>
      </c>
    </row>
    <row r="238" spans="2:65" s="200" customFormat="1">
      <c r="B238" s="201"/>
      <c r="C238" s="202"/>
      <c r="D238" s="180" t="s">
        <v>132</v>
      </c>
      <c r="E238" s="203" t="s">
        <v>19</v>
      </c>
      <c r="F238" s="204" t="s">
        <v>160</v>
      </c>
      <c r="G238" s="202"/>
      <c r="H238" s="205">
        <v>37</v>
      </c>
      <c r="I238" s="206"/>
      <c r="J238" s="202"/>
      <c r="K238" s="202"/>
      <c r="L238" s="207"/>
      <c r="M238" s="208"/>
      <c r="N238" s="202"/>
      <c r="O238" s="202"/>
      <c r="P238" s="202"/>
      <c r="Q238" s="202"/>
      <c r="R238" s="202"/>
      <c r="S238" s="202"/>
      <c r="T238" s="209"/>
      <c r="AT238" s="210" t="s">
        <v>132</v>
      </c>
      <c r="AU238" s="210" t="s">
        <v>79</v>
      </c>
      <c r="AV238" s="200" t="s">
        <v>128</v>
      </c>
      <c r="AW238" s="200" t="s">
        <v>31</v>
      </c>
      <c r="AX238" s="200" t="s">
        <v>77</v>
      </c>
      <c r="AY238" s="210" t="s">
        <v>121</v>
      </c>
    </row>
    <row r="239" spans="2:65" s="20" customFormat="1" ht="21.75" customHeight="1">
      <c r="B239" s="21"/>
      <c r="C239" s="160" t="s">
        <v>387</v>
      </c>
      <c r="D239" s="160" t="s">
        <v>123</v>
      </c>
      <c r="E239" s="161" t="s">
        <v>511</v>
      </c>
      <c r="F239" s="162" t="s">
        <v>512</v>
      </c>
      <c r="G239" s="163" t="s">
        <v>209</v>
      </c>
      <c r="H239" s="164">
        <v>2</v>
      </c>
      <c r="I239" s="165"/>
      <c r="J239" s="166">
        <f>ROUND(I239*H239,2)</f>
        <v>0</v>
      </c>
      <c r="K239" s="162" t="s">
        <v>19</v>
      </c>
      <c r="L239" s="25"/>
      <c r="M239" s="167" t="s">
        <v>19</v>
      </c>
      <c r="N239" s="168" t="s">
        <v>40</v>
      </c>
      <c r="O239" s="22"/>
      <c r="P239" s="169">
        <f>O239*H239</f>
        <v>0</v>
      </c>
      <c r="Q239" s="169">
        <v>0</v>
      </c>
      <c r="R239" s="169">
        <f>Q239*H239</f>
        <v>0</v>
      </c>
      <c r="S239" s="169">
        <v>0</v>
      </c>
      <c r="T239" s="170">
        <f>S239*H239</f>
        <v>0</v>
      </c>
      <c r="AR239" s="171" t="s">
        <v>128</v>
      </c>
      <c r="AT239" s="171" t="s">
        <v>123</v>
      </c>
      <c r="AU239" s="171" t="s">
        <v>79</v>
      </c>
      <c r="AY239" s="3" t="s">
        <v>121</v>
      </c>
      <c r="BE239" s="172">
        <f t="shared" si="13"/>
        <v>0</v>
      </c>
      <c r="BF239" s="172">
        <f t="shared" si="14"/>
        <v>0</v>
      </c>
      <c r="BG239" s="172">
        <f t="shared" si="15"/>
        <v>0</v>
      </c>
      <c r="BH239" s="172">
        <f t="shared" si="16"/>
        <v>0</v>
      </c>
      <c r="BI239" s="172">
        <f t="shared" si="17"/>
        <v>0</v>
      </c>
      <c r="BJ239" s="3" t="s">
        <v>77</v>
      </c>
      <c r="BK239" s="172">
        <f>ROUND(I239*H239,2)</f>
        <v>0</v>
      </c>
      <c r="BL239" s="3" t="s">
        <v>128</v>
      </c>
      <c r="BM239" s="171" t="s">
        <v>513</v>
      </c>
    </row>
    <row r="240" spans="2:65" s="177" customFormat="1">
      <c r="B240" s="178"/>
      <c r="C240" s="179"/>
      <c r="D240" s="180" t="s">
        <v>132</v>
      </c>
      <c r="E240" s="181" t="s">
        <v>19</v>
      </c>
      <c r="F240" s="182" t="s">
        <v>514</v>
      </c>
      <c r="G240" s="179"/>
      <c r="H240" s="183">
        <v>2</v>
      </c>
      <c r="I240" s="184"/>
      <c r="J240" s="179"/>
      <c r="K240" s="179"/>
      <c r="L240" s="185"/>
      <c r="M240" s="186"/>
      <c r="N240" s="179"/>
      <c r="O240" s="179"/>
      <c r="P240" s="179"/>
      <c r="Q240" s="179"/>
      <c r="R240" s="179"/>
      <c r="S240" s="179"/>
      <c r="T240" s="187"/>
      <c r="AT240" s="188" t="s">
        <v>132</v>
      </c>
      <c r="AU240" s="188" t="s">
        <v>79</v>
      </c>
      <c r="AV240" s="177" t="s">
        <v>79</v>
      </c>
      <c r="AW240" s="177" t="s">
        <v>31</v>
      </c>
      <c r="AX240" s="177" t="s">
        <v>77</v>
      </c>
      <c r="AY240" s="188" t="s">
        <v>121</v>
      </c>
    </row>
    <row r="241" spans="2:65" s="20" customFormat="1" ht="24.2" customHeight="1">
      <c r="B241" s="21"/>
      <c r="C241" s="160" t="s">
        <v>393</v>
      </c>
      <c r="D241" s="160" t="s">
        <v>123</v>
      </c>
      <c r="E241" s="161" t="s">
        <v>382</v>
      </c>
      <c r="F241" s="162" t="s">
        <v>383</v>
      </c>
      <c r="G241" s="163" t="s">
        <v>154</v>
      </c>
      <c r="H241" s="164">
        <v>79.69</v>
      </c>
      <c r="I241" s="165"/>
      <c r="J241" s="166">
        <f>ROUND(I241*H241,2)</f>
        <v>0</v>
      </c>
      <c r="K241" s="162" t="s">
        <v>127</v>
      </c>
      <c r="L241" s="25"/>
      <c r="M241" s="167" t="s">
        <v>19</v>
      </c>
      <c r="N241" s="168" t="s">
        <v>40</v>
      </c>
      <c r="O241" s="22"/>
      <c r="P241" s="169">
        <f>O241*H241</f>
        <v>0</v>
      </c>
      <c r="Q241" s="169">
        <v>0</v>
      </c>
      <c r="R241" s="169">
        <f>Q241*H241</f>
        <v>0</v>
      </c>
      <c r="S241" s="169">
        <v>1.98E-3</v>
      </c>
      <c r="T241" s="170">
        <f>S241*H241</f>
        <v>0.15778619999999999</v>
      </c>
      <c r="AR241" s="171" t="s">
        <v>128</v>
      </c>
      <c r="AT241" s="171" t="s">
        <v>123</v>
      </c>
      <c r="AU241" s="171" t="s">
        <v>79</v>
      </c>
      <c r="AY241" s="3" t="s">
        <v>121</v>
      </c>
      <c r="BE241" s="172">
        <f t="shared" si="13"/>
        <v>0</v>
      </c>
      <c r="BF241" s="172">
        <f t="shared" si="14"/>
        <v>0</v>
      </c>
      <c r="BG241" s="172">
        <f t="shared" si="15"/>
        <v>0</v>
      </c>
      <c r="BH241" s="172">
        <f t="shared" si="16"/>
        <v>0</v>
      </c>
      <c r="BI241" s="172">
        <f t="shared" si="17"/>
        <v>0</v>
      </c>
      <c r="BJ241" s="3" t="s">
        <v>77</v>
      </c>
      <c r="BK241" s="172">
        <f>ROUND(I241*H241,2)</f>
        <v>0</v>
      </c>
      <c r="BL241" s="3" t="s">
        <v>128</v>
      </c>
      <c r="BM241" s="171" t="s">
        <v>384</v>
      </c>
    </row>
    <row r="242" spans="2:65" s="20" customFormat="1">
      <c r="B242" s="21"/>
      <c r="C242" s="22"/>
      <c r="D242" s="173" t="s">
        <v>130</v>
      </c>
      <c r="E242" s="22"/>
      <c r="F242" s="174" t="s">
        <v>385</v>
      </c>
      <c r="G242" s="22"/>
      <c r="H242" s="22"/>
      <c r="I242" s="175"/>
      <c r="J242" s="22"/>
      <c r="K242" s="22"/>
      <c r="L242" s="25"/>
      <c r="M242" s="176"/>
      <c r="N242" s="22"/>
      <c r="O242" s="22"/>
      <c r="P242" s="22"/>
      <c r="Q242" s="22"/>
      <c r="R242" s="22"/>
      <c r="S242" s="22"/>
      <c r="T242" s="53"/>
      <c r="AT242" s="3" t="s">
        <v>130</v>
      </c>
      <c r="AU242" s="3" t="s">
        <v>79</v>
      </c>
    </row>
    <row r="243" spans="2:65" s="177" customFormat="1">
      <c r="B243" s="178"/>
      <c r="C243" s="179"/>
      <c r="D243" s="180" t="s">
        <v>132</v>
      </c>
      <c r="E243" s="181" t="s">
        <v>19</v>
      </c>
      <c r="F243" s="182" t="s">
        <v>515</v>
      </c>
      <c r="G243" s="179"/>
      <c r="H243" s="183">
        <v>79.69</v>
      </c>
      <c r="I243" s="184"/>
      <c r="J243" s="179"/>
      <c r="K243" s="179"/>
      <c r="L243" s="185"/>
      <c r="M243" s="186"/>
      <c r="N243" s="179"/>
      <c r="O243" s="179"/>
      <c r="P243" s="179"/>
      <c r="Q243" s="179"/>
      <c r="R243" s="179"/>
      <c r="S243" s="179"/>
      <c r="T243" s="187"/>
      <c r="AT243" s="188" t="s">
        <v>132</v>
      </c>
      <c r="AU243" s="188" t="s">
        <v>79</v>
      </c>
      <c r="AV243" s="177" t="s">
        <v>79</v>
      </c>
      <c r="AW243" s="177" t="s">
        <v>31</v>
      </c>
      <c r="AX243" s="177" t="s">
        <v>77</v>
      </c>
      <c r="AY243" s="188" t="s">
        <v>121</v>
      </c>
    </row>
    <row r="244" spans="2:65" s="20" customFormat="1" ht="24.2" customHeight="1">
      <c r="B244" s="21"/>
      <c r="C244" s="160" t="s">
        <v>398</v>
      </c>
      <c r="D244" s="160" t="s">
        <v>123</v>
      </c>
      <c r="E244" s="161" t="s">
        <v>394</v>
      </c>
      <c r="F244" s="162" t="s">
        <v>395</v>
      </c>
      <c r="G244" s="163" t="s">
        <v>209</v>
      </c>
      <c r="H244" s="164">
        <v>2</v>
      </c>
      <c r="I244" s="165"/>
      <c r="J244" s="166">
        <f>ROUND(I244*H244,2)</f>
        <v>0</v>
      </c>
      <c r="K244" s="162" t="s">
        <v>127</v>
      </c>
      <c r="L244" s="25"/>
      <c r="M244" s="167" t="s">
        <v>19</v>
      </c>
      <c r="N244" s="168" t="s">
        <v>40</v>
      </c>
      <c r="O244" s="22"/>
      <c r="P244" s="169">
        <f>O244*H244</f>
        <v>0</v>
      </c>
      <c r="Q244" s="169">
        <v>0</v>
      </c>
      <c r="R244" s="169">
        <f>Q244*H244</f>
        <v>0</v>
      </c>
      <c r="S244" s="169">
        <v>0.192</v>
      </c>
      <c r="T244" s="170">
        <f>S244*H244</f>
        <v>0.38400000000000001</v>
      </c>
      <c r="AR244" s="171" t="s">
        <v>128</v>
      </c>
      <c r="AT244" s="171" t="s">
        <v>123</v>
      </c>
      <c r="AU244" s="171" t="s">
        <v>79</v>
      </c>
      <c r="AY244" s="3" t="s">
        <v>121</v>
      </c>
      <c r="BE244" s="172">
        <f t="shared" si="13"/>
        <v>0</v>
      </c>
      <c r="BF244" s="172">
        <f t="shared" si="14"/>
        <v>0</v>
      </c>
      <c r="BG244" s="172">
        <f t="shared" si="15"/>
        <v>0</v>
      </c>
      <c r="BH244" s="172">
        <f t="shared" si="16"/>
        <v>0</v>
      </c>
      <c r="BI244" s="172">
        <f t="shared" si="17"/>
        <v>0</v>
      </c>
      <c r="BJ244" s="3" t="s">
        <v>77</v>
      </c>
      <c r="BK244" s="172">
        <f>ROUND(I244*H244,2)</f>
        <v>0</v>
      </c>
      <c r="BL244" s="3" t="s">
        <v>128</v>
      </c>
      <c r="BM244" s="171" t="s">
        <v>396</v>
      </c>
    </row>
    <row r="245" spans="2:65" s="20" customFormat="1">
      <c r="B245" s="21"/>
      <c r="C245" s="22"/>
      <c r="D245" s="173" t="s">
        <v>130</v>
      </c>
      <c r="E245" s="22"/>
      <c r="F245" s="174" t="s">
        <v>397</v>
      </c>
      <c r="G245" s="22"/>
      <c r="H245" s="22"/>
      <c r="I245" s="175"/>
      <c r="J245" s="22"/>
      <c r="K245" s="22"/>
      <c r="L245" s="25"/>
      <c r="M245" s="176"/>
      <c r="N245" s="22"/>
      <c r="O245" s="22"/>
      <c r="P245" s="22"/>
      <c r="Q245" s="22"/>
      <c r="R245" s="22"/>
      <c r="S245" s="22"/>
      <c r="T245" s="53"/>
      <c r="AT245" s="3" t="s">
        <v>130</v>
      </c>
      <c r="AU245" s="3" t="s">
        <v>79</v>
      </c>
    </row>
    <row r="246" spans="2:65" s="177" customFormat="1">
      <c r="B246" s="178"/>
      <c r="C246" s="179"/>
      <c r="D246" s="180" t="s">
        <v>132</v>
      </c>
      <c r="E246" s="181" t="s">
        <v>19</v>
      </c>
      <c r="F246" s="182" t="s">
        <v>516</v>
      </c>
      <c r="G246" s="179"/>
      <c r="H246" s="183">
        <v>1</v>
      </c>
      <c r="I246" s="184"/>
      <c r="J246" s="179"/>
      <c r="K246" s="179"/>
      <c r="L246" s="185"/>
      <c r="M246" s="186"/>
      <c r="N246" s="179"/>
      <c r="O246" s="179"/>
      <c r="P246" s="179"/>
      <c r="Q246" s="179"/>
      <c r="R246" s="179"/>
      <c r="S246" s="179"/>
      <c r="T246" s="187"/>
      <c r="AT246" s="188" t="s">
        <v>132</v>
      </c>
      <c r="AU246" s="188" t="s">
        <v>79</v>
      </c>
      <c r="AV246" s="177" t="s">
        <v>79</v>
      </c>
      <c r="AW246" s="177" t="s">
        <v>31</v>
      </c>
      <c r="AX246" s="177" t="s">
        <v>69</v>
      </c>
      <c r="AY246" s="188" t="s">
        <v>121</v>
      </c>
    </row>
    <row r="247" spans="2:65" s="177" customFormat="1">
      <c r="B247" s="178"/>
      <c r="C247" s="179"/>
      <c r="D247" s="180" t="s">
        <v>132</v>
      </c>
      <c r="E247" s="181" t="s">
        <v>19</v>
      </c>
      <c r="F247" s="182" t="s">
        <v>517</v>
      </c>
      <c r="G247" s="179"/>
      <c r="H247" s="183">
        <v>1</v>
      </c>
      <c r="I247" s="184"/>
      <c r="J247" s="179"/>
      <c r="K247" s="179"/>
      <c r="L247" s="185"/>
      <c r="M247" s="186"/>
      <c r="N247" s="179"/>
      <c r="O247" s="179"/>
      <c r="P247" s="179"/>
      <c r="Q247" s="179"/>
      <c r="R247" s="179"/>
      <c r="S247" s="179"/>
      <c r="T247" s="187"/>
      <c r="AT247" s="188" t="s">
        <v>132</v>
      </c>
      <c r="AU247" s="188" t="s">
        <v>79</v>
      </c>
      <c r="AV247" s="177" t="s">
        <v>79</v>
      </c>
      <c r="AW247" s="177" t="s">
        <v>31</v>
      </c>
      <c r="AX247" s="177" t="s">
        <v>69</v>
      </c>
      <c r="AY247" s="188" t="s">
        <v>121</v>
      </c>
    </row>
    <row r="248" spans="2:65" s="200" customFormat="1">
      <c r="B248" s="201"/>
      <c r="C248" s="202"/>
      <c r="D248" s="180" t="s">
        <v>132</v>
      </c>
      <c r="E248" s="203" t="s">
        <v>19</v>
      </c>
      <c r="F248" s="204" t="s">
        <v>160</v>
      </c>
      <c r="G248" s="202"/>
      <c r="H248" s="205">
        <v>2</v>
      </c>
      <c r="I248" s="206"/>
      <c r="J248" s="202"/>
      <c r="K248" s="202"/>
      <c r="L248" s="207"/>
      <c r="M248" s="208"/>
      <c r="N248" s="202"/>
      <c r="O248" s="202"/>
      <c r="P248" s="202"/>
      <c r="Q248" s="202"/>
      <c r="R248" s="202"/>
      <c r="S248" s="202"/>
      <c r="T248" s="209"/>
      <c r="AT248" s="210" t="s">
        <v>132</v>
      </c>
      <c r="AU248" s="210" t="s">
        <v>79</v>
      </c>
      <c r="AV248" s="200" t="s">
        <v>128</v>
      </c>
      <c r="AW248" s="200" t="s">
        <v>31</v>
      </c>
      <c r="AX248" s="200" t="s">
        <v>77</v>
      </c>
      <c r="AY248" s="210" t="s">
        <v>121</v>
      </c>
    </row>
    <row r="249" spans="2:65" s="20" customFormat="1" ht="24.2" customHeight="1">
      <c r="B249" s="21"/>
      <c r="C249" s="160" t="s">
        <v>404</v>
      </c>
      <c r="D249" s="160" t="s">
        <v>123</v>
      </c>
      <c r="E249" s="161" t="s">
        <v>518</v>
      </c>
      <c r="F249" s="162" t="s">
        <v>519</v>
      </c>
      <c r="G249" s="163" t="s">
        <v>209</v>
      </c>
      <c r="H249" s="164">
        <v>3</v>
      </c>
      <c r="I249" s="165"/>
      <c r="J249" s="166">
        <f>ROUND(I249*H249,2)</f>
        <v>0</v>
      </c>
      <c r="K249" s="162" t="s">
        <v>19</v>
      </c>
      <c r="L249" s="25"/>
      <c r="M249" s="167" t="s">
        <v>19</v>
      </c>
      <c r="N249" s="168" t="s">
        <v>40</v>
      </c>
      <c r="O249" s="22"/>
      <c r="P249" s="169">
        <f>O249*H249</f>
        <v>0</v>
      </c>
      <c r="Q249" s="169">
        <v>0</v>
      </c>
      <c r="R249" s="169">
        <f>Q249*H249</f>
        <v>0</v>
      </c>
      <c r="S249" s="169">
        <v>0</v>
      </c>
      <c r="T249" s="170">
        <f>S249*H249</f>
        <v>0</v>
      </c>
      <c r="AR249" s="171" t="s">
        <v>128</v>
      </c>
      <c r="AT249" s="171" t="s">
        <v>123</v>
      </c>
      <c r="AU249" s="171" t="s">
        <v>79</v>
      </c>
      <c r="AY249" s="3" t="s">
        <v>121</v>
      </c>
      <c r="BE249" s="172">
        <f t="shared" si="13"/>
        <v>0</v>
      </c>
      <c r="BF249" s="172">
        <f t="shared" si="14"/>
        <v>0</v>
      </c>
      <c r="BG249" s="172">
        <f t="shared" si="15"/>
        <v>0</v>
      </c>
      <c r="BH249" s="172">
        <f t="shared" si="16"/>
        <v>0</v>
      </c>
      <c r="BI249" s="172">
        <f t="shared" si="17"/>
        <v>0</v>
      </c>
      <c r="BJ249" s="3" t="s">
        <v>77</v>
      </c>
      <c r="BK249" s="172">
        <f>ROUND(I249*H249,2)</f>
        <v>0</v>
      </c>
      <c r="BL249" s="3" t="s">
        <v>128</v>
      </c>
      <c r="BM249" s="171" t="s">
        <v>401</v>
      </c>
    </row>
    <row r="250" spans="2:65" s="177" customFormat="1">
      <c r="B250" s="178"/>
      <c r="C250" s="179"/>
      <c r="D250" s="180" t="s">
        <v>132</v>
      </c>
      <c r="E250" s="181" t="s">
        <v>19</v>
      </c>
      <c r="F250" s="182" t="s">
        <v>520</v>
      </c>
      <c r="G250" s="179"/>
      <c r="H250" s="183">
        <v>2</v>
      </c>
      <c r="I250" s="184"/>
      <c r="J250" s="179"/>
      <c r="K250" s="179"/>
      <c r="L250" s="185"/>
      <c r="M250" s="186"/>
      <c r="N250" s="179"/>
      <c r="O250" s="179"/>
      <c r="P250" s="179"/>
      <c r="Q250" s="179"/>
      <c r="R250" s="179"/>
      <c r="S250" s="179"/>
      <c r="T250" s="187"/>
      <c r="AT250" s="188" t="s">
        <v>132</v>
      </c>
      <c r="AU250" s="188" t="s">
        <v>79</v>
      </c>
      <c r="AV250" s="177" t="s">
        <v>79</v>
      </c>
      <c r="AW250" s="177" t="s">
        <v>31</v>
      </c>
      <c r="AX250" s="177" t="s">
        <v>69</v>
      </c>
      <c r="AY250" s="188" t="s">
        <v>121</v>
      </c>
    </row>
    <row r="251" spans="2:65" s="177" customFormat="1">
      <c r="B251" s="178"/>
      <c r="C251" s="179"/>
      <c r="D251" s="180" t="s">
        <v>132</v>
      </c>
      <c r="E251" s="181" t="s">
        <v>19</v>
      </c>
      <c r="F251" s="182" t="s">
        <v>521</v>
      </c>
      <c r="G251" s="179"/>
      <c r="H251" s="183">
        <v>1</v>
      </c>
      <c r="I251" s="184"/>
      <c r="J251" s="179"/>
      <c r="K251" s="179"/>
      <c r="L251" s="185"/>
      <c r="M251" s="186"/>
      <c r="N251" s="179"/>
      <c r="O251" s="179"/>
      <c r="P251" s="179"/>
      <c r="Q251" s="179"/>
      <c r="R251" s="179"/>
      <c r="S251" s="179"/>
      <c r="T251" s="187"/>
      <c r="AT251" s="188" t="s">
        <v>132</v>
      </c>
      <c r="AU251" s="188" t="s">
        <v>79</v>
      </c>
      <c r="AV251" s="177" t="s">
        <v>79</v>
      </c>
      <c r="AW251" s="177" t="s">
        <v>31</v>
      </c>
      <c r="AX251" s="177" t="s">
        <v>69</v>
      </c>
      <c r="AY251" s="188" t="s">
        <v>121</v>
      </c>
    </row>
    <row r="252" spans="2:65" s="200" customFormat="1">
      <c r="B252" s="201"/>
      <c r="C252" s="202"/>
      <c r="D252" s="180" t="s">
        <v>132</v>
      </c>
      <c r="E252" s="203" t="s">
        <v>19</v>
      </c>
      <c r="F252" s="204" t="s">
        <v>160</v>
      </c>
      <c r="G252" s="202"/>
      <c r="H252" s="205">
        <v>3</v>
      </c>
      <c r="I252" s="206"/>
      <c r="J252" s="202"/>
      <c r="K252" s="202"/>
      <c r="L252" s="207"/>
      <c r="M252" s="208"/>
      <c r="N252" s="202"/>
      <c r="O252" s="202"/>
      <c r="P252" s="202"/>
      <c r="Q252" s="202"/>
      <c r="R252" s="202"/>
      <c r="S252" s="202"/>
      <c r="T252" s="209"/>
      <c r="AT252" s="210" t="s">
        <v>132</v>
      </c>
      <c r="AU252" s="210" t="s">
        <v>79</v>
      </c>
      <c r="AV252" s="200" t="s">
        <v>128</v>
      </c>
      <c r="AW252" s="200" t="s">
        <v>31</v>
      </c>
      <c r="AX252" s="200" t="s">
        <v>77</v>
      </c>
      <c r="AY252" s="210" t="s">
        <v>121</v>
      </c>
    </row>
    <row r="253" spans="2:65" s="20" customFormat="1" ht="24.2" customHeight="1">
      <c r="B253" s="21"/>
      <c r="C253" s="160" t="s">
        <v>410</v>
      </c>
      <c r="D253" s="160" t="s">
        <v>123</v>
      </c>
      <c r="E253" s="161" t="s">
        <v>522</v>
      </c>
      <c r="F253" s="162" t="s">
        <v>523</v>
      </c>
      <c r="G253" s="163" t="s">
        <v>154</v>
      </c>
      <c r="H253" s="164">
        <v>13.75</v>
      </c>
      <c r="I253" s="165"/>
      <c r="J253" s="166">
        <f>ROUND(I253*H253,2)</f>
        <v>0</v>
      </c>
      <c r="K253" s="162" t="s">
        <v>19</v>
      </c>
      <c r="L253" s="25"/>
      <c r="M253" s="167" t="s">
        <v>19</v>
      </c>
      <c r="N253" s="168" t="s">
        <v>40</v>
      </c>
      <c r="O253" s="22"/>
      <c r="P253" s="169">
        <f>O253*H253</f>
        <v>0</v>
      </c>
      <c r="Q253" s="169">
        <v>0</v>
      </c>
      <c r="R253" s="169">
        <f>Q253*H253</f>
        <v>0</v>
      </c>
      <c r="S253" s="169">
        <v>0</v>
      </c>
      <c r="T253" s="170">
        <f>S253*H253</f>
        <v>0</v>
      </c>
      <c r="AR253" s="171" t="s">
        <v>128</v>
      </c>
      <c r="AT253" s="171" t="s">
        <v>123</v>
      </c>
      <c r="AU253" s="171" t="s">
        <v>79</v>
      </c>
      <c r="AY253" s="3" t="s">
        <v>121</v>
      </c>
      <c r="BE253" s="172">
        <f t="shared" si="13"/>
        <v>0</v>
      </c>
      <c r="BF253" s="172">
        <f t="shared" si="14"/>
        <v>0</v>
      </c>
      <c r="BG253" s="172">
        <f t="shared" si="15"/>
        <v>0</v>
      </c>
      <c r="BH253" s="172">
        <f t="shared" si="16"/>
        <v>0</v>
      </c>
      <c r="BI253" s="172">
        <f t="shared" si="17"/>
        <v>0</v>
      </c>
      <c r="BJ253" s="3" t="s">
        <v>77</v>
      </c>
      <c r="BK253" s="172">
        <f>ROUND(I253*H253,2)</f>
        <v>0</v>
      </c>
      <c r="BL253" s="3" t="s">
        <v>128</v>
      </c>
      <c r="BM253" s="171" t="s">
        <v>524</v>
      </c>
    </row>
    <row r="254" spans="2:65" s="177" customFormat="1">
      <c r="B254" s="178"/>
      <c r="C254" s="179"/>
      <c r="D254" s="180" t="s">
        <v>132</v>
      </c>
      <c r="E254" s="181" t="s">
        <v>19</v>
      </c>
      <c r="F254" s="182" t="s">
        <v>525</v>
      </c>
      <c r="G254" s="179"/>
      <c r="H254" s="183">
        <v>13.75</v>
      </c>
      <c r="I254" s="184"/>
      <c r="J254" s="179"/>
      <c r="K254" s="179"/>
      <c r="L254" s="185"/>
      <c r="M254" s="186"/>
      <c r="N254" s="179"/>
      <c r="O254" s="179"/>
      <c r="P254" s="179"/>
      <c r="Q254" s="179"/>
      <c r="R254" s="179"/>
      <c r="S254" s="179"/>
      <c r="T254" s="187"/>
      <c r="AT254" s="188" t="s">
        <v>132</v>
      </c>
      <c r="AU254" s="188" t="s">
        <v>79</v>
      </c>
      <c r="AV254" s="177" t="s">
        <v>79</v>
      </c>
      <c r="AW254" s="177" t="s">
        <v>31</v>
      </c>
      <c r="AX254" s="177" t="s">
        <v>77</v>
      </c>
      <c r="AY254" s="188" t="s">
        <v>121</v>
      </c>
    </row>
    <row r="255" spans="2:65" s="20" customFormat="1" ht="24.2" customHeight="1">
      <c r="B255" s="21"/>
      <c r="C255" s="160" t="s">
        <v>415</v>
      </c>
      <c r="D255" s="160" t="s">
        <v>123</v>
      </c>
      <c r="E255" s="161" t="s">
        <v>526</v>
      </c>
      <c r="F255" s="162" t="s">
        <v>527</v>
      </c>
      <c r="G255" s="163" t="s">
        <v>154</v>
      </c>
      <c r="H255" s="164">
        <v>30.27</v>
      </c>
      <c r="I255" s="165"/>
      <c r="J255" s="166">
        <f>ROUND(I255*H255,2)</f>
        <v>0</v>
      </c>
      <c r="K255" s="162" t="s">
        <v>19</v>
      </c>
      <c r="L255" s="25"/>
      <c r="M255" s="167" t="s">
        <v>19</v>
      </c>
      <c r="N255" s="168" t="s">
        <v>40</v>
      </c>
      <c r="O255" s="22"/>
      <c r="P255" s="169">
        <f>O255*H255</f>
        <v>0</v>
      </c>
      <c r="Q255" s="169">
        <v>0</v>
      </c>
      <c r="R255" s="169">
        <f>Q255*H255</f>
        <v>0</v>
      </c>
      <c r="S255" s="169">
        <v>0</v>
      </c>
      <c r="T255" s="170">
        <f>S255*H255</f>
        <v>0</v>
      </c>
      <c r="AR255" s="171" t="s">
        <v>128</v>
      </c>
      <c r="AT255" s="171" t="s">
        <v>123</v>
      </c>
      <c r="AU255" s="171" t="s">
        <v>79</v>
      </c>
      <c r="AY255" s="3" t="s">
        <v>121</v>
      </c>
      <c r="BE255" s="172">
        <f t="shared" si="13"/>
        <v>0</v>
      </c>
      <c r="BF255" s="172">
        <f t="shared" si="14"/>
        <v>0</v>
      </c>
      <c r="BG255" s="172">
        <f t="shared" si="15"/>
        <v>0</v>
      </c>
      <c r="BH255" s="172">
        <f t="shared" si="16"/>
        <v>0</v>
      </c>
      <c r="BI255" s="172">
        <f t="shared" si="17"/>
        <v>0</v>
      </c>
      <c r="BJ255" s="3" t="s">
        <v>77</v>
      </c>
      <c r="BK255" s="172">
        <f>ROUND(I255*H255,2)</f>
        <v>0</v>
      </c>
      <c r="BL255" s="3" t="s">
        <v>128</v>
      </c>
      <c r="BM255" s="171" t="s">
        <v>528</v>
      </c>
    </row>
    <row r="256" spans="2:65" s="177" customFormat="1">
      <c r="B256" s="178"/>
      <c r="C256" s="179"/>
      <c r="D256" s="180" t="s">
        <v>132</v>
      </c>
      <c r="E256" s="181" t="s">
        <v>19</v>
      </c>
      <c r="F256" s="182" t="s">
        <v>529</v>
      </c>
      <c r="G256" s="179"/>
      <c r="H256" s="183">
        <v>30.27</v>
      </c>
      <c r="I256" s="184"/>
      <c r="J256" s="179"/>
      <c r="K256" s="179"/>
      <c r="L256" s="185"/>
      <c r="M256" s="186"/>
      <c r="N256" s="179"/>
      <c r="O256" s="179"/>
      <c r="P256" s="179"/>
      <c r="Q256" s="179"/>
      <c r="R256" s="179"/>
      <c r="S256" s="179"/>
      <c r="T256" s="187"/>
      <c r="AT256" s="188" t="s">
        <v>132</v>
      </c>
      <c r="AU256" s="188" t="s">
        <v>79</v>
      </c>
      <c r="AV256" s="177" t="s">
        <v>79</v>
      </c>
      <c r="AW256" s="177" t="s">
        <v>31</v>
      </c>
      <c r="AX256" s="177" t="s">
        <v>77</v>
      </c>
      <c r="AY256" s="188" t="s">
        <v>121</v>
      </c>
    </row>
    <row r="257" spans="2:65" s="20" customFormat="1" ht="24.2" customHeight="1">
      <c r="B257" s="21"/>
      <c r="C257" s="160" t="s">
        <v>421</v>
      </c>
      <c r="D257" s="160" t="s">
        <v>123</v>
      </c>
      <c r="E257" s="161" t="s">
        <v>530</v>
      </c>
      <c r="F257" s="162" t="s">
        <v>531</v>
      </c>
      <c r="G257" s="163" t="s">
        <v>347</v>
      </c>
      <c r="H257" s="164">
        <v>1</v>
      </c>
      <c r="I257" s="165"/>
      <c r="J257" s="166">
        <f>ROUND(I257*H257,2)</f>
        <v>0</v>
      </c>
      <c r="K257" s="162" t="s">
        <v>19</v>
      </c>
      <c r="L257" s="25"/>
      <c r="M257" s="167" t="s">
        <v>19</v>
      </c>
      <c r="N257" s="168" t="s">
        <v>40</v>
      </c>
      <c r="O257" s="22"/>
      <c r="P257" s="169">
        <f>O257*H257</f>
        <v>0</v>
      </c>
      <c r="Q257" s="169">
        <v>0</v>
      </c>
      <c r="R257" s="169">
        <f>Q257*H257</f>
        <v>0</v>
      </c>
      <c r="S257" s="169">
        <v>0</v>
      </c>
      <c r="T257" s="170">
        <f>S257*H257</f>
        <v>0</v>
      </c>
      <c r="AR257" s="171" t="s">
        <v>128</v>
      </c>
      <c r="AT257" s="171" t="s">
        <v>123</v>
      </c>
      <c r="AU257" s="171" t="s">
        <v>79</v>
      </c>
      <c r="AY257" s="3" t="s">
        <v>121</v>
      </c>
      <c r="BE257" s="172">
        <f t="shared" si="13"/>
        <v>0</v>
      </c>
      <c r="BF257" s="172">
        <f t="shared" si="14"/>
        <v>0</v>
      </c>
      <c r="BG257" s="172">
        <f t="shared" si="15"/>
        <v>0</v>
      </c>
      <c r="BH257" s="172">
        <f t="shared" si="16"/>
        <v>0</v>
      </c>
      <c r="BI257" s="172">
        <f t="shared" si="17"/>
        <v>0</v>
      </c>
      <c r="BJ257" s="3" t="s">
        <v>77</v>
      </c>
      <c r="BK257" s="172">
        <f>ROUND(I257*H257,2)</f>
        <v>0</v>
      </c>
      <c r="BL257" s="3" t="s">
        <v>128</v>
      </c>
      <c r="BM257" s="171" t="s">
        <v>532</v>
      </c>
    </row>
    <row r="258" spans="2:65" s="144" customFormat="1" ht="22.9" customHeight="1">
      <c r="B258" s="145"/>
      <c r="C258" s="146"/>
      <c r="D258" s="147" t="s">
        <v>68</v>
      </c>
      <c r="E258" s="158" t="s">
        <v>402</v>
      </c>
      <c r="F258" s="158" t="s">
        <v>403</v>
      </c>
      <c r="G258" s="146"/>
      <c r="H258" s="146"/>
      <c r="I258" s="149"/>
      <c r="J258" s="159">
        <f>BK258</f>
        <v>0</v>
      </c>
      <c r="K258" s="146"/>
      <c r="L258" s="151"/>
      <c r="M258" s="152"/>
      <c r="N258" s="146"/>
      <c r="O258" s="146"/>
      <c r="P258" s="153">
        <f>SUM(P259:P271)</f>
        <v>0</v>
      </c>
      <c r="Q258" s="146"/>
      <c r="R258" s="153">
        <f>SUM(R259:R271)</f>
        <v>0</v>
      </c>
      <c r="S258" s="146"/>
      <c r="T258" s="154">
        <f>SUM(T259:T271)</f>
        <v>0</v>
      </c>
      <c r="AR258" s="155" t="s">
        <v>77</v>
      </c>
      <c r="AT258" s="156" t="s">
        <v>68</v>
      </c>
      <c r="AU258" s="156" t="s">
        <v>77</v>
      </c>
      <c r="AY258" s="155" t="s">
        <v>121</v>
      </c>
      <c r="BK258" s="157">
        <f>SUM(BK259:BK271)</f>
        <v>0</v>
      </c>
    </row>
    <row r="259" spans="2:65" s="20" customFormat="1" ht="37.9" customHeight="1">
      <c r="B259" s="21"/>
      <c r="C259" s="160" t="s">
        <v>429</v>
      </c>
      <c r="D259" s="160" t="s">
        <v>123</v>
      </c>
      <c r="E259" s="161" t="s">
        <v>405</v>
      </c>
      <c r="F259" s="162" t="s">
        <v>406</v>
      </c>
      <c r="G259" s="163" t="s">
        <v>201</v>
      </c>
      <c r="H259" s="164">
        <v>12.975</v>
      </c>
      <c r="I259" s="165"/>
      <c r="J259" s="166">
        <f>ROUND(I259*H259,2)</f>
        <v>0</v>
      </c>
      <c r="K259" s="162" t="s">
        <v>127</v>
      </c>
      <c r="L259" s="25"/>
      <c r="M259" s="167" t="s">
        <v>19</v>
      </c>
      <c r="N259" s="168" t="s">
        <v>40</v>
      </c>
      <c r="O259" s="22"/>
      <c r="P259" s="169">
        <f>O259*H259</f>
        <v>0</v>
      </c>
      <c r="Q259" s="169">
        <v>0</v>
      </c>
      <c r="R259" s="169">
        <f>Q259*H259</f>
        <v>0</v>
      </c>
      <c r="S259" s="169">
        <v>0</v>
      </c>
      <c r="T259" s="170">
        <f>S259*H259</f>
        <v>0</v>
      </c>
      <c r="AR259" s="171" t="s">
        <v>128</v>
      </c>
      <c r="AT259" s="171" t="s">
        <v>123</v>
      </c>
      <c r="AU259" s="171" t="s">
        <v>79</v>
      </c>
      <c r="AY259" s="3" t="s">
        <v>121</v>
      </c>
      <c r="BE259" s="172">
        <f t="shared" si="13"/>
        <v>0</v>
      </c>
      <c r="BF259" s="172">
        <f t="shared" si="14"/>
        <v>0</v>
      </c>
      <c r="BG259" s="172">
        <f t="shared" si="15"/>
        <v>0</v>
      </c>
      <c r="BH259" s="172">
        <f t="shared" si="16"/>
        <v>0</v>
      </c>
      <c r="BI259" s="172">
        <f t="shared" si="17"/>
        <v>0</v>
      </c>
      <c r="BJ259" s="3" t="s">
        <v>77</v>
      </c>
      <c r="BK259" s="172">
        <f>ROUND(I259*H259,2)</f>
        <v>0</v>
      </c>
      <c r="BL259" s="3" t="s">
        <v>128</v>
      </c>
      <c r="BM259" s="171" t="s">
        <v>407</v>
      </c>
    </row>
    <row r="260" spans="2:65" s="20" customFormat="1">
      <c r="B260" s="21"/>
      <c r="C260" s="22"/>
      <c r="D260" s="173" t="s">
        <v>130</v>
      </c>
      <c r="E260" s="22"/>
      <c r="F260" s="174" t="s">
        <v>408</v>
      </c>
      <c r="G260" s="22"/>
      <c r="H260" s="22"/>
      <c r="I260" s="175"/>
      <c r="J260" s="22"/>
      <c r="K260" s="22"/>
      <c r="L260" s="25"/>
      <c r="M260" s="176"/>
      <c r="N260" s="22"/>
      <c r="O260" s="22"/>
      <c r="P260" s="22"/>
      <c r="Q260" s="22"/>
      <c r="R260" s="22"/>
      <c r="S260" s="22"/>
      <c r="T260" s="53"/>
      <c r="AT260" s="3" t="s">
        <v>130</v>
      </c>
      <c r="AU260" s="3" t="s">
        <v>79</v>
      </c>
    </row>
    <row r="261" spans="2:65" s="20" customFormat="1" ht="39">
      <c r="B261" s="21"/>
      <c r="C261" s="22"/>
      <c r="D261" s="180" t="s">
        <v>138</v>
      </c>
      <c r="E261" s="22"/>
      <c r="F261" s="189" t="s">
        <v>409</v>
      </c>
      <c r="G261" s="22"/>
      <c r="H261" s="22"/>
      <c r="I261" s="175"/>
      <c r="J261" s="22"/>
      <c r="K261" s="22"/>
      <c r="L261" s="25"/>
      <c r="M261" s="176"/>
      <c r="N261" s="22"/>
      <c r="O261" s="22"/>
      <c r="P261" s="22"/>
      <c r="Q261" s="22"/>
      <c r="R261" s="22"/>
      <c r="S261" s="22"/>
      <c r="T261" s="53"/>
      <c r="AT261" s="3" t="s">
        <v>138</v>
      </c>
      <c r="AU261" s="3" t="s">
        <v>79</v>
      </c>
    </row>
    <row r="262" spans="2:65" s="20" customFormat="1" ht="62.65" customHeight="1">
      <c r="B262" s="21"/>
      <c r="C262" s="160" t="s">
        <v>533</v>
      </c>
      <c r="D262" s="160" t="s">
        <v>123</v>
      </c>
      <c r="E262" s="161" t="s">
        <v>534</v>
      </c>
      <c r="F262" s="162" t="s">
        <v>535</v>
      </c>
      <c r="G262" s="163" t="s">
        <v>201</v>
      </c>
      <c r="H262" s="164">
        <v>12.975</v>
      </c>
      <c r="I262" s="165"/>
      <c r="J262" s="166">
        <f>ROUND(I262*H262,2)</f>
        <v>0</v>
      </c>
      <c r="K262" s="162" t="s">
        <v>127</v>
      </c>
      <c r="L262" s="25"/>
      <c r="M262" s="167" t="s">
        <v>19</v>
      </c>
      <c r="N262" s="168" t="s">
        <v>40</v>
      </c>
      <c r="O262" s="22"/>
      <c r="P262" s="169">
        <f>O262*H262</f>
        <v>0</v>
      </c>
      <c r="Q262" s="169">
        <v>0</v>
      </c>
      <c r="R262" s="169">
        <f>Q262*H262</f>
        <v>0</v>
      </c>
      <c r="S262" s="169">
        <v>0</v>
      </c>
      <c r="T262" s="170">
        <f>S262*H262</f>
        <v>0</v>
      </c>
      <c r="AR262" s="171" t="s">
        <v>128</v>
      </c>
      <c r="AT262" s="171" t="s">
        <v>123</v>
      </c>
      <c r="AU262" s="171" t="s">
        <v>79</v>
      </c>
      <c r="AY262" s="3" t="s">
        <v>121</v>
      </c>
      <c r="BE262" s="172">
        <f t="shared" si="13"/>
        <v>0</v>
      </c>
      <c r="BF262" s="172">
        <f t="shared" si="14"/>
        <v>0</v>
      </c>
      <c r="BG262" s="172">
        <f t="shared" si="15"/>
        <v>0</v>
      </c>
      <c r="BH262" s="172">
        <f t="shared" si="16"/>
        <v>0</v>
      </c>
      <c r="BI262" s="172">
        <f t="shared" si="17"/>
        <v>0</v>
      </c>
      <c r="BJ262" s="3" t="s">
        <v>77</v>
      </c>
      <c r="BK262" s="172">
        <f>ROUND(I262*H262,2)</f>
        <v>0</v>
      </c>
      <c r="BL262" s="3" t="s">
        <v>128</v>
      </c>
      <c r="BM262" s="171" t="s">
        <v>536</v>
      </c>
    </row>
    <row r="263" spans="2:65" s="20" customFormat="1">
      <c r="B263" s="21"/>
      <c r="C263" s="22"/>
      <c r="D263" s="173" t="s">
        <v>130</v>
      </c>
      <c r="E263" s="22"/>
      <c r="F263" s="174" t="s">
        <v>537</v>
      </c>
      <c r="G263" s="22"/>
      <c r="H263" s="22"/>
      <c r="I263" s="175"/>
      <c r="J263" s="22"/>
      <c r="K263" s="22"/>
      <c r="L263" s="25"/>
      <c r="M263" s="176"/>
      <c r="N263" s="22"/>
      <c r="O263" s="22"/>
      <c r="P263" s="22"/>
      <c r="Q263" s="22"/>
      <c r="R263" s="22"/>
      <c r="S263" s="22"/>
      <c r="T263" s="53"/>
      <c r="AT263" s="3" t="s">
        <v>130</v>
      </c>
      <c r="AU263" s="3" t="s">
        <v>79</v>
      </c>
    </row>
    <row r="264" spans="2:65" s="20" customFormat="1" ht="33" customHeight="1">
      <c r="B264" s="21"/>
      <c r="C264" s="160" t="s">
        <v>538</v>
      </c>
      <c r="D264" s="160" t="s">
        <v>123</v>
      </c>
      <c r="E264" s="161" t="s">
        <v>411</v>
      </c>
      <c r="F264" s="162" t="s">
        <v>412</v>
      </c>
      <c r="G264" s="163" t="s">
        <v>201</v>
      </c>
      <c r="H264" s="164">
        <v>12.975</v>
      </c>
      <c r="I264" s="165"/>
      <c r="J264" s="166">
        <f>ROUND(I264*H264,2)</f>
        <v>0</v>
      </c>
      <c r="K264" s="162" t="s">
        <v>127</v>
      </c>
      <c r="L264" s="25"/>
      <c r="M264" s="167" t="s">
        <v>19</v>
      </c>
      <c r="N264" s="168" t="s">
        <v>40</v>
      </c>
      <c r="O264" s="22"/>
      <c r="P264" s="169">
        <f>O264*H264</f>
        <v>0</v>
      </c>
      <c r="Q264" s="169">
        <v>0</v>
      </c>
      <c r="R264" s="169">
        <f>Q264*H264</f>
        <v>0</v>
      </c>
      <c r="S264" s="169">
        <v>0</v>
      </c>
      <c r="T264" s="170">
        <f>S264*H264</f>
        <v>0</v>
      </c>
      <c r="AR264" s="171" t="s">
        <v>128</v>
      </c>
      <c r="AT264" s="171" t="s">
        <v>123</v>
      </c>
      <c r="AU264" s="171" t="s">
        <v>79</v>
      </c>
      <c r="AY264" s="3" t="s">
        <v>121</v>
      </c>
      <c r="BE264" s="172">
        <f t="shared" si="13"/>
        <v>0</v>
      </c>
      <c r="BF264" s="172">
        <f t="shared" si="14"/>
        <v>0</v>
      </c>
      <c r="BG264" s="172">
        <f t="shared" si="15"/>
        <v>0</v>
      </c>
      <c r="BH264" s="172">
        <f t="shared" si="16"/>
        <v>0</v>
      </c>
      <c r="BI264" s="172">
        <f t="shared" si="17"/>
        <v>0</v>
      </c>
      <c r="BJ264" s="3" t="s">
        <v>77</v>
      </c>
      <c r="BK264" s="172">
        <f>ROUND(I264*H264,2)</f>
        <v>0</v>
      </c>
      <c r="BL264" s="3" t="s">
        <v>128</v>
      </c>
      <c r="BM264" s="171" t="s">
        <v>413</v>
      </c>
    </row>
    <row r="265" spans="2:65" s="20" customFormat="1">
      <c r="B265" s="21"/>
      <c r="C265" s="22"/>
      <c r="D265" s="173" t="s">
        <v>130</v>
      </c>
      <c r="E265" s="22"/>
      <c r="F265" s="174" t="s">
        <v>414</v>
      </c>
      <c r="G265" s="22"/>
      <c r="H265" s="22"/>
      <c r="I265" s="175"/>
      <c r="J265" s="22"/>
      <c r="K265" s="22"/>
      <c r="L265" s="25"/>
      <c r="M265" s="176"/>
      <c r="N265" s="22"/>
      <c r="O265" s="22"/>
      <c r="P265" s="22"/>
      <c r="Q265" s="22"/>
      <c r="R265" s="22"/>
      <c r="S265" s="22"/>
      <c r="T265" s="53"/>
      <c r="AT265" s="3" t="s">
        <v>130</v>
      </c>
      <c r="AU265" s="3" t="s">
        <v>79</v>
      </c>
    </row>
    <row r="266" spans="2:65" s="20" customFormat="1" ht="44.25" customHeight="1">
      <c r="B266" s="21"/>
      <c r="C266" s="160" t="s">
        <v>539</v>
      </c>
      <c r="D266" s="160" t="s">
        <v>123</v>
      </c>
      <c r="E266" s="161" t="s">
        <v>416</v>
      </c>
      <c r="F266" s="162" t="s">
        <v>417</v>
      </c>
      <c r="G266" s="163" t="s">
        <v>201</v>
      </c>
      <c r="H266" s="164">
        <v>181.65</v>
      </c>
      <c r="I266" s="165"/>
      <c r="J266" s="166">
        <f>ROUND(I266*H266,2)</f>
        <v>0</v>
      </c>
      <c r="K266" s="162" t="s">
        <v>127</v>
      </c>
      <c r="L266" s="25"/>
      <c r="M266" s="167" t="s">
        <v>19</v>
      </c>
      <c r="N266" s="168" t="s">
        <v>40</v>
      </c>
      <c r="O266" s="22"/>
      <c r="P266" s="169">
        <f>O266*H266</f>
        <v>0</v>
      </c>
      <c r="Q266" s="169">
        <v>0</v>
      </c>
      <c r="R266" s="169">
        <f>Q266*H266</f>
        <v>0</v>
      </c>
      <c r="S266" s="169">
        <v>0</v>
      </c>
      <c r="T266" s="170">
        <f>S266*H266</f>
        <v>0</v>
      </c>
      <c r="AR266" s="171" t="s">
        <v>128</v>
      </c>
      <c r="AT266" s="171" t="s">
        <v>123</v>
      </c>
      <c r="AU266" s="171" t="s">
        <v>79</v>
      </c>
      <c r="AY266" s="3" t="s">
        <v>121</v>
      </c>
      <c r="BE266" s="172">
        <f t="shared" si="13"/>
        <v>0</v>
      </c>
      <c r="BF266" s="172">
        <f t="shared" si="14"/>
        <v>0</v>
      </c>
      <c r="BG266" s="172">
        <f t="shared" si="15"/>
        <v>0</v>
      </c>
      <c r="BH266" s="172">
        <f t="shared" si="16"/>
        <v>0</v>
      </c>
      <c r="BI266" s="172">
        <f t="shared" si="17"/>
        <v>0</v>
      </c>
      <c r="BJ266" s="3" t="s">
        <v>77</v>
      </c>
      <c r="BK266" s="172">
        <f>ROUND(I266*H266,2)</f>
        <v>0</v>
      </c>
      <c r="BL266" s="3" t="s">
        <v>128</v>
      </c>
      <c r="BM266" s="171" t="s">
        <v>418</v>
      </c>
    </row>
    <row r="267" spans="2:65" s="20" customFormat="1">
      <c r="B267" s="21"/>
      <c r="C267" s="22"/>
      <c r="D267" s="173" t="s">
        <v>130</v>
      </c>
      <c r="E267" s="22"/>
      <c r="F267" s="174" t="s">
        <v>419</v>
      </c>
      <c r="G267" s="22"/>
      <c r="H267" s="22"/>
      <c r="I267" s="175"/>
      <c r="J267" s="22"/>
      <c r="K267" s="22"/>
      <c r="L267" s="25"/>
      <c r="M267" s="176"/>
      <c r="N267" s="22"/>
      <c r="O267" s="22"/>
      <c r="P267" s="22"/>
      <c r="Q267" s="22"/>
      <c r="R267" s="22"/>
      <c r="S267" s="22"/>
      <c r="T267" s="53"/>
      <c r="AT267" s="3" t="s">
        <v>130</v>
      </c>
      <c r="AU267" s="3" t="s">
        <v>79</v>
      </c>
    </row>
    <row r="268" spans="2:65" s="177" customFormat="1">
      <c r="B268" s="178"/>
      <c r="C268" s="179"/>
      <c r="D268" s="180" t="s">
        <v>132</v>
      </c>
      <c r="E268" s="179"/>
      <c r="F268" s="182" t="s">
        <v>540</v>
      </c>
      <c r="G268" s="179"/>
      <c r="H268" s="183">
        <v>181.65</v>
      </c>
      <c r="I268" s="184"/>
      <c r="J268" s="179"/>
      <c r="K268" s="179"/>
      <c r="L268" s="185"/>
      <c r="M268" s="186"/>
      <c r="N268" s="179"/>
      <c r="O268" s="179"/>
      <c r="P268" s="179"/>
      <c r="Q268" s="179"/>
      <c r="R268" s="179"/>
      <c r="S268" s="179"/>
      <c r="T268" s="187"/>
      <c r="AT268" s="188" t="s">
        <v>132</v>
      </c>
      <c r="AU268" s="188" t="s">
        <v>79</v>
      </c>
      <c r="AV268" s="177" t="s">
        <v>79</v>
      </c>
      <c r="AW268" s="177" t="s">
        <v>4</v>
      </c>
      <c r="AX268" s="177" t="s">
        <v>77</v>
      </c>
      <c r="AY268" s="188" t="s">
        <v>121</v>
      </c>
    </row>
    <row r="269" spans="2:65" s="20" customFormat="1" ht="55.5" customHeight="1">
      <c r="B269" s="21"/>
      <c r="C269" s="160" t="s">
        <v>541</v>
      </c>
      <c r="D269" s="160" t="s">
        <v>123</v>
      </c>
      <c r="E269" s="161" t="s">
        <v>422</v>
      </c>
      <c r="F269" s="162" t="s">
        <v>423</v>
      </c>
      <c r="G269" s="163" t="s">
        <v>201</v>
      </c>
      <c r="H269" s="164">
        <v>12.975</v>
      </c>
      <c r="I269" s="165"/>
      <c r="J269" s="166">
        <f>ROUND(I269*H269,2)</f>
        <v>0</v>
      </c>
      <c r="K269" s="162" t="s">
        <v>127</v>
      </c>
      <c r="L269" s="25"/>
      <c r="M269" s="167" t="s">
        <v>19</v>
      </c>
      <c r="N269" s="168" t="s">
        <v>40</v>
      </c>
      <c r="O269" s="22"/>
      <c r="P269" s="169">
        <f>O269*H269</f>
        <v>0</v>
      </c>
      <c r="Q269" s="169">
        <v>0</v>
      </c>
      <c r="R269" s="169">
        <f>Q269*H269</f>
        <v>0</v>
      </c>
      <c r="S269" s="169">
        <v>0</v>
      </c>
      <c r="T269" s="170">
        <f>S269*H269</f>
        <v>0</v>
      </c>
      <c r="AR269" s="171" t="s">
        <v>128</v>
      </c>
      <c r="AT269" s="171" t="s">
        <v>123</v>
      </c>
      <c r="AU269" s="171" t="s">
        <v>79</v>
      </c>
      <c r="AY269" s="3" t="s">
        <v>121</v>
      </c>
      <c r="BE269" s="172">
        <f t="shared" si="13"/>
        <v>0</v>
      </c>
      <c r="BF269" s="172">
        <f t="shared" si="14"/>
        <v>0</v>
      </c>
      <c r="BG269" s="172">
        <f t="shared" si="15"/>
        <v>0</v>
      </c>
      <c r="BH269" s="172">
        <f t="shared" si="16"/>
        <v>0</v>
      </c>
      <c r="BI269" s="172">
        <f t="shared" si="17"/>
        <v>0</v>
      </c>
      <c r="BJ269" s="3" t="s">
        <v>77</v>
      </c>
      <c r="BK269" s="172">
        <f>ROUND(I269*H269,2)</f>
        <v>0</v>
      </c>
      <c r="BL269" s="3" t="s">
        <v>128</v>
      </c>
      <c r="BM269" s="171" t="s">
        <v>424</v>
      </c>
    </row>
    <row r="270" spans="2:65" s="20" customFormat="1">
      <c r="B270" s="21"/>
      <c r="C270" s="22"/>
      <c r="D270" s="173" t="s">
        <v>130</v>
      </c>
      <c r="E270" s="22"/>
      <c r="F270" s="174" t="s">
        <v>425</v>
      </c>
      <c r="G270" s="22"/>
      <c r="H270" s="22"/>
      <c r="I270" s="175"/>
      <c r="J270" s="22"/>
      <c r="K270" s="22"/>
      <c r="L270" s="25"/>
      <c r="M270" s="176"/>
      <c r="N270" s="22"/>
      <c r="O270" s="22"/>
      <c r="P270" s="22"/>
      <c r="Q270" s="22"/>
      <c r="R270" s="22"/>
      <c r="S270" s="22"/>
      <c r="T270" s="53"/>
      <c r="AT270" s="3" t="s">
        <v>130</v>
      </c>
      <c r="AU270" s="3" t="s">
        <v>79</v>
      </c>
    </row>
    <row r="271" spans="2:65" s="20" customFormat="1" ht="19.5">
      <c r="B271" s="21"/>
      <c r="C271" s="22"/>
      <c r="D271" s="180" t="s">
        <v>138</v>
      </c>
      <c r="E271" s="22"/>
      <c r="F271" s="189" t="s">
        <v>426</v>
      </c>
      <c r="G271" s="22"/>
      <c r="H271" s="22"/>
      <c r="I271" s="175"/>
      <c r="J271" s="22"/>
      <c r="K271" s="22"/>
      <c r="L271" s="25"/>
      <c r="M271" s="176"/>
      <c r="N271" s="22"/>
      <c r="O271" s="22"/>
      <c r="P271" s="22"/>
      <c r="Q271" s="22"/>
      <c r="R271" s="22"/>
      <c r="S271" s="22"/>
      <c r="T271" s="53"/>
      <c r="AT271" s="3" t="s">
        <v>138</v>
      </c>
      <c r="AU271" s="3" t="s">
        <v>79</v>
      </c>
    </row>
    <row r="272" spans="2:65" s="144" customFormat="1" ht="22.9" customHeight="1">
      <c r="B272" s="145"/>
      <c r="C272" s="146"/>
      <c r="D272" s="147" t="s">
        <v>68</v>
      </c>
      <c r="E272" s="158" t="s">
        <v>427</v>
      </c>
      <c r="F272" s="158" t="s">
        <v>428</v>
      </c>
      <c r="G272" s="146"/>
      <c r="H272" s="146"/>
      <c r="I272" s="149"/>
      <c r="J272" s="159">
        <f>BK272</f>
        <v>0</v>
      </c>
      <c r="K272" s="146"/>
      <c r="L272" s="151"/>
      <c r="M272" s="152"/>
      <c r="N272" s="146"/>
      <c r="O272" s="146"/>
      <c r="P272" s="153">
        <f>SUM(P273:P275)</f>
        <v>0</v>
      </c>
      <c r="Q272" s="146"/>
      <c r="R272" s="153">
        <f>SUM(R273:R275)</f>
        <v>0</v>
      </c>
      <c r="S272" s="146"/>
      <c r="T272" s="154">
        <f>SUM(T273:T275)</f>
        <v>0</v>
      </c>
      <c r="AR272" s="155" t="s">
        <v>77</v>
      </c>
      <c r="AT272" s="156" t="s">
        <v>68</v>
      </c>
      <c r="AU272" s="156" t="s">
        <v>77</v>
      </c>
      <c r="AY272" s="155" t="s">
        <v>121</v>
      </c>
      <c r="BK272" s="157">
        <f>SUM(BK273:BK275)</f>
        <v>0</v>
      </c>
    </row>
    <row r="273" spans="2:65" s="20" customFormat="1" ht="55.5" customHeight="1">
      <c r="B273" s="21"/>
      <c r="C273" s="160" t="s">
        <v>542</v>
      </c>
      <c r="D273" s="160" t="s">
        <v>123</v>
      </c>
      <c r="E273" s="161" t="s">
        <v>430</v>
      </c>
      <c r="F273" s="162" t="s">
        <v>431</v>
      </c>
      <c r="G273" s="163" t="s">
        <v>201</v>
      </c>
      <c r="H273" s="164">
        <v>5.0449999999999999</v>
      </c>
      <c r="I273" s="165"/>
      <c r="J273" s="166">
        <f>ROUND(I273*H273,2)</f>
        <v>0</v>
      </c>
      <c r="K273" s="162" t="s">
        <v>127</v>
      </c>
      <c r="L273" s="25"/>
      <c r="M273" s="167" t="s">
        <v>19</v>
      </c>
      <c r="N273" s="168" t="s">
        <v>40</v>
      </c>
      <c r="O273" s="22"/>
      <c r="P273" s="169">
        <f>O273*H273</f>
        <v>0</v>
      </c>
      <c r="Q273" s="169">
        <v>0</v>
      </c>
      <c r="R273" s="169">
        <f>Q273*H273</f>
        <v>0</v>
      </c>
      <c r="S273" s="169">
        <v>0</v>
      </c>
      <c r="T273" s="170">
        <f>S273*H273</f>
        <v>0</v>
      </c>
      <c r="AR273" s="171" t="s">
        <v>128</v>
      </c>
      <c r="AT273" s="171" t="s">
        <v>123</v>
      </c>
      <c r="AU273" s="171" t="s">
        <v>79</v>
      </c>
      <c r="AY273" s="3" t="s">
        <v>121</v>
      </c>
      <c r="BE273" s="172">
        <f t="shared" si="13"/>
        <v>0</v>
      </c>
      <c r="BF273" s="172">
        <f t="shared" si="14"/>
        <v>0</v>
      </c>
      <c r="BG273" s="172">
        <f t="shared" si="15"/>
        <v>0</v>
      </c>
      <c r="BH273" s="172">
        <f t="shared" si="16"/>
        <v>0</v>
      </c>
      <c r="BI273" s="172">
        <f t="shared" si="17"/>
        <v>0</v>
      </c>
      <c r="BJ273" s="3" t="s">
        <v>77</v>
      </c>
      <c r="BK273" s="172">
        <f>ROUND(I273*H273,2)</f>
        <v>0</v>
      </c>
      <c r="BL273" s="3" t="s">
        <v>128</v>
      </c>
      <c r="BM273" s="171" t="s">
        <v>432</v>
      </c>
    </row>
    <row r="274" spans="2:65" s="20" customFormat="1">
      <c r="B274" s="21"/>
      <c r="C274" s="22"/>
      <c r="D274" s="173" t="s">
        <v>130</v>
      </c>
      <c r="E274" s="22"/>
      <c r="F274" s="174" t="s">
        <v>433</v>
      </c>
      <c r="G274" s="22"/>
      <c r="H274" s="22"/>
      <c r="I274" s="175"/>
      <c r="J274" s="22"/>
      <c r="K274" s="22"/>
      <c r="L274" s="25"/>
      <c r="M274" s="176"/>
      <c r="N274" s="22"/>
      <c r="O274" s="22"/>
      <c r="P274" s="22"/>
      <c r="Q274" s="22"/>
      <c r="R274" s="22"/>
      <c r="S274" s="22"/>
      <c r="T274" s="53"/>
      <c r="AT274" s="3" t="s">
        <v>130</v>
      </c>
      <c r="AU274" s="3" t="s">
        <v>79</v>
      </c>
    </row>
    <row r="275" spans="2:65" s="20" customFormat="1" ht="29.25">
      <c r="B275" s="21"/>
      <c r="C275" s="22"/>
      <c r="D275" s="180" t="s">
        <v>138</v>
      </c>
      <c r="E275" s="22"/>
      <c r="F275" s="189" t="s">
        <v>434</v>
      </c>
      <c r="G275" s="22"/>
      <c r="H275" s="22"/>
      <c r="I275" s="175"/>
      <c r="J275" s="22"/>
      <c r="K275" s="22"/>
      <c r="L275" s="25"/>
      <c r="M275" s="232"/>
      <c r="N275" s="233"/>
      <c r="O275" s="233"/>
      <c r="P275" s="233"/>
      <c r="Q275" s="233"/>
      <c r="R275" s="233"/>
      <c r="S275" s="233"/>
      <c r="T275" s="234"/>
      <c r="AT275" s="3" t="s">
        <v>138</v>
      </c>
      <c r="AU275" s="3" t="s">
        <v>79</v>
      </c>
    </row>
    <row r="276" spans="2:65" s="20" customFormat="1" ht="6.95" customHeight="1">
      <c r="B276" s="34"/>
      <c r="C276" s="35"/>
      <c r="D276" s="35"/>
      <c r="E276" s="35"/>
      <c r="F276" s="35"/>
      <c r="G276" s="35"/>
      <c r="H276" s="35"/>
      <c r="I276" s="35"/>
      <c r="J276" s="35"/>
      <c r="K276" s="35"/>
      <c r="L276" s="25"/>
    </row>
  </sheetData>
  <sheetProtection algorithmName="SHA-512" hashValue="y3NDUxiEREsxF8mHBdDeuLz+28EWNIObEXGjIdRBiActdNPbw+qQNYPmdmSwdQM8nwom3Q5/uVXR8D44+kuvKQ==" saltValue="6mwejdJia7wbcrFLBeQrZHcKu//GHjW8CjuEJy7HtCYDSjUaMy1ul4FaE9c2U6hgL9N48qlwRRGJZWNlElawEw==" spinCount="100000" sheet="1" objects="1" scenarios="1" formatColumns="0" formatRows="0" autoFilter="0"/>
  <autoFilter ref="C87:K275"/>
  <mergeCells count="9">
    <mergeCell ref="E50:H50"/>
    <mergeCell ref="E78:H78"/>
    <mergeCell ref="E80:H80"/>
    <mergeCell ref="L2:V2"/>
    <mergeCell ref="E7:H7"/>
    <mergeCell ref="E9:H9"/>
    <mergeCell ref="E18:H18"/>
    <mergeCell ref="E27:H27"/>
    <mergeCell ref="E48:H48"/>
  </mergeCells>
  <hyperlinks>
    <hyperlink ref="F92" r:id="rId1"/>
    <hyperlink ref="F95" r:id="rId2"/>
    <hyperlink ref="F98" r:id="rId3"/>
    <hyperlink ref="F101" r:id="rId4"/>
    <hyperlink ref="F104" r:id="rId5"/>
    <hyperlink ref="F111" r:id="rId6"/>
    <hyperlink ref="F115" r:id="rId7"/>
    <hyperlink ref="F129" r:id="rId8"/>
    <hyperlink ref="F132" r:id="rId9"/>
    <hyperlink ref="F136" r:id="rId10"/>
    <hyperlink ref="F147" r:id="rId11"/>
    <hyperlink ref="F154" r:id="rId12"/>
    <hyperlink ref="F161" r:id="rId13"/>
    <hyperlink ref="F178" r:id="rId14"/>
    <hyperlink ref="F203" r:id="rId15"/>
    <hyperlink ref="F207" r:id="rId16"/>
    <hyperlink ref="F211" r:id="rId17"/>
    <hyperlink ref="F214" r:id="rId18"/>
    <hyperlink ref="F225" r:id="rId19"/>
    <hyperlink ref="F234" r:id="rId20"/>
    <hyperlink ref="F242" r:id="rId21"/>
    <hyperlink ref="F245" r:id="rId22"/>
    <hyperlink ref="F260" r:id="rId23"/>
    <hyperlink ref="F263" r:id="rId24"/>
    <hyperlink ref="F265" r:id="rId25"/>
    <hyperlink ref="F267" r:id="rId26"/>
    <hyperlink ref="F270" r:id="rId27"/>
    <hyperlink ref="F274" r:id="rId28"/>
  </hyperlinks>
  <pageMargins left="0.39375000000000004" right="0.39375000000000004" top="0.39375000000000004" bottom="0.39375000000000004" header="0" footer="0"/>
  <pageSetup paperSize="9" fitToHeight="100" orientation="portrait" blackAndWhite="1"/>
  <headerFooter>
    <oddFooter>&amp;CStrana &amp;P z &amp;N</oddFooter>
  </headerFooter>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2:46" s="1" customFormat="1" ht="36.950000000000003" customHeight="1">
      <c r="L2" s="318"/>
      <c r="M2" s="318"/>
      <c r="N2" s="318"/>
      <c r="O2" s="318"/>
      <c r="P2" s="318"/>
      <c r="Q2" s="318"/>
      <c r="R2" s="318"/>
      <c r="S2" s="318"/>
      <c r="T2" s="318"/>
      <c r="U2" s="318"/>
      <c r="V2" s="318"/>
      <c r="AT2" s="3" t="s">
        <v>85</v>
      </c>
    </row>
    <row r="3" spans="2:46" s="1" customFormat="1" ht="6.95" customHeight="1">
      <c r="B3" s="91"/>
      <c r="C3" s="92"/>
      <c r="D3" s="92"/>
      <c r="E3" s="92"/>
      <c r="F3" s="92"/>
      <c r="G3" s="92"/>
      <c r="H3" s="92"/>
      <c r="I3" s="92"/>
      <c r="J3" s="92"/>
      <c r="K3" s="92"/>
      <c r="L3" s="6"/>
      <c r="AT3" s="3" t="s">
        <v>79</v>
      </c>
    </row>
    <row r="4" spans="2:46" s="1" customFormat="1" ht="24.95" customHeight="1">
      <c r="B4" s="6"/>
      <c r="D4" s="93" t="s">
        <v>89</v>
      </c>
      <c r="L4" s="6"/>
      <c r="M4" s="94" t="s">
        <v>10</v>
      </c>
      <c r="AT4" s="3" t="s">
        <v>4</v>
      </c>
    </row>
    <row r="5" spans="2:46" s="1" customFormat="1" ht="6.95" customHeight="1">
      <c r="B5" s="6"/>
      <c r="L5" s="6"/>
    </row>
    <row r="6" spans="2:46" s="1" customFormat="1" ht="12" customHeight="1">
      <c r="B6" s="6"/>
      <c r="D6" s="95" t="s">
        <v>16</v>
      </c>
      <c r="L6" s="6"/>
    </row>
    <row r="7" spans="2:46" s="1" customFormat="1" ht="16.5" customHeight="1">
      <c r="B7" s="6"/>
      <c r="E7" s="358" t="str">
        <f>'Rekapitulace stavby'!K6</f>
        <v>MŠ V.Nejedlého 769 - Oplocení areálu</v>
      </c>
      <c r="F7" s="359"/>
      <c r="G7" s="359"/>
      <c r="H7" s="359"/>
      <c r="L7" s="6"/>
    </row>
    <row r="8" spans="2:46" s="20" customFormat="1" ht="12" customHeight="1">
      <c r="B8" s="25"/>
      <c r="D8" s="95" t="s">
        <v>90</v>
      </c>
      <c r="L8" s="25"/>
    </row>
    <row r="9" spans="2:46" s="20" customFormat="1" ht="16.5" customHeight="1">
      <c r="B9" s="25"/>
      <c r="E9" s="360" t="s">
        <v>543</v>
      </c>
      <c r="F9" s="361"/>
      <c r="G9" s="361"/>
      <c r="H9" s="361"/>
      <c r="L9" s="25"/>
    </row>
    <row r="10" spans="2:46" s="20" customFormat="1">
      <c r="B10" s="25"/>
      <c r="L10" s="25"/>
    </row>
    <row r="11" spans="2:46" s="20" customFormat="1" ht="12" customHeight="1">
      <c r="B11" s="25"/>
      <c r="D11" s="95" t="s">
        <v>18</v>
      </c>
      <c r="F11" s="96" t="s">
        <v>19</v>
      </c>
      <c r="I11" s="95" t="s">
        <v>20</v>
      </c>
      <c r="J11" s="96" t="s">
        <v>19</v>
      </c>
      <c r="L11" s="25"/>
    </row>
    <row r="12" spans="2:46" s="20" customFormat="1" ht="12" customHeight="1">
      <c r="B12" s="25"/>
      <c r="D12" s="95" t="s">
        <v>21</v>
      </c>
      <c r="F12" s="96" t="s">
        <v>22</v>
      </c>
      <c r="I12" s="95" t="s">
        <v>23</v>
      </c>
      <c r="J12" s="97" t="str">
        <f>'Rekapitulace stavby'!AN8</f>
        <v>27. 7. 2023</v>
      </c>
      <c r="L12" s="25"/>
    </row>
    <row r="13" spans="2:46" s="20" customFormat="1" ht="10.9" customHeight="1">
      <c r="B13" s="25"/>
      <c r="L13" s="25"/>
    </row>
    <row r="14" spans="2:46" s="20" customFormat="1" ht="12" customHeight="1">
      <c r="B14" s="25"/>
      <c r="D14" s="95" t="s">
        <v>25</v>
      </c>
      <c r="I14" s="95" t="s">
        <v>26</v>
      </c>
      <c r="J14" s="96" t="str">
        <f>IF('Rekapitulace stavby'!AN10="","",'Rekapitulace stavby'!AN10)</f>
        <v/>
      </c>
      <c r="L14" s="25"/>
    </row>
    <row r="15" spans="2:46" s="20" customFormat="1" ht="18" customHeight="1">
      <c r="B15" s="25"/>
      <c r="E15" s="96" t="str">
        <f>IF('Rekapitulace stavby'!E11="","",'Rekapitulace stavby'!E11)</f>
        <v xml:space="preserve"> </v>
      </c>
      <c r="I15" s="95" t="s">
        <v>27</v>
      </c>
      <c r="J15" s="96" t="str">
        <f>IF('Rekapitulace stavby'!AN11="","",'Rekapitulace stavby'!AN11)</f>
        <v/>
      </c>
      <c r="L15" s="25"/>
    </row>
    <row r="16" spans="2:46" s="20" customFormat="1" ht="6.95" customHeight="1">
      <c r="B16" s="25"/>
      <c r="L16" s="25"/>
    </row>
    <row r="17" spans="2:12" s="20" customFormat="1" ht="12" customHeight="1">
      <c r="B17" s="25"/>
      <c r="D17" s="95" t="s">
        <v>28</v>
      </c>
      <c r="I17" s="95" t="s">
        <v>26</v>
      </c>
      <c r="J17" s="16" t="str">
        <f>'Rekapitulace stavby'!AN13</f>
        <v>Vyplň údaj</v>
      </c>
      <c r="L17" s="25"/>
    </row>
    <row r="18" spans="2:12" s="20" customFormat="1" ht="18" customHeight="1">
      <c r="B18" s="25"/>
      <c r="E18" s="362" t="str">
        <f>'Rekapitulace stavby'!E14</f>
        <v>Vyplň údaj</v>
      </c>
      <c r="F18" s="363"/>
      <c r="G18" s="363"/>
      <c r="H18" s="363"/>
      <c r="I18" s="95" t="s">
        <v>27</v>
      </c>
      <c r="J18" s="16" t="str">
        <f>'Rekapitulace stavby'!AN14</f>
        <v>Vyplň údaj</v>
      </c>
      <c r="L18" s="25"/>
    </row>
    <row r="19" spans="2:12" s="20" customFormat="1" ht="6.95" customHeight="1">
      <c r="B19" s="25"/>
      <c r="L19" s="25"/>
    </row>
    <row r="20" spans="2:12" s="20" customFormat="1" ht="12" customHeight="1">
      <c r="B20" s="25"/>
      <c r="D20" s="95" t="s">
        <v>30</v>
      </c>
      <c r="I20" s="95" t="s">
        <v>26</v>
      </c>
      <c r="J20" s="96" t="str">
        <f>IF('Rekapitulace stavby'!AN16="","",'Rekapitulace stavby'!AN16)</f>
        <v/>
      </c>
      <c r="L20" s="25"/>
    </row>
    <row r="21" spans="2:12" s="20" customFormat="1" ht="18" customHeight="1">
      <c r="B21" s="25"/>
      <c r="E21" s="96" t="str">
        <f>IF('Rekapitulace stavby'!E17="","",'Rekapitulace stavby'!E17)</f>
        <v xml:space="preserve"> </v>
      </c>
      <c r="I21" s="95" t="s">
        <v>27</v>
      </c>
      <c r="J21" s="96" t="str">
        <f>IF('Rekapitulace stavby'!AN17="","",'Rekapitulace stavby'!AN17)</f>
        <v/>
      </c>
      <c r="L21" s="25"/>
    </row>
    <row r="22" spans="2:12" s="20" customFormat="1" ht="6.95" customHeight="1">
      <c r="B22" s="25"/>
      <c r="L22" s="25"/>
    </row>
    <row r="23" spans="2:12" s="20" customFormat="1" ht="12" customHeight="1">
      <c r="B23" s="25"/>
      <c r="D23" s="95" t="s">
        <v>32</v>
      </c>
      <c r="I23" s="95" t="s">
        <v>26</v>
      </c>
      <c r="J23" s="96" t="str">
        <f>IF('Rekapitulace stavby'!AN19="","",'Rekapitulace stavby'!AN19)</f>
        <v/>
      </c>
      <c r="L23" s="25"/>
    </row>
    <row r="24" spans="2:12" s="20" customFormat="1" ht="18" customHeight="1">
      <c r="B24" s="25"/>
      <c r="E24" s="96" t="str">
        <f>IF('Rekapitulace stavby'!E20="","",'Rekapitulace stavby'!E20)</f>
        <v xml:space="preserve"> </v>
      </c>
      <c r="I24" s="95" t="s">
        <v>27</v>
      </c>
      <c r="J24" s="96" t="str">
        <f>IF('Rekapitulace stavby'!AN20="","",'Rekapitulace stavby'!AN20)</f>
        <v/>
      </c>
      <c r="L24" s="25"/>
    </row>
    <row r="25" spans="2:12" s="20" customFormat="1" ht="6.95" customHeight="1">
      <c r="B25" s="25"/>
      <c r="L25" s="25"/>
    </row>
    <row r="26" spans="2:12" s="20" customFormat="1" ht="12" customHeight="1">
      <c r="B26" s="25"/>
      <c r="D26" s="95" t="s">
        <v>33</v>
      </c>
      <c r="L26" s="25"/>
    </row>
    <row r="27" spans="2:12" s="98" customFormat="1" ht="16.5" customHeight="1">
      <c r="B27" s="99"/>
      <c r="E27" s="364" t="s">
        <v>19</v>
      </c>
      <c r="F27" s="364"/>
      <c r="G27" s="364"/>
      <c r="H27" s="364"/>
      <c r="L27" s="99"/>
    </row>
    <row r="28" spans="2:12" s="20" customFormat="1" ht="6.95" customHeight="1">
      <c r="B28" s="25"/>
      <c r="L28" s="25"/>
    </row>
    <row r="29" spans="2:12" s="20" customFormat="1" ht="6.95" customHeight="1">
      <c r="B29" s="25"/>
      <c r="D29" s="49"/>
      <c r="E29" s="49"/>
      <c r="F29" s="49"/>
      <c r="G29" s="49"/>
      <c r="H29" s="49"/>
      <c r="I29" s="49"/>
      <c r="J29" s="49"/>
      <c r="K29" s="49"/>
      <c r="L29" s="25"/>
    </row>
    <row r="30" spans="2:12" s="20" customFormat="1" ht="25.35" customHeight="1">
      <c r="B30" s="25"/>
      <c r="D30" s="100" t="s">
        <v>35</v>
      </c>
      <c r="J30" s="101">
        <f>ROUND(J86, 2)</f>
        <v>0</v>
      </c>
      <c r="L30" s="25"/>
    </row>
    <row r="31" spans="2:12" s="20" customFormat="1" ht="6.95" customHeight="1">
      <c r="B31" s="25"/>
      <c r="D31" s="49"/>
      <c r="E31" s="49"/>
      <c r="F31" s="49"/>
      <c r="G31" s="49"/>
      <c r="H31" s="49"/>
      <c r="I31" s="49"/>
      <c r="J31" s="49"/>
      <c r="K31" s="49"/>
      <c r="L31" s="25"/>
    </row>
    <row r="32" spans="2:12" s="20" customFormat="1" ht="14.45" customHeight="1">
      <c r="B32" s="25"/>
      <c r="F32" s="102" t="s">
        <v>37</v>
      </c>
      <c r="I32" s="102" t="s">
        <v>36</v>
      </c>
      <c r="J32" s="102" t="s">
        <v>38</v>
      </c>
      <c r="L32" s="25"/>
    </row>
    <row r="33" spans="2:12" s="20" customFormat="1" ht="14.45" customHeight="1">
      <c r="B33" s="25"/>
      <c r="D33" s="51" t="s">
        <v>39</v>
      </c>
      <c r="E33" s="95" t="s">
        <v>40</v>
      </c>
      <c r="F33" s="103">
        <f>ROUND((SUM(BE86:BE232)),  2)</f>
        <v>0</v>
      </c>
      <c r="I33" s="104">
        <v>0.21</v>
      </c>
      <c r="J33" s="103">
        <f>ROUND(((SUM(BE86:BE232))*I33),  2)</f>
        <v>0</v>
      </c>
      <c r="L33" s="25"/>
    </row>
    <row r="34" spans="2:12" s="20" customFormat="1" ht="14.45" customHeight="1">
      <c r="B34" s="25"/>
      <c r="E34" s="95" t="s">
        <v>41</v>
      </c>
      <c r="F34" s="103">
        <f>ROUND((SUM(BF86:BF232)),  2)</f>
        <v>0</v>
      </c>
      <c r="I34" s="104">
        <v>0.15</v>
      </c>
      <c r="J34" s="103">
        <f>ROUND(((SUM(BF86:BF232))*I34),  2)</f>
        <v>0</v>
      </c>
      <c r="L34" s="25"/>
    </row>
    <row r="35" spans="2:12" s="20" customFormat="1" ht="14.45" hidden="1" customHeight="1">
      <c r="B35" s="25"/>
      <c r="E35" s="95" t="s">
        <v>42</v>
      </c>
      <c r="F35" s="103">
        <f>ROUND((SUM(BG86:BG232)),  2)</f>
        <v>0</v>
      </c>
      <c r="I35" s="104">
        <v>0.21</v>
      </c>
      <c r="J35" s="103">
        <f t="shared" ref="J35:J37" si="0">0</f>
        <v>0</v>
      </c>
      <c r="L35" s="25"/>
    </row>
    <row r="36" spans="2:12" s="20" customFormat="1" ht="14.45" hidden="1" customHeight="1">
      <c r="B36" s="25"/>
      <c r="E36" s="95" t="s">
        <v>43</v>
      </c>
      <c r="F36" s="103">
        <f>ROUND((SUM(BH86:BH232)),  2)</f>
        <v>0</v>
      </c>
      <c r="I36" s="104">
        <v>0.15</v>
      </c>
      <c r="J36" s="103">
        <f t="shared" si="0"/>
        <v>0</v>
      </c>
      <c r="L36" s="25"/>
    </row>
    <row r="37" spans="2:12" s="20" customFormat="1" ht="14.45" hidden="1" customHeight="1">
      <c r="B37" s="25"/>
      <c r="E37" s="95" t="s">
        <v>44</v>
      </c>
      <c r="F37" s="103">
        <f>ROUND((SUM(BI86:BI232)),  2)</f>
        <v>0</v>
      </c>
      <c r="I37" s="104">
        <v>0</v>
      </c>
      <c r="J37" s="103">
        <f t="shared" si="0"/>
        <v>0</v>
      </c>
      <c r="L37" s="25"/>
    </row>
    <row r="38" spans="2:12" s="20" customFormat="1" ht="6.95" customHeight="1">
      <c r="B38" s="25"/>
      <c r="L38" s="25"/>
    </row>
    <row r="39" spans="2:12" s="20" customFormat="1" ht="25.35" customHeight="1">
      <c r="B39" s="25"/>
      <c r="C39" s="105"/>
      <c r="D39" s="106" t="s">
        <v>45</v>
      </c>
      <c r="E39" s="107"/>
      <c r="F39" s="107"/>
      <c r="G39" s="108" t="s">
        <v>46</v>
      </c>
      <c r="H39" s="109" t="s">
        <v>47</v>
      </c>
      <c r="I39" s="107"/>
      <c r="J39" s="110">
        <f>SUM(J30:J37)</f>
        <v>0</v>
      </c>
      <c r="K39" s="111"/>
      <c r="L39" s="25"/>
    </row>
    <row r="40" spans="2:12" s="20" customFormat="1" ht="14.45" customHeight="1">
      <c r="B40" s="112"/>
      <c r="C40" s="113"/>
      <c r="D40" s="113"/>
      <c r="E40" s="113"/>
      <c r="F40" s="113"/>
      <c r="G40" s="113"/>
      <c r="H40" s="113"/>
      <c r="I40" s="113"/>
      <c r="J40" s="113"/>
      <c r="K40" s="113"/>
      <c r="L40" s="25"/>
    </row>
    <row r="44" spans="2:12" s="20" customFormat="1" ht="6.95" customHeight="1">
      <c r="B44" s="114"/>
      <c r="C44" s="115"/>
      <c r="D44" s="115"/>
      <c r="E44" s="115"/>
      <c r="F44" s="115"/>
      <c r="G44" s="115"/>
      <c r="H44" s="115"/>
      <c r="I44" s="115"/>
      <c r="J44" s="115"/>
      <c r="K44" s="115"/>
      <c r="L44" s="25"/>
    </row>
    <row r="45" spans="2:12" s="20" customFormat="1" ht="24.95" customHeight="1">
      <c r="B45" s="21"/>
      <c r="C45" s="9" t="s">
        <v>92</v>
      </c>
      <c r="D45" s="22"/>
      <c r="E45" s="22"/>
      <c r="F45" s="22"/>
      <c r="G45" s="22"/>
      <c r="H45" s="22"/>
      <c r="I45" s="22"/>
      <c r="J45" s="22"/>
      <c r="K45" s="22"/>
      <c r="L45" s="25"/>
    </row>
    <row r="46" spans="2:12" s="20" customFormat="1" ht="6.95" customHeight="1">
      <c r="B46" s="21"/>
      <c r="C46" s="22"/>
      <c r="D46" s="22"/>
      <c r="E46" s="22"/>
      <c r="F46" s="22"/>
      <c r="G46" s="22"/>
      <c r="H46" s="22"/>
      <c r="I46" s="22"/>
      <c r="J46" s="22"/>
      <c r="K46" s="22"/>
      <c r="L46" s="25"/>
    </row>
    <row r="47" spans="2:12" s="20" customFormat="1" ht="12" customHeight="1">
      <c r="B47" s="21"/>
      <c r="C47" s="15" t="s">
        <v>16</v>
      </c>
      <c r="D47" s="22"/>
      <c r="E47" s="22"/>
      <c r="F47" s="22"/>
      <c r="G47" s="22"/>
      <c r="H47" s="22"/>
      <c r="I47" s="22"/>
      <c r="J47" s="22"/>
      <c r="K47" s="22"/>
      <c r="L47" s="25"/>
    </row>
    <row r="48" spans="2:12" s="20" customFormat="1" ht="16.5" customHeight="1">
      <c r="B48" s="21"/>
      <c r="C48" s="22"/>
      <c r="D48" s="22"/>
      <c r="E48" s="365" t="str">
        <f>E7</f>
        <v>MŠ V.Nejedlého 769 - Oplocení areálu</v>
      </c>
      <c r="F48" s="366"/>
      <c r="G48" s="366"/>
      <c r="H48" s="366"/>
      <c r="I48" s="22"/>
      <c r="J48" s="22"/>
      <c r="K48" s="22"/>
      <c r="L48" s="25"/>
    </row>
    <row r="49" spans="2:47" s="20" customFormat="1" ht="12" customHeight="1">
      <c r="B49" s="21"/>
      <c r="C49" s="15" t="s">
        <v>90</v>
      </c>
      <c r="D49" s="22"/>
      <c r="E49" s="22"/>
      <c r="F49" s="22"/>
      <c r="G49" s="22"/>
      <c r="H49" s="22"/>
      <c r="I49" s="22"/>
      <c r="J49" s="22"/>
      <c r="K49" s="22"/>
      <c r="L49" s="25"/>
    </row>
    <row r="50" spans="2:47" s="20" customFormat="1" ht="16.5" customHeight="1">
      <c r="B50" s="21"/>
      <c r="C50" s="22"/>
      <c r="D50" s="22"/>
      <c r="E50" s="338" t="str">
        <f>E9</f>
        <v>03 - Etapa III. (garáž-J)</v>
      </c>
      <c r="F50" s="367"/>
      <c r="G50" s="367"/>
      <c r="H50" s="367"/>
      <c r="I50" s="22"/>
      <c r="J50" s="22"/>
      <c r="K50" s="22"/>
      <c r="L50" s="25"/>
    </row>
    <row r="51" spans="2:47" s="20" customFormat="1" ht="6.95" customHeight="1">
      <c r="B51" s="21"/>
      <c r="C51" s="22"/>
      <c r="D51" s="22"/>
      <c r="E51" s="22"/>
      <c r="F51" s="22"/>
      <c r="G51" s="22"/>
      <c r="H51" s="22"/>
      <c r="I51" s="22"/>
      <c r="J51" s="22"/>
      <c r="K51" s="22"/>
      <c r="L51" s="25"/>
    </row>
    <row r="52" spans="2:47" s="20" customFormat="1" ht="12" customHeight="1">
      <c r="B52" s="21"/>
      <c r="C52" s="15" t="s">
        <v>21</v>
      </c>
      <c r="D52" s="22"/>
      <c r="E52" s="22"/>
      <c r="F52" s="13" t="str">
        <f>F12</f>
        <v xml:space="preserve"> </v>
      </c>
      <c r="G52" s="22"/>
      <c r="H52" s="22"/>
      <c r="I52" s="15" t="s">
        <v>23</v>
      </c>
      <c r="J52" s="48" t="str">
        <f>IF(J12="","",J12)</f>
        <v>27. 7. 2023</v>
      </c>
      <c r="K52" s="22"/>
      <c r="L52" s="25"/>
    </row>
    <row r="53" spans="2:47" s="20" customFormat="1" ht="6.95" customHeight="1">
      <c r="B53" s="21"/>
      <c r="C53" s="22"/>
      <c r="D53" s="22"/>
      <c r="E53" s="22"/>
      <c r="F53" s="22"/>
      <c r="G53" s="22"/>
      <c r="H53" s="22"/>
      <c r="I53" s="22"/>
      <c r="J53" s="22"/>
      <c r="K53" s="22"/>
      <c r="L53" s="25"/>
    </row>
    <row r="54" spans="2:47" s="20" customFormat="1" ht="15.2" customHeight="1">
      <c r="B54" s="21"/>
      <c r="C54" s="15" t="s">
        <v>25</v>
      </c>
      <c r="D54" s="22"/>
      <c r="E54" s="22"/>
      <c r="F54" s="13" t="str">
        <f>E15</f>
        <v xml:space="preserve"> </v>
      </c>
      <c r="G54" s="22"/>
      <c r="H54" s="22"/>
      <c r="I54" s="15" t="s">
        <v>30</v>
      </c>
      <c r="J54" s="18" t="str">
        <f>E21</f>
        <v xml:space="preserve"> </v>
      </c>
      <c r="K54" s="22"/>
      <c r="L54" s="25"/>
    </row>
    <row r="55" spans="2:47" s="20" customFormat="1" ht="15.2" customHeight="1">
      <c r="B55" s="21"/>
      <c r="C55" s="15" t="s">
        <v>28</v>
      </c>
      <c r="D55" s="22"/>
      <c r="E55" s="22"/>
      <c r="F55" s="13" t="str">
        <f>IF(E18="","",E18)</f>
        <v>Vyplň údaj</v>
      </c>
      <c r="G55" s="22"/>
      <c r="H55" s="22"/>
      <c r="I55" s="15" t="s">
        <v>32</v>
      </c>
      <c r="J55" s="18" t="str">
        <f>E24</f>
        <v xml:space="preserve"> </v>
      </c>
      <c r="K55" s="22"/>
      <c r="L55" s="25"/>
    </row>
    <row r="56" spans="2:47" s="20" customFormat="1" ht="10.35" customHeight="1">
      <c r="B56" s="21"/>
      <c r="C56" s="22"/>
      <c r="D56" s="22"/>
      <c r="E56" s="22"/>
      <c r="F56" s="22"/>
      <c r="G56" s="22"/>
      <c r="H56" s="22"/>
      <c r="I56" s="22"/>
      <c r="J56" s="22"/>
      <c r="K56" s="22"/>
      <c r="L56" s="25"/>
    </row>
    <row r="57" spans="2:47" s="20" customFormat="1" ht="29.25" customHeight="1">
      <c r="B57" s="21"/>
      <c r="C57" s="116" t="s">
        <v>93</v>
      </c>
      <c r="D57" s="117"/>
      <c r="E57" s="117"/>
      <c r="F57" s="117"/>
      <c r="G57" s="117"/>
      <c r="H57" s="117"/>
      <c r="I57" s="117"/>
      <c r="J57" s="118" t="s">
        <v>94</v>
      </c>
      <c r="K57" s="117"/>
      <c r="L57" s="25"/>
    </row>
    <row r="58" spans="2:47" s="20" customFormat="1" ht="10.35" customHeight="1">
      <c r="B58" s="21"/>
      <c r="C58" s="22"/>
      <c r="D58" s="22"/>
      <c r="E58" s="22"/>
      <c r="F58" s="22"/>
      <c r="G58" s="22"/>
      <c r="H58" s="22"/>
      <c r="I58" s="22"/>
      <c r="J58" s="22"/>
      <c r="K58" s="22"/>
      <c r="L58" s="25"/>
    </row>
    <row r="59" spans="2:47" s="20" customFormat="1" ht="22.9" customHeight="1">
      <c r="B59" s="21"/>
      <c r="C59" s="119" t="s">
        <v>67</v>
      </c>
      <c r="D59" s="22"/>
      <c r="E59" s="22"/>
      <c r="F59" s="22"/>
      <c r="G59" s="22"/>
      <c r="H59" s="22"/>
      <c r="I59" s="22"/>
      <c r="J59" s="66">
        <f t="shared" ref="J59:J61" si="1">J86</f>
        <v>0</v>
      </c>
      <c r="K59" s="22"/>
      <c r="L59" s="25"/>
      <c r="AU59" s="3" t="s">
        <v>95</v>
      </c>
    </row>
    <row r="60" spans="2:47" s="120" customFormat="1" ht="24.95" customHeight="1">
      <c r="B60" s="121"/>
      <c r="C60" s="122"/>
      <c r="D60" s="123" t="s">
        <v>96</v>
      </c>
      <c r="E60" s="124"/>
      <c r="F60" s="124"/>
      <c r="G60" s="124"/>
      <c r="H60" s="124"/>
      <c r="I60" s="124"/>
      <c r="J60" s="125">
        <f t="shared" si="1"/>
        <v>0</v>
      </c>
      <c r="K60" s="122"/>
      <c r="L60" s="126"/>
    </row>
    <row r="61" spans="2:47" s="127" customFormat="1" ht="19.899999999999999" customHeight="1">
      <c r="B61" s="128"/>
      <c r="C61" s="129"/>
      <c r="D61" s="130" t="s">
        <v>97</v>
      </c>
      <c r="E61" s="131"/>
      <c r="F61" s="131"/>
      <c r="G61" s="131"/>
      <c r="H61" s="131"/>
      <c r="I61" s="131"/>
      <c r="J61" s="132">
        <f t="shared" si="1"/>
        <v>0</v>
      </c>
      <c r="K61" s="129"/>
      <c r="L61" s="133"/>
    </row>
    <row r="62" spans="2:47" s="127" customFormat="1" ht="19.899999999999999" customHeight="1">
      <c r="B62" s="128"/>
      <c r="C62" s="129"/>
      <c r="D62" s="130" t="s">
        <v>99</v>
      </c>
      <c r="E62" s="131"/>
      <c r="F62" s="131"/>
      <c r="G62" s="131"/>
      <c r="H62" s="131"/>
      <c r="I62" s="131"/>
      <c r="J62" s="132">
        <f>J117</f>
        <v>0</v>
      </c>
      <c r="K62" s="129"/>
      <c r="L62" s="133"/>
    </row>
    <row r="63" spans="2:47" s="127" customFormat="1" ht="19.899999999999999" customHeight="1">
      <c r="B63" s="128"/>
      <c r="C63" s="129"/>
      <c r="D63" s="130" t="s">
        <v>544</v>
      </c>
      <c r="E63" s="131"/>
      <c r="F63" s="131"/>
      <c r="G63" s="131"/>
      <c r="H63" s="131"/>
      <c r="I63" s="131"/>
      <c r="J63" s="132">
        <f>J176</f>
        <v>0</v>
      </c>
      <c r="K63" s="129"/>
      <c r="L63" s="133"/>
    </row>
    <row r="64" spans="2:47" s="127" customFormat="1" ht="19.899999999999999" customHeight="1">
      <c r="B64" s="128"/>
      <c r="C64" s="129"/>
      <c r="D64" s="130" t="s">
        <v>103</v>
      </c>
      <c r="E64" s="131"/>
      <c r="F64" s="131"/>
      <c r="G64" s="131"/>
      <c r="H64" s="131"/>
      <c r="I64" s="131"/>
      <c r="J64" s="132">
        <f>J187</f>
        <v>0</v>
      </c>
      <c r="K64" s="129"/>
      <c r="L64" s="133"/>
    </row>
    <row r="65" spans="2:12" s="127" customFormat="1" ht="19.899999999999999" customHeight="1">
      <c r="B65" s="128"/>
      <c r="C65" s="129"/>
      <c r="D65" s="130" t="s">
        <v>104</v>
      </c>
      <c r="E65" s="131"/>
      <c r="F65" s="131"/>
      <c r="G65" s="131"/>
      <c r="H65" s="131"/>
      <c r="I65" s="131"/>
      <c r="J65" s="132">
        <f>J214</f>
        <v>0</v>
      </c>
      <c r="K65" s="129"/>
      <c r="L65" s="133"/>
    </row>
    <row r="66" spans="2:12" s="127" customFormat="1" ht="19.899999999999999" customHeight="1">
      <c r="B66" s="128"/>
      <c r="C66" s="129"/>
      <c r="D66" s="130" t="s">
        <v>105</v>
      </c>
      <c r="E66" s="131"/>
      <c r="F66" s="131"/>
      <c r="G66" s="131"/>
      <c r="H66" s="131"/>
      <c r="I66" s="131"/>
      <c r="J66" s="132">
        <f>J229</f>
        <v>0</v>
      </c>
      <c r="K66" s="129"/>
      <c r="L66" s="133"/>
    </row>
    <row r="67" spans="2:12" s="20" customFormat="1" ht="21.75" customHeight="1">
      <c r="B67" s="21"/>
      <c r="C67" s="22"/>
      <c r="D67" s="22"/>
      <c r="E67" s="22"/>
      <c r="F67" s="22"/>
      <c r="G67" s="22"/>
      <c r="H67" s="22"/>
      <c r="I67" s="22"/>
      <c r="J67" s="22"/>
      <c r="K67" s="22"/>
      <c r="L67" s="25"/>
    </row>
    <row r="68" spans="2:12" s="20" customFormat="1" ht="6.95" customHeight="1">
      <c r="B68" s="34"/>
      <c r="C68" s="35"/>
      <c r="D68" s="35"/>
      <c r="E68" s="35"/>
      <c r="F68" s="35"/>
      <c r="G68" s="35"/>
      <c r="H68" s="35"/>
      <c r="I68" s="35"/>
      <c r="J68" s="35"/>
      <c r="K68" s="35"/>
      <c r="L68" s="25"/>
    </row>
    <row r="72" spans="2:12" s="20" customFormat="1" ht="6.95" customHeight="1">
      <c r="B72" s="36"/>
      <c r="C72" s="37"/>
      <c r="D72" s="37"/>
      <c r="E72" s="37"/>
      <c r="F72" s="37"/>
      <c r="G72" s="37"/>
      <c r="H72" s="37"/>
      <c r="I72" s="37"/>
      <c r="J72" s="37"/>
      <c r="K72" s="37"/>
      <c r="L72" s="25"/>
    </row>
    <row r="73" spans="2:12" s="20" customFormat="1" ht="24.95" customHeight="1">
      <c r="B73" s="21"/>
      <c r="C73" s="9" t="s">
        <v>106</v>
      </c>
      <c r="D73" s="22"/>
      <c r="E73" s="22"/>
      <c r="F73" s="22"/>
      <c r="G73" s="22"/>
      <c r="H73" s="22"/>
      <c r="I73" s="22"/>
      <c r="J73" s="22"/>
      <c r="K73" s="22"/>
      <c r="L73" s="25"/>
    </row>
    <row r="74" spans="2:12" s="20" customFormat="1" ht="6.95" customHeight="1">
      <c r="B74" s="21"/>
      <c r="C74" s="22"/>
      <c r="D74" s="22"/>
      <c r="E74" s="22"/>
      <c r="F74" s="22"/>
      <c r="G74" s="22"/>
      <c r="H74" s="22"/>
      <c r="I74" s="22"/>
      <c r="J74" s="22"/>
      <c r="K74" s="22"/>
      <c r="L74" s="25"/>
    </row>
    <row r="75" spans="2:12" s="20" customFormat="1" ht="12" customHeight="1">
      <c r="B75" s="21"/>
      <c r="C75" s="15" t="s">
        <v>16</v>
      </c>
      <c r="D75" s="22"/>
      <c r="E75" s="22"/>
      <c r="F75" s="22"/>
      <c r="G75" s="22"/>
      <c r="H75" s="22"/>
      <c r="I75" s="22"/>
      <c r="J75" s="22"/>
      <c r="K75" s="22"/>
      <c r="L75" s="25"/>
    </row>
    <row r="76" spans="2:12" s="20" customFormat="1" ht="16.5" customHeight="1">
      <c r="B76" s="21"/>
      <c r="C76" s="22"/>
      <c r="D76" s="22"/>
      <c r="E76" s="365" t="str">
        <f>E7</f>
        <v>MŠ V.Nejedlého 769 - Oplocení areálu</v>
      </c>
      <c r="F76" s="366"/>
      <c r="G76" s="366"/>
      <c r="H76" s="366"/>
      <c r="I76" s="22"/>
      <c r="J76" s="22"/>
      <c r="K76" s="22"/>
      <c r="L76" s="25"/>
    </row>
    <row r="77" spans="2:12" s="20" customFormat="1" ht="12" customHeight="1">
      <c r="B77" s="21"/>
      <c r="C77" s="15" t="s">
        <v>90</v>
      </c>
      <c r="D77" s="22"/>
      <c r="E77" s="22"/>
      <c r="F77" s="22"/>
      <c r="G77" s="22"/>
      <c r="H77" s="22"/>
      <c r="I77" s="22"/>
      <c r="J77" s="22"/>
      <c r="K77" s="22"/>
      <c r="L77" s="25"/>
    </row>
    <row r="78" spans="2:12" s="20" customFormat="1" ht="16.5" customHeight="1">
      <c r="B78" s="21"/>
      <c r="C78" s="22"/>
      <c r="D78" s="22"/>
      <c r="E78" s="338" t="str">
        <f>E9</f>
        <v>03 - Etapa III. (garáž-J)</v>
      </c>
      <c r="F78" s="367"/>
      <c r="G78" s="367"/>
      <c r="H78" s="367"/>
      <c r="I78" s="22"/>
      <c r="J78" s="22"/>
      <c r="K78" s="22"/>
      <c r="L78" s="25"/>
    </row>
    <row r="79" spans="2:12" s="20" customFormat="1" ht="6.95" customHeight="1">
      <c r="B79" s="21"/>
      <c r="C79" s="22"/>
      <c r="D79" s="22"/>
      <c r="E79" s="22"/>
      <c r="F79" s="22"/>
      <c r="G79" s="22"/>
      <c r="H79" s="22"/>
      <c r="I79" s="22"/>
      <c r="J79" s="22"/>
      <c r="K79" s="22"/>
      <c r="L79" s="25"/>
    </row>
    <row r="80" spans="2:12" s="20" customFormat="1" ht="12" customHeight="1">
      <c r="B80" s="21"/>
      <c r="C80" s="15" t="s">
        <v>21</v>
      </c>
      <c r="D80" s="22"/>
      <c r="E80" s="22"/>
      <c r="F80" s="13" t="str">
        <f>F12</f>
        <v xml:space="preserve"> </v>
      </c>
      <c r="G80" s="22"/>
      <c r="H80" s="22"/>
      <c r="I80" s="15" t="s">
        <v>23</v>
      </c>
      <c r="J80" s="48" t="str">
        <f>IF(J12="","",J12)</f>
        <v>27. 7. 2023</v>
      </c>
      <c r="K80" s="22"/>
      <c r="L80" s="25"/>
    </row>
    <row r="81" spans="2:65" s="20" customFormat="1" ht="6.95" customHeight="1">
      <c r="B81" s="21"/>
      <c r="C81" s="22"/>
      <c r="D81" s="22"/>
      <c r="E81" s="22"/>
      <c r="F81" s="22"/>
      <c r="G81" s="22"/>
      <c r="H81" s="22"/>
      <c r="I81" s="22"/>
      <c r="J81" s="22"/>
      <c r="K81" s="22"/>
      <c r="L81" s="25"/>
    </row>
    <row r="82" spans="2:65" s="20" customFormat="1" ht="15.2" customHeight="1">
      <c r="B82" s="21"/>
      <c r="C82" s="15" t="s">
        <v>25</v>
      </c>
      <c r="D82" s="22"/>
      <c r="E82" s="22"/>
      <c r="F82" s="13" t="str">
        <f>E15</f>
        <v xml:space="preserve"> </v>
      </c>
      <c r="G82" s="22"/>
      <c r="H82" s="22"/>
      <c r="I82" s="15" t="s">
        <v>30</v>
      </c>
      <c r="J82" s="18" t="str">
        <f>E21</f>
        <v xml:space="preserve"> </v>
      </c>
      <c r="K82" s="22"/>
      <c r="L82" s="25"/>
    </row>
    <row r="83" spans="2:65" s="20" customFormat="1" ht="15.2" customHeight="1">
      <c r="B83" s="21"/>
      <c r="C83" s="15" t="s">
        <v>28</v>
      </c>
      <c r="D83" s="22"/>
      <c r="E83" s="22"/>
      <c r="F83" s="13" t="str">
        <f>IF(E18="","",E18)</f>
        <v>Vyplň údaj</v>
      </c>
      <c r="G83" s="22"/>
      <c r="H83" s="22"/>
      <c r="I83" s="15" t="s">
        <v>32</v>
      </c>
      <c r="J83" s="18" t="str">
        <f>E24</f>
        <v xml:space="preserve"> </v>
      </c>
      <c r="K83" s="22"/>
      <c r="L83" s="25"/>
    </row>
    <row r="84" spans="2:65" s="20" customFormat="1" ht="10.35" customHeight="1">
      <c r="B84" s="21"/>
      <c r="C84" s="22"/>
      <c r="D84" s="22"/>
      <c r="E84" s="22"/>
      <c r="F84" s="22"/>
      <c r="G84" s="22"/>
      <c r="H84" s="22"/>
      <c r="I84" s="22"/>
      <c r="J84" s="22"/>
      <c r="K84" s="22"/>
      <c r="L84" s="25"/>
    </row>
    <row r="85" spans="2:65" s="134" customFormat="1" ht="29.25" customHeight="1">
      <c r="B85" s="135"/>
      <c r="C85" s="136" t="s">
        <v>107</v>
      </c>
      <c r="D85" s="137" t="s">
        <v>54</v>
      </c>
      <c r="E85" s="137" t="s">
        <v>50</v>
      </c>
      <c r="F85" s="137" t="s">
        <v>51</v>
      </c>
      <c r="G85" s="137" t="s">
        <v>108</v>
      </c>
      <c r="H85" s="137" t="s">
        <v>109</v>
      </c>
      <c r="I85" s="137" t="s">
        <v>110</v>
      </c>
      <c r="J85" s="137" t="s">
        <v>94</v>
      </c>
      <c r="K85" s="138" t="s">
        <v>111</v>
      </c>
      <c r="L85" s="139"/>
      <c r="M85" s="56" t="s">
        <v>19</v>
      </c>
      <c r="N85" s="57" t="s">
        <v>39</v>
      </c>
      <c r="O85" s="57" t="s">
        <v>112</v>
      </c>
      <c r="P85" s="57" t="s">
        <v>113</v>
      </c>
      <c r="Q85" s="57" t="s">
        <v>114</v>
      </c>
      <c r="R85" s="57" t="s">
        <v>115</v>
      </c>
      <c r="S85" s="57" t="s">
        <v>116</v>
      </c>
      <c r="T85" s="58" t="s">
        <v>117</v>
      </c>
    </row>
    <row r="86" spans="2:65" s="20" customFormat="1" ht="22.9" customHeight="1">
      <c r="B86" s="21"/>
      <c r="C86" s="64" t="s">
        <v>118</v>
      </c>
      <c r="D86" s="22"/>
      <c r="E86" s="22"/>
      <c r="F86" s="22"/>
      <c r="G86" s="22"/>
      <c r="H86" s="22"/>
      <c r="I86" s="22"/>
      <c r="J86" s="140">
        <f t="shared" ref="J86:J88" si="2">BK86</f>
        <v>0</v>
      </c>
      <c r="K86" s="22"/>
      <c r="L86" s="25"/>
      <c r="M86" s="59"/>
      <c r="N86" s="60"/>
      <c r="O86" s="60"/>
      <c r="P86" s="141">
        <f>P87</f>
        <v>0</v>
      </c>
      <c r="Q86" s="60"/>
      <c r="R86" s="141">
        <f>R87</f>
        <v>5.2175640000000003</v>
      </c>
      <c r="S86" s="60"/>
      <c r="T86" s="142">
        <f>T87</f>
        <v>14.365700400000001</v>
      </c>
      <c r="AT86" s="3" t="s">
        <v>68</v>
      </c>
      <c r="AU86" s="3" t="s">
        <v>95</v>
      </c>
      <c r="BK86" s="143">
        <f>BK87</f>
        <v>0</v>
      </c>
    </row>
    <row r="87" spans="2:65" s="144" customFormat="1" ht="25.9" customHeight="1">
      <c r="B87" s="145"/>
      <c r="C87" s="146"/>
      <c r="D87" s="147" t="s">
        <v>68</v>
      </c>
      <c r="E87" s="148" t="s">
        <v>119</v>
      </c>
      <c r="F87" s="148" t="s">
        <v>120</v>
      </c>
      <c r="G87" s="146"/>
      <c r="H87" s="146"/>
      <c r="I87" s="149"/>
      <c r="J87" s="150">
        <f t="shared" si="2"/>
        <v>0</v>
      </c>
      <c r="K87" s="146"/>
      <c r="L87" s="151"/>
      <c r="M87" s="152"/>
      <c r="N87" s="146"/>
      <c r="O87" s="146"/>
      <c r="P87" s="153">
        <f>P88+P117+P176+P187+P214+P229</f>
        <v>0</v>
      </c>
      <c r="Q87" s="146"/>
      <c r="R87" s="153">
        <f>R88+R117+R176+R187+R214+R229</f>
        <v>5.2175640000000003</v>
      </c>
      <c r="S87" s="146"/>
      <c r="T87" s="154">
        <f>T88+T117+T176+T187+T214+T229</f>
        <v>14.365700400000001</v>
      </c>
      <c r="AR87" s="155" t="s">
        <v>77</v>
      </c>
      <c r="AT87" s="156" t="s">
        <v>68</v>
      </c>
      <c r="AU87" s="156" t="s">
        <v>69</v>
      </c>
      <c r="AY87" s="155" t="s">
        <v>121</v>
      </c>
      <c r="BK87" s="157">
        <f>BK88+BK117+BK176+BK187+BK214+BK229</f>
        <v>0</v>
      </c>
    </row>
    <row r="88" spans="2:65" s="144" customFormat="1" ht="22.9" customHeight="1">
      <c r="B88" s="145"/>
      <c r="C88" s="146"/>
      <c r="D88" s="147" t="s">
        <v>68</v>
      </c>
      <c r="E88" s="158" t="s">
        <v>77</v>
      </c>
      <c r="F88" s="158" t="s">
        <v>122</v>
      </c>
      <c r="G88" s="146"/>
      <c r="H88" s="146"/>
      <c r="I88" s="149"/>
      <c r="J88" s="159">
        <f t="shared" si="2"/>
        <v>0</v>
      </c>
      <c r="K88" s="146"/>
      <c r="L88" s="151"/>
      <c r="M88" s="152"/>
      <c r="N88" s="146"/>
      <c r="O88" s="146"/>
      <c r="P88" s="153">
        <f>SUM(P89:P116)</f>
        <v>0</v>
      </c>
      <c r="Q88" s="146"/>
      <c r="R88" s="153">
        <f>SUM(R89:R116)</f>
        <v>2.34E-4</v>
      </c>
      <c r="S88" s="146"/>
      <c r="T88" s="154">
        <f>SUM(T89:T116)</f>
        <v>0</v>
      </c>
      <c r="AR88" s="155" t="s">
        <v>77</v>
      </c>
      <c r="AT88" s="156" t="s">
        <v>68</v>
      </c>
      <c r="AU88" s="156" t="s">
        <v>77</v>
      </c>
      <c r="AY88" s="155" t="s">
        <v>121</v>
      </c>
      <c r="BK88" s="157">
        <f>SUM(BK89:BK116)</f>
        <v>0</v>
      </c>
    </row>
    <row r="89" spans="2:65" s="20" customFormat="1" ht="44.25" customHeight="1">
      <c r="B89" s="21"/>
      <c r="C89" s="160" t="s">
        <v>77</v>
      </c>
      <c r="D89" s="160" t="s">
        <v>123</v>
      </c>
      <c r="E89" s="161" t="s">
        <v>124</v>
      </c>
      <c r="F89" s="162" t="s">
        <v>125</v>
      </c>
      <c r="G89" s="163" t="s">
        <v>126</v>
      </c>
      <c r="H89" s="164">
        <v>7.8</v>
      </c>
      <c r="I89" s="165"/>
      <c r="J89" s="166">
        <f>ROUND(I89*H89,2)</f>
        <v>0</v>
      </c>
      <c r="K89" s="162" t="s">
        <v>127</v>
      </c>
      <c r="L89" s="25"/>
      <c r="M89" s="167" t="s">
        <v>19</v>
      </c>
      <c r="N89" s="168" t="s">
        <v>40</v>
      </c>
      <c r="O89" s="22"/>
      <c r="P89" s="169">
        <f>O89*H89</f>
        <v>0</v>
      </c>
      <c r="Q89" s="169">
        <v>0</v>
      </c>
      <c r="R89" s="169">
        <f>Q89*H89</f>
        <v>0</v>
      </c>
      <c r="S89" s="169">
        <v>0</v>
      </c>
      <c r="T89" s="170">
        <f>S89*H89</f>
        <v>0</v>
      </c>
      <c r="AR89" s="171" t="s">
        <v>128</v>
      </c>
      <c r="AT89" s="171" t="s">
        <v>123</v>
      </c>
      <c r="AU89" s="171" t="s">
        <v>79</v>
      </c>
      <c r="AY89" s="3" t="s">
        <v>121</v>
      </c>
      <c r="BE89" s="172">
        <f>IF(N89="základní",J89,0)</f>
        <v>0</v>
      </c>
      <c r="BF89" s="172">
        <f>IF(N89="snížená",J89,0)</f>
        <v>0</v>
      </c>
      <c r="BG89" s="172">
        <f>IF(N89="zákl. přenesená",J89,0)</f>
        <v>0</v>
      </c>
      <c r="BH89" s="172">
        <f>IF(N89="sníž. přenesená",J89,0)</f>
        <v>0</v>
      </c>
      <c r="BI89" s="172">
        <f>IF(N89="nulová",J89,0)</f>
        <v>0</v>
      </c>
      <c r="BJ89" s="3" t="s">
        <v>77</v>
      </c>
      <c r="BK89" s="172">
        <f>ROUND(I89*H89,2)</f>
        <v>0</v>
      </c>
      <c r="BL89" s="3" t="s">
        <v>128</v>
      </c>
      <c r="BM89" s="171" t="s">
        <v>129</v>
      </c>
    </row>
    <row r="90" spans="2:65" s="20" customFormat="1">
      <c r="B90" s="21"/>
      <c r="C90" s="22"/>
      <c r="D90" s="173" t="s">
        <v>130</v>
      </c>
      <c r="E90" s="22"/>
      <c r="F90" s="174" t="s">
        <v>131</v>
      </c>
      <c r="G90" s="22"/>
      <c r="H90" s="22"/>
      <c r="I90" s="175"/>
      <c r="J90" s="22"/>
      <c r="K90" s="22"/>
      <c r="L90" s="25"/>
      <c r="M90" s="176"/>
      <c r="N90" s="22"/>
      <c r="O90" s="22"/>
      <c r="P90" s="22"/>
      <c r="Q90" s="22"/>
      <c r="R90" s="22"/>
      <c r="S90" s="22"/>
      <c r="T90" s="53"/>
      <c r="AT90" s="3" t="s">
        <v>130</v>
      </c>
      <c r="AU90" s="3" t="s">
        <v>79</v>
      </c>
    </row>
    <row r="91" spans="2:65" s="177" customFormat="1">
      <c r="B91" s="178"/>
      <c r="C91" s="179"/>
      <c r="D91" s="180" t="s">
        <v>132</v>
      </c>
      <c r="E91" s="181" t="s">
        <v>19</v>
      </c>
      <c r="F91" s="182" t="s">
        <v>545</v>
      </c>
      <c r="G91" s="179"/>
      <c r="H91" s="183">
        <v>7.8</v>
      </c>
      <c r="I91" s="184"/>
      <c r="J91" s="179"/>
      <c r="K91" s="179"/>
      <c r="L91" s="185"/>
      <c r="M91" s="186"/>
      <c r="N91" s="179"/>
      <c r="O91" s="179"/>
      <c r="P91" s="179"/>
      <c r="Q91" s="179"/>
      <c r="R91" s="179"/>
      <c r="S91" s="179"/>
      <c r="T91" s="187"/>
      <c r="AT91" s="188" t="s">
        <v>132</v>
      </c>
      <c r="AU91" s="188" t="s">
        <v>79</v>
      </c>
      <c r="AV91" s="177" t="s">
        <v>79</v>
      </c>
      <c r="AW91" s="177" t="s">
        <v>31</v>
      </c>
      <c r="AX91" s="177" t="s">
        <v>77</v>
      </c>
      <c r="AY91" s="188" t="s">
        <v>121</v>
      </c>
    </row>
    <row r="92" spans="2:65" s="20" customFormat="1" ht="33" customHeight="1">
      <c r="B92" s="21"/>
      <c r="C92" s="160" t="s">
        <v>79</v>
      </c>
      <c r="D92" s="160" t="s">
        <v>123</v>
      </c>
      <c r="E92" s="161" t="s">
        <v>134</v>
      </c>
      <c r="F92" s="162" t="s">
        <v>135</v>
      </c>
      <c r="G92" s="163" t="s">
        <v>126</v>
      </c>
      <c r="H92" s="164">
        <v>7.8</v>
      </c>
      <c r="I92" s="165"/>
      <c r="J92" s="166">
        <f>ROUND(I92*H92,2)</f>
        <v>0</v>
      </c>
      <c r="K92" s="162" t="s">
        <v>127</v>
      </c>
      <c r="L92" s="25"/>
      <c r="M92" s="167" t="s">
        <v>19</v>
      </c>
      <c r="N92" s="168" t="s">
        <v>40</v>
      </c>
      <c r="O92" s="22"/>
      <c r="P92" s="169">
        <f>O92*H92</f>
        <v>0</v>
      </c>
      <c r="Q92" s="169">
        <v>0</v>
      </c>
      <c r="R92" s="169">
        <f>Q92*H92</f>
        <v>0</v>
      </c>
      <c r="S92" s="169">
        <v>0</v>
      </c>
      <c r="T92" s="170">
        <f>S92*H92</f>
        <v>0</v>
      </c>
      <c r="AR92" s="171" t="s">
        <v>128</v>
      </c>
      <c r="AT92" s="171" t="s">
        <v>123</v>
      </c>
      <c r="AU92" s="171" t="s">
        <v>79</v>
      </c>
      <c r="AY92" s="3" t="s">
        <v>121</v>
      </c>
      <c r="BE92" s="172">
        <f>IF(N92="základní",J92,0)</f>
        <v>0</v>
      </c>
      <c r="BF92" s="172">
        <f>IF(N92="snížená",J92,0)</f>
        <v>0</v>
      </c>
      <c r="BG92" s="172">
        <f>IF(N92="zákl. přenesená",J92,0)</f>
        <v>0</v>
      </c>
      <c r="BH92" s="172">
        <f>IF(N92="sníž. přenesená",J92,0)</f>
        <v>0</v>
      </c>
      <c r="BI92" s="172">
        <f>IF(N92="nulová",J92,0)</f>
        <v>0</v>
      </c>
      <c r="BJ92" s="3" t="s">
        <v>77</v>
      </c>
      <c r="BK92" s="172">
        <f>ROUND(I92*H92,2)</f>
        <v>0</v>
      </c>
      <c r="BL92" s="3" t="s">
        <v>128</v>
      </c>
      <c r="BM92" s="171" t="s">
        <v>136</v>
      </c>
    </row>
    <row r="93" spans="2:65" s="20" customFormat="1">
      <c r="B93" s="21"/>
      <c r="C93" s="22"/>
      <c r="D93" s="173" t="s">
        <v>130</v>
      </c>
      <c r="E93" s="22"/>
      <c r="F93" s="174" t="s">
        <v>137</v>
      </c>
      <c r="G93" s="22"/>
      <c r="H93" s="22"/>
      <c r="I93" s="175"/>
      <c r="J93" s="22"/>
      <c r="K93" s="22"/>
      <c r="L93" s="25"/>
      <c r="M93" s="176"/>
      <c r="N93" s="22"/>
      <c r="O93" s="22"/>
      <c r="P93" s="22"/>
      <c r="Q93" s="22"/>
      <c r="R93" s="22"/>
      <c r="S93" s="22"/>
      <c r="T93" s="53"/>
      <c r="AT93" s="3" t="s">
        <v>130</v>
      </c>
      <c r="AU93" s="3" t="s">
        <v>79</v>
      </c>
    </row>
    <row r="94" spans="2:65" s="20" customFormat="1" ht="19.5">
      <c r="B94" s="21"/>
      <c r="C94" s="22"/>
      <c r="D94" s="180" t="s">
        <v>138</v>
      </c>
      <c r="E94" s="22"/>
      <c r="F94" s="189" t="s">
        <v>139</v>
      </c>
      <c r="G94" s="22"/>
      <c r="H94" s="22"/>
      <c r="I94" s="175"/>
      <c r="J94" s="22"/>
      <c r="K94" s="22"/>
      <c r="L94" s="25"/>
      <c r="M94" s="176"/>
      <c r="N94" s="22"/>
      <c r="O94" s="22"/>
      <c r="P94" s="22"/>
      <c r="Q94" s="22"/>
      <c r="R94" s="22"/>
      <c r="S94" s="22"/>
      <c r="T94" s="53"/>
      <c r="AT94" s="3" t="s">
        <v>138</v>
      </c>
      <c r="AU94" s="3" t="s">
        <v>79</v>
      </c>
    </row>
    <row r="95" spans="2:65" s="20" customFormat="1" ht="33" customHeight="1">
      <c r="B95" s="21"/>
      <c r="C95" s="160" t="s">
        <v>140</v>
      </c>
      <c r="D95" s="160" t="s">
        <v>123</v>
      </c>
      <c r="E95" s="161" t="s">
        <v>141</v>
      </c>
      <c r="F95" s="162" t="s">
        <v>142</v>
      </c>
      <c r="G95" s="163" t="s">
        <v>126</v>
      </c>
      <c r="H95" s="164">
        <v>78</v>
      </c>
      <c r="I95" s="165"/>
      <c r="J95" s="166">
        <f>ROUND(I95*H95,2)</f>
        <v>0</v>
      </c>
      <c r="K95" s="162" t="s">
        <v>127</v>
      </c>
      <c r="L95" s="25"/>
      <c r="M95" s="167" t="s">
        <v>19</v>
      </c>
      <c r="N95" s="168" t="s">
        <v>40</v>
      </c>
      <c r="O95" s="22"/>
      <c r="P95" s="169">
        <f>O95*H95</f>
        <v>0</v>
      </c>
      <c r="Q95" s="169">
        <v>0</v>
      </c>
      <c r="R95" s="169">
        <f>Q95*H95</f>
        <v>0</v>
      </c>
      <c r="S95" s="169">
        <v>0</v>
      </c>
      <c r="T95" s="170">
        <f>S95*H95</f>
        <v>0</v>
      </c>
      <c r="AR95" s="171" t="s">
        <v>128</v>
      </c>
      <c r="AT95" s="171" t="s">
        <v>123</v>
      </c>
      <c r="AU95" s="171" t="s">
        <v>79</v>
      </c>
      <c r="AY95" s="3" t="s">
        <v>121</v>
      </c>
      <c r="BE95" s="172">
        <f>IF(N95="základní",J95,0)</f>
        <v>0</v>
      </c>
      <c r="BF95" s="172">
        <f>IF(N95="snížená",J95,0)</f>
        <v>0</v>
      </c>
      <c r="BG95" s="172">
        <f>IF(N95="zákl. přenesená",J95,0)</f>
        <v>0</v>
      </c>
      <c r="BH95" s="172">
        <f>IF(N95="sníž. přenesená",J95,0)</f>
        <v>0</v>
      </c>
      <c r="BI95" s="172">
        <f>IF(N95="nulová",J95,0)</f>
        <v>0</v>
      </c>
      <c r="BJ95" s="3" t="s">
        <v>77</v>
      </c>
      <c r="BK95" s="172">
        <f>ROUND(I95*H95,2)</f>
        <v>0</v>
      </c>
      <c r="BL95" s="3" t="s">
        <v>128</v>
      </c>
      <c r="BM95" s="171" t="s">
        <v>143</v>
      </c>
    </row>
    <row r="96" spans="2:65" s="20" customFormat="1">
      <c r="B96" s="21"/>
      <c r="C96" s="22"/>
      <c r="D96" s="173" t="s">
        <v>130</v>
      </c>
      <c r="E96" s="22"/>
      <c r="F96" s="174" t="s">
        <v>144</v>
      </c>
      <c r="G96" s="22"/>
      <c r="H96" s="22"/>
      <c r="I96" s="175"/>
      <c r="J96" s="22"/>
      <c r="K96" s="22"/>
      <c r="L96" s="25"/>
      <c r="M96" s="176"/>
      <c r="N96" s="22"/>
      <c r="O96" s="22"/>
      <c r="P96" s="22"/>
      <c r="Q96" s="22"/>
      <c r="R96" s="22"/>
      <c r="S96" s="22"/>
      <c r="T96" s="53"/>
      <c r="AT96" s="3" t="s">
        <v>130</v>
      </c>
      <c r="AU96" s="3" t="s">
        <v>79</v>
      </c>
    </row>
    <row r="97" spans="2:65" s="177" customFormat="1">
      <c r="B97" s="178"/>
      <c r="C97" s="179"/>
      <c r="D97" s="180" t="s">
        <v>132</v>
      </c>
      <c r="E97" s="179"/>
      <c r="F97" s="182" t="s">
        <v>546</v>
      </c>
      <c r="G97" s="179"/>
      <c r="H97" s="183">
        <v>78</v>
      </c>
      <c r="I97" s="184"/>
      <c r="J97" s="179"/>
      <c r="K97" s="179"/>
      <c r="L97" s="185"/>
      <c r="M97" s="186"/>
      <c r="N97" s="179"/>
      <c r="O97" s="179"/>
      <c r="P97" s="179"/>
      <c r="Q97" s="179"/>
      <c r="R97" s="179"/>
      <c r="S97" s="179"/>
      <c r="T97" s="187"/>
      <c r="AT97" s="188" t="s">
        <v>132</v>
      </c>
      <c r="AU97" s="188" t="s">
        <v>79</v>
      </c>
      <c r="AV97" s="177" t="s">
        <v>79</v>
      </c>
      <c r="AW97" s="177" t="s">
        <v>4</v>
      </c>
      <c r="AX97" s="177" t="s">
        <v>77</v>
      </c>
      <c r="AY97" s="188" t="s">
        <v>121</v>
      </c>
    </row>
    <row r="98" spans="2:65" s="20" customFormat="1" ht="24.2" customHeight="1">
      <c r="B98" s="21"/>
      <c r="C98" s="160" t="s">
        <v>128</v>
      </c>
      <c r="D98" s="160" t="s">
        <v>123</v>
      </c>
      <c r="E98" s="161" t="s">
        <v>146</v>
      </c>
      <c r="F98" s="162" t="s">
        <v>147</v>
      </c>
      <c r="G98" s="163" t="s">
        <v>126</v>
      </c>
      <c r="H98" s="164">
        <v>7.8</v>
      </c>
      <c r="I98" s="165"/>
      <c r="J98" s="166">
        <f>ROUND(I98*H98,2)</f>
        <v>0</v>
      </c>
      <c r="K98" s="162" t="s">
        <v>127</v>
      </c>
      <c r="L98" s="25"/>
      <c r="M98" s="167" t="s">
        <v>19</v>
      </c>
      <c r="N98" s="168" t="s">
        <v>40</v>
      </c>
      <c r="O98" s="22"/>
      <c r="P98" s="169">
        <f>O98*H98</f>
        <v>0</v>
      </c>
      <c r="Q98" s="169">
        <v>3.0000000000000001E-5</v>
      </c>
      <c r="R98" s="169">
        <f>Q98*H98</f>
        <v>2.34E-4</v>
      </c>
      <c r="S98" s="169">
        <v>0</v>
      </c>
      <c r="T98" s="170">
        <f>S98*H98</f>
        <v>0</v>
      </c>
      <c r="AR98" s="171" t="s">
        <v>128</v>
      </c>
      <c r="AT98" s="171" t="s">
        <v>123</v>
      </c>
      <c r="AU98" s="171" t="s">
        <v>79</v>
      </c>
      <c r="AY98" s="3" t="s">
        <v>121</v>
      </c>
      <c r="BE98" s="172">
        <f>IF(N98="základní",J98,0)</f>
        <v>0</v>
      </c>
      <c r="BF98" s="172">
        <f>IF(N98="snížená",J98,0)</f>
        <v>0</v>
      </c>
      <c r="BG98" s="172">
        <f>IF(N98="zákl. přenesená",J98,0)</f>
        <v>0</v>
      </c>
      <c r="BH98" s="172">
        <f>IF(N98="sníž. přenesená",J98,0)</f>
        <v>0</v>
      </c>
      <c r="BI98" s="172">
        <f>IF(N98="nulová",J98,0)</f>
        <v>0</v>
      </c>
      <c r="BJ98" s="3" t="s">
        <v>77</v>
      </c>
      <c r="BK98" s="172">
        <f>ROUND(I98*H98,2)</f>
        <v>0</v>
      </c>
      <c r="BL98" s="3" t="s">
        <v>128</v>
      </c>
      <c r="BM98" s="171" t="s">
        <v>148</v>
      </c>
    </row>
    <row r="99" spans="2:65" s="20" customFormat="1">
      <c r="B99" s="21"/>
      <c r="C99" s="22"/>
      <c r="D99" s="173" t="s">
        <v>130</v>
      </c>
      <c r="E99" s="22"/>
      <c r="F99" s="174" t="s">
        <v>149</v>
      </c>
      <c r="G99" s="22"/>
      <c r="H99" s="22"/>
      <c r="I99" s="175"/>
      <c r="J99" s="22"/>
      <c r="K99" s="22"/>
      <c r="L99" s="25"/>
      <c r="M99" s="176"/>
      <c r="N99" s="22"/>
      <c r="O99" s="22"/>
      <c r="P99" s="22"/>
      <c r="Q99" s="22"/>
      <c r="R99" s="22"/>
      <c r="S99" s="22"/>
      <c r="T99" s="53"/>
      <c r="AT99" s="3" t="s">
        <v>130</v>
      </c>
      <c r="AU99" s="3" t="s">
        <v>79</v>
      </c>
    </row>
    <row r="100" spans="2:65" s="20" customFormat="1" ht="29.25">
      <c r="B100" s="21"/>
      <c r="C100" s="22"/>
      <c r="D100" s="180" t="s">
        <v>138</v>
      </c>
      <c r="E100" s="22"/>
      <c r="F100" s="189" t="s">
        <v>150</v>
      </c>
      <c r="G100" s="22"/>
      <c r="H100" s="22"/>
      <c r="I100" s="175"/>
      <c r="J100" s="22"/>
      <c r="K100" s="22"/>
      <c r="L100" s="25"/>
      <c r="M100" s="176"/>
      <c r="N100" s="22"/>
      <c r="O100" s="22"/>
      <c r="P100" s="22"/>
      <c r="Q100" s="22"/>
      <c r="R100" s="22"/>
      <c r="S100" s="22"/>
      <c r="T100" s="53"/>
      <c r="AT100" s="3" t="s">
        <v>138</v>
      </c>
      <c r="AU100" s="3" t="s">
        <v>79</v>
      </c>
    </row>
    <row r="101" spans="2:65" s="20" customFormat="1" ht="24.2" customHeight="1">
      <c r="B101" s="21"/>
      <c r="C101" s="160" t="s">
        <v>151</v>
      </c>
      <c r="D101" s="160" t="s">
        <v>123</v>
      </c>
      <c r="E101" s="161" t="s">
        <v>152</v>
      </c>
      <c r="F101" s="162" t="s">
        <v>153</v>
      </c>
      <c r="G101" s="163" t="s">
        <v>154</v>
      </c>
      <c r="H101" s="164">
        <v>24.3</v>
      </c>
      <c r="I101" s="165"/>
      <c r="J101" s="166">
        <f>ROUND(I101*H101,2)</f>
        <v>0</v>
      </c>
      <c r="K101" s="162" t="s">
        <v>127</v>
      </c>
      <c r="L101" s="25"/>
      <c r="M101" s="167" t="s">
        <v>19</v>
      </c>
      <c r="N101" s="168" t="s">
        <v>40</v>
      </c>
      <c r="O101" s="22"/>
      <c r="P101" s="169">
        <f>O101*H101</f>
        <v>0</v>
      </c>
      <c r="Q101" s="169">
        <v>0</v>
      </c>
      <c r="R101" s="169">
        <f>Q101*H101</f>
        <v>0</v>
      </c>
      <c r="S101" s="169">
        <v>0</v>
      </c>
      <c r="T101" s="170">
        <f>S101*H101</f>
        <v>0</v>
      </c>
      <c r="AR101" s="171" t="s">
        <v>128</v>
      </c>
      <c r="AT101" s="171" t="s">
        <v>123</v>
      </c>
      <c r="AU101" s="171" t="s">
        <v>79</v>
      </c>
      <c r="AY101" s="3" t="s">
        <v>121</v>
      </c>
      <c r="BE101" s="172">
        <f>IF(N101="základní",J101,0)</f>
        <v>0</v>
      </c>
      <c r="BF101" s="172">
        <f>IF(N101="snížená",J101,0)</f>
        <v>0</v>
      </c>
      <c r="BG101" s="172">
        <f>IF(N101="zákl. přenesená",J101,0)</f>
        <v>0</v>
      </c>
      <c r="BH101" s="172">
        <f>IF(N101="sníž. přenesená",J101,0)</f>
        <v>0</v>
      </c>
      <c r="BI101" s="172">
        <f>IF(N101="nulová",J101,0)</f>
        <v>0</v>
      </c>
      <c r="BJ101" s="3" t="s">
        <v>77</v>
      </c>
      <c r="BK101" s="172">
        <f>ROUND(I101*H101,2)</f>
        <v>0</v>
      </c>
      <c r="BL101" s="3" t="s">
        <v>128</v>
      </c>
      <c r="BM101" s="171" t="s">
        <v>155</v>
      </c>
    </row>
    <row r="102" spans="2:65" s="20" customFormat="1">
      <c r="B102" s="21"/>
      <c r="C102" s="22"/>
      <c r="D102" s="173" t="s">
        <v>130</v>
      </c>
      <c r="E102" s="22"/>
      <c r="F102" s="174" t="s">
        <v>156</v>
      </c>
      <c r="G102" s="22"/>
      <c r="H102" s="22"/>
      <c r="I102" s="175"/>
      <c r="J102" s="22"/>
      <c r="K102" s="22"/>
      <c r="L102" s="25"/>
      <c r="M102" s="176"/>
      <c r="N102" s="22"/>
      <c r="O102" s="22"/>
      <c r="P102" s="22"/>
      <c r="Q102" s="22"/>
      <c r="R102" s="22"/>
      <c r="S102" s="22"/>
      <c r="T102" s="53"/>
      <c r="AT102" s="3" t="s">
        <v>130</v>
      </c>
      <c r="AU102" s="3" t="s">
        <v>79</v>
      </c>
    </row>
    <row r="103" spans="2:65" s="190" customFormat="1" ht="22.5">
      <c r="B103" s="191"/>
      <c r="C103" s="192"/>
      <c r="D103" s="180" t="s">
        <v>132</v>
      </c>
      <c r="E103" s="193" t="s">
        <v>19</v>
      </c>
      <c r="F103" s="194" t="s">
        <v>157</v>
      </c>
      <c r="G103" s="192"/>
      <c r="H103" s="193" t="s">
        <v>19</v>
      </c>
      <c r="I103" s="195"/>
      <c r="J103" s="192"/>
      <c r="K103" s="192"/>
      <c r="L103" s="196"/>
      <c r="M103" s="197"/>
      <c r="N103" s="192"/>
      <c r="O103" s="192"/>
      <c r="P103" s="192"/>
      <c r="Q103" s="192"/>
      <c r="R103" s="192"/>
      <c r="S103" s="192"/>
      <c r="T103" s="198"/>
      <c r="AT103" s="199" t="s">
        <v>132</v>
      </c>
      <c r="AU103" s="199" t="s">
        <v>79</v>
      </c>
      <c r="AV103" s="190" t="s">
        <v>77</v>
      </c>
      <c r="AW103" s="190" t="s">
        <v>31</v>
      </c>
      <c r="AX103" s="190" t="s">
        <v>69</v>
      </c>
      <c r="AY103" s="199" t="s">
        <v>121</v>
      </c>
    </row>
    <row r="104" spans="2:65" s="177" customFormat="1">
      <c r="B104" s="178"/>
      <c r="C104" s="179"/>
      <c r="D104" s="180" t="s">
        <v>132</v>
      </c>
      <c r="E104" s="181" t="s">
        <v>19</v>
      </c>
      <c r="F104" s="182" t="s">
        <v>547</v>
      </c>
      <c r="G104" s="179"/>
      <c r="H104" s="183">
        <v>7.2</v>
      </c>
      <c r="I104" s="184"/>
      <c r="J104" s="179"/>
      <c r="K104" s="179"/>
      <c r="L104" s="185"/>
      <c r="M104" s="186"/>
      <c r="N104" s="179"/>
      <c r="O104" s="179"/>
      <c r="P104" s="179"/>
      <c r="Q104" s="179"/>
      <c r="R104" s="179"/>
      <c r="S104" s="179"/>
      <c r="T104" s="187"/>
      <c r="AT104" s="188" t="s">
        <v>132</v>
      </c>
      <c r="AU104" s="188" t="s">
        <v>79</v>
      </c>
      <c r="AV104" s="177" t="s">
        <v>79</v>
      </c>
      <c r="AW104" s="177" t="s">
        <v>31</v>
      </c>
      <c r="AX104" s="177" t="s">
        <v>69</v>
      </c>
      <c r="AY104" s="188" t="s">
        <v>121</v>
      </c>
    </row>
    <row r="105" spans="2:65" s="177" customFormat="1">
      <c r="B105" s="178"/>
      <c r="C105" s="179"/>
      <c r="D105" s="180" t="s">
        <v>132</v>
      </c>
      <c r="E105" s="181" t="s">
        <v>19</v>
      </c>
      <c r="F105" s="182" t="s">
        <v>548</v>
      </c>
      <c r="G105" s="179"/>
      <c r="H105" s="183">
        <v>17.100000000000001</v>
      </c>
      <c r="I105" s="184"/>
      <c r="J105" s="179"/>
      <c r="K105" s="179"/>
      <c r="L105" s="185"/>
      <c r="M105" s="186"/>
      <c r="N105" s="179"/>
      <c r="O105" s="179"/>
      <c r="P105" s="179"/>
      <c r="Q105" s="179"/>
      <c r="R105" s="179"/>
      <c r="S105" s="179"/>
      <c r="T105" s="187"/>
      <c r="AT105" s="188" t="s">
        <v>132</v>
      </c>
      <c r="AU105" s="188" t="s">
        <v>79</v>
      </c>
      <c r="AV105" s="177" t="s">
        <v>79</v>
      </c>
      <c r="AW105" s="177" t="s">
        <v>31</v>
      </c>
      <c r="AX105" s="177" t="s">
        <v>69</v>
      </c>
      <c r="AY105" s="188" t="s">
        <v>121</v>
      </c>
    </row>
    <row r="106" spans="2:65" s="200" customFormat="1">
      <c r="B106" s="201"/>
      <c r="C106" s="202"/>
      <c r="D106" s="180" t="s">
        <v>132</v>
      </c>
      <c r="E106" s="203" t="s">
        <v>19</v>
      </c>
      <c r="F106" s="204" t="s">
        <v>160</v>
      </c>
      <c r="G106" s="202"/>
      <c r="H106" s="205">
        <v>24.3</v>
      </c>
      <c r="I106" s="206"/>
      <c r="J106" s="202"/>
      <c r="K106" s="202"/>
      <c r="L106" s="207"/>
      <c r="M106" s="208"/>
      <c r="N106" s="202"/>
      <c r="O106" s="202"/>
      <c r="P106" s="202"/>
      <c r="Q106" s="202"/>
      <c r="R106" s="202"/>
      <c r="S106" s="202"/>
      <c r="T106" s="209"/>
      <c r="AT106" s="210" t="s">
        <v>132</v>
      </c>
      <c r="AU106" s="210" t="s">
        <v>79</v>
      </c>
      <c r="AV106" s="200" t="s">
        <v>128</v>
      </c>
      <c r="AW106" s="200" t="s">
        <v>31</v>
      </c>
      <c r="AX106" s="200" t="s">
        <v>77</v>
      </c>
      <c r="AY106" s="210" t="s">
        <v>121</v>
      </c>
    </row>
    <row r="107" spans="2:65" s="20" customFormat="1" ht="44.25" customHeight="1">
      <c r="B107" s="21"/>
      <c r="C107" s="160" t="s">
        <v>161</v>
      </c>
      <c r="D107" s="160" t="s">
        <v>123</v>
      </c>
      <c r="E107" s="161" t="s">
        <v>170</v>
      </c>
      <c r="F107" s="162" t="s">
        <v>171</v>
      </c>
      <c r="G107" s="163" t="s">
        <v>164</v>
      </c>
      <c r="H107" s="164">
        <v>2.11</v>
      </c>
      <c r="I107" s="165"/>
      <c r="J107" s="166">
        <f>ROUND(I107*H107,2)</f>
        <v>0</v>
      </c>
      <c r="K107" s="162" t="s">
        <v>127</v>
      </c>
      <c r="L107" s="25"/>
      <c r="M107" s="167" t="s">
        <v>19</v>
      </c>
      <c r="N107" s="168" t="s">
        <v>40</v>
      </c>
      <c r="O107" s="22"/>
      <c r="P107" s="169">
        <f>O107*H107</f>
        <v>0</v>
      </c>
      <c r="Q107" s="169">
        <v>0</v>
      </c>
      <c r="R107" s="169">
        <f>Q107*H107</f>
        <v>0</v>
      </c>
      <c r="S107" s="169">
        <v>0</v>
      </c>
      <c r="T107" s="170">
        <f>S107*H107</f>
        <v>0</v>
      </c>
      <c r="AR107" s="171" t="s">
        <v>128</v>
      </c>
      <c r="AT107" s="171" t="s">
        <v>123</v>
      </c>
      <c r="AU107" s="171" t="s">
        <v>79</v>
      </c>
      <c r="AY107" s="3" t="s">
        <v>121</v>
      </c>
      <c r="BE107" s="172">
        <f>IF(N107="základní",J107,0)</f>
        <v>0</v>
      </c>
      <c r="BF107" s="172">
        <f>IF(N107="snížená",J107,0)</f>
        <v>0</v>
      </c>
      <c r="BG107" s="172">
        <f>IF(N107="zákl. přenesená",J107,0)</f>
        <v>0</v>
      </c>
      <c r="BH107" s="172">
        <f>IF(N107="sníž. přenesená",J107,0)</f>
        <v>0</v>
      </c>
      <c r="BI107" s="172">
        <f>IF(N107="nulová",J107,0)</f>
        <v>0</v>
      </c>
      <c r="BJ107" s="3" t="s">
        <v>77</v>
      </c>
      <c r="BK107" s="172">
        <f>ROUND(I107*H107,2)</f>
        <v>0</v>
      </c>
      <c r="BL107" s="3" t="s">
        <v>128</v>
      </c>
      <c r="BM107" s="171" t="s">
        <v>172</v>
      </c>
    </row>
    <row r="108" spans="2:65" s="20" customFormat="1">
      <c r="B108" s="21"/>
      <c r="C108" s="22"/>
      <c r="D108" s="173" t="s">
        <v>130</v>
      </c>
      <c r="E108" s="22"/>
      <c r="F108" s="174" t="s">
        <v>173</v>
      </c>
      <c r="G108" s="22"/>
      <c r="H108" s="22"/>
      <c r="I108" s="175"/>
      <c r="J108" s="22"/>
      <c r="K108" s="22"/>
      <c r="L108" s="25"/>
      <c r="M108" s="176"/>
      <c r="N108" s="22"/>
      <c r="O108" s="22"/>
      <c r="P108" s="22"/>
      <c r="Q108" s="22"/>
      <c r="R108" s="22"/>
      <c r="S108" s="22"/>
      <c r="T108" s="53"/>
      <c r="AT108" s="3" t="s">
        <v>130</v>
      </c>
      <c r="AU108" s="3" t="s">
        <v>79</v>
      </c>
    </row>
    <row r="109" spans="2:65" s="190" customFormat="1">
      <c r="B109" s="191"/>
      <c r="C109" s="192"/>
      <c r="D109" s="180" t="s">
        <v>132</v>
      </c>
      <c r="E109" s="193" t="s">
        <v>19</v>
      </c>
      <c r="F109" s="194" t="s">
        <v>174</v>
      </c>
      <c r="G109" s="192"/>
      <c r="H109" s="193" t="s">
        <v>19</v>
      </c>
      <c r="I109" s="195"/>
      <c r="J109" s="192"/>
      <c r="K109" s="192"/>
      <c r="L109" s="196"/>
      <c r="M109" s="197"/>
      <c r="N109" s="192"/>
      <c r="O109" s="192"/>
      <c r="P109" s="192"/>
      <c r="Q109" s="192"/>
      <c r="R109" s="192"/>
      <c r="S109" s="192"/>
      <c r="T109" s="198"/>
      <c r="AT109" s="199" t="s">
        <v>132</v>
      </c>
      <c r="AU109" s="199" t="s">
        <v>79</v>
      </c>
      <c r="AV109" s="190" t="s">
        <v>77</v>
      </c>
      <c r="AW109" s="190" t="s">
        <v>31</v>
      </c>
      <c r="AX109" s="190" t="s">
        <v>69</v>
      </c>
      <c r="AY109" s="199" t="s">
        <v>121</v>
      </c>
    </row>
    <row r="110" spans="2:65" s="190" customFormat="1" ht="22.5">
      <c r="B110" s="191"/>
      <c r="C110" s="192"/>
      <c r="D110" s="180" t="s">
        <v>132</v>
      </c>
      <c r="E110" s="193" t="s">
        <v>19</v>
      </c>
      <c r="F110" s="194" t="s">
        <v>175</v>
      </c>
      <c r="G110" s="192"/>
      <c r="H110" s="193" t="s">
        <v>19</v>
      </c>
      <c r="I110" s="195"/>
      <c r="J110" s="192"/>
      <c r="K110" s="192"/>
      <c r="L110" s="196"/>
      <c r="M110" s="197"/>
      <c r="N110" s="192"/>
      <c r="O110" s="192"/>
      <c r="P110" s="192"/>
      <c r="Q110" s="192"/>
      <c r="R110" s="192"/>
      <c r="S110" s="192"/>
      <c r="T110" s="198"/>
      <c r="AT110" s="199" t="s">
        <v>132</v>
      </c>
      <c r="AU110" s="199" t="s">
        <v>79</v>
      </c>
      <c r="AV110" s="190" t="s">
        <v>77</v>
      </c>
      <c r="AW110" s="190" t="s">
        <v>31</v>
      </c>
      <c r="AX110" s="190" t="s">
        <v>69</v>
      </c>
      <c r="AY110" s="199" t="s">
        <v>121</v>
      </c>
    </row>
    <row r="111" spans="2:65" s="190" customFormat="1">
      <c r="B111" s="191"/>
      <c r="C111" s="192"/>
      <c r="D111" s="180" t="s">
        <v>132</v>
      </c>
      <c r="E111" s="193" t="s">
        <v>19</v>
      </c>
      <c r="F111" s="194" t="s">
        <v>176</v>
      </c>
      <c r="G111" s="192"/>
      <c r="H111" s="193" t="s">
        <v>19</v>
      </c>
      <c r="I111" s="195"/>
      <c r="J111" s="192"/>
      <c r="K111" s="192"/>
      <c r="L111" s="196"/>
      <c r="M111" s="197"/>
      <c r="N111" s="192"/>
      <c r="O111" s="192"/>
      <c r="P111" s="192"/>
      <c r="Q111" s="192"/>
      <c r="R111" s="192"/>
      <c r="S111" s="192"/>
      <c r="T111" s="198"/>
      <c r="AT111" s="199" t="s">
        <v>132</v>
      </c>
      <c r="AU111" s="199" t="s">
        <v>79</v>
      </c>
      <c r="AV111" s="190" t="s">
        <v>77</v>
      </c>
      <c r="AW111" s="190" t="s">
        <v>31</v>
      </c>
      <c r="AX111" s="190" t="s">
        <v>69</v>
      </c>
      <c r="AY111" s="199" t="s">
        <v>121</v>
      </c>
    </row>
    <row r="112" spans="2:65" s="177" customFormat="1">
      <c r="B112" s="178"/>
      <c r="C112" s="179"/>
      <c r="D112" s="180" t="s">
        <v>132</v>
      </c>
      <c r="E112" s="181" t="s">
        <v>19</v>
      </c>
      <c r="F112" s="182" t="s">
        <v>549</v>
      </c>
      <c r="G112" s="179"/>
      <c r="H112" s="183">
        <v>2.11</v>
      </c>
      <c r="I112" s="184"/>
      <c r="J112" s="179"/>
      <c r="K112" s="179"/>
      <c r="L112" s="185"/>
      <c r="M112" s="186"/>
      <c r="N112" s="179"/>
      <c r="O112" s="179"/>
      <c r="P112" s="179"/>
      <c r="Q112" s="179"/>
      <c r="R112" s="179"/>
      <c r="S112" s="179"/>
      <c r="T112" s="187"/>
      <c r="AT112" s="188" t="s">
        <v>132</v>
      </c>
      <c r="AU112" s="188" t="s">
        <v>79</v>
      </c>
      <c r="AV112" s="177" t="s">
        <v>79</v>
      </c>
      <c r="AW112" s="177" t="s">
        <v>31</v>
      </c>
      <c r="AX112" s="177" t="s">
        <v>69</v>
      </c>
      <c r="AY112" s="188" t="s">
        <v>121</v>
      </c>
    </row>
    <row r="113" spans="2:65" s="200" customFormat="1">
      <c r="B113" s="201"/>
      <c r="C113" s="202"/>
      <c r="D113" s="180" t="s">
        <v>132</v>
      </c>
      <c r="E113" s="203" t="s">
        <v>19</v>
      </c>
      <c r="F113" s="204" t="s">
        <v>160</v>
      </c>
      <c r="G113" s="202"/>
      <c r="H113" s="205">
        <v>2.11</v>
      </c>
      <c r="I113" s="206"/>
      <c r="J113" s="202"/>
      <c r="K113" s="202"/>
      <c r="L113" s="207"/>
      <c r="M113" s="208"/>
      <c r="N113" s="202"/>
      <c r="O113" s="202"/>
      <c r="P113" s="202"/>
      <c r="Q113" s="202"/>
      <c r="R113" s="202"/>
      <c r="S113" s="202"/>
      <c r="T113" s="209"/>
      <c r="AT113" s="210" t="s">
        <v>132</v>
      </c>
      <c r="AU113" s="210" t="s">
        <v>79</v>
      </c>
      <c r="AV113" s="200" t="s">
        <v>128</v>
      </c>
      <c r="AW113" s="200" t="s">
        <v>31</v>
      </c>
      <c r="AX113" s="200" t="s">
        <v>77</v>
      </c>
      <c r="AY113" s="210" t="s">
        <v>121</v>
      </c>
    </row>
    <row r="114" spans="2:65" s="20" customFormat="1" ht="24.2" customHeight="1">
      <c r="B114" s="21"/>
      <c r="C114" s="160" t="s">
        <v>169</v>
      </c>
      <c r="D114" s="160" t="s">
        <v>123</v>
      </c>
      <c r="E114" s="161" t="s">
        <v>182</v>
      </c>
      <c r="F114" s="162" t="s">
        <v>183</v>
      </c>
      <c r="G114" s="163" t="s">
        <v>154</v>
      </c>
      <c r="H114" s="164">
        <v>77.66</v>
      </c>
      <c r="I114" s="165"/>
      <c r="J114" s="166">
        <f>ROUND(I114*H114,2)</f>
        <v>0</v>
      </c>
      <c r="K114" s="162" t="s">
        <v>19</v>
      </c>
      <c r="L114" s="25"/>
      <c r="M114" s="167" t="s">
        <v>19</v>
      </c>
      <c r="N114" s="168" t="s">
        <v>40</v>
      </c>
      <c r="O114" s="22"/>
      <c r="P114" s="169">
        <f>O114*H114</f>
        <v>0</v>
      </c>
      <c r="Q114" s="169">
        <v>0</v>
      </c>
      <c r="R114" s="169">
        <f>Q114*H114</f>
        <v>0</v>
      </c>
      <c r="S114" s="169">
        <v>0</v>
      </c>
      <c r="T114" s="170">
        <f>S114*H114</f>
        <v>0</v>
      </c>
      <c r="AR114" s="171" t="s">
        <v>128</v>
      </c>
      <c r="AT114" s="171" t="s">
        <v>123</v>
      </c>
      <c r="AU114" s="171" t="s">
        <v>79</v>
      </c>
      <c r="AY114" s="3" t="s">
        <v>121</v>
      </c>
      <c r="BE114" s="172">
        <f>IF(N114="základní",J114,0)</f>
        <v>0</v>
      </c>
      <c r="BF114" s="172">
        <f>IF(N114="snížená",J114,0)</f>
        <v>0</v>
      </c>
      <c r="BG114" s="172">
        <f>IF(N114="zákl. přenesená",J114,0)</f>
        <v>0</v>
      </c>
      <c r="BH114" s="172">
        <f>IF(N114="sníž. přenesená",J114,0)</f>
        <v>0</v>
      </c>
      <c r="BI114" s="172">
        <f>IF(N114="nulová",J114,0)</f>
        <v>0</v>
      </c>
      <c r="BJ114" s="3" t="s">
        <v>77</v>
      </c>
      <c r="BK114" s="172">
        <f>ROUND(I114*H114,2)</f>
        <v>0</v>
      </c>
      <c r="BL114" s="3" t="s">
        <v>128</v>
      </c>
      <c r="BM114" s="171" t="s">
        <v>184</v>
      </c>
    </row>
    <row r="115" spans="2:65" s="177" customFormat="1">
      <c r="B115" s="178"/>
      <c r="C115" s="179"/>
      <c r="D115" s="180" t="s">
        <v>132</v>
      </c>
      <c r="E115" s="181" t="s">
        <v>19</v>
      </c>
      <c r="F115" s="182" t="s">
        <v>550</v>
      </c>
      <c r="G115" s="179"/>
      <c r="H115" s="183">
        <v>77.66</v>
      </c>
      <c r="I115" s="184"/>
      <c r="J115" s="179"/>
      <c r="K115" s="179"/>
      <c r="L115" s="185"/>
      <c r="M115" s="186"/>
      <c r="N115" s="179"/>
      <c r="O115" s="179"/>
      <c r="P115" s="179"/>
      <c r="Q115" s="179"/>
      <c r="R115" s="179"/>
      <c r="S115" s="179"/>
      <c r="T115" s="187"/>
      <c r="AT115" s="188" t="s">
        <v>132</v>
      </c>
      <c r="AU115" s="188" t="s">
        <v>79</v>
      </c>
      <c r="AV115" s="177" t="s">
        <v>79</v>
      </c>
      <c r="AW115" s="177" t="s">
        <v>31</v>
      </c>
      <c r="AX115" s="177" t="s">
        <v>77</v>
      </c>
      <c r="AY115" s="188" t="s">
        <v>121</v>
      </c>
    </row>
    <row r="116" spans="2:65" s="20" customFormat="1" ht="33" customHeight="1">
      <c r="B116" s="21"/>
      <c r="C116" s="160" t="s">
        <v>181</v>
      </c>
      <c r="D116" s="160" t="s">
        <v>123</v>
      </c>
      <c r="E116" s="161" t="s">
        <v>551</v>
      </c>
      <c r="F116" s="162" t="s">
        <v>189</v>
      </c>
      <c r="G116" s="163" t="s">
        <v>154</v>
      </c>
      <c r="H116" s="164">
        <v>77.66</v>
      </c>
      <c r="I116" s="165"/>
      <c r="J116" s="166">
        <f>ROUND(I116*H116,2)</f>
        <v>0</v>
      </c>
      <c r="K116" s="162" t="s">
        <v>19</v>
      </c>
      <c r="L116" s="25"/>
      <c r="M116" s="167" t="s">
        <v>19</v>
      </c>
      <c r="N116" s="168" t="s">
        <v>40</v>
      </c>
      <c r="O116" s="22"/>
      <c r="P116" s="169">
        <f>O116*H116</f>
        <v>0</v>
      </c>
      <c r="Q116" s="169">
        <v>0</v>
      </c>
      <c r="R116" s="169">
        <f>Q116*H116</f>
        <v>0</v>
      </c>
      <c r="S116" s="169">
        <v>0</v>
      </c>
      <c r="T116" s="170">
        <f>S116*H116</f>
        <v>0</v>
      </c>
      <c r="AR116" s="171" t="s">
        <v>128</v>
      </c>
      <c r="AT116" s="171" t="s">
        <v>123</v>
      </c>
      <c r="AU116" s="171" t="s">
        <v>79</v>
      </c>
      <c r="AY116" s="3" t="s">
        <v>121</v>
      </c>
      <c r="BE116" s="172">
        <f>IF(N116="základní",J116,0)</f>
        <v>0</v>
      </c>
      <c r="BF116" s="172">
        <f>IF(N116="snížená",J116,0)</f>
        <v>0</v>
      </c>
      <c r="BG116" s="172">
        <f>IF(N116="zákl. přenesená",J116,0)</f>
        <v>0</v>
      </c>
      <c r="BH116" s="172">
        <f>IF(N116="sníž. přenesená",J116,0)</f>
        <v>0</v>
      </c>
      <c r="BI116" s="172">
        <f>IF(N116="nulová",J116,0)</f>
        <v>0</v>
      </c>
      <c r="BJ116" s="3" t="s">
        <v>77</v>
      </c>
      <c r="BK116" s="172">
        <f>ROUND(I116*H116,2)</f>
        <v>0</v>
      </c>
      <c r="BL116" s="3" t="s">
        <v>128</v>
      </c>
      <c r="BM116" s="171" t="s">
        <v>190</v>
      </c>
    </row>
    <row r="117" spans="2:65" s="144" customFormat="1" ht="22.9" customHeight="1">
      <c r="B117" s="145"/>
      <c r="C117" s="146"/>
      <c r="D117" s="147" t="s">
        <v>68</v>
      </c>
      <c r="E117" s="158" t="s">
        <v>140</v>
      </c>
      <c r="F117" s="158" t="s">
        <v>205</v>
      </c>
      <c r="G117" s="146"/>
      <c r="H117" s="146"/>
      <c r="I117" s="149"/>
      <c r="J117" s="159">
        <f>BK117</f>
        <v>0</v>
      </c>
      <c r="K117" s="146"/>
      <c r="L117" s="151"/>
      <c r="M117" s="152"/>
      <c r="N117" s="146"/>
      <c r="O117" s="146"/>
      <c r="P117" s="153">
        <f>SUM(P118:P175)</f>
        <v>0</v>
      </c>
      <c r="Q117" s="146"/>
      <c r="R117" s="153">
        <f>SUM(R118:R175)</f>
        <v>4.7628300000000001</v>
      </c>
      <c r="S117" s="146"/>
      <c r="T117" s="154">
        <f>SUM(T118:T175)</f>
        <v>0</v>
      </c>
      <c r="AR117" s="155" t="s">
        <v>77</v>
      </c>
      <c r="AT117" s="156" t="s">
        <v>68</v>
      </c>
      <c r="AU117" s="156" t="s">
        <v>77</v>
      </c>
      <c r="AY117" s="155" t="s">
        <v>121</v>
      </c>
      <c r="BK117" s="157">
        <f>SUM(BK118:BK175)</f>
        <v>0</v>
      </c>
    </row>
    <row r="118" spans="2:65" s="20" customFormat="1" ht="44.25" customHeight="1">
      <c r="B118" s="21"/>
      <c r="C118" s="160" t="s">
        <v>187</v>
      </c>
      <c r="D118" s="160" t="s">
        <v>123</v>
      </c>
      <c r="E118" s="161" t="s">
        <v>207</v>
      </c>
      <c r="F118" s="162" t="s">
        <v>208</v>
      </c>
      <c r="G118" s="163" t="s">
        <v>209</v>
      </c>
      <c r="H118" s="164">
        <v>27</v>
      </c>
      <c r="I118" s="165"/>
      <c r="J118" s="166">
        <f>ROUND(I118*H118,2)</f>
        <v>0</v>
      </c>
      <c r="K118" s="162" t="s">
        <v>127</v>
      </c>
      <c r="L118" s="25"/>
      <c r="M118" s="167" t="s">
        <v>19</v>
      </c>
      <c r="N118" s="168" t="s">
        <v>40</v>
      </c>
      <c r="O118" s="22"/>
      <c r="P118" s="169">
        <f>O118*H118</f>
        <v>0</v>
      </c>
      <c r="Q118" s="169">
        <v>0.17488999999999999</v>
      </c>
      <c r="R118" s="169">
        <f>Q118*H118</f>
        <v>4.7220300000000002</v>
      </c>
      <c r="S118" s="169">
        <v>0</v>
      </c>
      <c r="T118" s="170">
        <f>S118*H118</f>
        <v>0</v>
      </c>
      <c r="AR118" s="171" t="s">
        <v>128</v>
      </c>
      <c r="AT118" s="171" t="s">
        <v>123</v>
      </c>
      <c r="AU118" s="171" t="s">
        <v>79</v>
      </c>
      <c r="AY118" s="3" t="s">
        <v>121</v>
      </c>
      <c r="BE118" s="172">
        <f>IF(N118="základní",J118,0)</f>
        <v>0</v>
      </c>
      <c r="BF118" s="172">
        <f>IF(N118="snížená",J118,0)</f>
        <v>0</v>
      </c>
      <c r="BG118" s="172">
        <f>IF(N118="zákl. přenesená",J118,0)</f>
        <v>0</v>
      </c>
      <c r="BH118" s="172">
        <f>IF(N118="sníž. přenesená",J118,0)</f>
        <v>0</v>
      </c>
      <c r="BI118" s="172">
        <f>IF(N118="nulová",J118,0)</f>
        <v>0</v>
      </c>
      <c r="BJ118" s="3" t="s">
        <v>77</v>
      </c>
      <c r="BK118" s="172">
        <f>ROUND(I118*H118,2)</f>
        <v>0</v>
      </c>
      <c r="BL118" s="3" t="s">
        <v>128</v>
      </c>
      <c r="BM118" s="171" t="s">
        <v>210</v>
      </c>
    </row>
    <row r="119" spans="2:65" s="20" customFormat="1">
      <c r="B119" s="21"/>
      <c r="C119" s="22"/>
      <c r="D119" s="173" t="s">
        <v>130</v>
      </c>
      <c r="E119" s="22"/>
      <c r="F119" s="174" t="s">
        <v>211</v>
      </c>
      <c r="G119" s="22"/>
      <c r="H119" s="22"/>
      <c r="I119" s="175"/>
      <c r="J119" s="22"/>
      <c r="K119" s="22"/>
      <c r="L119" s="25"/>
      <c r="M119" s="176"/>
      <c r="N119" s="22"/>
      <c r="O119" s="22"/>
      <c r="P119" s="22"/>
      <c r="Q119" s="22"/>
      <c r="R119" s="22"/>
      <c r="S119" s="22"/>
      <c r="T119" s="53"/>
      <c r="AT119" s="3" t="s">
        <v>130</v>
      </c>
      <c r="AU119" s="3" t="s">
        <v>79</v>
      </c>
    </row>
    <row r="120" spans="2:65" s="177" customFormat="1">
      <c r="B120" s="178"/>
      <c r="C120" s="179"/>
      <c r="D120" s="180" t="s">
        <v>132</v>
      </c>
      <c r="E120" s="181" t="s">
        <v>19</v>
      </c>
      <c r="F120" s="182" t="s">
        <v>477</v>
      </c>
      <c r="G120" s="179"/>
      <c r="H120" s="183">
        <v>8</v>
      </c>
      <c r="I120" s="184"/>
      <c r="J120" s="179"/>
      <c r="K120" s="179"/>
      <c r="L120" s="185"/>
      <c r="M120" s="186"/>
      <c r="N120" s="179"/>
      <c r="O120" s="179"/>
      <c r="P120" s="179"/>
      <c r="Q120" s="179"/>
      <c r="R120" s="179"/>
      <c r="S120" s="179"/>
      <c r="T120" s="187"/>
      <c r="AT120" s="188" t="s">
        <v>132</v>
      </c>
      <c r="AU120" s="188" t="s">
        <v>79</v>
      </c>
      <c r="AV120" s="177" t="s">
        <v>79</v>
      </c>
      <c r="AW120" s="177" t="s">
        <v>31</v>
      </c>
      <c r="AX120" s="177" t="s">
        <v>69</v>
      </c>
      <c r="AY120" s="188" t="s">
        <v>121</v>
      </c>
    </row>
    <row r="121" spans="2:65" s="177" customFormat="1">
      <c r="B121" s="178"/>
      <c r="C121" s="179"/>
      <c r="D121" s="180" t="s">
        <v>132</v>
      </c>
      <c r="E121" s="181" t="s">
        <v>19</v>
      </c>
      <c r="F121" s="182" t="s">
        <v>552</v>
      </c>
      <c r="G121" s="179"/>
      <c r="H121" s="183">
        <v>19</v>
      </c>
      <c r="I121" s="184"/>
      <c r="J121" s="179"/>
      <c r="K121" s="179"/>
      <c r="L121" s="185"/>
      <c r="M121" s="186"/>
      <c r="N121" s="179"/>
      <c r="O121" s="179"/>
      <c r="P121" s="179"/>
      <c r="Q121" s="179"/>
      <c r="R121" s="179"/>
      <c r="S121" s="179"/>
      <c r="T121" s="187"/>
      <c r="AT121" s="188" t="s">
        <v>132</v>
      </c>
      <c r="AU121" s="188" t="s">
        <v>79</v>
      </c>
      <c r="AV121" s="177" t="s">
        <v>79</v>
      </c>
      <c r="AW121" s="177" t="s">
        <v>31</v>
      </c>
      <c r="AX121" s="177" t="s">
        <v>69</v>
      </c>
      <c r="AY121" s="188" t="s">
        <v>121</v>
      </c>
    </row>
    <row r="122" spans="2:65" s="200" customFormat="1">
      <c r="B122" s="201"/>
      <c r="C122" s="202"/>
      <c r="D122" s="180" t="s">
        <v>132</v>
      </c>
      <c r="E122" s="203" t="s">
        <v>19</v>
      </c>
      <c r="F122" s="204" t="s">
        <v>160</v>
      </c>
      <c r="G122" s="202"/>
      <c r="H122" s="205">
        <v>27</v>
      </c>
      <c r="I122" s="206"/>
      <c r="J122" s="202"/>
      <c r="K122" s="202"/>
      <c r="L122" s="207"/>
      <c r="M122" s="208"/>
      <c r="N122" s="202"/>
      <c r="O122" s="202"/>
      <c r="P122" s="202"/>
      <c r="Q122" s="202"/>
      <c r="R122" s="202"/>
      <c r="S122" s="202"/>
      <c r="T122" s="209"/>
      <c r="AT122" s="210" t="s">
        <v>132</v>
      </c>
      <c r="AU122" s="210" t="s">
        <v>79</v>
      </c>
      <c r="AV122" s="200" t="s">
        <v>128</v>
      </c>
      <c r="AW122" s="200" t="s">
        <v>31</v>
      </c>
      <c r="AX122" s="200" t="s">
        <v>77</v>
      </c>
      <c r="AY122" s="210" t="s">
        <v>121</v>
      </c>
    </row>
    <row r="123" spans="2:65" s="20" customFormat="1" ht="44.25" customHeight="1">
      <c r="B123" s="21"/>
      <c r="C123" s="160" t="s">
        <v>192</v>
      </c>
      <c r="D123" s="160" t="s">
        <v>123</v>
      </c>
      <c r="E123" s="161" t="s">
        <v>215</v>
      </c>
      <c r="F123" s="162" t="s">
        <v>216</v>
      </c>
      <c r="G123" s="163" t="s">
        <v>209</v>
      </c>
      <c r="H123" s="164">
        <v>5</v>
      </c>
      <c r="I123" s="165"/>
      <c r="J123" s="166">
        <f>ROUND(I123*H123,2)</f>
        <v>0</v>
      </c>
      <c r="K123" s="162" t="s">
        <v>19</v>
      </c>
      <c r="L123" s="25"/>
      <c r="M123" s="167" t="s">
        <v>19</v>
      </c>
      <c r="N123" s="168" t="s">
        <v>40</v>
      </c>
      <c r="O123" s="22"/>
      <c r="P123" s="169">
        <f>O123*H123</f>
        <v>0</v>
      </c>
      <c r="Q123" s="169">
        <v>0</v>
      </c>
      <c r="R123" s="169">
        <f>Q123*H123</f>
        <v>0</v>
      </c>
      <c r="S123" s="169">
        <v>0</v>
      </c>
      <c r="T123" s="170">
        <f>S123*H123</f>
        <v>0</v>
      </c>
      <c r="AR123" s="171" t="s">
        <v>128</v>
      </c>
      <c r="AT123" s="171" t="s">
        <v>123</v>
      </c>
      <c r="AU123" s="171" t="s">
        <v>79</v>
      </c>
      <c r="AY123" s="3" t="s">
        <v>121</v>
      </c>
      <c r="BE123" s="172">
        <f>IF(N123="základní",J123,0)</f>
        <v>0</v>
      </c>
      <c r="BF123" s="172">
        <f>IF(N123="snížená",J123,0)</f>
        <v>0</v>
      </c>
      <c r="BG123" s="172">
        <f>IF(N123="zákl. přenesená",J123,0)</f>
        <v>0</v>
      </c>
      <c r="BH123" s="172">
        <f>IF(N123="sníž. přenesená",J123,0)</f>
        <v>0</v>
      </c>
      <c r="BI123" s="172">
        <f>IF(N123="nulová",J123,0)</f>
        <v>0</v>
      </c>
      <c r="BJ123" s="3" t="s">
        <v>77</v>
      </c>
      <c r="BK123" s="172">
        <f>ROUND(I123*H123,2)</f>
        <v>0</v>
      </c>
      <c r="BL123" s="3" t="s">
        <v>128</v>
      </c>
      <c r="BM123" s="171" t="s">
        <v>217</v>
      </c>
    </row>
    <row r="124" spans="2:65" s="20" customFormat="1" ht="19.5">
      <c r="B124" s="21"/>
      <c r="C124" s="22"/>
      <c r="D124" s="180" t="s">
        <v>138</v>
      </c>
      <c r="E124" s="22"/>
      <c r="F124" s="189" t="s">
        <v>218</v>
      </c>
      <c r="G124" s="22"/>
      <c r="H124" s="22"/>
      <c r="I124" s="175"/>
      <c r="J124" s="22"/>
      <c r="K124" s="22"/>
      <c r="L124" s="25"/>
      <c r="M124" s="176"/>
      <c r="N124" s="22"/>
      <c r="O124" s="22"/>
      <c r="P124" s="22"/>
      <c r="Q124" s="22"/>
      <c r="R124" s="22"/>
      <c r="S124" s="22"/>
      <c r="T124" s="53"/>
      <c r="AT124" s="3" t="s">
        <v>138</v>
      </c>
      <c r="AU124" s="3" t="s">
        <v>79</v>
      </c>
    </row>
    <row r="125" spans="2:65" s="177" customFormat="1">
      <c r="B125" s="178"/>
      <c r="C125" s="179"/>
      <c r="D125" s="180" t="s">
        <v>132</v>
      </c>
      <c r="E125" s="181" t="s">
        <v>19</v>
      </c>
      <c r="F125" s="182" t="s">
        <v>553</v>
      </c>
      <c r="G125" s="179"/>
      <c r="H125" s="183">
        <v>2</v>
      </c>
      <c r="I125" s="184"/>
      <c r="J125" s="179"/>
      <c r="K125" s="179"/>
      <c r="L125" s="185"/>
      <c r="M125" s="186"/>
      <c r="N125" s="179"/>
      <c r="O125" s="179"/>
      <c r="P125" s="179"/>
      <c r="Q125" s="179"/>
      <c r="R125" s="179"/>
      <c r="S125" s="179"/>
      <c r="T125" s="187"/>
      <c r="AT125" s="188" t="s">
        <v>132</v>
      </c>
      <c r="AU125" s="188" t="s">
        <v>79</v>
      </c>
      <c r="AV125" s="177" t="s">
        <v>79</v>
      </c>
      <c r="AW125" s="177" t="s">
        <v>31</v>
      </c>
      <c r="AX125" s="177" t="s">
        <v>69</v>
      </c>
      <c r="AY125" s="188" t="s">
        <v>121</v>
      </c>
    </row>
    <row r="126" spans="2:65" s="177" customFormat="1">
      <c r="B126" s="178"/>
      <c r="C126" s="179"/>
      <c r="D126" s="180" t="s">
        <v>132</v>
      </c>
      <c r="E126" s="181" t="s">
        <v>19</v>
      </c>
      <c r="F126" s="182" t="s">
        <v>554</v>
      </c>
      <c r="G126" s="179"/>
      <c r="H126" s="183">
        <v>3</v>
      </c>
      <c r="I126" s="184"/>
      <c r="J126" s="179"/>
      <c r="K126" s="179"/>
      <c r="L126" s="185"/>
      <c r="M126" s="186"/>
      <c r="N126" s="179"/>
      <c r="O126" s="179"/>
      <c r="P126" s="179"/>
      <c r="Q126" s="179"/>
      <c r="R126" s="179"/>
      <c r="S126" s="179"/>
      <c r="T126" s="187"/>
      <c r="AT126" s="188" t="s">
        <v>132</v>
      </c>
      <c r="AU126" s="188" t="s">
        <v>79</v>
      </c>
      <c r="AV126" s="177" t="s">
        <v>79</v>
      </c>
      <c r="AW126" s="177" t="s">
        <v>31</v>
      </c>
      <c r="AX126" s="177" t="s">
        <v>69</v>
      </c>
      <c r="AY126" s="188" t="s">
        <v>121</v>
      </c>
    </row>
    <row r="127" spans="2:65" s="200" customFormat="1">
      <c r="B127" s="201"/>
      <c r="C127" s="202"/>
      <c r="D127" s="180" t="s">
        <v>132</v>
      </c>
      <c r="E127" s="203" t="s">
        <v>19</v>
      </c>
      <c r="F127" s="204" t="s">
        <v>160</v>
      </c>
      <c r="G127" s="202"/>
      <c r="H127" s="205">
        <v>5</v>
      </c>
      <c r="I127" s="206"/>
      <c r="J127" s="202"/>
      <c r="K127" s="202"/>
      <c r="L127" s="207"/>
      <c r="M127" s="208"/>
      <c r="N127" s="202"/>
      <c r="O127" s="202"/>
      <c r="P127" s="202"/>
      <c r="Q127" s="202"/>
      <c r="R127" s="202"/>
      <c r="S127" s="202"/>
      <c r="T127" s="209"/>
      <c r="AT127" s="210" t="s">
        <v>132</v>
      </c>
      <c r="AU127" s="210" t="s">
        <v>79</v>
      </c>
      <c r="AV127" s="200" t="s">
        <v>128</v>
      </c>
      <c r="AW127" s="200" t="s">
        <v>31</v>
      </c>
      <c r="AX127" s="200" t="s">
        <v>77</v>
      </c>
      <c r="AY127" s="210" t="s">
        <v>121</v>
      </c>
    </row>
    <row r="128" spans="2:65" s="20" customFormat="1" ht="37.9" customHeight="1">
      <c r="B128" s="21"/>
      <c r="C128" s="160" t="s">
        <v>198</v>
      </c>
      <c r="D128" s="160" t="s">
        <v>123</v>
      </c>
      <c r="E128" s="161" t="s">
        <v>457</v>
      </c>
      <c r="F128" s="162" t="s">
        <v>458</v>
      </c>
      <c r="G128" s="163" t="s">
        <v>209</v>
      </c>
      <c r="H128" s="164">
        <v>2</v>
      </c>
      <c r="I128" s="165"/>
      <c r="J128" s="166">
        <f>ROUND(I128*H128,2)</f>
        <v>0</v>
      </c>
      <c r="K128" s="162" t="s">
        <v>127</v>
      </c>
      <c r="L128" s="25"/>
      <c r="M128" s="167" t="s">
        <v>19</v>
      </c>
      <c r="N128" s="168" t="s">
        <v>40</v>
      </c>
      <c r="O128" s="22"/>
      <c r="P128" s="169">
        <f>O128*H128</f>
        <v>0</v>
      </c>
      <c r="Q128" s="169">
        <v>0</v>
      </c>
      <c r="R128" s="169">
        <f>Q128*H128</f>
        <v>0</v>
      </c>
      <c r="S128" s="169">
        <v>0</v>
      </c>
      <c r="T128" s="170">
        <f>S128*H128</f>
        <v>0</v>
      </c>
      <c r="AR128" s="171" t="s">
        <v>128</v>
      </c>
      <c r="AT128" s="171" t="s">
        <v>123</v>
      </c>
      <c r="AU128" s="171" t="s">
        <v>79</v>
      </c>
      <c r="AY128" s="3" t="s">
        <v>121</v>
      </c>
      <c r="BE128" s="172">
        <f>IF(N128="základní",J128,0)</f>
        <v>0</v>
      </c>
      <c r="BF128" s="172">
        <f>IF(N128="snížená",J128,0)</f>
        <v>0</v>
      </c>
      <c r="BG128" s="172">
        <f>IF(N128="zákl. přenesená",J128,0)</f>
        <v>0</v>
      </c>
      <c r="BH128" s="172">
        <f>IF(N128="sníž. přenesená",J128,0)</f>
        <v>0</v>
      </c>
      <c r="BI128" s="172">
        <f>IF(N128="nulová",J128,0)</f>
        <v>0</v>
      </c>
      <c r="BJ128" s="3" t="s">
        <v>77</v>
      </c>
      <c r="BK128" s="172">
        <f>ROUND(I128*H128,2)</f>
        <v>0</v>
      </c>
      <c r="BL128" s="3" t="s">
        <v>128</v>
      </c>
      <c r="BM128" s="171" t="s">
        <v>459</v>
      </c>
    </row>
    <row r="129" spans="2:65" s="20" customFormat="1">
      <c r="B129" s="21"/>
      <c r="C129" s="22"/>
      <c r="D129" s="173" t="s">
        <v>130</v>
      </c>
      <c r="E129" s="22"/>
      <c r="F129" s="174" t="s">
        <v>460</v>
      </c>
      <c r="G129" s="22"/>
      <c r="H129" s="22"/>
      <c r="I129" s="175"/>
      <c r="J129" s="22"/>
      <c r="K129" s="22"/>
      <c r="L129" s="25"/>
      <c r="M129" s="176"/>
      <c r="N129" s="22"/>
      <c r="O129" s="22"/>
      <c r="P129" s="22"/>
      <c r="Q129" s="22"/>
      <c r="R129" s="22"/>
      <c r="S129" s="22"/>
      <c r="T129" s="53"/>
      <c r="AT129" s="3" t="s">
        <v>130</v>
      </c>
      <c r="AU129" s="3" t="s">
        <v>79</v>
      </c>
    </row>
    <row r="130" spans="2:65" s="177" customFormat="1">
      <c r="B130" s="178"/>
      <c r="C130" s="179"/>
      <c r="D130" s="180" t="s">
        <v>132</v>
      </c>
      <c r="E130" s="181" t="s">
        <v>19</v>
      </c>
      <c r="F130" s="182" t="s">
        <v>555</v>
      </c>
      <c r="G130" s="179"/>
      <c r="H130" s="183">
        <v>2</v>
      </c>
      <c r="I130" s="184"/>
      <c r="J130" s="179"/>
      <c r="K130" s="179"/>
      <c r="L130" s="185"/>
      <c r="M130" s="186"/>
      <c r="N130" s="179"/>
      <c r="O130" s="179"/>
      <c r="P130" s="179"/>
      <c r="Q130" s="179"/>
      <c r="R130" s="179"/>
      <c r="S130" s="179"/>
      <c r="T130" s="187"/>
      <c r="AT130" s="188" t="s">
        <v>132</v>
      </c>
      <c r="AU130" s="188" t="s">
        <v>79</v>
      </c>
      <c r="AV130" s="177" t="s">
        <v>79</v>
      </c>
      <c r="AW130" s="177" t="s">
        <v>31</v>
      </c>
      <c r="AX130" s="177" t="s">
        <v>77</v>
      </c>
      <c r="AY130" s="188" t="s">
        <v>121</v>
      </c>
    </row>
    <row r="131" spans="2:65" s="20" customFormat="1" ht="24.2" customHeight="1">
      <c r="B131" s="21"/>
      <c r="C131" s="222" t="s">
        <v>206</v>
      </c>
      <c r="D131" s="222" t="s">
        <v>227</v>
      </c>
      <c r="E131" s="223" t="s">
        <v>228</v>
      </c>
      <c r="F131" s="224" t="s">
        <v>229</v>
      </c>
      <c r="G131" s="225" t="s">
        <v>209</v>
      </c>
      <c r="H131" s="226">
        <v>34</v>
      </c>
      <c r="I131" s="227"/>
      <c r="J131" s="228">
        <f t="shared" ref="J131:J172" si="3">ROUND(I131*H131,2)</f>
        <v>0</v>
      </c>
      <c r="K131" s="224" t="s">
        <v>19</v>
      </c>
      <c r="L131" s="229"/>
      <c r="M131" s="230" t="s">
        <v>19</v>
      </c>
      <c r="N131" s="231" t="s">
        <v>40</v>
      </c>
      <c r="O131" s="22"/>
      <c r="P131" s="169">
        <f t="shared" ref="P131:P172" si="4">O131*H131</f>
        <v>0</v>
      </c>
      <c r="Q131" s="169">
        <v>0</v>
      </c>
      <c r="R131" s="169">
        <f t="shared" ref="R131:R172" si="5">Q131*H131</f>
        <v>0</v>
      </c>
      <c r="S131" s="169">
        <v>0</v>
      </c>
      <c r="T131" s="170">
        <f t="shared" ref="T131:T172" si="6">S131*H131</f>
        <v>0</v>
      </c>
      <c r="AR131" s="171" t="s">
        <v>181</v>
      </c>
      <c r="AT131" s="171" t="s">
        <v>227</v>
      </c>
      <c r="AU131" s="171" t="s">
        <v>79</v>
      </c>
      <c r="AY131" s="3" t="s">
        <v>121</v>
      </c>
      <c r="BE131" s="172">
        <f t="shared" ref="BE131:BE188" si="7">IF(N131="základní",J131,0)</f>
        <v>0</v>
      </c>
      <c r="BF131" s="172">
        <f t="shared" ref="BF131:BF188" si="8">IF(N131="snížená",J131,0)</f>
        <v>0</v>
      </c>
      <c r="BG131" s="172">
        <f t="shared" ref="BG131:BG188" si="9">IF(N131="zákl. přenesená",J131,0)</f>
        <v>0</v>
      </c>
      <c r="BH131" s="172">
        <f t="shared" ref="BH131:BH188" si="10">IF(N131="sníž. přenesená",J131,0)</f>
        <v>0</v>
      </c>
      <c r="BI131" s="172">
        <f t="shared" ref="BI131:BI188" si="11">IF(N131="nulová",J131,0)</f>
        <v>0</v>
      </c>
      <c r="BJ131" s="3" t="s">
        <v>77</v>
      </c>
      <c r="BK131" s="172">
        <f t="shared" ref="BK131:BK172" si="12">ROUND(I131*H131,2)</f>
        <v>0</v>
      </c>
      <c r="BL131" s="3" t="s">
        <v>128</v>
      </c>
      <c r="BM131" s="171" t="s">
        <v>230</v>
      </c>
    </row>
    <row r="132" spans="2:65" s="20" customFormat="1" ht="24.2" customHeight="1">
      <c r="B132" s="21"/>
      <c r="C132" s="160" t="s">
        <v>214</v>
      </c>
      <c r="D132" s="160" t="s">
        <v>123</v>
      </c>
      <c r="E132" s="161" t="s">
        <v>462</v>
      </c>
      <c r="F132" s="162" t="s">
        <v>463</v>
      </c>
      <c r="G132" s="163" t="s">
        <v>209</v>
      </c>
      <c r="H132" s="164">
        <v>2</v>
      </c>
      <c r="I132" s="165"/>
      <c r="J132" s="166">
        <f t="shared" si="3"/>
        <v>0</v>
      </c>
      <c r="K132" s="162" t="s">
        <v>19</v>
      </c>
      <c r="L132" s="25"/>
      <c r="M132" s="167" t="s">
        <v>19</v>
      </c>
      <c r="N132" s="168" t="s">
        <v>40</v>
      </c>
      <c r="O132" s="22"/>
      <c r="P132" s="169">
        <f t="shared" si="4"/>
        <v>0</v>
      </c>
      <c r="Q132" s="169">
        <v>0</v>
      </c>
      <c r="R132" s="169">
        <f t="shared" si="5"/>
        <v>0</v>
      </c>
      <c r="S132" s="169">
        <v>0</v>
      </c>
      <c r="T132" s="170">
        <f t="shared" si="6"/>
        <v>0</v>
      </c>
      <c r="AR132" s="171" t="s">
        <v>128</v>
      </c>
      <c r="AT132" s="171" t="s">
        <v>123</v>
      </c>
      <c r="AU132" s="171" t="s">
        <v>79</v>
      </c>
      <c r="AY132" s="3" t="s">
        <v>121</v>
      </c>
      <c r="BE132" s="172">
        <f t="shared" si="7"/>
        <v>0</v>
      </c>
      <c r="BF132" s="172">
        <f t="shared" si="8"/>
        <v>0</v>
      </c>
      <c r="BG132" s="172">
        <f t="shared" si="9"/>
        <v>0</v>
      </c>
      <c r="BH132" s="172">
        <f t="shared" si="10"/>
        <v>0</v>
      </c>
      <c r="BI132" s="172">
        <f t="shared" si="11"/>
        <v>0</v>
      </c>
      <c r="BJ132" s="3" t="s">
        <v>77</v>
      </c>
      <c r="BK132" s="172">
        <f t="shared" si="12"/>
        <v>0</v>
      </c>
      <c r="BL132" s="3" t="s">
        <v>128</v>
      </c>
      <c r="BM132" s="171" t="s">
        <v>464</v>
      </c>
    </row>
    <row r="133" spans="2:65" s="20" customFormat="1" ht="16.5" customHeight="1">
      <c r="B133" s="21"/>
      <c r="C133" s="160" t="s">
        <v>221</v>
      </c>
      <c r="D133" s="160" t="s">
        <v>123</v>
      </c>
      <c r="E133" s="161" t="s">
        <v>465</v>
      </c>
      <c r="F133" s="162" t="s">
        <v>466</v>
      </c>
      <c r="G133" s="163" t="s">
        <v>209</v>
      </c>
      <c r="H133" s="164">
        <v>2</v>
      </c>
      <c r="I133" s="165"/>
      <c r="J133" s="166">
        <f t="shared" si="3"/>
        <v>0</v>
      </c>
      <c r="K133" s="162" t="s">
        <v>19</v>
      </c>
      <c r="L133" s="25"/>
      <c r="M133" s="167" t="s">
        <v>19</v>
      </c>
      <c r="N133" s="168" t="s">
        <v>40</v>
      </c>
      <c r="O133" s="22"/>
      <c r="P133" s="169">
        <f t="shared" si="4"/>
        <v>0</v>
      </c>
      <c r="Q133" s="169">
        <v>0</v>
      </c>
      <c r="R133" s="169">
        <f t="shared" si="5"/>
        <v>0</v>
      </c>
      <c r="S133" s="169">
        <v>0</v>
      </c>
      <c r="T133" s="170">
        <f t="shared" si="6"/>
        <v>0</v>
      </c>
      <c r="AR133" s="171" t="s">
        <v>128</v>
      </c>
      <c r="AT133" s="171" t="s">
        <v>123</v>
      </c>
      <c r="AU133" s="171" t="s">
        <v>79</v>
      </c>
      <c r="AY133" s="3" t="s">
        <v>121</v>
      </c>
      <c r="BE133" s="172">
        <f t="shared" si="7"/>
        <v>0</v>
      </c>
      <c r="BF133" s="172">
        <f t="shared" si="8"/>
        <v>0</v>
      </c>
      <c r="BG133" s="172">
        <f t="shared" si="9"/>
        <v>0</v>
      </c>
      <c r="BH133" s="172">
        <f t="shared" si="10"/>
        <v>0</v>
      </c>
      <c r="BI133" s="172">
        <f t="shared" si="11"/>
        <v>0</v>
      </c>
      <c r="BJ133" s="3" t="s">
        <v>77</v>
      </c>
      <c r="BK133" s="172">
        <f t="shared" si="12"/>
        <v>0</v>
      </c>
      <c r="BL133" s="3" t="s">
        <v>128</v>
      </c>
      <c r="BM133" s="171" t="s">
        <v>467</v>
      </c>
    </row>
    <row r="134" spans="2:65" s="177" customFormat="1">
      <c r="B134" s="178"/>
      <c r="C134" s="179"/>
      <c r="D134" s="180" t="s">
        <v>132</v>
      </c>
      <c r="E134" s="181" t="s">
        <v>19</v>
      </c>
      <c r="F134" s="182" t="s">
        <v>556</v>
      </c>
      <c r="G134" s="179"/>
      <c r="H134" s="183">
        <v>2</v>
      </c>
      <c r="I134" s="184"/>
      <c r="J134" s="179"/>
      <c r="K134" s="179"/>
      <c r="L134" s="185"/>
      <c r="M134" s="186"/>
      <c r="N134" s="179"/>
      <c r="O134" s="179"/>
      <c r="P134" s="179"/>
      <c r="Q134" s="179"/>
      <c r="R134" s="179"/>
      <c r="S134" s="179"/>
      <c r="T134" s="187"/>
      <c r="AT134" s="188" t="s">
        <v>132</v>
      </c>
      <c r="AU134" s="188" t="s">
        <v>79</v>
      </c>
      <c r="AV134" s="177" t="s">
        <v>79</v>
      </c>
      <c r="AW134" s="177" t="s">
        <v>31</v>
      </c>
      <c r="AX134" s="177" t="s">
        <v>77</v>
      </c>
      <c r="AY134" s="188" t="s">
        <v>121</v>
      </c>
    </row>
    <row r="135" spans="2:65" s="20" customFormat="1" ht="24.2" customHeight="1">
      <c r="B135" s="21"/>
      <c r="C135" s="160" t="s">
        <v>8</v>
      </c>
      <c r="D135" s="160" t="s">
        <v>123</v>
      </c>
      <c r="E135" s="161" t="s">
        <v>232</v>
      </c>
      <c r="F135" s="162" t="s">
        <v>233</v>
      </c>
      <c r="G135" s="163" t="s">
        <v>209</v>
      </c>
      <c r="H135" s="164">
        <v>4</v>
      </c>
      <c r="I135" s="165"/>
      <c r="J135" s="166">
        <f t="shared" si="3"/>
        <v>0</v>
      </c>
      <c r="K135" s="162" t="s">
        <v>127</v>
      </c>
      <c r="L135" s="25"/>
      <c r="M135" s="167" t="s">
        <v>19</v>
      </c>
      <c r="N135" s="168" t="s">
        <v>40</v>
      </c>
      <c r="O135" s="22"/>
      <c r="P135" s="169">
        <f t="shared" si="4"/>
        <v>0</v>
      </c>
      <c r="Q135" s="169">
        <v>1.1999999999999999E-3</v>
      </c>
      <c r="R135" s="169">
        <f t="shared" si="5"/>
        <v>4.7999999999999996E-3</v>
      </c>
      <c r="S135" s="169">
        <v>0</v>
      </c>
      <c r="T135" s="170">
        <f t="shared" si="6"/>
        <v>0</v>
      </c>
      <c r="AR135" s="171" t="s">
        <v>128</v>
      </c>
      <c r="AT135" s="171" t="s">
        <v>123</v>
      </c>
      <c r="AU135" s="171" t="s">
        <v>79</v>
      </c>
      <c r="AY135" s="3" t="s">
        <v>121</v>
      </c>
      <c r="BE135" s="172">
        <f t="shared" si="7"/>
        <v>0</v>
      </c>
      <c r="BF135" s="172">
        <f t="shared" si="8"/>
        <v>0</v>
      </c>
      <c r="BG135" s="172">
        <f t="shared" si="9"/>
        <v>0</v>
      </c>
      <c r="BH135" s="172">
        <f t="shared" si="10"/>
        <v>0</v>
      </c>
      <c r="BI135" s="172">
        <f t="shared" si="11"/>
        <v>0</v>
      </c>
      <c r="BJ135" s="3" t="s">
        <v>77</v>
      </c>
      <c r="BK135" s="172">
        <f t="shared" si="12"/>
        <v>0</v>
      </c>
      <c r="BL135" s="3" t="s">
        <v>128</v>
      </c>
      <c r="BM135" s="171" t="s">
        <v>234</v>
      </c>
    </row>
    <row r="136" spans="2:65" s="20" customFormat="1">
      <c r="B136" s="21"/>
      <c r="C136" s="22"/>
      <c r="D136" s="173" t="s">
        <v>130</v>
      </c>
      <c r="E136" s="22"/>
      <c r="F136" s="174" t="s">
        <v>235</v>
      </c>
      <c r="G136" s="22"/>
      <c r="H136" s="22"/>
      <c r="I136" s="175"/>
      <c r="J136" s="22"/>
      <c r="K136" s="22"/>
      <c r="L136" s="25"/>
      <c r="M136" s="176"/>
      <c r="N136" s="22"/>
      <c r="O136" s="22"/>
      <c r="P136" s="22"/>
      <c r="Q136" s="22"/>
      <c r="R136" s="22"/>
      <c r="S136" s="22"/>
      <c r="T136" s="53"/>
      <c r="AT136" s="3" t="s">
        <v>130</v>
      </c>
      <c r="AU136" s="3" t="s">
        <v>79</v>
      </c>
    </row>
    <row r="137" spans="2:65" s="190" customFormat="1" ht="22.5">
      <c r="B137" s="191"/>
      <c r="C137" s="192"/>
      <c r="D137" s="180" t="s">
        <v>132</v>
      </c>
      <c r="E137" s="193" t="s">
        <v>19</v>
      </c>
      <c r="F137" s="194" t="s">
        <v>236</v>
      </c>
      <c r="G137" s="192"/>
      <c r="H137" s="193" t="s">
        <v>19</v>
      </c>
      <c r="I137" s="195"/>
      <c r="J137" s="192"/>
      <c r="K137" s="192"/>
      <c r="L137" s="196"/>
      <c r="M137" s="197"/>
      <c r="N137" s="192"/>
      <c r="O137" s="192"/>
      <c r="P137" s="192"/>
      <c r="Q137" s="192"/>
      <c r="R137" s="192"/>
      <c r="S137" s="192"/>
      <c r="T137" s="198"/>
      <c r="AT137" s="199" t="s">
        <v>132</v>
      </c>
      <c r="AU137" s="199" t="s">
        <v>79</v>
      </c>
      <c r="AV137" s="190" t="s">
        <v>77</v>
      </c>
      <c r="AW137" s="190" t="s">
        <v>31</v>
      </c>
      <c r="AX137" s="190" t="s">
        <v>69</v>
      </c>
      <c r="AY137" s="199" t="s">
        <v>121</v>
      </c>
    </row>
    <row r="138" spans="2:65" s="177" customFormat="1">
      <c r="B138" s="178"/>
      <c r="C138" s="179"/>
      <c r="D138" s="180" t="s">
        <v>132</v>
      </c>
      <c r="E138" s="181" t="s">
        <v>19</v>
      </c>
      <c r="F138" s="182" t="s">
        <v>471</v>
      </c>
      <c r="G138" s="179"/>
      <c r="H138" s="183">
        <v>2</v>
      </c>
      <c r="I138" s="184"/>
      <c r="J138" s="179"/>
      <c r="K138" s="179"/>
      <c r="L138" s="185"/>
      <c r="M138" s="186"/>
      <c r="N138" s="179"/>
      <c r="O138" s="179"/>
      <c r="P138" s="179"/>
      <c r="Q138" s="179"/>
      <c r="R138" s="179"/>
      <c r="S138" s="179"/>
      <c r="T138" s="187"/>
      <c r="AT138" s="188" t="s">
        <v>132</v>
      </c>
      <c r="AU138" s="188" t="s">
        <v>79</v>
      </c>
      <c r="AV138" s="177" t="s">
        <v>79</v>
      </c>
      <c r="AW138" s="177" t="s">
        <v>31</v>
      </c>
      <c r="AX138" s="177" t="s">
        <v>69</v>
      </c>
      <c r="AY138" s="188" t="s">
        <v>121</v>
      </c>
    </row>
    <row r="139" spans="2:65" s="177" customFormat="1">
      <c r="B139" s="178"/>
      <c r="C139" s="179"/>
      <c r="D139" s="180" t="s">
        <v>132</v>
      </c>
      <c r="E139" s="181" t="s">
        <v>19</v>
      </c>
      <c r="F139" s="182" t="s">
        <v>557</v>
      </c>
      <c r="G139" s="179"/>
      <c r="H139" s="183">
        <v>2</v>
      </c>
      <c r="I139" s="184"/>
      <c r="J139" s="179"/>
      <c r="K139" s="179"/>
      <c r="L139" s="185"/>
      <c r="M139" s="186"/>
      <c r="N139" s="179"/>
      <c r="O139" s="179"/>
      <c r="P139" s="179"/>
      <c r="Q139" s="179"/>
      <c r="R139" s="179"/>
      <c r="S139" s="179"/>
      <c r="T139" s="187"/>
      <c r="AT139" s="188" t="s">
        <v>132</v>
      </c>
      <c r="AU139" s="188" t="s">
        <v>79</v>
      </c>
      <c r="AV139" s="177" t="s">
        <v>79</v>
      </c>
      <c r="AW139" s="177" t="s">
        <v>31</v>
      </c>
      <c r="AX139" s="177" t="s">
        <v>69</v>
      </c>
      <c r="AY139" s="188" t="s">
        <v>121</v>
      </c>
    </row>
    <row r="140" spans="2:65" s="200" customFormat="1">
      <c r="B140" s="201"/>
      <c r="C140" s="202"/>
      <c r="D140" s="180" t="s">
        <v>132</v>
      </c>
      <c r="E140" s="203" t="s">
        <v>19</v>
      </c>
      <c r="F140" s="204" t="s">
        <v>160</v>
      </c>
      <c r="G140" s="202"/>
      <c r="H140" s="205">
        <v>4</v>
      </c>
      <c r="I140" s="206"/>
      <c r="J140" s="202"/>
      <c r="K140" s="202"/>
      <c r="L140" s="207"/>
      <c r="M140" s="208"/>
      <c r="N140" s="202"/>
      <c r="O140" s="202"/>
      <c r="P140" s="202"/>
      <c r="Q140" s="202"/>
      <c r="R140" s="202"/>
      <c r="S140" s="202"/>
      <c r="T140" s="209"/>
      <c r="AT140" s="210" t="s">
        <v>132</v>
      </c>
      <c r="AU140" s="210" t="s">
        <v>79</v>
      </c>
      <c r="AV140" s="200" t="s">
        <v>128</v>
      </c>
      <c r="AW140" s="200" t="s">
        <v>31</v>
      </c>
      <c r="AX140" s="200" t="s">
        <v>77</v>
      </c>
      <c r="AY140" s="210" t="s">
        <v>121</v>
      </c>
    </row>
    <row r="141" spans="2:65" s="20" customFormat="1" ht="24.2" customHeight="1">
      <c r="B141" s="21"/>
      <c r="C141" s="160" t="s">
        <v>231</v>
      </c>
      <c r="D141" s="160" t="s">
        <v>123</v>
      </c>
      <c r="E141" s="161" t="s">
        <v>240</v>
      </c>
      <c r="F141" s="162" t="s">
        <v>241</v>
      </c>
      <c r="G141" s="163" t="s">
        <v>209</v>
      </c>
      <c r="H141" s="164">
        <v>30</v>
      </c>
      <c r="I141" s="165"/>
      <c r="J141" s="166">
        <f t="shared" si="3"/>
        <v>0</v>
      </c>
      <c r="K141" s="162" t="s">
        <v>127</v>
      </c>
      <c r="L141" s="25"/>
      <c r="M141" s="167" t="s">
        <v>19</v>
      </c>
      <c r="N141" s="168" t="s">
        <v>40</v>
      </c>
      <c r="O141" s="22"/>
      <c r="P141" s="169">
        <f t="shared" si="4"/>
        <v>0</v>
      </c>
      <c r="Q141" s="169">
        <v>1.1999999999999999E-3</v>
      </c>
      <c r="R141" s="169">
        <f t="shared" si="5"/>
        <v>3.5999999999999997E-2</v>
      </c>
      <c r="S141" s="169">
        <v>0</v>
      </c>
      <c r="T141" s="170">
        <f t="shared" si="6"/>
        <v>0</v>
      </c>
      <c r="AR141" s="171" t="s">
        <v>128</v>
      </c>
      <c r="AT141" s="171" t="s">
        <v>123</v>
      </c>
      <c r="AU141" s="171" t="s">
        <v>79</v>
      </c>
      <c r="AY141" s="3" t="s">
        <v>121</v>
      </c>
      <c r="BE141" s="172">
        <f t="shared" si="7"/>
        <v>0</v>
      </c>
      <c r="BF141" s="172">
        <f t="shared" si="8"/>
        <v>0</v>
      </c>
      <c r="BG141" s="172">
        <f t="shared" si="9"/>
        <v>0</v>
      </c>
      <c r="BH141" s="172">
        <f t="shared" si="10"/>
        <v>0</v>
      </c>
      <c r="BI141" s="172">
        <f t="shared" si="11"/>
        <v>0</v>
      </c>
      <c r="BJ141" s="3" t="s">
        <v>77</v>
      </c>
      <c r="BK141" s="172">
        <f t="shared" si="12"/>
        <v>0</v>
      </c>
      <c r="BL141" s="3" t="s">
        <v>128</v>
      </c>
      <c r="BM141" s="171" t="s">
        <v>242</v>
      </c>
    </row>
    <row r="142" spans="2:65" s="20" customFormat="1">
      <c r="B142" s="21"/>
      <c r="C142" s="22"/>
      <c r="D142" s="173" t="s">
        <v>130</v>
      </c>
      <c r="E142" s="22"/>
      <c r="F142" s="174" t="s">
        <v>243</v>
      </c>
      <c r="G142" s="22"/>
      <c r="H142" s="22"/>
      <c r="I142" s="175"/>
      <c r="J142" s="22"/>
      <c r="K142" s="22"/>
      <c r="L142" s="25"/>
      <c r="M142" s="176"/>
      <c r="N142" s="22"/>
      <c r="O142" s="22"/>
      <c r="P142" s="22"/>
      <c r="Q142" s="22"/>
      <c r="R142" s="22"/>
      <c r="S142" s="22"/>
      <c r="T142" s="53"/>
      <c r="AT142" s="3" t="s">
        <v>130</v>
      </c>
      <c r="AU142" s="3" t="s">
        <v>79</v>
      </c>
    </row>
    <row r="143" spans="2:65" s="190" customFormat="1">
      <c r="B143" s="191"/>
      <c r="C143" s="192"/>
      <c r="D143" s="180" t="s">
        <v>132</v>
      </c>
      <c r="E143" s="193" t="s">
        <v>19</v>
      </c>
      <c r="F143" s="194" t="s">
        <v>244</v>
      </c>
      <c r="G143" s="192"/>
      <c r="H143" s="193" t="s">
        <v>19</v>
      </c>
      <c r="I143" s="195"/>
      <c r="J143" s="192"/>
      <c r="K143" s="192"/>
      <c r="L143" s="196"/>
      <c r="M143" s="197"/>
      <c r="N143" s="192"/>
      <c r="O143" s="192"/>
      <c r="P143" s="192"/>
      <c r="Q143" s="192"/>
      <c r="R143" s="192"/>
      <c r="S143" s="192"/>
      <c r="T143" s="198"/>
      <c r="AT143" s="199" t="s">
        <v>132</v>
      </c>
      <c r="AU143" s="199" t="s">
        <v>79</v>
      </c>
      <c r="AV143" s="190" t="s">
        <v>77</v>
      </c>
      <c r="AW143" s="190" t="s">
        <v>31</v>
      </c>
      <c r="AX143" s="190" t="s">
        <v>69</v>
      </c>
      <c r="AY143" s="199" t="s">
        <v>121</v>
      </c>
    </row>
    <row r="144" spans="2:65" s="177" customFormat="1">
      <c r="B144" s="178"/>
      <c r="C144" s="179"/>
      <c r="D144" s="180" t="s">
        <v>132</v>
      </c>
      <c r="E144" s="181" t="s">
        <v>19</v>
      </c>
      <c r="F144" s="182" t="s">
        <v>558</v>
      </c>
      <c r="G144" s="179"/>
      <c r="H144" s="183">
        <v>7</v>
      </c>
      <c r="I144" s="184"/>
      <c r="J144" s="179"/>
      <c r="K144" s="179"/>
      <c r="L144" s="185"/>
      <c r="M144" s="186"/>
      <c r="N144" s="179"/>
      <c r="O144" s="179"/>
      <c r="P144" s="179"/>
      <c r="Q144" s="179"/>
      <c r="R144" s="179"/>
      <c r="S144" s="179"/>
      <c r="T144" s="187"/>
      <c r="AT144" s="188" t="s">
        <v>132</v>
      </c>
      <c r="AU144" s="188" t="s">
        <v>79</v>
      </c>
      <c r="AV144" s="177" t="s">
        <v>79</v>
      </c>
      <c r="AW144" s="177" t="s">
        <v>31</v>
      </c>
      <c r="AX144" s="177" t="s">
        <v>69</v>
      </c>
      <c r="AY144" s="188" t="s">
        <v>121</v>
      </c>
    </row>
    <row r="145" spans="2:65" s="177" customFormat="1">
      <c r="B145" s="178"/>
      <c r="C145" s="179"/>
      <c r="D145" s="180" t="s">
        <v>132</v>
      </c>
      <c r="E145" s="181" t="s">
        <v>19</v>
      </c>
      <c r="F145" s="182" t="s">
        <v>559</v>
      </c>
      <c r="G145" s="179"/>
      <c r="H145" s="183">
        <v>23</v>
      </c>
      <c r="I145" s="184"/>
      <c r="J145" s="179"/>
      <c r="K145" s="179"/>
      <c r="L145" s="185"/>
      <c r="M145" s="186"/>
      <c r="N145" s="179"/>
      <c r="O145" s="179"/>
      <c r="P145" s="179"/>
      <c r="Q145" s="179"/>
      <c r="R145" s="179"/>
      <c r="S145" s="179"/>
      <c r="T145" s="187"/>
      <c r="AT145" s="188" t="s">
        <v>132</v>
      </c>
      <c r="AU145" s="188" t="s">
        <v>79</v>
      </c>
      <c r="AV145" s="177" t="s">
        <v>79</v>
      </c>
      <c r="AW145" s="177" t="s">
        <v>31</v>
      </c>
      <c r="AX145" s="177" t="s">
        <v>69</v>
      </c>
      <c r="AY145" s="188" t="s">
        <v>121</v>
      </c>
    </row>
    <row r="146" spans="2:65" s="200" customFormat="1">
      <c r="B146" s="201"/>
      <c r="C146" s="202"/>
      <c r="D146" s="180" t="s">
        <v>132</v>
      </c>
      <c r="E146" s="203" t="s">
        <v>19</v>
      </c>
      <c r="F146" s="204" t="s">
        <v>160</v>
      </c>
      <c r="G146" s="202"/>
      <c r="H146" s="205">
        <v>30</v>
      </c>
      <c r="I146" s="206"/>
      <c r="J146" s="202"/>
      <c r="K146" s="202"/>
      <c r="L146" s="207"/>
      <c r="M146" s="208"/>
      <c r="N146" s="202"/>
      <c r="O146" s="202"/>
      <c r="P146" s="202"/>
      <c r="Q146" s="202"/>
      <c r="R146" s="202"/>
      <c r="S146" s="202"/>
      <c r="T146" s="209"/>
      <c r="AT146" s="210" t="s">
        <v>132</v>
      </c>
      <c r="AU146" s="210" t="s">
        <v>79</v>
      </c>
      <c r="AV146" s="200" t="s">
        <v>128</v>
      </c>
      <c r="AW146" s="200" t="s">
        <v>31</v>
      </c>
      <c r="AX146" s="200" t="s">
        <v>77</v>
      </c>
      <c r="AY146" s="210" t="s">
        <v>121</v>
      </c>
    </row>
    <row r="147" spans="2:65" s="20" customFormat="1" ht="21.75" customHeight="1">
      <c r="B147" s="21"/>
      <c r="C147" s="222" t="s">
        <v>239</v>
      </c>
      <c r="D147" s="222" t="s">
        <v>227</v>
      </c>
      <c r="E147" s="223" t="s">
        <v>248</v>
      </c>
      <c r="F147" s="224" t="s">
        <v>249</v>
      </c>
      <c r="G147" s="225" t="s">
        <v>209</v>
      </c>
      <c r="H147" s="226">
        <v>34</v>
      </c>
      <c r="I147" s="227"/>
      <c r="J147" s="228">
        <f t="shared" si="3"/>
        <v>0</v>
      </c>
      <c r="K147" s="224" t="s">
        <v>19</v>
      </c>
      <c r="L147" s="229"/>
      <c r="M147" s="230" t="s">
        <v>19</v>
      </c>
      <c r="N147" s="231" t="s">
        <v>40</v>
      </c>
      <c r="O147" s="22"/>
      <c r="P147" s="169">
        <f t="shared" si="4"/>
        <v>0</v>
      </c>
      <c r="Q147" s="169">
        <v>0</v>
      </c>
      <c r="R147" s="169">
        <f t="shared" si="5"/>
        <v>0</v>
      </c>
      <c r="S147" s="169">
        <v>0</v>
      </c>
      <c r="T147" s="170">
        <f t="shared" si="6"/>
        <v>0</v>
      </c>
      <c r="AR147" s="171" t="s">
        <v>181</v>
      </c>
      <c r="AT147" s="171" t="s">
        <v>227</v>
      </c>
      <c r="AU147" s="171" t="s">
        <v>79</v>
      </c>
      <c r="AY147" s="3" t="s">
        <v>121</v>
      </c>
      <c r="BE147" s="172">
        <f t="shared" si="7"/>
        <v>0</v>
      </c>
      <c r="BF147" s="172">
        <f t="shared" si="8"/>
        <v>0</v>
      </c>
      <c r="BG147" s="172">
        <f t="shared" si="9"/>
        <v>0</v>
      </c>
      <c r="BH147" s="172">
        <f t="shared" si="10"/>
        <v>0</v>
      </c>
      <c r="BI147" s="172">
        <f t="shared" si="11"/>
        <v>0</v>
      </c>
      <c r="BJ147" s="3" t="s">
        <v>77</v>
      </c>
      <c r="BK147" s="172">
        <f t="shared" si="12"/>
        <v>0</v>
      </c>
      <c r="BL147" s="3" t="s">
        <v>128</v>
      </c>
      <c r="BM147" s="171" t="s">
        <v>250</v>
      </c>
    </row>
    <row r="148" spans="2:65" s="20" customFormat="1" ht="37.9" customHeight="1">
      <c r="B148" s="21"/>
      <c r="C148" s="160" t="s">
        <v>247</v>
      </c>
      <c r="D148" s="160" t="s">
        <v>123</v>
      </c>
      <c r="E148" s="161" t="s">
        <v>252</v>
      </c>
      <c r="F148" s="162" t="s">
        <v>253</v>
      </c>
      <c r="G148" s="163" t="s">
        <v>209</v>
      </c>
      <c r="H148" s="164">
        <v>34</v>
      </c>
      <c r="I148" s="165"/>
      <c r="J148" s="166">
        <f t="shared" si="3"/>
        <v>0</v>
      </c>
      <c r="K148" s="162" t="s">
        <v>19</v>
      </c>
      <c r="L148" s="25"/>
      <c r="M148" s="167" t="s">
        <v>19</v>
      </c>
      <c r="N148" s="168" t="s">
        <v>40</v>
      </c>
      <c r="O148" s="22"/>
      <c r="P148" s="169">
        <f t="shared" si="4"/>
        <v>0</v>
      </c>
      <c r="Q148" s="169">
        <v>0</v>
      </c>
      <c r="R148" s="169">
        <f t="shared" si="5"/>
        <v>0</v>
      </c>
      <c r="S148" s="169">
        <v>0</v>
      </c>
      <c r="T148" s="170">
        <f t="shared" si="6"/>
        <v>0</v>
      </c>
      <c r="AR148" s="171" t="s">
        <v>128</v>
      </c>
      <c r="AT148" s="171" t="s">
        <v>123</v>
      </c>
      <c r="AU148" s="171" t="s">
        <v>79</v>
      </c>
      <c r="AY148" s="3" t="s">
        <v>121</v>
      </c>
      <c r="BE148" s="172">
        <f t="shared" si="7"/>
        <v>0</v>
      </c>
      <c r="BF148" s="172">
        <f t="shared" si="8"/>
        <v>0</v>
      </c>
      <c r="BG148" s="172">
        <f t="shared" si="9"/>
        <v>0</v>
      </c>
      <c r="BH148" s="172">
        <f t="shared" si="10"/>
        <v>0</v>
      </c>
      <c r="BI148" s="172">
        <f t="shared" si="11"/>
        <v>0</v>
      </c>
      <c r="BJ148" s="3" t="s">
        <v>77</v>
      </c>
      <c r="BK148" s="172">
        <f t="shared" si="12"/>
        <v>0</v>
      </c>
      <c r="BL148" s="3" t="s">
        <v>128</v>
      </c>
      <c r="BM148" s="171" t="s">
        <v>254</v>
      </c>
    </row>
    <row r="149" spans="2:65" s="177" customFormat="1">
      <c r="B149" s="178"/>
      <c r="C149" s="179"/>
      <c r="D149" s="180" t="s">
        <v>132</v>
      </c>
      <c r="E149" s="181" t="s">
        <v>19</v>
      </c>
      <c r="F149" s="182" t="s">
        <v>560</v>
      </c>
      <c r="G149" s="179"/>
      <c r="H149" s="183">
        <v>34</v>
      </c>
      <c r="I149" s="184"/>
      <c r="J149" s="179"/>
      <c r="K149" s="179"/>
      <c r="L149" s="185"/>
      <c r="M149" s="186"/>
      <c r="N149" s="179"/>
      <c r="O149" s="179"/>
      <c r="P149" s="179"/>
      <c r="Q149" s="179"/>
      <c r="R149" s="179"/>
      <c r="S149" s="179"/>
      <c r="T149" s="187"/>
      <c r="AT149" s="188" t="s">
        <v>132</v>
      </c>
      <c r="AU149" s="188" t="s">
        <v>79</v>
      </c>
      <c r="AV149" s="177" t="s">
        <v>79</v>
      </c>
      <c r="AW149" s="177" t="s">
        <v>31</v>
      </c>
      <c r="AX149" s="177" t="s">
        <v>69</v>
      </c>
      <c r="AY149" s="188" t="s">
        <v>121</v>
      </c>
    </row>
    <row r="150" spans="2:65" s="200" customFormat="1">
      <c r="B150" s="201"/>
      <c r="C150" s="202"/>
      <c r="D150" s="180" t="s">
        <v>132</v>
      </c>
      <c r="E150" s="203" t="s">
        <v>19</v>
      </c>
      <c r="F150" s="204" t="s">
        <v>160</v>
      </c>
      <c r="G150" s="202"/>
      <c r="H150" s="205">
        <v>34</v>
      </c>
      <c r="I150" s="206"/>
      <c r="J150" s="202"/>
      <c r="K150" s="202"/>
      <c r="L150" s="207"/>
      <c r="M150" s="208"/>
      <c r="N150" s="202"/>
      <c r="O150" s="202"/>
      <c r="P150" s="202"/>
      <c r="Q150" s="202"/>
      <c r="R150" s="202"/>
      <c r="S150" s="202"/>
      <c r="T150" s="209"/>
      <c r="AT150" s="210" t="s">
        <v>132</v>
      </c>
      <c r="AU150" s="210" t="s">
        <v>79</v>
      </c>
      <c r="AV150" s="200" t="s">
        <v>128</v>
      </c>
      <c r="AW150" s="200" t="s">
        <v>31</v>
      </c>
      <c r="AX150" s="200" t="s">
        <v>77</v>
      </c>
      <c r="AY150" s="210" t="s">
        <v>121</v>
      </c>
    </row>
    <row r="151" spans="2:65" s="20" customFormat="1" ht="37.9" customHeight="1">
      <c r="B151" s="21"/>
      <c r="C151" s="160" t="s">
        <v>251</v>
      </c>
      <c r="D151" s="160" t="s">
        <v>123</v>
      </c>
      <c r="E151" s="161" t="s">
        <v>478</v>
      </c>
      <c r="F151" s="162" t="s">
        <v>479</v>
      </c>
      <c r="G151" s="163" t="s">
        <v>209</v>
      </c>
      <c r="H151" s="164">
        <v>1</v>
      </c>
      <c r="I151" s="165"/>
      <c r="J151" s="166">
        <f t="shared" si="3"/>
        <v>0</v>
      </c>
      <c r="K151" s="162" t="s">
        <v>19</v>
      </c>
      <c r="L151" s="25"/>
      <c r="M151" s="167" t="s">
        <v>19</v>
      </c>
      <c r="N151" s="168" t="s">
        <v>40</v>
      </c>
      <c r="O151" s="22"/>
      <c r="P151" s="169">
        <f t="shared" si="4"/>
        <v>0</v>
      </c>
      <c r="Q151" s="169">
        <v>0</v>
      </c>
      <c r="R151" s="169">
        <f t="shared" si="5"/>
        <v>0</v>
      </c>
      <c r="S151" s="169">
        <v>0</v>
      </c>
      <c r="T151" s="170">
        <f t="shared" si="6"/>
        <v>0</v>
      </c>
      <c r="AR151" s="171" t="s">
        <v>128</v>
      </c>
      <c r="AT151" s="171" t="s">
        <v>123</v>
      </c>
      <c r="AU151" s="171" t="s">
        <v>79</v>
      </c>
      <c r="AY151" s="3" t="s">
        <v>121</v>
      </c>
      <c r="BE151" s="172">
        <f t="shared" si="7"/>
        <v>0</v>
      </c>
      <c r="BF151" s="172">
        <f t="shared" si="8"/>
        <v>0</v>
      </c>
      <c r="BG151" s="172">
        <f t="shared" si="9"/>
        <v>0</v>
      </c>
      <c r="BH151" s="172">
        <f t="shared" si="10"/>
        <v>0</v>
      </c>
      <c r="BI151" s="172">
        <f t="shared" si="11"/>
        <v>0</v>
      </c>
      <c r="BJ151" s="3" t="s">
        <v>77</v>
      </c>
      <c r="BK151" s="172">
        <f t="shared" si="12"/>
        <v>0</v>
      </c>
      <c r="BL151" s="3" t="s">
        <v>128</v>
      </c>
      <c r="BM151" s="171" t="s">
        <v>480</v>
      </c>
    </row>
    <row r="152" spans="2:65" s="177" customFormat="1">
      <c r="B152" s="178"/>
      <c r="C152" s="179"/>
      <c r="D152" s="180" t="s">
        <v>132</v>
      </c>
      <c r="E152" s="181" t="s">
        <v>19</v>
      </c>
      <c r="F152" s="182" t="s">
        <v>561</v>
      </c>
      <c r="G152" s="179"/>
      <c r="H152" s="183">
        <v>1</v>
      </c>
      <c r="I152" s="184"/>
      <c r="J152" s="179"/>
      <c r="K152" s="179"/>
      <c r="L152" s="185"/>
      <c r="M152" s="186"/>
      <c r="N152" s="179"/>
      <c r="O152" s="179"/>
      <c r="P152" s="179"/>
      <c r="Q152" s="179"/>
      <c r="R152" s="179"/>
      <c r="S152" s="179"/>
      <c r="T152" s="187"/>
      <c r="AT152" s="188" t="s">
        <v>132</v>
      </c>
      <c r="AU152" s="188" t="s">
        <v>79</v>
      </c>
      <c r="AV152" s="177" t="s">
        <v>79</v>
      </c>
      <c r="AW152" s="177" t="s">
        <v>31</v>
      </c>
      <c r="AX152" s="177" t="s">
        <v>69</v>
      </c>
      <c r="AY152" s="188" t="s">
        <v>121</v>
      </c>
    </row>
    <row r="153" spans="2:65" s="200" customFormat="1">
      <c r="B153" s="201"/>
      <c r="C153" s="202"/>
      <c r="D153" s="180" t="s">
        <v>132</v>
      </c>
      <c r="E153" s="203" t="s">
        <v>19</v>
      </c>
      <c r="F153" s="204" t="s">
        <v>160</v>
      </c>
      <c r="G153" s="202"/>
      <c r="H153" s="205">
        <v>1</v>
      </c>
      <c r="I153" s="206"/>
      <c r="J153" s="202"/>
      <c r="K153" s="202"/>
      <c r="L153" s="207"/>
      <c r="M153" s="208"/>
      <c r="N153" s="202"/>
      <c r="O153" s="202"/>
      <c r="P153" s="202"/>
      <c r="Q153" s="202"/>
      <c r="R153" s="202"/>
      <c r="S153" s="202"/>
      <c r="T153" s="209"/>
      <c r="AT153" s="210" t="s">
        <v>132</v>
      </c>
      <c r="AU153" s="210" t="s">
        <v>79</v>
      </c>
      <c r="AV153" s="200" t="s">
        <v>128</v>
      </c>
      <c r="AW153" s="200" t="s">
        <v>31</v>
      </c>
      <c r="AX153" s="200" t="s">
        <v>77</v>
      </c>
      <c r="AY153" s="210" t="s">
        <v>121</v>
      </c>
    </row>
    <row r="154" spans="2:65" s="20" customFormat="1" ht="24.2" customHeight="1">
      <c r="B154" s="21"/>
      <c r="C154" s="160" t="s">
        <v>255</v>
      </c>
      <c r="D154" s="160" t="s">
        <v>123</v>
      </c>
      <c r="E154" s="161" t="s">
        <v>256</v>
      </c>
      <c r="F154" s="162" t="s">
        <v>257</v>
      </c>
      <c r="G154" s="163" t="s">
        <v>209</v>
      </c>
      <c r="H154" s="164">
        <v>4</v>
      </c>
      <c r="I154" s="165"/>
      <c r="J154" s="166">
        <f t="shared" si="3"/>
        <v>0</v>
      </c>
      <c r="K154" s="162" t="s">
        <v>19</v>
      </c>
      <c r="L154" s="25"/>
      <c r="M154" s="167" t="s">
        <v>19</v>
      </c>
      <c r="N154" s="168" t="s">
        <v>40</v>
      </c>
      <c r="O154" s="22"/>
      <c r="P154" s="169">
        <f t="shared" si="4"/>
        <v>0</v>
      </c>
      <c r="Q154" s="169">
        <v>0</v>
      </c>
      <c r="R154" s="169">
        <f t="shared" si="5"/>
        <v>0</v>
      </c>
      <c r="S154" s="169">
        <v>0</v>
      </c>
      <c r="T154" s="170">
        <f t="shared" si="6"/>
        <v>0</v>
      </c>
      <c r="AR154" s="171" t="s">
        <v>128</v>
      </c>
      <c r="AT154" s="171" t="s">
        <v>123</v>
      </c>
      <c r="AU154" s="171" t="s">
        <v>79</v>
      </c>
      <c r="AY154" s="3" t="s">
        <v>121</v>
      </c>
      <c r="BE154" s="172">
        <f t="shared" si="7"/>
        <v>0</v>
      </c>
      <c r="BF154" s="172">
        <f t="shared" si="8"/>
        <v>0</v>
      </c>
      <c r="BG154" s="172">
        <f t="shared" si="9"/>
        <v>0</v>
      </c>
      <c r="BH154" s="172">
        <f t="shared" si="10"/>
        <v>0</v>
      </c>
      <c r="BI154" s="172">
        <f t="shared" si="11"/>
        <v>0</v>
      </c>
      <c r="BJ154" s="3" t="s">
        <v>77</v>
      </c>
      <c r="BK154" s="172">
        <f t="shared" si="12"/>
        <v>0</v>
      </c>
      <c r="BL154" s="3" t="s">
        <v>128</v>
      </c>
      <c r="BM154" s="171" t="s">
        <v>258</v>
      </c>
    </row>
    <row r="155" spans="2:65" s="20" customFormat="1" ht="16.5" customHeight="1">
      <c r="B155" s="21"/>
      <c r="C155" s="160" t="s">
        <v>7</v>
      </c>
      <c r="D155" s="160" t="s">
        <v>123</v>
      </c>
      <c r="E155" s="161" t="s">
        <v>562</v>
      </c>
      <c r="F155" s="162" t="s">
        <v>563</v>
      </c>
      <c r="G155" s="163" t="s">
        <v>347</v>
      </c>
      <c r="H155" s="164">
        <v>1</v>
      </c>
      <c r="I155" s="165"/>
      <c r="J155" s="166">
        <f t="shared" si="3"/>
        <v>0</v>
      </c>
      <c r="K155" s="162" t="s">
        <v>19</v>
      </c>
      <c r="L155" s="25"/>
      <c r="M155" s="167" t="s">
        <v>19</v>
      </c>
      <c r="N155" s="168" t="s">
        <v>40</v>
      </c>
      <c r="O155" s="22"/>
      <c r="P155" s="169">
        <f t="shared" si="4"/>
        <v>0</v>
      </c>
      <c r="Q155" s="169">
        <v>0</v>
      </c>
      <c r="R155" s="169">
        <f t="shared" si="5"/>
        <v>0</v>
      </c>
      <c r="S155" s="169">
        <v>0</v>
      </c>
      <c r="T155" s="170">
        <f t="shared" si="6"/>
        <v>0</v>
      </c>
      <c r="AR155" s="171" t="s">
        <v>128</v>
      </c>
      <c r="AT155" s="171" t="s">
        <v>123</v>
      </c>
      <c r="AU155" s="171" t="s">
        <v>79</v>
      </c>
      <c r="AY155" s="3" t="s">
        <v>121</v>
      </c>
      <c r="BE155" s="172">
        <f t="shared" si="7"/>
        <v>0</v>
      </c>
      <c r="BF155" s="172">
        <f t="shared" si="8"/>
        <v>0</v>
      </c>
      <c r="BG155" s="172">
        <f t="shared" si="9"/>
        <v>0</v>
      </c>
      <c r="BH155" s="172">
        <f t="shared" si="10"/>
        <v>0</v>
      </c>
      <c r="BI155" s="172">
        <f t="shared" si="11"/>
        <v>0</v>
      </c>
      <c r="BJ155" s="3" t="s">
        <v>77</v>
      </c>
      <c r="BK155" s="172">
        <f t="shared" si="12"/>
        <v>0</v>
      </c>
      <c r="BL155" s="3" t="s">
        <v>128</v>
      </c>
      <c r="BM155" s="171" t="s">
        <v>564</v>
      </c>
    </row>
    <row r="156" spans="2:65" s="177" customFormat="1">
      <c r="B156" s="178"/>
      <c r="C156" s="179"/>
      <c r="D156" s="180" t="s">
        <v>132</v>
      </c>
      <c r="E156" s="181" t="s">
        <v>19</v>
      </c>
      <c r="F156" s="182" t="s">
        <v>565</v>
      </c>
      <c r="G156" s="179"/>
      <c r="H156" s="183">
        <v>1</v>
      </c>
      <c r="I156" s="184"/>
      <c r="J156" s="179"/>
      <c r="K156" s="179"/>
      <c r="L156" s="185"/>
      <c r="M156" s="186"/>
      <c r="N156" s="179"/>
      <c r="O156" s="179"/>
      <c r="P156" s="179"/>
      <c r="Q156" s="179"/>
      <c r="R156" s="179"/>
      <c r="S156" s="179"/>
      <c r="T156" s="187"/>
      <c r="AT156" s="188" t="s">
        <v>132</v>
      </c>
      <c r="AU156" s="188" t="s">
        <v>79</v>
      </c>
      <c r="AV156" s="177" t="s">
        <v>79</v>
      </c>
      <c r="AW156" s="177" t="s">
        <v>31</v>
      </c>
      <c r="AX156" s="177" t="s">
        <v>77</v>
      </c>
      <c r="AY156" s="188" t="s">
        <v>121</v>
      </c>
    </row>
    <row r="157" spans="2:65" s="20" customFormat="1" ht="37.9" customHeight="1">
      <c r="B157" s="21"/>
      <c r="C157" s="160" t="s">
        <v>263</v>
      </c>
      <c r="D157" s="160" t="s">
        <v>123</v>
      </c>
      <c r="E157" s="161" t="s">
        <v>259</v>
      </c>
      <c r="F157" s="162" t="s">
        <v>260</v>
      </c>
      <c r="G157" s="163" t="s">
        <v>154</v>
      </c>
      <c r="H157" s="164">
        <v>82.92</v>
      </c>
      <c r="I157" s="165"/>
      <c r="J157" s="166">
        <f t="shared" si="3"/>
        <v>0</v>
      </c>
      <c r="K157" s="162" t="s">
        <v>127</v>
      </c>
      <c r="L157" s="25"/>
      <c r="M157" s="167" t="s">
        <v>19</v>
      </c>
      <c r="N157" s="168" t="s">
        <v>40</v>
      </c>
      <c r="O157" s="22"/>
      <c r="P157" s="169">
        <f t="shared" si="4"/>
        <v>0</v>
      </c>
      <c r="Q157" s="169">
        <v>0</v>
      </c>
      <c r="R157" s="169">
        <f t="shared" si="5"/>
        <v>0</v>
      </c>
      <c r="S157" s="169">
        <v>0</v>
      </c>
      <c r="T157" s="170">
        <f t="shared" si="6"/>
        <v>0</v>
      </c>
      <c r="AR157" s="171" t="s">
        <v>128</v>
      </c>
      <c r="AT157" s="171" t="s">
        <v>123</v>
      </c>
      <c r="AU157" s="171" t="s">
        <v>79</v>
      </c>
      <c r="AY157" s="3" t="s">
        <v>121</v>
      </c>
      <c r="BE157" s="172">
        <f t="shared" si="7"/>
        <v>0</v>
      </c>
      <c r="BF157" s="172">
        <f t="shared" si="8"/>
        <v>0</v>
      </c>
      <c r="BG157" s="172">
        <f t="shared" si="9"/>
        <v>0</v>
      </c>
      <c r="BH157" s="172">
        <f t="shared" si="10"/>
        <v>0</v>
      </c>
      <c r="BI157" s="172">
        <f t="shared" si="11"/>
        <v>0</v>
      </c>
      <c r="BJ157" s="3" t="s">
        <v>77</v>
      </c>
      <c r="BK157" s="172">
        <f t="shared" si="12"/>
        <v>0</v>
      </c>
      <c r="BL157" s="3" t="s">
        <v>128</v>
      </c>
      <c r="BM157" s="171" t="s">
        <v>261</v>
      </c>
    </row>
    <row r="158" spans="2:65" s="20" customFormat="1">
      <c r="B158" s="21"/>
      <c r="C158" s="22"/>
      <c r="D158" s="173" t="s">
        <v>130</v>
      </c>
      <c r="E158" s="22"/>
      <c r="F158" s="174" t="s">
        <v>262</v>
      </c>
      <c r="G158" s="22"/>
      <c r="H158" s="22"/>
      <c r="I158" s="175"/>
      <c r="J158" s="22"/>
      <c r="K158" s="22"/>
      <c r="L158" s="25"/>
      <c r="M158" s="176"/>
      <c r="N158" s="22"/>
      <c r="O158" s="22"/>
      <c r="P158" s="22"/>
      <c r="Q158" s="22"/>
      <c r="R158" s="22"/>
      <c r="S158" s="22"/>
      <c r="T158" s="53"/>
      <c r="AT158" s="3" t="s">
        <v>130</v>
      </c>
      <c r="AU158" s="3" t="s">
        <v>79</v>
      </c>
    </row>
    <row r="159" spans="2:65" s="177" customFormat="1">
      <c r="B159" s="178"/>
      <c r="C159" s="179"/>
      <c r="D159" s="180" t="s">
        <v>132</v>
      </c>
      <c r="E159" s="181" t="s">
        <v>19</v>
      </c>
      <c r="F159" s="182" t="s">
        <v>566</v>
      </c>
      <c r="G159" s="179"/>
      <c r="H159" s="183">
        <v>20.2</v>
      </c>
      <c r="I159" s="184"/>
      <c r="J159" s="179"/>
      <c r="K159" s="179"/>
      <c r="L159" s="185"/>
      <c r="M159" s="186"/>
      <c r="N159" s="179"/>
      <c r="O159" s="179"/>
      <c r="P159" s="179"/>
      <c r="Q159" s="179"/>
      <c r="R159" s="179"/>
      <c r="S159" s="179"/>
      <c r="T159" s="187"/>
      <c r="AT159" s="188" t="s">
        <v>132</v>
      </c>
      <c r="AU159" s="188" t="s">
        <v>79</v>
      </c>
      <c r="AV159" s="177" t="s">
        <v>79</v>
      </c>
      <c r="AW159" s="177" t="s">
        <v>31</v>
      </c>
      <c r="AX159" s="177" t="s">
        <v>69</v>
      </c>
      <c r="AY159" s="188" t="s">
        <v>121</v>
      </c>
    </row>
    <row r="160" spans="2:65" s="177" customFormat="1">
      <c r="B160" s="178"/>
      <c r="C160" s="179"/>
      <c r="D160" s="180" t="s">
        <v>132</v>
      </c>
      <c r="E160" s="181" t="s">
        <v>19</v>
      </c>
      <c r="F160" s="182" t="s">
        <v>567</v>
      </c>
      <c r="G160" s="179"/>
      <c r="H160" s="183">
        <v>62.72</v>
      </c>
      <c r="I160" s="184"/>
      <c r="J160" s="179"/>
      <c r="K160" s="179"/>
      <c r="L160" s="185"/>
      <c r="M160" s="186"/>
      <c r="N160" s="179"/>
      <c r="O160" s="179"/>
      <c r="P160" s="179"/>
      <c r="Q160" s="179"/>
      <c r="R160" s="179"/>
      <c r="S160" s="179"/>
      <c r="T160" s="187"/>
      <c r="AT160" s="188" t="s">
        <v>132</v>
      </c>
      <c r="AU160" s="188" t="s">
        <v>79</v>
      </c>
      <c r="AV160" s="177" t="s">
        <v>79</v>
      </c>
      <c r="AW160" s="177" t="s">
        <v>31</v>
      </c>
      <c r="AX160" s="177" t="s">
        <v>69</v>
      </c>
      <c r="AY160" s="188" t="s">
        <v>121</v>
      </c>
    </row>
    <row r="161" spans="2:65" s="200" customFormat="1">
      <c r="B161" s="201"/>
      <c r="C161" s="202"/>
      <c r="D161" s="180" t="s">
        <v>132</v>
      </c>
      <c r="E161" s="203" t="s">
        <v>19</v>
      </c>
      <c r="F161" s="204" t="s">
        <v>160</v>
      </c>
      <c r="G161" s="202"/>
      <c r="H161" s="205">
        <v>82.92</v>
      </c>
      <c r="I161" s="206"/>
      <c r="J161" s="202"/>
      <c r="K161" s="202"/>
      <c r="L161" s="207"/>
      <c r="M161" s="208"/>
      <c r="N161" s="202"/>
      <c r="O161" s="202"/>
      <c r="P161" s="202"/>
      <c r="Q161" s="202"/>
      <c r="R161" s="202"/>
      <c r="S161" s="202"/>
      <c r="T161" s="209"/>
      <c r="AT161" s="210" t="s">
        <v>132</v>
      </c>
      <c r="AU161" s="210" t="s">
        <v>79</v>
      </c>
      <c r="AV161" s="200" t="s">
        <v>128</v>
      </c>
      <c r="AW161" s="200" t="s">
        <v>31</v>
      </c>
      <c r="AX161" s="200" t="s">
        <v>77</v>
      </c>
      <c r="AY161" s="210" t="s">
        <v>121</v>
      </c>
    </row>
    <row r="162" spans="2:65" s="20" customFormat="1" ht="37.9" customHeight="1">
      <c r="B162" s="21"/>
      <c r="C162" s="222" t="s">
        <v>269</v>
      </c>
      <c r="D162" s="222" t="s">
        <v>227</v>
      </c>
      <c r="E162" s="223" t="s">
        <v>264</v>
      </c>
      <c r="F162" s="224" t="s">
        <v>265</v>
      </c>
      <c r="G162" s="225" t="s">
        <v>209</v>
      </c>
      <c r="H162" s="226">
        <v>34</v>
      </c>
      <c r="I162" s="227"/>
      <c r="J162" s="228">
        <f t="shared" si="3"/>
        <v>0</v>
      </c>
      <c r="K162" s="224" t="s">
        <v>19</v>
      </c>
      <c r="L162" s="229"/>
      <c r="M162" s="230" t="s">
        <v>19</v>
      </c>
      <c r="N162" s="231" t="s">
        <v>40</v>
      </c>
      <c r="O162" s="22"/>
      <c r="P162" s="169">
        <f t="shared" si="4"/>
        <v>0</v>
      </c>
      <c r="Q162" s="169">
        <v>0</v>
      </c>
      <c r="R162" s="169">
        <f t="shared" si="5"/>
        <v>0</v>
      </c>
      <c r="S162" s="169">
        <v>0</v>
      </c>
      <c r="T162" s="170">
        <f t="shared" si="6"/>
        <v>0</v>
      </c>
      <c r="AR162" s="171" t="s">
        <v>181</v>
      </c>
      <c r="AT162" s="171" t="s">
        <v>227</v>
      </c>
      <c r="AU162" s="171" t="s">
        <v>79</v>
      </c>
      <c r="AY162" s="3" t="s">
        <v>121</v>
      </c>
      <c r="BE162" s="172">
        <f t="shared" si="7"/>
        <v>0</v>
      </c>
      <c r="BF162" s="172">
        <f t="shared" si="8"/>
        <v>0</v>
      </c>
      <c r="BG162" s="172">
        <f t="shared" si="9"/>
        <v>0</v>
      </c>
      <c r="BH162" s="172">
        <f t="shared" si="10"/>
        <v>0</v>
      </c>
      <c r="BI162" s="172">
        <f t="shared" si="11"/>
        <v>0</v>
      </c>
      <c r="BJ162" s="3" t="s">
        <v>77</v>
      </c>
      <c r="BK162" s="172">
        <f t="shared" si="12"/>
        <v>0</v>
      </c>
      <c r="BL162" s="3" t="s">
        <v>128</v>
      </c>
      <c r="BM162" s="171" t="s">
        <v>266</v>
      </c>
    </row>
    <row r="163" spans="2:65" s="177" customFormat="1">
      <c r="B163" s="178"/>
      <c r="C163" s="179"/>
      <c r="D163" s="180" t="s">
        <v>132</v>
      </c>
      <c r="E163" s="181" t="s">
        <v>19</v>
      </c>
      <c r="F163" s="182" t="s">
        <v>568</v>
      </c>
      <c r="G163" s="179"/>
      <c r="H163" s="183">
        <v>9</v>
      </c>
      <c r="I163" s="184"/>
      <c r="J163" s="179"/>
      <c r="K163" s="179"/>
      <c r="L163" s="185"/>
      <c r="M163" s="186"/>
      <c r="N163" s="179"/>
      <c r="O163" s="179"/>
      <c r="P163" s="179"/>
      <c r="Q163" s="179"/>
      <c r="R163" s="179"/>
      <c r="S163" s="179"/>
      <c r="T163" s="187"/>
      <c r="AT163" s="188" t="s">
        <v>132</v>
      </c>
      <c r="AU163" s="188" t="s">
        <v>79</v>
      </c>
      <c r="AV163" s="177" t="s">
        <v>79</v>
      </c>
      <c r="AW163" s="177" t="s">
        <v>31</v>
      </c>
      <c r="AX163" s="177" t="s">
        <v>69</v>
      </c>
      <c r="AY163" s="188" t="s">
        <v>121</v>
      </c>
    </row>
    <row r="164" spans="2:65" s="177" customFormat="1">
      <c r="B164" s="178"/>
      <c r="C164" s="179"/>
      <c r="D164" s="180" t="s">
        <v>132</v>
      </c>
      <c r="E164" s="181" t="s">
        <v>19</v>
      </c>
      <c r="F164" s="182" t="s">
        <v>569</v>
      </c>
      <c r="G164" s="179"/>
      <c r="H164" s="183">
        <v>25</v>
      </c>
      <c r="I164" s="184"/>
      <c r="J164" s="179"/>
      <c r="K164" s="179"/>
      <c r="L164" s="185"/>
      <c r="M164" s="186"/>
      <c r="N164" s="179"/>
      <c r="O164" s="179"/>
      <c r="P164" s="179"/>
      <c r="Q164" s="179"/>
      <c r="R164" s="179"/>
      <c r="S164" s="179"/>
      <c r="T164" s="187"/>
      <c r="AT164" s="188" t="s">
        <v>132</v>
      </c>
      <c r="AU164" s="188" t="s">
        <v>79</v>
      </c>
      <c r="AV164" s="177" t="s">
        <v>79</v>
      </c>
      <c r="AW164" s="177" t="s">
        <v>31</v>
      </c>
      <c r="AX164" s="177" t="s">
        <v>69</v>
      </c>
      <c r="AY164" s="188" t="s">
        <v>121</v>
      </c>
    </row>
    <row r="165" spans="2:65" s="200" customFormat="1">
      <c r="B165" s="201"/>
      <c r="C165" s="202"/>
      <c r="D165" s="180" t="s">
        <v>132</v>
      </c>
      <c r="E165" s="203" t="s">
        <v>19</v>
      </c>
      <c r="F165" s="204" t="s">
        <v>160</v>
      </c>
      <c r="G165" s="202"/>
      <c r="H165" s="205">
        <v>34</v>
      </c>
      <c r="I165" s="206"/>
      <c r="J165" s="202"/>
      <c r="K165" s="202"/>
      <c r="L165" s="207"/>
      <c r="M165" s="208"/>
      <c r="N165" s="202"/>
      <c r="O165" s="202"/>
      <c r="P165" s="202"/>
      <c r="Q165" s="202"/>
      <c r="R165" s="202"/>
      <c r="S165" s="202"/>
      <c r="T165" s="209"/>
      <c r="AT165" s="210" t="s">
        <v>132</v>
      </c>
      <c r="AU165" s="210" t="s">
        <v>79</v>
      </c>
      <c r="AV165" s="200" t="s">
        <v>128</v>
      </c>
      <c r="AW165" s="200" t="s">
        <v>31</v>
      </c>
      <c r="AX165" s="200" t="s">
        <v>77</v>
      </c>
      <c r="AY165" s="210" t="s">
        <v>121</v>
      </c>
    </row>
    <row r="166" spans="2:65" s="20" customFormat="1" ht="21.75" customHeight="1">
      <c r="B166" s="21"/>
      <c r="C166" s="160" t="s">
        <v>275</v>
      </c>
      <c r="D166" s="160" t="s">
        <v>123</v>
      </c>
      <c r="E166" s="161" t="s">
        <v>270</v>
      </c>
      <c r="F166" s="162" t="s">
        <v>271</v>
      </c>
      <c r="G166" s="163" t="s">
        <v>209</v>
      </c>
      <c r="H166" s="164">
        <v>3</v>
      </c>
      <c r="I166" s="165"/>
      <c r="J166" s="166">
        <f t="shared" si="3"/>
        <v>0</v>
      </c>
      <c r="K166" s="162" t="s">
        <v>19</v>
      </c>
      <c r="L166" s="25"/>
      <c r="M166" s="167" t="s">
        <v>19</v>
      </c>
      <c r="N166" s="168" t="s">
        <v>40</v>
      </c>
      <c r="O166" s="22"/>
      <c r="P166" s="169">
        <f t="shared" si="4"/>
        <v>0</v>
      </c>
      <c r="Q166" s="169">
        <v>0</v>
      </c>
      <c r="R166" s="169">
        <f t="shared" si="5"/>
        <v>0</v>
      </c>
      <c r="S166" s="169">
        <v>0</v>
      </c>
      <c r="T166" s="170">
        <f t="shared" si="6"/>
        <v>0</v>
      </c>
      <c r="AR166" s="171" t="s">
        <v>128</v>
      </c>
      <c r="AT166" s="171" t="s">
        <v>123</v>
      </c>
      <c r="AU166" s="171" t="s">
        <v>79</v>
      </c>
      <c r="AY166" s="3" t="s">
        <v>121</v>
      </c>
      <c r="BE166" s="172">
        <f t="shared" si="7"/>
        <v>0</v>
      </c>
      <c r="BF166" s="172">
        <f t="shared" si="8"/>
        <v>0</v>
      </c>
      <c r="BG166" s="172">
        <f t="shared" si="9"/>
        <v>0</v>
      </c>
      <c r="BH166" s="172">
        <f t="shared" si="10"/>
        <v>0</v>
      </c>
      <c r="BI166" s="172">
        <f t="shared" si="11"/>
        <v>0</v>
      </c>
      <c r="BJ166" s="3" t="s">
        <v>77</v>
      </c>
      <c r="BK166" s="172">
        <f t="shared" si="12"/>
        <v>0</v>
      </c>
      <c r="BL166" s="3" t="s">
        <v>128</v>
      </c>
      <c r="BM166" s="171" t="s">
        <v>570</v>
      </c>
    </row>
    <row r="167" spans="2:65" s="177" customFormat="1">
      <c r="B167" s="178"/>
      <c r="C167" s="179"/>
      <c r="D167" s="180" t="s">
        <v>132</v>
      </c>
      <c r="E167" s="181" t="s">
        <v>19</v>
      </c>
      <c r="F167" s="182" t="s">
        <v>489</v>
      </c>
      <c r="G167" s="179"/>
      <c r="H167" s="183">
        <v>2</v>
      </c>
      <c r="I167" s="184"/>
      <c r="J167" s="179"/>
      <c r="K167" s="179"/>
      <c r="L167" s="185"/>
      <c r="M167" s="186"/>
      <c r="N167" s="179"/>
      <c r="O167" s="179"/>
      <c r="P167" s="179"/>
      <c r="Q167" s="179"/>
      <c r="R167" s="179"/>
      <c r="S167" s="179"/>
      <c r="T167" s="187"/>
      <c r="AT167" s="188" t="s">
        <v>132</v>
      </c>
      <c r="AU167" s="188" t="s">
        <v>79</v>
      </c>
      <c r="AV167" s="177" t="s">
        <v>79</v>
      </c>
      <c r="AW167" s="177" t="s">
        <v>31</v>
      </c>
      <c r="AX167" s="177" t="s">
        <v>69</v>
      </c>
      <c r="AY167" s="188" t="s">
        <v>121</v>
      </c>
    </row>
    <row r="168" spans="2:65" s="177" customFormat="1">
      <c r="B168" s="178"/>
      <c r="C168" s="179"/>
      <c r="D168" s="180" t="s">
        <v>132</v>
      </c>
      <c r="E168" s="181" t="s">
        <v>19</v>
      </c>
      <c r="F168" s="182" t="s">
        <v>571</v>
      </c>
      <c r="G168" s="179"/>
      <c r="H168" s="183">
        <v>1</v>
      </c>
      <c r="I168" s="184"/>
      <c r="J168" s="179"/>
      <c r="K168" s="179"/>
      <c r="L168" s="185"/>
      <c r="M168" s="186"/>
      <c r="N168" s="179"/>
      <c r="O168" s="179"/>
      <c r="P168" s="179"/>
      <c r="Q168" s="179"/>
      <c r="R168" s="179"/>
      <c r="S168" s="179"/>
      <c r="T168" s="187"/>
      <c r="AT168" s="188" t="s">
        <v>132</v>
      </c>
      <c r="AU168" s="188" t="s">
        <v>79</v>
      </c>
      <c r="AV168" s="177" t="s">
        <v>79</v>
      </c>
      <c r="AW168" s="177" t="s">
        <v>31</v>
      </c>
      <c r="AX168" s="177" t="s">
        <v>69</v>
      </c>
      <c r="AY168" s="188" t="s">
        <v>121</v>
      </c>
    </row>
    <row r="169" spans="2:65" s="200" customFormat="1">
      <c r="B169" s="201"/>
      <c r="C169" s="202"/>
      <c r="D169" s="180" t="s">
        <v>132</v>
      </c>
      <c r="E169" s="203" t="s">
        <v>19</v>
      </c>
      <c r="F169" s="204" t="s">
        <v>160</v>
      </c>
      <c r="G169" s="202"/>
      <c r="H169" s="205">
        <v>3</v>
      </c>
      <c r="I169" s="206"/>
      <c r="J169" s="202"/>
      <c r="K169" s="202"/>
      <c r="L169" s="207"/>
      <c r="M169" s="208"/>
      <c r="N169" s="202"/>
      <c r="O169" s="202"/>
      <c r="P169" s="202"/>
      <c r="Q169" s="202"/>
      <c r="R169" s="202"/>
      <c r="S169" s="202"/>
      <c r="T169" s="209"/>
      <c r="AT169" s="210" t="s">
        <v>132</v>
      </c>
      <c r="AU169" s="210" t="s">
        <v>79</v>
      </c>
      <c r="AV169" s="200" t="s">
        <v>128</v>
      </c>
      <c r="AW169" s="200" t="s">
        <v>31</v>
      </c>
      <c r="AX169" s="200" t="s">
        <v>77</v>
      </c>
      <c r="AY169" s="210" t="s">
        <v>121</v>
      </c>
    </row>
    <row r="170" spans="2:65" s="20" customFormat="1" ht="24.2" customHeight="1">
      <c r="B170" s="21"/>
      <c r="C170" s="222" t="s">
        <v>280</v>
      </c>
      <c r="D170" s="222" t="s">
        <v>227</v>
      </c>
      <c r="E170" s="223" t="s">
        <v>276</v>
      </c>
      <c r="F170" s="224" t="s">
        <v>277</v>
      </c>
      <c r="G170" s="225" t="s">
        <v>209</v>
      </c>
      <c r="H170" s="226">
        <v>136</v>
      </c>
      <c r="I170" s="227"/>
      <c r="J170" s="228">
        <f t="shared" si="3"/>
        <v>0</v>
      </c>
      <c r="K170" s="224" t="s">
        <v>19</v>
      </c>
      <c r="L170" s="229"/>
      <c r="M170" s="230" t="s">
        <v>19</v>
      </c>
      <c r="N170" s="231" t="s">
        <v>40</v>
      </c>
      <c r="O170" s="22"/>
      <c r="P170" s="169">
        <f t="shared" si="4"/>
        <v>0</v>
      </c>
      <c r="Q170" s="169">
        <v>0</v>
      </c>
      <c r="R170" s="169">
        <f t="shared" si="5"/>
        <v>0</v>
      </c>
      <c r="S170" s="169">
        <v>0</v>
      </c>
      <c r="T170" s="170">
        <f t="shared" si="6"/>
        <v>0</v>
      </c>
      <c r="AR170" s="171" t="s">
        <v>181</v>
      </c>
      <c r="AT170" s="171" t="s">
        <v>227</v>
      </c>
      <c r="AU170" s="171" t="s">
        <v>79</v>
      </c>
      <c r="AY170" s="3" t="s">
        <v>121</v>
      </c>
      <c r="BE170" s="172">
        <f t="shared" si="7"/>
        <v>0</v>
      </c>
      <c r="BF170" s="172">
        <f t="shared" si="8"/>
        <v>0</v>
      </c>
      <c r="BG170" s="172">
        <f t="shared" si="9"/>
        <v>0</v>
      </c>
      <c r="BH170" s="172">
        <f t="shared" si="10"/>
        <v>0</v>
      </c>
      <c r="BI170" s="172">
        <f t="shared" si="11"/>
        <v>0</v>
      </c>
      <c r="BJ170" s="3" t="s">
        <v>77</v>
      </c>
      <c r="BK170" s="172">
        <f t="shared" si="12"/>
        <v>0</v>
      </c>
      <c r="BL170" s="3" t="s">
        <v>128</v>
      </c>
      <c r="BM170" s="171" t="s">
        <v>278</v>
      </c>
    </row>
    <row r="171" spans="2:65" s="177" customFormat="1">
      <c r="B171" s="178"/>
      <c r="C171" s="179"/>
      <c r="D171" s="180" t="s">
        <v>132</v>
      </c>
      <c r="E171" s="181" t="s">
        <v>19</v>
      </c>
      <c r="F171" s="182" t="s">
        <v>490</v>
      </c>
      <c r="G171" s="179"/>
      <c r="H171" s="183">
        <v>136</v>
      </c>
      <c r="I171" s="184"/>
      <c r="J171" s="179"/>
      <c r="K171" s="179"/>
      <c r="L171" s="185"/>
      <c r="M171" s="186"/>
      <c r="N171" s="179"/>
      <c r="O171" s="179"/>
      <c r="P171" s="179"/>
      <c r="Q171" s="179"/>
      <c r="R171" s="179"/>
      <c r="S171" s="179"/>
      <c r="T171" s="187"/>
      <c r="AT171" s="188" t="s">
        <v>132</v>
      </c>
      <c r="AU171" s="188" t="s">
        <v>79</v>
      </c>
      <c r="AV171" s="177" t="s">
        <v>79</v>
      </c>
      <c r="AW171" s="177" t="s">
        <v>31</v>
      </c>
      <c r="AX171" s="177" t="s">
        <v>77</v>
      </c>
      <c r="AY171" s="188" t="s">
        <v>121</v>
      </c>
    </row>
    <row r="172" spans="2:65" s="20" customFormat="1" ht="24.2" customHeight="1">
      <c r="B172" s="21"/>
      <c r="C172" s="160" t="s">
        <v>285</v>
      </c>
      <c r="D172" s="160" t="s">
        <v>123</v>
      </c>
      <c r="E172" s="161" t="s">
        <v>491</v>
      </c>
      <c r="F172" s="162" t="s">
        <v>492</v>
      </c>
      <c r="G172" s="163" t="s">
        <v>154</v>
      </c>
      <c r="H172" s="164">
        <v>29.95</v>
      </c>
      <c r="I172" s="165"/>
      <c r="J172" s="166">
        <f t="shared" si="3"/>
        <v>0</v>
      </c>
      <c r="K172" s="162" t="s">
        <v>19</v>
      </c>
      <c r="L172" s="25"/>
      <c r="M172" s="167" t="s">
        <v>19</v>
      </c>
      <c r="N172" s="168" t="s">
        <v>40</v>
      </c>
      <c r="O172" s="22"/>
      <c r="P172" s="169">
        <f t="shared" si="4"/>
        <v>0</v>
      </c>
      <c r="Q172" s="169">
        <v>0</v>
      </c>
      <c r="R172" s="169">
        <f t="shared" si="5"/>
        <v>0</v>
      </c>
      <c r="S172" s="169">
        <v>0</v>
      </c>
      <c r="T172" s="170">
        <f t="shared" si="6"/>
        <v>0</v>
      </c>
      <c r="AR172" s="171" t="s">
        <v>128</v>
      </c>
      <c r="AT172" s="171" t="s">
        <v>123</v>
      </c>
      <c r="AU172" s="171" t="s">
        <v>79</v>
      </c>
      <c r="AY172" s="3" t="s">
        <v>121</v>
      </c>
      <c r="BE172" s="172">
        <f t="shared" si="7"/>
        <v>0</v>
      </c>
      <c r="BF172" s="172">
        <f t="shared" si="8"/>
        <v>0</v>
      </c>
      <c r="BG172" s="172">
        <f t="shared" si="9"/>
        <v>0</v>
      </c>
      <c r="BH172" s="172">
        <f t="shared" si="10"/>
        <v>0</v>
      </c>
      <c r="BI172" s="172">
        <f t="shared" si="11"/>
        <v>0</v>
      </c>
      <c r="BJ172" s="3" t="s">
        <v>77</v>
      </c>
      <c r="BK172" s="172">
        <f t="shared" si="12"/>
        <v>0</v>
      </c>
      <c r="BL172" s="3" t="s">
        <v>128</v>
      </c>
      <c r="BM172" s="171" t="s">
        <v>493</v>
      </c>
    </row>
    <row r="173" spans="2:65" s="177" customFormat="1">
      <c r="B173" s="178"/>
      <c r="C173" s="179"/>
      <c r="D173" s="180" t="s">
        <v>132</v>
      </c>
      <c r="E173" s="181" t="s">
        <v>19</v>
      </c>
      <c r="F173" s="182" t="s">
        <v>572</v>
      </c>
      <c r="G173" s="179"/>
      <c r="H173" s="183">
        <v>20.2</v>
      </c>
      <c r="I173" s="184"/>
      <c r="J173" s="179"/>
      <c r="K173" s="179"/>
      <c r="L173" s="185"/>
      <c r="M173" s="186"/>
      <c r="N173" s="179"/>
      <c r="O173" s="179"/>
      <c r="P173" s="179"/>
      <c r="Q173" s="179"/>
      <c r="R173" s="179"/>
      <c r="S173" s="179"/>
      <c r="T173" s="187"/>
      <c r="AT173" s="188" t="s">
        <v>132</v>
      </c>
      <c r="AU173" s="188" t="s">
        <v>79</v>
      </c>
      <c r="AV173" s="177" t="s">
        <v>79</v>
      </c>
      <c r="AW173" s="177" t="s">
        <v>31</v>
      </c>
      <c r="AX173" s="177" t="s">
        <v>69</v>
      </c>
      <c r="AY173" s="188" t="s">
        <v>121</v>
      </c>
    </row>
    <row r="174" spans="2:65" s="177" customFormat="1">
      <c r="B174" s="178"/>
      <c r="C174" s="179"/>
      <c r="D174" s="180" t="s">
        <v>132</v>
      </c>
      <c r="E174" s="181" t="s">
        <v>19</v>
      </c>
      <c r="F174" s="182" t="s">
        <v>573</v>
      </c>
      <c r="G174" s="179"/>
      <c r="H174" s="183">
        <v>9.75</v>
      </c>
      <c r="I174" s="184"/>
      <c r="J174" s="179"/>
      <c r="K174" s="179"/>
      <c r="L174" s="185"/>
      <c r="M174" s="186"/>
      <c r="N174" s="179"/>
      <c r="O174" s="179"/>
      <c r="P174" s="179"/>
      <c r="Q174" s="179"/>
      <c r="R174" s="179"/>
      <c r="S174" s="179"/>
      <c r="T174" s="187"/>
      <c r="AT174" s="188" t="s">
        <v>132</v>
      </c>
      <c r="AU174" s="188" t="s">
        <v>79</v>
      </c>
      <c r="AV174" s="177" t="s">
        <v>79</v>
      </c>
      <c r="AW174" s="177" t="s">
        <v>31</v>
      </c>
      <c r="AX174" s="177" t="s">
        <v>69</v>
      </c>
      <c r="AY174" s="188" t="s">
        <v>121</v>
      </c>
    </row>
    <row r="175" spans="2:65" s="200" customFormat="1">
      <c r="B175" s="201"/>
      <c r="C175" s="202"/>
      <c r="D175" s="180" t="s">
        <v>132</v>
      </c>
      <c r="E175" s="203" t="s">
        <v>19</v>
      </c>
      <c r="F175" s="204" t="s">
        <v>160</v>
      </c>
      <c r="G175" s="202"/>
      <c r="H175" s="205">
        <v>29.95</v>
      </c>
      <c r="I175" s="206"/>
      <c r="J175" s="202"/>
      <c r="K175" s="202"/>
      <c r="L175" s="207"/>
      <c r="M175" s="208"/>
      <c r="N175" s="202"/>
      <c r="O175" s="202"/>
      <c r="P175" s="202"/>
      <c r="Q175" s="202"/>
      <c r="R175" s="202"/>
      <c r="S175" s="202"/>
      <c r="T175" s="209"/>
      <c r="AT175" s="210" t="s">
        <v>132</v>
      </c>
      <c r="AU175" s="210" t="s">
        <v>79</v>
      </c>
      <c r="AV175" s="200" t="s">
        <v>128</v>
      </c>
      <c r="AW175" s="200" t="s">
        <v>31</v>
      </c>
      <c r="AX175" s="200" t="s">
        <v>77</v>
      </c>
      <c r="AY175" s="210" t="s">
        <v>121</v>
      </c>
    </row>
    <row r="176" spans="2:65" s="144" customFormat="1" ht="22.9" customHeight="1">
      <c r="B176" s="145"/>
      <c r="C176" s="146"/>
      <c r="D176" s="147" t="s">
        <v>68</v>
      </c>
      <c r="E176" s="158" t="s">
        <v>574</v>
      </c>
      <c r="F176" s="158" t="s">
        <v>575</v>
      </c>
      <c r="G176" s="146"/>
      <c r="H176" s="146"/>
      <c r="I176" s="149"/>
      <c r="J176" s="159">
        <f>BK176</f>
        <v>0</v>
      </c>
      <c r="K176" s="146"/>
      <c r="L176" s="151"/>
      <c r="M176" s="152"/>
      <c r="N176" s="146"/>
      <c r="O176" s="146"/>
      <c r="P176" s="153">
        <f>SUM(P177:P186)</f>
        <v>0</v>
      </c>
      <c r="Q176" s="146"/>
      <c r="R176" s="153">
        <f>SUM(R177:R186)</f>
        <v>0.45450000000000002</v>
      </c>
      <c r="S176" s="146"/>
      <c r="T176" s="154">
        <f>SUM(T177:T186)</f>
        <v>1.1475</v>
      </c>
      <c r="AR176" s="155" t="s">
        <v>77</v>
      </c>
      <c r="AT176" s="156" t="s">
        <v>68</v>
      </c>
      <c r="AU176" s="156" t="s">
        <v>77</v>
      </c>
      <c r="AY176" s="155" t="s">
        <v>121</v>
      </c>
      <c r="BK176" s="157">
        <f>SUM(BK177:BK186)</f>
        <v>0</v>
      </c>
    </row>
    <row r="177" spans="2:65" s="20" customFormat="1" ht="76.349999999999994" customHeight="1">
      <c r="B177" s="21"/>
      <c r="C177" s="160" t="s">
        <v>292</v>
      </c>
      <c r="D177" s="160" t="s">
        <v>123</v>
      </c>
      <c r="E177" s="161" t="s">
        <v>576</v>
      </c>
      <c r="F177" s="162" t="s">
        <v>577</v>
      </c>
      <c r="G177" s="163" t="s">
        <v>126</v>
      </c>
      <c r="H177" s="164">
        <v>4.5</v>
      </c>
      <c r="I177" s="165"/>
      <c r="J177" s="166">
        <f>ROUND(I177*H177,2)</f>
        <v>0</v>
      </c>
      <c r="K177" s="162" t="s">
        <v>127</v>
      </c>
      <c r="L177" s="25"/>
      <c r="M177" s="167" t="s">
        <v>19</v>
      </c>
      <c r="N177" s="168" t="s">
        <v>40</v>
      </c>
      <c r="O177" s="22"/>
      <c r="P177" s="169">
        <f>O177*H177</f>
        <v>0</v>
      </c>
      <c r="Q177" s="169">
        <v>0</v>
      </c>
      <c r="R177" s="169">
        <f>Q177*H177</f>
        <v>0</v>
      </c>
      <c r="S177" s="169">
        <v>0.255</v>
      </c>
      <c r="T177" s="170">
        <f>S177*H177</f>
        <v>1.1475</v>
      </c>
      <c r="AR177" s="171" t="s">
        <v>128</v>
      </c>
      <c r="AT177" s="171" t="s">
        <v>123</v>
      </c>
      <c r="AU177" s="171" t="s">
        <v>79</v>
      </c>
      <c r="AY177" s="3" t="s">
        <v>121</v>
      </c>
      <c r="BE177" s="172">
        <f t="shared" si="7"/>
        <v>0</v>
      </c>
      <c r="BF177" s="172">
        <f t="shared" si="8"/>
        <v>0</v>
      </c>
      <c r="BG177" s="172">
        <f t="shared" si="9"/>
        <v>0</v>
      </c>
      <c r="BH177" s="172">
        <f t="shared" si="10"/>
        <v>0</v>
      </c>
      <c r="BI177" s="172">
        <f t="shared" si="11"/>
        <v>0</v>
      </c>
      <c r="BJ177" s="3" t="s">
        <v>77</v>
      </c>
      <c r="BK177" s="172">
        <f>ROUND(I177*H177,2)</f>
        <v>0</v>
      </c>
      <c r="BL177" s="3" t="s">
        <v>128</v>
      </c>
      <c r="BM177" s="171" t="s">
        <v>578</v>
      </c>
    </row>
    <row r="178" spans="2:65" s="20" customFormat="1">
      <c r="B178" s="21"/>
      <c r="C178" s="22"/>
      <c r="D178" s="173" t="s">
        <v>130</v>
      </c>
      <c r="E178" s="22"/>
      <c r="F178" s="174" t="s">
        <v>579</v>
      </c>
      <c r="G178" s="22"/>
      <c r="H178" s="22"/>
      <c r="I178" s="175"/>
      <c r="J178" s="22"/>
      <c r="K178" s="22"/>
      <c r="L178" s="25"/>
      <c r="M178" s="176"/>
      <c r="N178" s="22"/>
      <c r="O178" s="22"/>
      <c r="P178" s="22"/>
      <c r="Q178" s="22"/>
      <c r="R178" s="22"/>
      <c r="S178" s="22"/>
      <c r="T178" s="53"/>
      <c r="AT178" s="3" t="s">
        <v>130</v>
      </c>
      <c r="AU178" s="3" t="s">
        <v>79</v>
      </c>
    </row>
    <row r="179" spans="2:65" s="20" customFormat="1" ht="19.5">
      <c r="B179" s="21"/>
      <c r="C179" s="22"/>
      <c r="D179" s="180" t="s">
        <v>138</v>
      </c>
      <c r="E179" s="22"/>
      <c r="F179" s="189" t="s">
        <v>310</v>
      </c>
      <c r="G179" s="22"/>
      <c r="H179" s="22"/>
      <c r="I179" s="175"/>
      <c r="J179" s="22"/>
      <c r="K179" s="22"/>
      <c r="L179" s="25"/>
      <c r="M179" s="176"/>
      <c r="N179" s="22"/>
      <c r="O179" s="22"/>
      <c r="P179" s="22"/>
      <c r="Q179" s="22"/>
      <c r="R179" s="22"/>
      <c r="S179" s="22"/>
      <c r="T179" s="53"/>
      <c r="AT179" s="3" t="s">
        <v>138</v>
      </c>
      <c r="AU179" s="3" t="s">
        <v>79</v>
      </c>
    </row>
    <row r="180" spans="2:65" s="177" customFormat="1">
      <c r="B180" s="178"/>
      <c r="C180" s="179"/>
      <c r="D180" s="180" t="s">
        <v>132</v>
      </c>
      <c r="E180" s="181" t="s">
        <v>19</v>
      </c>
      <c r="F180" s="182" t="s">
        <v>580</v>
      </c>
      <c r="G180" s="179"/>
      <c r="H180" s="183">
        <v>2</v>
      </c>
      <c r="I180" s="184"/>
      <c r="J180" s="179"/>
      <c r="K180" s="179"/>
      <c r="L180" s="185"/>
      <c r="M180" s="186"/>
      <c r="N180" s="179"/>
      <c r="O180" s="179"/>
      <c r="P180" s="179"/>
      <c r="Q180" s="179"/>
      <c r="R180" s="179"/>
      <c r="S180" s="179"/>
      <c r="T180" s="187"/>
      <c r="AT180" s="188" t="s">
        <v>132</v>
      </c>
      <c r="AU180" s="188" t="s">
        <v>79</v>
      </c>
      <c r="AV180" s="177" t="s">
        <v>79</v>
      </c>
      <c r="AW180" s="177" t="s">
        <v>31</v>
      </c>
      <c r="AX180" s="177" t="s">
        <v>69</v>
      </c>
      <c r="AY180" s="188" t="s">
        <v>121</v>
      </c>
    </row>
    <row r="181" spans="2:65" s="177" customFormat="1">
      <c r="B181" s="178"/>
      <c r="C181" s="179"/>
      <c r="D181" s="180" t="s">
        <v>132</v>
      </c>
      <c r="E181" s="181" t="s">
        <v>19</v>
      </c>
      <c r="F181" s="182" t="s">
        <v>581</v>
      </c>
      <c r="G181" s="179"/>
      <c r="H181" s="183">
        <v>2.5</v>
      </c>
      <c r="I181" s="184"/>
      <c r="J181" s="179"/>
      <c r="K181" s="179"/>
      <c r="L181" s="185"/>
      <c r="M181" s="186"/>
      <c r="N181" s="179"/>
      <c r="O181" s="179"/>
      <c r="P181" s="179"/>
      <c r="Q181" s="179"/>
      <c r="R181" s="179"/>
      <c r="S181" s="179"/>
      <c r="T181" s="187"/>
      <c r="AT181" s="188" t="s">
        <v>132</v>
      </c>
      <c r="AU181" s="188" t="s">
        <v>79</v>
      </c>
      <c r="AV181" s="177" t="s">
        <v>79</v>
      </c>
      <c r="AW181" s="177" t="s">
        <v>31</v>
      </c>
      <c r="AX181" s="177" t="s">
        <v>69</v>
      </c>
      <c r="AY181" s="188" t="s">
        <v>121</v>
      </c>
    </row>
    <row r="182" spans="2:65" s="200" customFormat="1">
      <c r="B182" s="201"/>
      <c r="C182" s="202"/>
      <c r="D182" s="180" t="s">
        <v>132</v>
      </c>
      <c r="E182" s="203" t="s">
        <v>19</v>
      </c>
      <c r="F182" s="204" t="s">
        <v>160</v>
      </c>
      <c r="G182" s="202"/>
      <c r="H182" s="205">
        <v>4.5</v>
      </c>
      <c r="I182" s="206"/>
      <c r="J182" s="202"/>
      <c r="K182" s="202"/>
      <c r="L182" s="207"/>
      <c r="M182" s="208"/>
      <c r="N182" s="202"/>
      <c r="O182" s="202"/>
      <c r="P182" s="202"/>
      <c r="Q182" s="202"/>
      <c r="R182" s="202"/>
      <c r="S182" s="202"/>
      <c r="T182" s="209"/>
      <c r="AT182" s="210" t="s">
        <v>132</v>
      </c>
      <c r="AU182" s="210" t="s">
        <v>79</v>
      </c>
      <c r="AV182" s="200" t="s">
        <v>128</v>
      </c>
      <c r="AW182" s="200" t="s">
        <v>31</v>
      </c>
      <c r="AX182" s="200" t="s">
        <v>77</v>
      </c>
      <c r="AY182" s="210" t="s">
        <v>121</v>
      </c>
    </row>
    <row r="183" spans="2:65" s="20" customFormat="1" ht="66.75" customHeight="1">
      <c r="B183" s="21"/>
      <c r="C183" s="160" t="s">
        <v>299</v>
      </c>
      <c r="D183" s="160" t="s">
        <v>123</v>
      </c>
      <c r="E183" s="161" t="s">
        <v>582</v>
      </c>
      <c r="F183" s="162" t="s">
        <v>583</v>
      </c>
      <c r="G183" s="163" t="s">
        <v>126</v>
      </c>
      <c r="H183" s="164">
        <v>4.5</v>
      </c>
      <c r="I183" s="165"/>
      <c r="J183" s="166">
        <f>ROUND(I183*H183,2)</f>
        <v>0</v>
      </c>
      <c r="K183" s="162" t="s">
        <v>127</v>
      </c>
      <c r="L183" s="25"/>
      <c r="M183" s="167" t="s">
        <v>19</v>
      </c>
      <c r="N183" s="168" t="s">
        <v>40</v>
      </c>
      <c r="O183" s="22"/>
      <c r="P183" s="169">
        <f>O183*H183</f>
        <v>0</v>
      </c>
      <c r="Q183" s="169">
        <v>0</v>
      </c>
      <c r="R183" s="169">
        <f>Q183*H183</f>
        <v>0</v>
      </c>
      <c r="S183" s="169">
        <v>0</v>
      </c>
      <c r="T183" s="170">
        <f>S183*H183</f>
        <v>0</v>
      </c>
      <c r="AR183" s="171" t="s">
        <v>128</v>
      </c>
      <c r="AT183" s="171" t="s">
        <v>123</v>
      </c>
      <c r="AU183" s="171" t="s">
        <v>79</v>
      </c>
      <c r="AY183" s="3" t="s">
        <v>121</v>
      </c>
      <c r="BE183" s="172">
        <f t="shared" si="7"/>
        <v>0</v>
      </c>
      <c r="BF183" s="172">
        <f t="shared" si="8"/>
        <v>0</v>
      </c>
      <c r="BG183" s="172">
        <f t="shared" si="9"/>
        <v>0</v>
      </c>
      <c r="BH183" s="172">
        <f t="shared" si="10"/>
        <v>0</v>
      </c>
      <c r="BI183" s="172">
        <f t="shared" si="11"/>
        <v>0</v>
      </c>
      <c r="BJ183" s="3" t="s">
        <v>77</v>
      </c>
      <c r="BK183" s="172">
        <f>ROUND(I183*H183,2)</f>
        <v>0</v>
      </c>
      <c r="BL183" s="3" t="s">
        <v>128</v>
      </c>
      <c r="BM183" s="171" t="s">
        <v>584</v>
      </c>
    </row>
    <row r="184" spans="2:65" s="20" customFormat="1">
      <c r="B184" s="21"/>
      <c r="C184" s="22"/>
      <c r="D184" s="173" t="s">
        <v>130</v>
      </c>
      <c r="E184" s="22"/>
      <c r="F184" s="174" t="s">
        <v>585</v>
      </c>
      <c r="G184" s="22"/>
      <c r="H184" s="22"/>
      <c r="I184" s="175"/>
      <c r="J184" s="22"/>
      <c r="K184" s="22"/>
      <c r="L184" s="25"/>
      <c r="M184" s="176"/>
      <c r="N184" s="22"/>
      <c r="O184" s="22"/>
      <c r="P184" s="22"/>
      <c r="Q184" s="22"/>
      <c r="R184" s="22"/>
      <c r="S184" s="22"/>
      <c r="T184" s="53"/>
      <c r="AT184" s="3" t="s">
        <v>130</v>
      </c>
      <c r="AU184" s="3" t="s">
        <v>79</v>
      </c>
    </row>
    <row r="185" spans="2:65" s="20" customFormat="1" ht="66.75" customHeight="1">
      <c r="B185" s="21"/>
      <c r="C185" s="160" t="s">
        <v>305</v>
      </c>
      <c r="D185" s="160" t="s">
        <v>123</v>
      </c>
      <c r="E185" s="161" t="s">
        <v>586</v>
      </c>
      <c r="F185" s="162" t="s">
        <v>587</v>
      </c>
      <c r="G185" s="163" t="s">
        <v>126</v>
      </c>
      <c r="H185" s="164">
        <v>4.5</v>
      </c>
      <c r="I185" s="165"/>
      <c r="J185" s="166">
        <f>ROUND(I185*H185,2)</f>
        <v>0</v>
      </c>
      <c r="K185" s="162" t="s">
        <v>127</v>
      </c>
      <c r="L185" s="25"/>
      <c r="M185" s="167" t="s">
        <v>19</v>
      </c>
      <c r="N185" s="168" t="s">
        <v>40</v>
      </c>
      <c r="O185" s="22"/>
      <c r="P185" s="169">
        <f>O185*H185</f>
        <v>0</v>
      </c>
      <c r="Q185" s="169">
        <v>0.10100000000000001</v>
      </c>
      <c r="R185" s="169">
        <f>Q185*H185</f>
        <v>0.45450000000000002</v>
      </c>
      <c r="S185" s="169">
        <v>0</v>
      </c>
      <c r="T185" s="170">
        <f>S185*H185</f>
        <v>0</v>
      </c>
      <c r="AR185" s="171" t="s">
        <v>128</v>
      </c>
      <c r="AT185" s="171" t="s">
        <v>123</v>
      </c>
      <c r="AU185" s="171" t="s">
        <v>79</v>
      </c>
      <c r="AY185" s="3" t="s">
        <v>121</v>
      </c>
      <c r="BE185" s="172">
        <f t="shared" si="7"/>
        <v>0</v>
      </c>
      <c r="BF185" s="172">
        <f t="shared" si="8"/>
        <v>0</v>
      </c>
      <c r="BG185" s="172">
        <f t="shared" si="9"/>
        <v>0</v>
      </c>
      <c r="BH185" s="172">
        <f t="shared" si="10"/>
        <v>0</v>
      </c>
      <c r="BI185" s="172">
        <f t="shared" si="11"/>
        <v>0</v>
      </c>
      <c r="BJ185" s="3" t="s">
        <v>77</v>
      </c>
      <c r="BK185" s="172">
        <f>ROUND(I185*H185,2)</f>
        <v>0</v>
      </c>
      <c r="BL185" s="3" t="s">
        <v>128</v>
      </c>
      <c r="BM185" s="171" t="s">
        <v>588</v>
      </c>
    </row>
    <row r="186" spans="2:65" s="20" customFormat="1">
      <c r="B186" s="21"/>
      <c r="C186" s="22"/>
      <c r="D186" s="173" t="s">
        <v>130</v>
      </c>
      <c r="E186" s="22"/>
      <c r="F186" s="174" t="s">
        <v>589</v>
      </c>
      <c r="G186" s="22"/>
      <c r="H186" s="22"/>
      <c r="I186" s="175"/>
      <c r="J186" s="22"/>
      <c r="K186" s="22"/>
      <c r="L186" s="25"/>
      <c r="M186" s="176"/>
      <c r="N186" s="22"/>
      <c r="O186" s="22"/>
      <c r="P186" s="22"/>
      <c r="Q186" s="22"/>
      <c r="R186" s="22"/>
      <c r="S186" s="22"/>
      <c r="T186" s="53"/>
      <c r="AT186" s="3" t="s">
        <v>130</v>
      </c>
      <c r="AU186" s="3" t="s">
        <v>79</v>
      </c>
    </row>
    <row r="187" spans="2:65" s="144" customFormat="1" ht="22.9" customHeight="1">
      <c r="B187" s="145"/>
      <c r="C187" s="146"/>
      <c r="D187" s="147" t="s">
        <v>68</v>
      </c>
      <c r="E187" s="158" t="s">
        <v>357</v>
      </c>
      <c r="F187" s="158" t="s">
        <v>358</v>
      </c>
      <c r="G187" s="146"/>
      <c r="H187" s="146"/>
      <c r="I187" s="149"/>
      <c r="J187" s="159">
        <f>BK187</f>
        <v>0</v>
      </c>
      <c r="K187" s="146"/>
      <c r="L187" s="151"/>
      <c r="M187" s="152"/>
      <c r="N187" s="146"/>
      <c r="O187" s="146"/>
      <c r="P187" s="153">
        <f>SUM(P188:P213)</f>
        <v>0</v>
      </c>
      <c r="Q187" s="146"/>
      <c r="R187" s="153">
        <f>SUM(R188:R213)</f>
        <v>0</v>
      </c>
      <c r="S187" s="146"/>
      <c r="T187" s="154">
        <f>SUM(T188:T213)</f>
        <v>13.218200400000001</v>
      </c>
      <c r="AR187" s="155" t="s">
        <v>77</v>
      </c>
      <c r="AT187" s="156" t="s">
        <v>68</v>
      </c>
      <c r="AU187" s="156" t="s">
        <v>77</v>
      </c>
      <c r="AY187" s="155" t="s">
        <v>121</v>
      </c>
      <c r="BK187" s="157">
        <f>SUM(BK188:BK213)</f>
        <v>0</v>
      </c>
    </row>
    <row r="188" spans="2:65" s="20" customFormat="1" ht="16.5" customHeight="1">
      <c r="B188" s="21"/>
      <c r="C188" s="160" t="s">
        <v>311</v>
      </c>
      <c r="D188" s="160" t="s">
        <v>123</v>
      </c>
      <c r="E188" s="161" t="s">
        <v>360</v>
      </c>
      <c r="F188" s="162" t="s">
        <v>361</v>
      </c>
      <c r="G188" s="163" t="s">
        <v>164</v>
      </c>
      <c r="H188" s="164">
        <v>6.4020000000000001</v>
      </c>
      <c r="I188" s="165"/>
      <c r="J188" s="166">
        <f>ROUND(I188*H188,2)</f>
        <v>0</v>
      </c>
      <c r="K188" s="162" t="s">
        <v>127</v>
      </c>
      <c r="L188" s="25"/>
      <c r="M188" s="167" t="s">
        <v>19</v>
      </c>
      <c r="N188" s="168" t="s">
        <v>40</v>
      </c>
      <c r="O188" s="22"/>
      <c r="P188" s="169">
        <f>O188*H188</f>
        <v>0</v>
      </c>
      <c r="Q188" s="169">
        <v>0</v>
      </c>
      <c r="R188" s="169">
        <f>Q188*H188</f>
        <v>0</v>
      </c>
      <c r="S188" s="169">
        <v>2</v>
      </c>
      <c r="T188" s="170">
        <f>S188*H188</f>
        <v>12.804</v>
      </c>
      <c r="AR188" s="171" t="s">
        <v>128</v>
      </c>
      <c r="AT188" s="171" t="s">
        <v>123</v>
      </c>
      <c r="AU188" s="171" t="s">
        <v>79</v>
      </c>
      <c r="AY188" s="3" t="s">
        <v>121</v>
      </c>
      <c r="BE188" s="172">
        <f t="shared" si="7"/>
        <v>0</v>
      </c>
      <c r="BF188" s="172">
        <f t="shared" si="8"/>
        <v>0</v>
      </c>
      <c r="BG188" s="172">
        <f t="shared" si="9"/>
        <v>0</v>
      </c>
      <c r="BH188" s="172">
        <f t="shared" si="10"/>
        <v>0</v>
      </c>
      <c r="BI188" s="172">
        <f t="shared" si="11"/>
        <v>0</v>
      </c>
      <c r="BJ188" s="3" t="s">
        <v>77</v>
      </c>
      <c r="BK188" s="172">
        <f>ROUND(I188*H188,2)</f>
        <v>0</v>
      </c>
      <c r="BL188" s="3" t="s">
        <v>128</v>
      </c>
      <c r="BM188" s="171" t="s">
        <v>362</v>
      </c>
    </row>
    <row r="189" spans="2:65" s="20" customFormat="1">
      <c r="B189" s="21"/>
      <c r="C189" s="22"/>
      <c r="D189" s="173" t="s">
        <v>130</v>
      </c>
      <c r="E189" s="22"/>
      <c r="F189" s="174" t="s">
        <v>363</v>
      </c>
      <c r="G189" s="22"/>
      <c r="H189" s="22"/>
      <c r="I189" s="175"/>
      <c r="J189" s="22"/>
      <c r="K189" s="22"/>
      <c r="L189" s="25"/>
      <c r="M189" s="176"/>
      <c r="N189" s="22"/>
      <c r="O189" s="22"/>
      <c r="P189" s="22"/>
      <c r="Q189" s="22"/>
      <c r="R189" s="22"/>
      <c r="S189" s="22"/>
      <c r="T189" s="53"/>
      <c r="AT189" s="3" t="s">
        <v>130</v>
      </c>
      <c r="AU189" s="3" t="s">
        <v>79</v>
      </c>
    </row>
    <row r="190" spans="2:65" s="190" customFormat="1">
      <c r="B190" s="191"/>
      <c r="C190" s="192"/>
      <c r="D190" s="180" t="s">
        <v>132</v>
      </c>
      <c r="E190" s="193" t="s">
        <v>19</v>
      </c>
      <c r="F190" s="194" t="s">
        <v>364</v>
      </c>
      <c r="G190" s="192"/>
      <c r="H190" s="193" t="s">
        <v>19</v>
      </c>
      <c r="I190" s="195"/>
      <c r="J190" s="192"/>
      <c r="K190" s="192"/>
      <c r="L190" s="196"/>
      <c r="M190" s="197"/>
      <c r="N190" s="192"/>
      <c r="O190" s="192"/>
      <c r="P190" s="192"/>
      <c r="Q190" s="192"/>
      <c r="R190" s="192"/>
      <c r="S190" s="192"/>
      <c r="T190" s="198"/>
      <c r="AT190" s="199" t="s">
        <v>132</v>
      </c>
      <c r="AU190" s="199" t="s">
        <v>79</v>
      </c>
      <c r="AV190" s="190" t="s">
        <v>77</v>
      </c>
      <c r="AW190" s="190" t="s">
        <v>31</v>
      </c>
      <c r="AX190" s="190" t="s">
        <v>69</v>
      </c>
      <c r="AY190" s="199" t="s">
        <v>121</v>
      </c>
    </row>
    <row r="191" spans="2:65" s="177" customFormat="1">
      <c r="B191" s="178"/>
      <c r="C191" s="179"/>
      <c r="D191" s="180" t="s">
        <v>132</v>
      </c>
      <c r="E191" s="181" t="s">
        <v>19</v>
      </c>
      <c r="F191" s="182" t="s">
        <v>590</v>
      </c>
      <c r="G191" s="179"/>
      <c r="H191" s="183">
        <v>2.6120000000000001</v>
      </c>
      <c r="I191" s="184"/>
      <c r="J191" s="179"/>
      <c r="K191" s="179"/>
      <c r="L191" s="185"/>
      <c r="M191" s="186"/>
      <c r="N191" s="179"/>
      <c r="O191" s="179"/>
      <c r="P191" s="179"/>
      <c r="Q191" s="179"/>
      <c r="R191" s="179"/>
      <c r="S191" s="179"/>
      <c r="T191" s="187"/>
      <c r="AT191" s="188" t="s">
        <v>132</v>
      </c>
      <c r="AU191" s="188" t="s">
        <v>79</v>
      </c>
      <c r="AV191" s="177" t="s">
        <v>79</v>
      </c>
      <c r="AW191" s="177" t="s">
        <v>31</v>
      </c>
      <c r="AX191" s="177" t="s">
        <v>69</v>
      </c>
      <c r="AY191" s="188" t="s">
        <v>121</v>
      </c>
    </row>
    <row r="192" spans="2:65" s="211" customFormat="1">
      <c r="B192" s="212"/>
      <c r="C192" s="213"/>
      <c r="D192" s="180" t="s">
        <v>132</v>
      </c>
      <c r="E192" s="214" t="s">
        <v>19</v>
      </c>
      <c r="F192" s="215" t="s">
        <v>180</v>
      </c>
      <c r="G192" s="213"/>
      <c r="H192" s="216">
        <v>2.6120000000000001</v>
      </c>
      <c r="I192" s="217"/>
      <c r="J192" s="213"/>
      <c r="K192" s="213"/>
      <c r="L192" s="218"/>
      <c r="M192" s="219"/>
      <c r="N192" s="213"/>
      <c r="O192" s="213"/>
      <c r="P192" s="213"/>
      <c r="Q192" s="213"/>
      <c r="R192" s="213"/>
      <c r="S192" s="213"/>
      <c r="T192" s="220"/>
      <c r="AT192" s="221" t="s">
        <v>132</v>
      </c>
      <c r="AU192" s="221" t="s">
        <v>79</v>
      </c>
      <c r="AV192" s="211" t="s">
        <v>140</v>
      </c>
      <c r="AW192" s="211" t="s">
        <v>31</v>
      </c>
      <c r="AX192" s="211" t="s">
        <v>69</v>
      </c>
      <c r="AY192" s="221" t="s">
        <v>121</v>
      </c>
    </row>
    <row r="193" spans="2:65" s="190" customFormat="1">
      <c r="B193" s="191"/>
      <c r="C193" s="192"/>
      <c r="D193" s="180" t="s">
        <v>132</v>
      </c>
      <c r="E193" s="193" t="s">
        <v>19</v>
      </c>
      <c r="F193" s="194" t="s">
        <v>367</v>
      </c>
      <c r="G193" s="192"/>
      <c r="H193" s="193" t="s">
        <v>19</v>
      </c>
      <c r="I193" s="195"/>
      <c r="J193" s="192"/>
      <c r="K193" s="192"/>
      <c r="L193" s="196"/>
      <c r="M193" s="197"/>
      <c r="N193" s="192"/>
      <c r="O193" s="192"/>
      <c r="P193" s="192"/>
      <c r="Q193" s="192"/>
      <c r="R193" s="192"/>
      <c r="S193" s="192"/>
      <c r="T193" s="198"/>
      <c r="AT193" s="199" t="s">
        <v>132</v>
      </c>
      <c r="AU193" s="199" t="s">
        <v>79</v>
      </c>
      <c r="AV193" s="190" t="s">
        <v>77</v>
      </c>
      <c r="AW193" s="190" t="s">
        <v>31</v>
      </c>
      <c r="AX193" s="190" t="s">
        <v>69</v>
      </c>
      <c r="AY193" s="199" t="s">
        <v>121</v>
      </c>
    </row>
    <row r="194" spans="2:65" s="177" customFormat="1" ht="22.5">
      <c r="B194" s="178"/>
      <c r="C194" s="179"/>
      <c r="D194" s="180" t="s">
        <v>132</v>
      </c>
      <c r="E194" s="181" t="s">
        <v>19</v>
      </c>
      <c r="F194" s="182" t="s">
        <v>591</v>
      </c>
      <c r="G194" s="179"/>
      <c r="H194" s="183">
        <v>3.79</v>
      </c>
      <c r="I194" s="184"/>
      <c r="J194" s="179"/>
      <c r="K194" s="179"/>
      <c r="L194" s="185"/>
      <c r="M194" s="186"/>
      <c r="N194" s="179"/>
      <c r="O194" s="179"/>
      <c r="P194" s="179"/>
      <c r="Q194" s="179"/>
      <c r="R194" s="179"/>
      <c r="S194" s="179"/>
      <c r="T194" s="187"/>
      <c r="AT194" s="188" t="s">
        <v>132</v>
      </c>
      <c r="AU194" s="188" t="s">
        <v>79</v>
      </c>
      <c r="AV194" s="177" t="s">
        <v>79</v>
      </c>
      <c r="AW194" s="177" t="s">
        <v>31</v>
      </c>
      <c r="AX194" s="177" t="s">
        <v>69</v>
      </c>
      <c r="AY194" s="188" t="s">
        <v>121</v>
      </c>
    </row>
    <row r="195" spans="2:65" s="211" customFormat="1">
      <c r="B195" s="212"/>
      <c r="C195" s="213"/>
      <c r="D195" s="180" t="s">
        <v>132</v>
      </c>
      <c r="E195" s="214" t="s">
        <v>19</v>
      </c>
      <c r="F195" s="215" t="s">
        <v>180</v>
      </c>
      <c r="G195" s="213"/>
      <c r="H195" s="216">
        <v>3.79</v>
      </c>
      <c r="I195" s="217"/>
      <c r="J195" s="213"/>
      <c r="K195" s="213"/>
      <c r="L195" s="218"/>
      <c r="M195" s="219"/>
      <c r="N195" s="213"/>
      <c r="O195" s="213"/>
      <c r="P195" s="213"/>
      <c r="Q195" s="213"/>
      <c r="R195" s="213"/>
      <c r="S195" s="213"/>
      <c r="T195" s="220"/>
      <c r="AT195" s="221" t="s">
        <v>132</v>
      </c>
      <c r="AU195" s="221" t="s">
        <v>79</v>
      </c>
      <c r="AV195" s="211" t="s">
        <v>140</v>
      </c>
      <c r="AW195" s="211" t="s">
        <v>31</v>
      </c>
      <c r="AX195" s="211" t="s">
        <v>69</v>
      </c>
      <c r="AY195" s="221" t="s">
        <v>121</v>
      </c>
    </row>
    <row r="196" spans="2:65" s="200" customFormat="1">
      <c r="B196" s="201"/>
      <c r="C196" s="202"/>
      <c r="D196" s="180" t="s">
        <v>132</v>
      </c>
      <c r="E196" s="203" t="s">
        <v>19</v>
      </c>
      <c r="F196" s="204" t="s">
        <v>160</v>
      </c>
      <c r="G196" s="202"/>
      <c r="H196" s="205">
        <v>6.4020000000000001</v>
      </c>
      <c r="I196" s="206"/>
      <c r="J196" s="202"/>
      <c r="K196" s="202"/>
      <c r="L196" s="207"/>
      <c r="M196" s="208"/>
      <c r="N196" s="202"/>
      <c r="O196" s="202"/>
      <c r="P196" s="202"/>
      <c r="Q196" s="202"/>
      <c r="R196" s="202"/>
      <c r="S196" s="202"/>
      <c r="T196" s="209"/>
      <c r="AT196" s="210" t="s">
        <v>132</v>
      </c>
      <c r="AU196" s="210" t="s">
        <v>79</v>
      </c>
      <c r="AV196" s="200" t="s">
        <v>128</v>
      </c>
      <c r="AW196" s="200" t="s">
        <v>31</v>
      </c>
      <c r="AX196" s="200" t="s">
        <v>77</v>
      </c>
      <c r="AY196" s="210" t="s">
        <v>121</v>
      </c>
    </row>
    <row r="197" spans="2:65" s="20" customFormat="1" ht="33" customHeight="1">
      <c r="B197" s="21"/>
      <c r="C197" s="160" t="s">
        <v>317</v>
      </c>
      <c r="D197" s="160" t="s">
        <v>123</v>
      </c>
      <c r="E197" s="161" t="s">
        <v>371</v>
      </c>
      <c r="F197" s="162" t="s">
        <v>372</v>
      </c>
      <c r="G197" s="163" t="s">
        <v>209</v>
      </c>
      <c r="H197" s="164">
        <v>30</v>
      </c>
      <c r="I197" s="165"/>
      <c r="J197" s="166">
        <f>ROUND(I197*H197,2)</f>
        <v>0</v>
      </c>
      <c r="K197" s="162" t="s">
        <v>127</v>
      </c>
      <c r="L197" s="25"/>
      <c r="M197" s="167" t="s">
        <v>19</v>
      </c>
      <c r="N197" s="168" t="s">
        <v>40</v>
      </c>
      <c r="O197" s="22"/>
      <c r="P197" s="169">
        <f>O197*H197</f>
        <v>0</v>
      </c>
      <c r="Q197" s="169">
        <v>0</v>
      </c>
      <c r="R197" s="169">
        <f>Q197*H197</f>
        <v>0</v>
      </c>
      <c r="S197" s="169">
        <v>8.0000000000000002E-3</v>
      </c>
      <c r="T197" s="170">
        <f>S197*H197</f>
        <v>0.24</v>
      </c>
      <c r="AR197" s="171" t="s">
        <v>128</v>
      </c>
      <c r="AT197" s="171" t="s">
        <v>123</v>
      </c>
      <c r="AU197" s="171" t="s">
        <v>79</v>
      </c>
      <c r="AY197" s="3" t="s">
        <v>121</v>
      </c>
      <c r="BE197" s="172">
        <f t="shared" ref="BE197:BE230" si="13">IF(N197="základní",J197,0)</f>
        <v>0</v>
      </c>
      <c r="BF197" s="172">
        <f t="shared" ref="BF197:BF230" si="14">IF(N197="snížená",J197,0)</f>
        <v>0</v>
      </c>
      <c r="BG197" s="172">
        <f t="shared" ref="BG197:BG230" si="15">IF(N197="zákl. přenesená",J197,0)</f>
        <v>0</v>
      </c>
      <c r="BH197" s="172">
        <f t="shared" ref="BH197:BH230" si="16">IF(N197="sníž. přenesená",J197,0)</f>
        <v>0</v>
      </c>
      <c r="BI197" s="172">
        <f t="shared" ref="BI197:BI230" si="17">IF(N197="nulová",J197,0)</f>
        <v>0</v>
      </c>
      <c r="BJ197" s="3" t="s">
        <v>77</v>
      </c>
      <c r="BK197" s="172">
        <f>ROUND(I197*H197,2)</f>
        <v>0</v>
      </c>
      <c r="BL197" s="3" t="s">
        <v>128</v>
      </c>
      <c r="BM197" s="171" t="s">
        <v>373</v>
      </c>
    </row>
    <row r="198" spans="2:65" s="20" customFormat="1">
      <c r="B198" s="21"/>
      <c r="C198" s="22"/>
      <c r="D198" s="173" t="s">
        <v>130</v>
      </c>
      <c r="E198" s="22"/>
      <c r="F198" s="174" t="s">
        <v>374</v>
      </c>
      <c r="G198" s="22"/>
      <c r="H198" s="22"/>
      <c r="I198" s="175"/>
      <c r="J198" s="22"/>
      <c r="K198" s="22"/>
      <c r="L198" s="25"/>
      <c r="M198" s="176"/>
      <c r="N198" s="22"/>
      <c r="O198" s="22"/>
      <c r="P198" s="22"/>
      <c r="Q198" s="22"/>
      <c r="R198" s="22"/>
      <c r="S198" s="22"/>
      <c r="T198" s="53"/>
      <c r="AT198" s="3" t="s">
        <v>130</v>
      </c>
      <c r="AU198" s="3" t="s">
        <v>79</v>
      </c>
    </row>
    <row r="199" spans="2:65" s="177" customFormat="1">
      <c r="B199" s="178"/>
      <c r="C199" s="179"/>
      <c r="D199" s="180" t="s">
        <v>132</v>
      </c>
      <c r="E199" s="181" t="s">
        <v>19</v>
      </c>
      <c r="F199" s="182" t="s">
        <v>592</v>
      </c>
      <c r="G199" s="179"/>
      <c r="H199" s="183">
        <v>27</v>
      </c>
      <c r="I199" s="184"/>
      <c r="J199" s="179"/>
      <c r="K199" s="179"/>
      <c r="L199" s="185"/>
      <c r="M199" s="186"/>
      <c r="N199" s="179"/>
      <c r="O199" s="179"/>
      <c r="P199" s="179"/>
      <c r="Q199" s="179"/>
      <c r="R199" s="179"/>
      <c r="S199" s="179"/>
      <c r="T199" s="187"/>
      <c r="AT199" s="188" t="s">
        <v>132</v>
      </c>
      <c r="AU199" s="188" t="s">
        <v>79</v>
      </c>
      <c r="AV199" s="177" t="s">
        <v>79</v>
      </c>
      <c r="AW199" s="177" t="s">
        <v>31</v>
      </c>
      <c r="AX199" s="177" t="s">
        <v>69</v>
      </c>
      <c r="AY199" s="188" t="s">
        <v>121</v>
      </c>
    </row>
    <row r="200" spans="2:65" s="177" customFormat="1">
      <c r="B200" s="178"/>
      <c r="C200" s="179"/>
      <c r="D200" s="180" t="s">
        <v>132</v>
      </c>
      <c r="E200" s="181" t="s">
        <v>19</v>
      </c>
      <c r="F200" s="182" t="s">
        <v>593</v>
      </c>
      <c r="G200" s="179"/>
      <c r="H200" s="183">
        <v>3</v>
      </c>
      <c r="I200" s="184"/>
      <c r="J200" s="179"/>
      <c r="K200" s="179"/>
      <c r="L200" s="185"/>
      <c r="M200" s="186"/>
      <c r="N200" s="179"/>
      <c r="O200" s="179"/>
      <c r="P200" s="179"/>
      <c r="Q200" s="179"/>
      <c r="R200" s="179"/>
      <c r="S200" s="179"/>
      <c r="T200" s="187"/>
      <c r="AT200" s="188" t="s">
        <v>132</v>
      </c>
      <c r="AU200" s="188" t="s">
        <v>79</v>
      </c>
      <c r="AV200" s="177" t="s">
        <v>79</v>
      </c>
      <c r="AW200" s="177" t="s">
        <v>31</v>
      </c>
      <c r="AX200" s="177" t="s">
        <v>69</v>
      </c>
      <c r="AY200" s="188" t="s">
        <v>121</v>
      </c>
    </row>
    <row r="201" spans="2:65" s="200" customFormat="1">
      <c r="B201" s="201"/>
      <c r="C201" s="202"/>
      <c r="D201" s="180" t="s">
        <v>132</v>
      </c>
      <c r="E201" s="203" t="s">
        <v>19</v>
      </c>
      <c r="F201" s="204" t="s">
        <v>160</v>
      </c>
      <c r="G201" s="202"/>
      <c r="H201" s="205">
        <v>30</v>
      </c>
      <c r="I201" s="206"/>
      <c r="J201" s="202"/>
      <c r="K201" s="202"/>
      <c r="L201" s="207"/>
      <c r="M201" s="208"/>
      <c r="N201" s="202"/>
      <c r="O201" s="202"/>
      <c r="P201" s="202"/>
      <c r="Q201" s="202"/>
      <c r="R201" s="202"/>
      <c r="S201" s="202"/>
      <c r="T201" s="209"/>
      <c r="AT201" s="210" t="s">
        <v>132</v>
      </c>
      <c r="AU201" s="210" t="s">
        <v>79</v>
      </c>
      <c r="AV201" s="200" t="s">
        <v>128</v>
      </c>
      <c r="AW201" s="200" t="s">
        <v>31</v>
      </c>
      <c r="AX201" s="200" t="s">
        <v>77</v>
      </c>
      <c r="AY201" s="210" t="s">
        <v>121</v>
      </c>
    </row>
    <row r="202" spans="2:65" s="20" customFormat="1" ht="21.75" customHeight="1">
      <c r="B202" s="21"/>
      <c r="C202" s="160" t="s">
        <v>324</v>
      </c>
      <c r="D202" s="160" t="s">
        <v>123</v>
      </c>
      <c r="E202" s="161" t="s">
        <v>594</v>
      </c>
      <c r="F202" s="162" t="s">
        <v>512</v>
      </c>
      <c r="G202" s="163" t="s">
        <v>209</v>
      </c>
      <c r="H202" s="164">
        <v>2</v>
      </c>
      <c r="I202" s="165"/>
      <c r="J202" s="166">
        <f>ROUND(I202*H202,2)</f>
        <v>0</v>
      </c>
      <c r="K202" s="162" t="s">
        <v>19</v>
      </c>
      <c r="L202" s="25"/>
      <c r="M202" s="167" t="s">
        <v>19</v>
      </c>
      <c r="N202" s="168" t="s">
        <v>40</v>
      </c>
      <c r="O202" s="22"/>
      <c r="P202" s="169">
        <f>O202*H202</f>
        <v>0</v>
      </c>
      <c r="Q202" s="169">
        <v>0</v>
      </c>
      <c r="R202" s="169">
        <f>Q202*H202</f>
        <v>0</v>
      </c>
      <c r="S202" s="169">
        <v>0</v>
      </c>
      <c r="T202" s="170">
        <f>S202*H202</f>
        <v>0</v>
      </c>
      <c r="AR202" s="171" t="s">
        <v>128</v>
      </c>
      <c r="AT202" s="171" t="s">
        <v>123</v>
      </c>
      <c r="AU202" s="171" t="s">
        <v>79</v>
      </c>
      <c r="AY202" s="3" t="s">
        <v>121</v>
      </c>
      <c r="BE202" s="172">
        <f t="shared" si="13"/>
        <v>0</v>
      </c>
      <c r="BF202" s="172">
        <f t="shared" si="14"/>
        <v>0</v>
      </c>
      <c r="BG202" s="172">
        <f t="shared" si="15"/>
        <v>0</v>
      </c>
      <c r="BH202" s="172">
        <f t="shared" si="16"/>
        <v>0</v>
      </c>
      <c r="BI202" s="172">
        <f t="shared" si="17"/>
        <v>0</v>
      </c>
      <c r="BJ202" s="3" t="s">
        <v>77</v>
      </c>
      <c r="BK202" s="172">
        <f>ROUND(I202*H202,2)</f>
        <v>0</v>
      </c>
      <c r="BL202" s="3" t="s">
        <v>128</v>
      </c>
      <c r="BM202" s="171" t="s">
        <v>513</v>
      </c>
    </row>
    <row r="203" spans="2:65" s="177" customFormat="1">
      <c r="B203" s="178"/>
      <c r="C203" s="179"/>
      <c r="D203" s="180" t="s">
        <v>132</v>
      </c>
      <c r="E203" s="181" t="s">
        <v>19</v>
      </c>
      <c r="F203" s="182" t="s">
        <v>595</v>
      </c>
      <c r="G203" s="179"/>
      <c r="H203" s="183">
        <v>2</v>
      </c>
      <c r="I203" s="184"/>
      <c r="J203" s="179"/>
      <c r="K203" s="179"/>
      <c r="L203" s="185"/>
      <c r="M203" s="186"/>
      <c r="N203" s="179"/>
      <c r="O203" s="179"/>
      <c r="P203" s="179"/>
      <c r="Q203" s="179"/>
      <c r="R203" s="179"/>
      <c r="S203" s="179"/>
      <c r="T203" s="187"/>
      <c r="AT203" s="188" t="s">
        <v>132</v>
      </c>
      <c r="AU203" s="188" t="s">
        <v>79</v>
      </c>
      <c r="AV203" s="177" t="s">
        <v>79</v>
      </c>
      <c r="AW203" s="177" t="s">
        <v>31</v>
      </c>
      <c r="AX203" s="177" t="s">
        <v>77</v>
      </c>
      <c r="AY203" s="188" t="s">
        <v>121</v>
      </c>
    </row>
    <row r="204" spans="2:65" s="20" customFormat="1" ht="24.2" customHeight="1">
      <c r="B204" s="21"/>
      <c r="C204" s="160" t="s">
        <v>330</v>
      </c>
      <c r="D204" s="160" t="s">
        <v>123</v>
      </c>
      <c r="E204" s="161" t="s">
        <v>382</v>
      </c>
      <c r="F204" s="162" t="s">
        <v>383</v>
      </c>
      <c r="G204" s="163" t="s">
        <v>154</v>
      </c>
      <c r="H204" s="164">
        <v>87.98</v>
      </c>
      <c r="I204" s="165"/>
      <c r="J204" s="166">
        <f>ROUND(I204*H204,2)</f>
        <v>0</v>
      </c>
      <c r="K204" s="162" t="s">
        <v>127</v>
      </c>
      <c r="L204" s="25"/>
      <c r="M204" s="167" t="s">
        <v>19</v>
      </c>
      <c r="N204" s="168" t="s">
        <v>40</v>
      </c>
      <c r="O204" s="22"/>
      <c r="P204" s="169">
        <f>O204*H204</f>
        <v>0</v>
      </c>
      <c r="Q204" s="169">
        <v>0</v>
      </c>
      <c r="R204" s="169">
        <f>Q204*H204</f>
        <v>0</v>
      </c>
      <c r="S204" s="169">
        <v>1.98E-3</v>
      </c>
      <c r="T204" s="170">
        <f>S204*H204</f>
        <v>0.17420040000000001</v>
      </c>
      <c r="AR204" s="171" t="s">
        <v>128</v>
      </c>
      <c r="AT204" s="171" t="s">
        <v>123</v>
      </c>
      <c r="AU204" s="171" t="s">
        <v>79</v>
      </c>
      <c r="AY204" s="3" t="s">
        <v>121</v>
      </c>
      <c r="BE204" s="172">
        <f t="shared" si="13"/>
        <v>0</v>
      </c>
      <c r="BF204" s="172">
        <f t="shared" si="14"/>
        <v>0</v>
      </c>
      <c r="BG204" s="172">
        <f t="shared" si="15"/>
        <v>0</v>
      </c>
      <c r="BH204" s="172">
        <f t="shared" si="16"/>
        <v>0</v>
      </c>
      <c r="BI204" s="172">
        <f t="shared" si="17"/>
        <v>0</v>
      </c>
      <c r="BJ204" s="3" t="s">
        <v>77</v>
      </c>
      <c r="BK204" s="172">
        <f>ROUND(I204*H204,2)</f>
        <v>0</v>
      </c>
      <c r="BL204" s="3" t="s">
        <v>128</v>
      </c>
      <c r="BM204" s="171" t="s">
        <v>384</v>
      </c>
    </row>
    <row r="205" spans="2:65" s="20" customFormat="1">
      <c r="B205" s="21"/>
      <c r="C205" s="22"/>
      <c r="D205" s="173" t="s">
        <v>130</v>
      </c>
      <c r="E205" s="22"/>
      <c r="F205" s="174" t="s">
        <v>385</v>
      </c>
      <c r="G205" s="22"/>
      <c r="H205" s="22"/>
      <c r="I205" s="175"/>
      <c r="J205" s="22"/>
      <c r="K205" s="22"/>
      <c r="L205" s="25"/>
      <c r="M205" s="176"/>
      <c r="N205" s="22"/>
      <c r="O205" s="22"/>
      <c r="P205" s="22"/>
      <c r="Q205" s="22"/>
      <c r="R205" s="22"/>
      <c r="S205" s="22"/>
      <c r="T205" s="53"/>
      <c r="AT205" s="3" t="s">
        <v>130</v>
      </c>
      <c r="AU205" s="3" t="s">
        <v>79</v>
      </c>
    </row>
    <row r="206" spans="2:65" s="177" customFormat="1">
      <c r="B206" s="178"/>
      <c r="C206" s="179"/>
      <c r="D206" s="180" t="s">
        <v>132</v>
      </c>
      <c r="E206" s="181" t="s">
        <v>19</v>
      </c>
      <c r="F206" s="182" t="s">
        <v>596</v>
      </c>
      <c r="G206" s="179"/>
      <c r="H206" s="183">
        <v>87.98</v>
      </c>
      <c r="I206" s="184"/>
      <c r="J206" s="179"/>
      <c r="K206" s="179"/>
      <c r="L206" s="185"/>
      <c r="M206" s="186"/>
      <c r="N206" s="179"/>
      <c r="O206" s="179"/>
      <c r="P206" s="179"/>
      <c r="Q206" s="179"/>
      <c r="R206" s="179"/>
      <c r="S206" s="179"/>
      <c r="T206" s="187"/>
      <c r="AT206" s="188" t="s">
        <v>132</v>
      </c>
      <c r="AU206" s="188" t="s">
        <v>79</v>
      </c>
      <c r="AV206" s="177" t="s">
        <v>79</v>
      </c>
      <c r="AW206" s="177" t="s">
        <v>31</v>
      </c>
      <c r="AX206" s="177" t="s">
        <v>77</v>
      </c>
      <c r="AY206" s="188" t="s">
        <v>121</v>
      </c>
    </row>
    <row r="207" spans="2:65" s="20" customFormat="1" ht="24.2" customHeight="1">
      <c r="B207" s="21"/>
      <c r="C207" s="160" t="s">
        <v>336</v>
      </c>
      <c r="D207" s="160" t="s">
        <v>123</v>
      </c>
      <c r="E207" s="161" t="s">
        <v>518</v>
      </c>
      <c r="F207" s="162" t="s">
        <v>519</v>
      </c>
      <c r="G207" s="163" t="s">
        <v>209</v>
      </c>
      <c r="H207" s="164">
        <v>2</v>
      </c>
      <c r="I207" s="165"/>
      <c r="J207" s="166">
        <f>ROUND(I207*H207,2)</f>
        <v>0</v>
      </c>
      <c r="K207" s="162" t="s">
        <v>19</v>
      </c>
      <c r="L207" s="25"/>
      <c r="M207" s="167" t="s">
        <v>19</v>
      </c>
      <c r="N207" s="168" t="s">
        <v>40</v>
      </c>
      <c r="O207" s="22"/>
      <c r="P207" s="169">
        <f>O207*H207</f>
        <v>0</v>
      </c>
      <c r="Q207" s="169">
        <v>0</v>
      </c>
      <c r="R207" s="169">
        <f>Q207*H207</f>
        <v>0</v>
      </c>
      <c r="S207" s="169">
        <v>0</v>
      </c>
      <c r="T207" s="170">
        <f>S207*H207</f>
        <v>0</v>
      </c>
      <c r="AR207" s="171" t="s">
        <v>128</v>
      </c>
      <c r="AT207" s="171" t="s">
        <v>123</v>
      </c>
      <c r="AU207" s="171" t="s">
        <v>79</v>
      </c>
      <c r="AY207" s="3" t="s">
        <v>121</v>
      </c>
      <c r="BE207" s="172">
        <f t="shared" si="13"/>
        <v>0</v>
      </c>
      <c r="BF207" s="172">
        <f t="shared" si="14"/>
        <v>0</v>
      </c>
      <c r="BG207" s="172">
        <f t="shared" si="15"/>
        <v>0</v>
      </c>
      <c r="BH207" s="172">
        <f t="shared" si="16"/>
        <v>0</v>
      </c>
      <c r="BI207" s="172">
        <f t="shared" si="17"/>
        <v>0</v>
      </c>
      <c r="BJ207" s="3" t="s">
        <v>77</v>
      </c>
      <c r="BK207" s="172">
        <f>ROUND(I207*H207,2)</f>
        <v>0</v>
      </c>
      <c r="BL207" s="3" t="s">
        <v>128</v>
      </c>
      <c r="BM207" s="171" t="s">
        <v>401</v>
      </c>
    </row>
    <row r="208" spans="2:65" s="177" customFormat="1">
      <c r="B208" s="178"/>
      <c r="C208" s="179"/>
      <c r="D208" s="180" t="s">
        <v>132</v>
      </c>
      <c r="E208" s="181" t="s">
        <v>19</v>
      </c>
      <c r="F208" s="182" t="s">
        <v>597</v>
      </c>
      <c r="G208" s="179"/>
      <c r="H208" s="183">
        <v>2</v>
      </c>
      <c r="I208" s="184"/>
      <c r="J208" s="179"/>
      <c r="K208" s="179"/>
      <c r="L208" s="185"/>
      <c r="M208" s="186"/>
      <c r="N208" s="179"/>
      <c r="O208" s="179"/>
      <c r="P208" s="179"/>
      <c r="Q208" s="179"/>
      <c r="R208" s="179"/>
      <c r="S208" s="179"/>
      <c r="T208" s="187"/>
      <c r="AT208" s="188" t="s">
        <v>132</v>
      </c>
      <c r="AU208" s="188" t="s">
        <v>79</v>
      </c>
      <c r="AV208" s="177" t="s">
        <v>79</v>
      </c>
      <c r="AW208" s="177" t="s">
        <v>31</v>
      </c>
      <c r="AX208" s="177" t="s">
        <v>69</v>
      </c>
      <c r="AY208" s="188" t="s">
        <v>121</v>
      </c>
    </row>
    <row r="209" spans="2:65" s="200" customFormat="1">
      <c r="B209" s="201"/>
      <c r="C209" s="202"/>
      <c r="D209" s="180" t="s">
        <v>132</v>
      </c>
      <c r="E209" s="203" t="s">
        <v>19</v>
      </c>
      <c r="F209" s="204" t="s">
        <v>160</v>
      </c>
      <c r="G209" s="202"/>
      <c r="H209" s="205">
        <v>2</v>
      </c>
      <c r="I209" s="206"/>
      <c r="J209" s="202"/>
      <c r="K209" s="202"/>
      <c r="L209" s="207"/>
      <c r="M209" s="208"/>
      <c r="N209" s="202"/>
      <c r="O209" s="202"/>
      <c r="P209" s="202"/>
      <c r="Q209" s="202"/>
      <c r="R209" s="202"/>
      <c r="S209" s="202"/>
      <c r="T209" s="209"/>
      <c r="AT209" s="210" t="s">
        <v>132</v>
      </c>
      <c r="AU209" s="210" t="s">
        <v>79</v>
      </c>
      <c r="AV209" s="200" t="s">
        <v>128</v>
      </c>
      <c r="AW209" s="200" t="s">
        <v>31</v>
      </c>
      <c r="AX209" s="200" t="s">
        <v>77</v>
      </c>
      <c r="AY209" s="210" t="s">
        <v>121</v>
      </c>
    </row>
    <row r="210" spans="2:65" s="20" customFormat="1" ht="44.25" customHeight="1">
      <c r="B210" s="21"/>
      <c r="C210" s="160" t="s">
        <v>344</v>
      </c>
      <c r="D210" s="160" t="s">
        <v>123</v>
      </c>
      <c r="E210" s="161" t="s">
        <v>598</v>
      </c>
      <c r="F210" s="162" t="s">
        <v>599</v>
      </c>
      <c r="G210" s="163" t="s">
        <v>347</v>
      </c>
      <c r="H210" s="164">
        <v>1</v>
      </c>
      <c r="I210" s="165"/>
      <c r="J210" s="166">
        <f>ROUND(I210*H210,2)</f>
        <v>0</v>
      </c>
      <c r="K210" s="162" t="s">
        <v>19</v>
      </c>
      <c r="L210" s="25"/>
      <c r="M210" s="167" t="s">
        <v>19</v>
      </c>
      <c r="N210" s="168" t="s">
        <v>40</v>
      </c>
      <c r="O210" s="22"/>
      <c r="P210" s="169">
        <f>O210*H210</f>
        <v>0</v>
      </c>
      <c r="Q210" s="169">
        <v>0</v>
      </c>
      <c r="R210" s="169">
        <f>Q210*H210</f>
        <v>0</v>
      </c>
      <c r="S210" s="169">
        <v>0</v>
      </c>
      <c r="T210" s="170">
        <f>S210*H210</f>
        <v>0</v>
      </c>
      <c r="AR210" s="171" t="s">
        <v>128</v>
      </c>
      <c r="AT210" s="171" t="s">
        <v>123</v>
      </c>
      <c r="AU210" s="171" t="s">
        <v>79</v>
      </c>
      <c r="AY210" s="3" t="s">
        <v>121</v>
      </c>
      <c r="BE210" s="172">
        <f t="shared" si="13"/>
        <v>0</v>
      </c>
      <c r="BF210" s="172">
        <f t="shared" si="14"/>
        <v>0</v>
      </c>
      <c r="BG210" s="172">
        <f t="shared" si="15"/>
        <v>0</v>
      </c>
      <c r="BH210" s="172">
        <f t="shared" si="16"/>
        <v>0</v>
      </c>
      <c r="BI210" s="172">
        <f t="shared" si="17"/>
        <v>0</v>
      </c>
      <c r="BJ210" s="3" t="s">
        <v>77</v>
      </c>
      <c r="BK210" s="172">
        <f>ROUND(I210*H210,2)</f>
        <v>0</v>
      </c>
      <c r="BL210" s="3" t="s">
        <v>128</v>
      </c>
      <c r="BM210" s="171" t="s">
        <v>524</v>
      </c>
    </row>
    <row r="211" spans="2:65" s="177" customFormat="1">
      <c r="B211" s="178"/>
      <c r="C211" s="179"/>
      <c r="D211" s="180" t="s">
        <v>132</v>
      </c>
      <c r="E211" s="181" t="s">
        <v>19</v>
      </c>
      <c r="F211" s="182" t="s">
        <v>600</v>
      </c>
      <c r="G211" s="179"/>
      <c r="H211" s="183">
        <v>1</v>
      </c>
      <c r="I211" s="184"/>
      <c r="J211" s="179"/>
      <c r="K211" s="179"/>
      <c r="L211" s="185"/>
      <c r="M211" s="186"/>
      <c r="N211" s="179"/>
      <c r="O211" s="179"/>
      <c r="P211" s="179"/>
      <c r="Q211" s="179"/>
      <c r="R211" s="179"/>
      <c r="S211" s="179"/>
      <c r="T211" s="187"/>
      <c r="AT211" s="188" t="s">
        <v>132</v>
      </c>
      <c r="AU211" s="188" t="s">
        <v>79</v>
      </c>
      <c r="AV211" s="177" t="s">
        <v>79</v>
      </c>
      <c r="AW211" s="177" t="s">
        <v>31</v>
      </c>
      <c r="AX211" s="177" t="s">
        <v>77</v>
      </c>
      <c r="AY211" s="188" t="s">
        <v>121</v>
      </c>
    </row>
    <row r="212" spans="2:65" s="20" customFormat="1" ht="24.2" customHeight="1">
      <c r="B212" s="21"/>
      <c r="C212" s="160" t="s">
        <v>349</v>
      </c>
      <c r="D212" s="160" t="s">
        <v>123</v>
      </c>
      <c r="E212" s="161" t="s">
        <v>526</v>
      </c>
      <c r="F212" s="162" t="s">
        <v>527</v>
      </c>
      <c r="G212" s="163" t="s">
        <v>154</v>
      </c>
      <c r="H212" s="164">
        <v>7.39</v>
      </c>
      <c r="I212" s="165"/>
      <c r="J212" s="166">
        <f>ROUND(I212*H212,2)</f>
        <v>0</v>
      </c>
      <c r="K212" s="162" t="s">
        <v>19</v>
      </c>
      <c r="L212" s="25"/>
      <c r="M212" s="167" t="s">
        <v>19</v>
      </c>
      <c r="N212" s="168" t="s">
        <v>40</v>
      </c>
      <c r="O212" s="22"/>
      <c r="P212" s="169">
        <f>O212*H212</f>
        <v>0</v>
      </c>
      <c r="Q212" s="169">
        <v>0</v>
      </c>
      <c r="R212" s="169">
        <f>Q212*H212</f>
        <v>0</v>
      </c>
      <c r="S212" s="169">
        <v>0</v>
      </c>
      <c r="T212" s="170">
        <f>S212*H212</f>
        <v>0</v>
      </c>
      <c r="AR212" s="171" t="s">
        <v>128</v>
      </c>
      <c r="AT212" s="171" t="s">
        <v>123</v>
      </c>
      <c r="AU212" s="171" t="s">
        <v>79</v>
      </c>
      <c r="AY212" s="3" t="s">
        <v>121</v>
      </c>
      <c r="BE212" s="172">
        <f t="shared" si="13"/>
        <v>0</v>
      </c>
      <c r="BF212" s="172">
        <f t="shared" si="14"/>
        <v>0</v>
      </c>
      <c r="BG212" s="172">
        <f t="shared" si="15"/>
        <v>0</v>
      </c>
      <c r="BH212" s="172">
        <f t="shared" si="16"/>
        <v>0</v>
      </c>
      <c r="BI212" s="172">
        <f t="shared" si="17"/>
        <v>0</v>
      </c>
      <c r="BJ212" s="3" t="s">
        <v>77</v>
      </c>
      <c r="BK212" s="172">
        <f>ROUND(I212*H212,2)</f>
        <v>0</v>
      </c>
      <c r="BL212" s="3" t="s">
        <v>128</v>
      </c>
      <c r="BM212" s="171" t="s">
        <v>528</v>
      </c>
    </row>
    <row r="213" spans="2:65" s="177" customFormat="1">
      <c r="B213" s="178"/>
      <c r="C213" s="179"/>
      <c r="D213" s="180" t="s">
        <v>132</v>
      </c>
      <c r="E213" s="181" t="s">
        <v>19</v>
      </c>
      <c r="F213" s="182" t="s">
        <v>601</v>
      </c>
      <c r="G213" s="179"/>
      <c r="H213" s="183">
        <v>7.39</v>
      </c>
      <c r="I213" s="184"/>
      <c r="J213" s="179"/>
      <c r="K213" s="179"/>
      <c r="L213" s="185"/>
      <c r="M213" s="186"/>
      <c r="N213" s="179"/>
      <c r="O213" s="179"/>
      <c r="P213" s="179"/>
      <c r="Q213" s="179"/>
      <c r="R213" s="179"/>
      <c r="S213" s="179"/>
      <c r="T213" s="187"/>
      <c r="AT213" s="188" t="s">
        <v>132</v>
      </c>
      <c r="AU213" s="188" t="s">
        <v>79</v>
      </c>
      <c r="AV213" s="177" t="s">
        <v>79</v>
      </c>
      <c r="AW213" s="177" t="s">
        <v>31</v>
      </c>
      <c r="AX213" s="177" t="s">
        <v>77</v>
      </c>
      <c r="AY213" s="188" t="s">
        <v>121</v>
      </c>
    </row>
    <row r="214" spans="2:65" s="144" customFormat="1" ht="22.9" customHeight="1">
      <c r="B214" s="145"/>
      <c r="C214" s="146"/>
      <c r="D214" s="147" t="s">
        <v>68</v>
      </c>
      <c r="E214" s="158" t="s">
        <v>402</v>
      </c>
      <c r="F214" s="158" t="s">
        <v>403</v>
      </c>
      <c r="G214" s="146"/>
      <c r="H214" s="146"/>
      <c r="I214" s="149"/>
      <c r="J214" s="159">
        <f>BK214</f>
        <v>0</v>
      </c>
      <c r="K214" s="146"/>
      <c r="L214" s="151"/>
      <c r="M214" s="152"/>
      <c r="N214" s="146"/>
      <c r="O214" s="146"/>
      <c r="P214" s="153">
        <f>SUM(P215:P228)</f>
        <v>0</v>
      </c>
      <c r="Q214" s="146"/>
      <c r="R214" s="153">
        <f>SUM(R215:R228)</f>
        <v>0</v>
      </c>
      <c r="S214" s="146"/>
      <c r="T214" s="154">
        <f>SUM(T215:T228)</f>
        <v>0</v>
      </c>
      <c r="AR214" s="155" t="s">
        <v>77</v>
      </c>
      <c r="AT214" s="156" t="s">
        <v>68</v>
      </c>
      <c r="AU214" s="156" t="s">
        <v>77</v>
      </c>
      <c r="AY214" s="155" t="s">
        <v>121</v>
      </c>
      <c r="BK214" s="157">
        <f>SUM(BK215:BK228)</f>
        <v>0</v>
      </c>
    </row>
    <row r="215" spans="2:65" s="20" customFormat="1" ht="37.9" customHeight="1">
      <c r="B215" s="21"/>
      <c r="C215" s="160" t="s">
        <v>353</v>
      </c>
      <c r="D215" s="160" t="s">
        <v>123</v>
      </c>
      <c r="E215" s="161" t="s">
        <v>405</v>
      </c>
      <c r="F215" s="162" t="s">
        <v>406</v>
      </c>
      <c r="G215" s="163" t="s">
        <v>201</v>
      </c>
      <c r="H215" s="164">
        <v>14.366</v>
      </c>
      <c r="I215" s="165"/>
      <c r="J215" s="166">
        <f>ROUND(I215*H215,2)</f>
        <v>0</v>
      </c>
      <c r="K215" s="162" t="s">
        <v>127</v>
      </c>
      <c r="L215" s="25"/>
      <c r="M215" s="167" t="s">
        <v>19</v>
      </c>
      <c r="N215" s="168" t="s">
        <v>40</v>
      </c>
      <c r="O215" s="22"/>
      <c r="P215" s="169">
        <f>O215*H215</f>
        <v>0</v>
      </c>
      <c r="Q215" s="169">
        <v>0</v>
      </c>
      <c r="R215" s="169">
        <f>Q215*H215</f>
        <v>0</v>
      </c>
      <c r="S215" s="169">
        <v>0</v>
      </c>
      <c r="T215" s="170">
        <f>S215*H215</f>
        <v>0</v>
      </c>
      <c r="AR215" s="171" t="s">
        <v>128</v>
      </c>
      <c r="AT215" s="171" t="s">
        <v>123</v>
      </c>
      <c r="AU215" s="171" t="s">
        <v>79</v>
      </c>
      <c r="AY215" s="3" t="s">
        <v>121</v>
      </c>
      <c r="BE215" s="172">
        <f t="shared" si="13"/>
        <v>0</v>
      </c>
      <c r="BF215" s="172">
        <f t="shared" si="14"/>
        <v>0</v>
      </c>
      <c r="BG215" s="172">
        <f t="shared" si="15"/>
        <v>0</v>
      </c>
      <c r="BH215" s="172">
        <f t="shared" si="16"/>
        <v>0</v>
      </c>
      <c r="BI215" s="172">
        <f t="shared" si="17"/>
        <v>0</v>
      </c>
      <c r="BJ215" s="3" t="s">
        <v>77</v>
      </c>
      <c r="BK215" s="172">
        <f>ROUND(I215*H215,2)</f>
        <v>0</v>
      </c>
      <c r="BL215" s="3" t="s">
        <v>128</v>
      </c>
      <c r="BM215" s="171" t="s">
        <v>407</v>
      </c>
    </row>
    <row r="216" spans="2:65" s="20" customFormat="1">
      <c r="B216" s="21"/>
      <c r="C216" s="22"/>
      <c r="D216" s="173" t="s">
        <v>130</v>
      </c>
      <c r="E216" s="22"/>
      <c r="F216" s="174" t="s">
        <v>408</v>
      </c>
      <c r="G216" s="22"/>
      <c r="H216" s="22"/>
      <c r="I216" s="175"/>
      <c r="J216" s="22"/>
      <c r="K216" s="22"/>
      <c r="L216" s="25"/>
      <c r="M216" s="176"/>
      <c r="N216" s="22"/>
      <c r="O216" s="22"/>
      <c r="P216" s="22"/>
      <c r="Q216" s="22"/>
      <c r="R216" s="22"/>
      <c r="S216" s="22"/>
      <c r="T216" s="53"/>
      <c r="AT216" s="3" t="s">
        <v>130</v>
      </c>
      <c r="AU216" s="3" t="s">
        <v>79</v>
      </c>
    </row>
    <row r="217" spans="2:65" s="20" customFormat="1" ht="39">
      <c r="B217" s="21"/>
      <c r="C217" s="22"/>
      <c r="D217" s="180" t="s">
        <v>138</v>
      </c>
      <c r="E217" s="22"/>
      <c r="F217" s="189" t="s">
        <v>409</v>
      </c>
      <c r="G217" s="22"/>
      <c r="H217" s="22"/>
      <c r="I217" s="175"/>
      <c r="J217" s="22"/>
      <c r="K217" s="22"/>
      <c r="L217" s="25"/>
      <c r="M217" s="176"/>
      <c r="N217" s="22"/>
      <c r="O217" s="22"/>
      <c r="P217" s="22"/>
      <c r="Q217" s="22"/>
      <c r="R217" s="22"/>
      <c r="S217" s="22"/>
      <c r="T217" s="53"/>
      <c r="AT217" s="3" t="s">
        <v>138</v>
      </c>
      <c r="AU217" s="3" t="s">
        <v>79</v>
      </c>
    </row>
    <row r="218" spans="2:65" s="20" customFormat="1" ht="62.65" customHeight="1">
      <c r="B218" s="21"/>
      <c r="C218" s="160" t="s">
        <v>359</v>
      </c>
      <c r="D218" s="160" t="s">
        <v>123</v>
      </c>
      <c r="E218" s="161" t="s">
        <v>534</v>
      </c>
      <c r="F218" s="162" t="s">
        <v>535</v>
      </c>
      <c r="G218" s="163" t="s">
        <v>201</v>
      </c>
      <c r="H218" s="164">
        <v>28.731999999999999</v>
      </c>
      <c r="I218" s="165"/>
      <c r="J218" s="166">
        <f>ROUND(I218*H218,2)</f>
        <v>0</v>
      </c>
      <c r="K218" s="162" t="s">
        <v>127</v>
      </c>
      <c r="L218" s="25"/>
      <c r="M218" s="167" t="s">
        <v>19</v>
      </c>
      <c r="N218" s="168" t="s">
        <v>40</v>
      </c>
      <c r="O218" s="22"/>
      <c r="P218" s="169">
        <f>O218*H218</f>
        <v>0</v>
      </c>
      <c r="Q218" s="169">
        <v>0</v>
      </c>
      <c r="R218" s="169">
        <f>Q218*H218</f>
        <v>0</v>
      </c>
      <c r="S218" s="169">
        <v>0</v>
      </c>
      <c r="T218" s="170">
        <f>S218*H218</f>
        <v>0</v>
      </c>
      <c r="AR218" s="171" t="s">
        <v>128</v>
      </c>
      <c r="AT218" s="171" t="s">
        <v>123</v>
      </c>
      <c r="AU218" s="171" t="s">
        <v>79</v>
      </c>
      <c r="AY218" s="3" t="s">
        <v>121</v>
      </c>
      <c r="BE218" s="172">
        <f t="shared" si="13"/>
        <v>0</v>
      </c>
      <c r="BF218" s="172">
        <f t="shared" si="14"/>
        <v>0</v>
      </c>
      <c r="BG218" s="172">
        <f t="shared" si="15"/>
        <v>0</v>
      </c>
      <c r="BH218" s="172">
        <f t="shared" si="16"/>
        <v>0</v>
      </c>
      <c r="BI218" s="172">
        <f t="shared" si="17"/>
        <v>0</v>
      </c>
      <c r="BJ218" s="3" t="s">
        <v>77</v>
      </c>
      <c r="BK218" s="172">
        <f>ROUND(I218*H218,2)</f>
        <v>0</v>
      </c>
      <c r="BL218" s="3" t="s">
        <v>128</v>
      </c>
      <c r="BM218" s="171" t="s">
        <v>536</v>
      </c>
    </row>
    <row r="219" spans="2:65" s="20" customFormat="1">
      <c r="B219" s="21"/>
      <c r="C219" s="22"/>
      <c r="D219" s="173" t="s">
        <v>130</v>
      </c>
      <c r="E219" s="22"/>
      <c r="F219" s="174" t="s">
        <v>537</v>
      </c>
      <c r="G219" s="22"/>
      <c r="H219" s="22"/>
      <c r="I219" s="175"/>
      <c r="J219" s="22"/>
      <c r="K219" s="22"/>
      <c r="L219" s="25"/>
      <c r="M219" s="176"/>
      <c r="N219" s="22"/>
      <c r="O219" s="22"/>
      <c r="P219" s="22"/>
      <c r="Q219" s="22"/>
      <c r="R219" s="22"/>
      <c r="S219" s="22"/>
      <c r="T219" s="53"/>
      <c r="AT219" s="3" t="s">
        <v>130</v>
      </c>
      <c r="AU219" s="3" t="s">
        <v>79</v>
      </c>
    </row>
    <row r="220" spans="2:65" s="177" customFormat="1">
      <c r="B220" s="178"/>
      <c r="C220" s="179"/>
      <c r="D220" s="180" t="s">
        <v>132</v>
      </c>
      <c r="E220" s="179"/>
      <c r="F220" s="182" t="s">
        <v>602</v>
      </c>
      <c r="G220" s="179"/>
      <c r="H220" s="183">
        <v>28.731999999999999</v>
      </c>
      <c r="I220" s="184"/>
      <c r="J220" s="179"/>
      <c r="K220" s="179"/>
      <c r="L220" s="185"/>
      <c r="M220" s="186"/>
      <c r="N220" s="179"/>
      <c r="O220" s="179"/>
      <c r="P220" s="179"/>
      <c r="Q220" s="179"/>
      <c r="R220" s="179"/>
      <c r="S220" s="179"/>
      <c r="T220" s="187"/>
      <c r="AT220" s="188" t="s">
        <v>132</v>
      </c>
      <c r="AU220" s="188" t="s">
        <v>79</v>
      </c>
      <c r="AV220" s="177" t="s">
        <v>79</v>
      </c>
      <c r="AW220" s="177" t="s">
        <v>4</v>
      </c>
      <c r="AX220" s="177" t="s">
        <v>77</v>
      </c>
      <c r="AY220" s="188" t="s">
        <v>121</v>
      </c>
    </row>
    <row r="221" spans="2:65" s="20" customFormat="1" ht="33" customHeight="1">
      <c r="B221" s="21"/>
      <c r="C221" s="160" t="s">
        <v>370</v>
      </c>
      <c r="D221" s="160" t="s">
        <v>123</v>
      </c>
      <c r="E221" s="161" t="s">
        <v>411</v>
      </c>
      <c r="F221" s="162" t="s">
        <v>412</v>
      </c>
      <c r="G221" s="163" t="s">
        <v>201</v>
      </c>
      <c r="H221" s="164">
        <v>14.366</v>
      </c>
      <c r="I221" s="165"/>
      <c r="J221" s="166">
        <f>ROUND(I221*H221,2)</f>
        <v>0</v>
      </c>
      <c r="K221" s="162" t="s">
        <v>127</v>
      </c>
      <c r="L221" s="25"/>
      <c r="M221" s="167" t="s">
        <v>19</v>
      </c>
      <c r="N221" s="168" t="s">
        <v>40</v>
      </c>
      <c r="O221" s="22"/>
      <c r="P221" s="169">
        <f>O221*H221</f>
        <v>0</v>
      </c>
      <c r="Q221" s="169">
        <v>0</v>
      </c>
      <c r="R221" s="169">
        <f>Q221*H221</f>
        <v>0</v>
      </c>
      <c r="S221" s="169">
        <v>0</v>
      </c>
      <c r="T221" s="170">
        <f>S221*H221</f>
        <v>0</v>
      </c>
      <c r="AR221" s="171" t="s">
        <v>128</v>
      </c>
      <c r="AT221" s="171" t="s">
        <v>123</v>
      </c>
      <c r="AU221" s="171" t="s">
        <v>79</v>
      </c>
      <c r="AY221" s="3" t="s">
        <v>121</v>
      </c>
      <c r="BE221" s="172">
        <f t="shared" si="13"/>
        <v>0</v>
      </c>
      <c r="BF221" s="172">
        <f t="shared" si="14"/>
        <v>0</v>
      </c>
      <c r="BG221" s="172">
        <f t="shared" si="15"/>
        <v>0</v>
      </c>
      <c r="BH221" s="172">
        <f t="shared" si="16"/>
        <v>0</v>
      </c>
      <c r="BI221" s="172">
        <f t="shared" si="17"/>
        <v>0</v>
      </c>
      <c r="BJ221" s="3" t="s">
        <v>77</v>
      </c>
      <c r="BK221" s="172">
        <f>ROUND(I221*H221,2)</f>
        <v>0</v>
      </c>
      <c r="BL221" s="3" t="s">
        <v>128</v>
      </c>
      <c r="BM221" s="171" t="s">
        <v>413</v>
      </c>
    </row>
    <row r="222" spans="2:65" s="20" customFormat="1">
      <c r="B222" s="21"/>
      <c r="C222" s="22"/>
      <c r="D222" s="173" t="s">
        <v>130</v>
      </c>
      <c r="E222" s="22"/>
      <c r="F222" s="174" t="s">
        <v>414</v>
      </c>
      <c r="G222" s="22"/>
      <c r="H222" s="22"/>
      <c r="I222" s="175"/>
      <c r="J222" s="22"/>
      <c r="K222" s="22"/>
      <c r="L222" s="25"/>
      <c r="M222" s="176"/>
      <c r="N222" s="22"/>
      <c r="O222" s="22"/>
      <c r="P222" s="22"/>
      <c r="Q222" s="22"/>
      <c r="R222" s="22"/>
      <c r="S222" s="22"/>
      <c r="T222" s="53"/>
      <c r="AT222" s="3" t="s">
        <v>130</v>
      </c>
      <c r="AU222" s="3" t="s">
        <v>79</v>
      </c>
    </row>
    <row r="223" spans="2:65" s="20" customFormat="1" ht="44.25" customHeight="1">
      <c r="B223" s="21"/>
      <c r="C223" s="160" t="s">
        <v>381</v>
      </c>
      <c r="D223" s="160" t="s">
        <v>123</v>
      </c>
      <c r="E223" s="161" t="s">
        <v>416</v>
      </c>
      <c r="F223" s="162" t="s">
        <v>417</v>
      </c>
      <c r="G223" s="163" t="s">
        <v>201</v>
      </c>
      <c r="H223" s="164">
        <v>201.124</v>
      </c>
      <c r="I223" s="165"/>
      <c r="J223" s="166">
        <f>ROUND(I223*H223,2)</f>
        <v>0</v>
      </c>
      <c r="K223" s="162" t="s">
        <v>127</v>
      </c>
      <c r="L223" s="25"/>
      <c r="M223" s="167" t="s">
        <v>19</v>
      </c>
      <c r="N223" s="168" t="s">
        <v>40</v>
      </c>
      <c r="O223" s="22"/>
      <c r="P223" s="169">
        <f>O223*H223</f>
        <v>0</v>
      </c>
      <c r="Q223" s="169">
        <v>0</v>
      </c>
      <c r="R223" s="169">
        <f>Q223*H223</f>
        <v>0</v>
      </c>
      <c r="S223" s="169">
        <v>0</v>
      </c>
      <c r="T223" s="170">
        <f>S223*H223</f>
        <v>0</v>
      </c>
      <c r="AR223" s="171" t="s">
        <v>128</v>
      </c>
      <c r="AT223" s="171" t="s">
        <v>123</v>
      </c>
      <c r="AU223" s="171" t="s">
        <v>79</v>
      </c>
      <c r="AY223" s="3" t="s">
        <v>121</v>
      </c>
      <c r="BE223" s="172">
        <f t="shared" si="13"/>
        <v>0</v>
      </c>
      <c r="BF223" s="172">
        <f t="shared" si="14"/>
        <v>0</v>
      </c>
      <c r="BG223" s="172">
        <f t="shared" si="15"/>
        <v>0</v>
      </c>
      <c r="BH223" s="172">
        <f t="shared" si="16"/>
        <v>0</v>
      </c>
      <c r="BI223" s="172">
        <f t="shared" si="17"/>
        <v>0</v>
      </c>
      <c r="BJ223" s="3" t="s">
        <v>77</v>
      </c>
      <c r="BK223" s="172">
        <f>ROUND(I223*H223,2)</f>
        <v>0</v>
      </c>
      <c r="BL223" s="3" t="s">
        <v>128</v>
      </c>
      <c r="BM223" s="171" t="s">
        <v>418</v>
      </c>
    </row>
    <row r="224" spans="2:65" s="20" customFormat="1">
      <c r="B224" s="21"/>
      <c r="C224" s="22"/>
      <c r="D224" s="173" t="s">
        <v>130</v>
      </c>
      <c r="E224" s="22"/>
      <c r="F224" s="174" t="s">
        <v>419</v>
      </c>
      <c r="G224" s="22"/>
      <c r="H224" s="22"/>
      <c r="I224" s="175"/>
      <c r="J224" s="22"/>
      <c r="K224" s="22"/>
      <c r="L224" s="25"/>
      <c r="M224" s="176"/>
      <c r="N224" s="22"/>
      <c r="O224" s="22"/>
      <c r="P224" s="22"/>
      <c r="Q224" s="22"/>
      <c r="R224" s="22"/>
      <c r="S224" s="22"/>
      <c r="T224" s="53"/>
      <c r="AT224" s="3" t="s">
        <v>130</v>
      </c>
      <c r="AU224" s="3" t="s">
        <v>79</v>
      </c>
    </row>
    <row r="225" spans="2:65" s="177" customFormat="1">
      <c r="B225" s="178"/>
      <c r="C225" s="179"/>
      <c r="D225" s="180" t="s">
        <v>132</v>
      </c>
      <c r="E225" s="179"/>
      <c r="F225" s="182" t="s">
        <v>603</v>
      </c>
      <c r="G225" s="179"/>
      <c r="H225" s="183">
        <v>201.124</v>
      </c>
      <c r="I225" s="184"/>
      <c r="J225" s="179"/>
      <c r="K225" s="179"/>
      <c r="L225" s="185"/>
      <c r="M225" s="186"/>
      <c r="N225" s="179"/>
      <c r="O225" s="179"/>
      <c r="P225" s="179"/>
      <c r="Q225" s="179"/>
      <c r="R225" s="179"/>
      <c r="S225" s="179"/>
      <c r="T225" s="187"/>
      <c r="AT225" s="188" t="s">
        <v>132</v>
      </c>
      <c r="AU225" s="188" t="s">
        <v>79</v>
      </c>
      <c r="AV225" s="177" t="s">
        <v>79</v>
      </c>
      <c r="AW225" s="177" t="s">
        <v>4</v>
      </c>
      <c r="AX225" s="177" t="s">
        <v>77</v>
      </c>
      <c r="AY225" s="188" t="s">
        <v>121</v>
      </c>
    </row>
    <row r="226" spans="2:65" s="20" customFormat="1" ht="55.5" customHeight="1">
      <c r="B226" s="21"/>
      <c r="C226" s="160" t="s">
        <v>387</v>
      </c>
      <c r="D226" s="160" t="s">
        <v>123</v>
      </c>
      <c r="E226" s="161" t="s">
        <v>422</v>
      </c>
      <c r="F226" s="162" t="s">
        <v>423</v>
      </c>
      <c r="G226" s="163" t="s">
        <v>201</v>
      </c>
      <c r="H226" s="164">
        <v>14.366</v>
      </c>
      <c r="I226" s="165"/>
      <c r="J226" s="166">
        <f>ROUND(I226*H226,2)</f>
        <v>0</v>
      </c>
      <c r="K226" s="162" t="s">
        <v>127</v>
      </c>
      <c r="L226" s="25"/>
      <c r="M226" s="167" t="s">
        <v>19</v>
      </c>
      <c r="N226" s="168" t="s">
        <v>40</v>
      </c>
      <c r="O226" s="22"/>
      <c r="P226" s="169">
        <f>O226*H226</f>
        <v>0</v>
      </c>
      <c r="Q226" s="169">
        <v>0</v>
      </c>
      <c r="R226" s="169">
        <f>Q226*H226</f>
        <v>0</v>
      </c>
      <c r="S226" s="169">
        <v>0</v>
      </c>
      <c r="T226" s="170">
        <f>S226*H226</f>
        <v>0</v>
      </c>
      <c r="AR226" s="171" t="s">
        <v>128</v>
      </c>
      <c r="AT226" s="171" t="s">
        <v>123</v>
      </c>
      <c r="AU226" s="171" t="s">
        <v>79</v>
      </c>
      <c r="AY226" s="3" t="s">
        <v>121</v>
      </c>
      <c r="BE226" s="172">
        <f t="shared" si="13"/>
        <v>0</v>
      </c>
      <c r="BF226" s="172">
        <f t="shared" si="14"/>
        <v>0</v>
      </c>
      <c r="BG226" s="172">
        <f t="shared" si="15"/>
        <v>0</v>
      </c>
      <c r="BH226" s="172">
        <f t="shared" si="16"/>
        <v>0</v>
      </c>
      <c r="BI226" s="172">
        <f t="shared" si="17"/>
        <v>0</v>
      </c>
      <c r="BJ226" s="3" t="s">
        <v>77</v>
      </c>
      <c r="BK226" s="172">
        <f>ROUND(I226*H226,2)</f>
        <v>0</v>
      </c>
      <c r="BL226" s="3" t="s">
        <v>128</v>
      </c>
      <c r="BM226" s="171" t="s">
        <v>424</v>
      </c>
    </row>
    <row r="227" spans="2:65" s="20" customFormat="1">
      <c r="B227" s="21"/>
      <c r="C227" s="22"/>
      <c r="D227" s="173" t="s">
        <v>130</v>
      </c>
      <c r="E227" s="22"/>
      <c r="F227" s="174" t="s">
        <v>425</v>
      </c>
      <c r="G227" s="22"/>
      <c r="H227" s="22"/>
      <c r="I227" s="175"/>
      <c r="J227" s="22"/>
      <c r="K227" s="22"/>
      <c r="L227" s="25"/>
      <c r="M227" s="176"/>
      <c r="N227" s="22"/>
      <c r="O227" s="22"/>
      <c r="P227" s="22"/>
      <c r="Q227" s="22"/>
      <c r="R227" s="22"/>
      <c r="S227" s="22"/>
      <c r="T227" s="53"/>
      <c r="AT227" s="3" t="s">
        <v>130</v>
      </c>
      <c r="AU227" s="3" t="s">
        <v>79</v>
      </c>
    </row>
    <row r="228" spans="2:65" s="20" customFormat="1" ht="19.5">
      <c r="B228" s="21"/>
      <c r="C228" s="22"/>
      <c r="D228" s="180" t="s">
        <v>138</v>
      </c>
      <c r="E228" s="22"/>
      <c r="F228" s="189" t="s">
        <v>426</v>
      </c>
      <c r="G228" s="22"/>
      <c r="H228" s="22"/>
      <c r="I228" s="175"/>
      <c r="J228" s="22"/>
      <c r="K228" s="22"/>
      <c r="L228" s="25"/>
      <c r="M228" s="176"/>
      <c r="N228" s="22"/>
      <c r="O228" s="22"/>
      <c r="P228" s="22"/>
      <c r="Q228" s="22"/>
      <c r="R228" s="22"/>
      <c r="S228" s="22"/>
      <c r="T228" s="53"/>
      <c r="AT228" s="3" t="s">
        <v>138</v>
      </c>
      <c r="AU228" s="3" t="s">
        <v>79</v>
      </c>
    </row>
    <row r="229" spans="2:65" s="144" customFormat="1" ht="22.9" customHeight="1">
      <c r="B229" s="145"/>
      <c r="C229" s="146"/>
      <c r="D229" s="147" t="s">
        <v>68</v>
      </c>
      <c r="E229" s="158" t="s">
        <v>427</v>
      </c>
      <c r="F229" s="158" t="s">
        <v>428</v>
      </c>
      <c r="G229" s="146"/>
      <c r="H229" s="146"/>
      <c r="I229" s="149"/>
      <c r="J229" s="159">
        <f>BK229</f>
        <v>0</v>
      </c>
      <c r="K229" s="146"/>
      <c r="L229" s="151"/>
      <c r="M229" s="152"/>
      <c r="N229" s="146"/>
      <c r="O229" s="146"/>
      <c r="P229" s="153">
        <f>SUM(P230:P232)</f>
        <v>0</v>
      </c>
      <c r="Q229" s="146"/>
      <c r="R229" s="153">
        <f>SUM(R230:R232)</f>
        <v>0</v>
      </c>
      <c r="S229" s="146"/>
      <c r="T229" s="154">
        <f>SUM(T230:T232)</f>
        <v>0</v>
      </c>
      <c r="AR229" s="155" t="s">
        <v>77</v>
      </c>
      <c r="AT229" s="156" t="s">
        <v>68</v>
      </c>
      <c r="AU229" s="156" t="s">
        <v>77</v>
      </c>
      <c r="AY229" s="155" t="s">
        <v>121</v>
      </c>
      <c r="BK229" s="157">
        <f>SUM(BK230:BK232)</f>
        <v>0</v>
      </c>
    </row>
    <row r="230" spans="2:65" s="20" customFormat="1" ht="55.5" customHeight="1">
      <c r="B230" s="21"/>
      <c r="C230" s="160" t="s">
        <v>393</v>
      </c>
      <c r="D230" s="160" t="s">
        <v>123</v>
      </c>
      <c r="E230" s="161" t="s">
        <v>430</v>
      </c>
      <c r="F230" s="162" t="s">
        <v>431</v>
      </c>
      <c r="G230" s="163" t="s">
        <v>201</v>
      </c>
      <c r="H230" s="164">
        <v>5.218</v>
      </c>
      <c r="I230" s="165"/>
      <c r="J230" s="166">
        <f>ROUND(I230*H230,2)</f>
        <v>0</v>
      </c>
      <c r="K230" s="162" t="s">
        <v>127</v>
      </c>
      <c r="L230" s="25"/>
      <c r="M230" s="167" t="s">
        <v>19</v>
      </c>
      <c r="N230" s="168" t="s">
        <v>40</v>
      </c>
      <c r="O230" s="22"/>
      <c r="P230" s="169">
        <f>O230*H230</f>
        <v>0</v>
      </c>
      <c r="Q230" s="169">
        <v>0</v>
      </c>
      <c r="R230" s="169">
        <f>Q230*H230</f>
        <v>0</v>
      </c>
      <c r="S230" s="169">
        <v>0</v>
      </c>
      <c r="T230" s="170">
        <f>S230*H230</f>
        <v>0</v>
      </c>
      <c r="AR230" s="171" t="s">
        <v>128</v>
      </c>
      <c r="AT230" s="171" t="s">
        <v>123</v>
      </c>
      <c r="AU230" s="171" t="s">
        <v>79</v>
      </c>
      <c r="AY230" s="3" t="s">
        <v>121</v>
      </c>
      <c r="BE230" s="172">
        <f t="shared" si="13"/>
        <v>0</v>
      </c>
      <c r="BF230" s="172">
        <f t="shared" si="14"/>
        <v>0</v>
      </c>
      <c r="BG230" s="172">
        <f t="shared" si="15"/>
        <v>0</v>
      </c>
      <c r="BH230" s="172">
        <f t="shared" si="16"/>
        <v>0</v>
      </c>
      <c r="BI230" s="172">
        <f t="shared" si="17"/>
        <v>0</v>
      </c>
      <c r="BJ230" s="3" t="s">
        <v>77</v>
      </c>
      <c r="BK230" s="172">
        <f>ROUND(I230*H230,2)</f>
        <v>0</v>
      </c>
      <c r="BL230" s="3" t="s">
        <v>128</v>
      </c>
      <c r="BM230" s="171" t="s">
        <v>432</v>
      </c>
    </row>
    <row r="231" spans="2:65" s="20" customFormat="1">
      <c r="B231" s="21"/>
      <c r="C231" s="22"/>
      <c r="D231" s="173" t="s">
        <v>130</v>
      </c>
      <c r="E231" s="22"/>
      <c r="F231" s="174" t="s">
        <v>433</v>
      </c>
      <c r="G231" s="22"/>
      <c r="H231" s="22"/>
      <c r="I231" s="175"/>
      <c r="J231" s="22"/>
      <c r="K231" s="22"/>
      <c r="L231" s="25"/>
      <c r="M231" s="176"/>
      <c r="N231" s="22"/>
      <c r="O231" s="22"/>
      <c r="P231" s="22"/>
      <c r="Q231" s="22"/>
      <c r="R231" s="22"/>
      <c r="S231" s="22"/>
      <c r="T231" s="53"/>
      <c r="AT231" s="3" t="s">
        <v>130</v>
      </c>
      <c r="AU231" s="3" t="s">
        <v>79</v>
      </c>
    </row>
    <row r="232" spans="2:65" s="20" customFormat="1" ht="29.25">
      <c r="B232" s="21"/>
      <c r="C232" s="22"/>
      <c r="D232" s="180" t="s">
        <v>138</v>
      </c>
      <c r="E232" s="22"/>
      <c r="F232" s="189" t="s">
        <v>434</v>
      </c>
      <c r="G232" s="22"/>
      <c r="H232" s="22"/>
      <c r="I232" s="175"/>
      <c r="J232" s="22"/>
      <c r="K232" s="22"/>
      <c r="L232" s="25"/>
      <c r="M232" s="232"/>
      <c r="N232" s="233"/>
      <c r="O232" s="233"/>
      <c r="P232" s="233"/>
      <c r="Q232" s="233"/>
      <c r="R232" s="233"/>
      <c r="S232" s="233"/>
      <c r="T232" s="234"/>
      <c r="AT232" s="3" t="s">
        <v>138</v>
      </c>
      <c r="AU232" s="3" t="s">
        <v>79</v>
      </c>
    </row>
    <row r="233" spans="2:65" s="20" customFormat="1" ht="6.95" customHeight="1">
      <c r="B233" s="34"/>
      <c r="C233" s="35"/>
      <c r="D233" s="35"/>
      <c r="E233" s="35"/>
      <c r="F233" s="35"/>
      <c r="G233" s="35"/>
      <c r="H233" s="35"/>
      <c r="I233" s="35"/>
      <c r="J233" s="35"/>
      <c r="K233" s="35"/>
      <c r="L233" s="25"/>
    </row>
  </sheetData>
  <sheetProtection algorithmName="SHA-512" hashValue="JlUNToIhx4vX9jf8gGPMlSETWo+cg4p/EettCXsf2qtJx9faG27u7ivtQ5L4f7RITysdj7+GHykFOwNwzCpP/A==" saltValue="xOsbCsMZmRzaYbqNBvhQ271WG4F9VZdtrYOuwqzScCqeSOVw8f84VfjbTR/6JWP48w/RBt5zBZrRXnDjqRtHQA==" spinCount="100000" sheet="1" objects="1" scenarios="1" formatColumns="0" formatRows="0" autoFilter="0"/>
  <autoFilter ref="C85:K232"/>
  <mergeCells count="9">
    <mergeCell ref="E50:H50"/>
    <mergeCell ref="E76:H76"/>
    <mergeCell ref="E78:H78"/>
    <mergeCell ref="L2:V2"/>
    <mergeCell ref="E7:H7"/>
    <mergeCell ref="E9:H9"/>
    <mergeCell ref="E18:H18"/>
    <mergeCell ref="E27:H27"/>
    <mergeCell ref="E48:H48"/>
  </mergeCells>
  <hyperlinks>
    <hyperlink ref="F90" r:id="rId1"/>
    <hyperlink ref="F93" r:id="rId2"/>
    <hyperlink ref="F96" r:id="rId3"/>
    <hyperlink ref="F99" r:id="rId4"/>
    <hyperlink ref="F102" r:id="rId5"/>
    <hyperlink ref="F108" r:id="rId6"/>
    <hyperlink ref="F119" r:id="rId7"/>
    <hyperlink ref="F129" r:id="rId8"/>
    <hyperlink ref="F136" r:id="rId9"/>
    <hyperlink ref="F142" r:id="rId10"/>
    <hyperlink ref="F158" r:id="rId11"/>
    <hyperlink ref="F178" r:id="rId12"/>
    <hyperlink ref="F184" r:id="rId13"/>
    <hyperlink ref="F186" r:id="rId14"/>
    <hyperlink ref="F189" r:id="rId15"/>
    <hyperlink ref="F198" r:id="rId16"/>
    <hyperlink ref="F205" r:id="rId17"/>
    <hyperlink ref="F216" r:id="rId18"/>
    <hyperlink ref="F219" r:id="rId19"/>
    <hyperlink ref="F222" r:id="rId20"/>
    <hyperlink ref="F224" r:id="rId21"/>
    <hyperlink ref="F227" r:id="rId22"/>
    <hyperlink ref="F231" r:id="rId23"/>
  </hyperlinks>
  <pageMargins left="0.39375000000000004" right="0.39375000000000004" top="0.39375000000000004" bottom="0.39375000000000004" header="0" footer="0"/>
  <pageSetup paperSize="9" fitToHeight="100" orientation="portrait"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2:46" s="1" customFormat="1" ht="36.950000000000003" customHeight="1">
      <c r="L2" s="318"/>
      <c r="M2" s="318"/>
      <c r="N2" s="318"/>
      <c r="O2" s="318"/>
      <c r="P2" s="318"/>
      <c r="Q2" s="318"/>
      <c r="R2" s="318"/>
      <c r="S2" s="318"/>
      <c r="T2" s="318"/>
      <c r="U2" s="318"/>
      <c r="V2" s="318"/>
      <c r="AT2" s="3" t="s">
        <v>88</v>
      </c>
    </row>
    <row r="3" spans="2:46" s="1" customFormat="1" ht="6.95" customHeight="1">
      <c r="B3" s="91"/>
      <c r="C3" s="92"/>
      <c r="D3" s="92"/>
      <c r="E3" s="92"/>
      <c r="F3" s="92"/>
      <c r="G3" s="92"/>
      <c r="H3" s="92"/>
      <c r="I3" s="92"/>
      <c r="J3" s="92"/>
      <c r="K3" s="92"/>
      <c r="L3" s="6"/>
      <c r="AT3" s="3" t="s">
        <v>79</v>
      </c>
    </row>
    <row r="4" spans="2:46" s="1" customFormat="1" ht="24.95" customHeight="1">
      <c r="B4" s="6"/>
      <c r="D4" s="93" t="s">
        <v>89</v>
      </c>
      <c r="L4" s="6"/>
      <c r="M4" s="94" t="s">
        <v>10</v>
      </c>
      <c r="AT4" s="3" t="s">
        <v>4</v>
      </c>
    </row>
    <row r="5" spans="2:46" s="1" customFormat="1" ht="6.95" customHeight="1">
      <c r="B5" s="6"/>
      <c r="L5" s="6"/>
    </row>
    <row r="6" spans="2:46" s="1" customFormat="1" ht="12" customHeight="1">
      <c r="B6" s="6"/>
      <c r="D6" s="95" t="s">
        <v>16</v>
      </c>
      <c r="L6" s="6"/>
    </row>
    <row r="7" spans="2:46" s="1" customFormat="1" ht="16.5" customHeight="1">
      <c r="B7" s="6"/>
      <c r="E7" s="358" t="str">
        <f>'Rekapitulace stavby'!K6</f>
        <v>MŠ V.Nejedlého 769 - Oplocení areálu</v>
      </c>
      <c r="F7" s="359"/>
      <c r="G7" s="359"/>
      <c r="H7" s="359"/>
      <c r="L7" s="6"/>
    </row>
    <row r="8" spans="2:46" s="20" customFormat="1" ht="12" customHeight="1">
      <c r="B8" s="25"/>
      <c r="D8" s="95" t="s">
        <v>90</v>
      </c>
      <c r="L8" s="25"/>
    </row>
    <row r="9" spans="2:46" s="20" customFormat="1" ht="16.5" customHeight="1">
      <c r="B9" s="25"/>
      <c r="E9" s="360" t="s">
        <v>604</v>
      </c>
      <c r="F9" s="361"/>
      <c r="G9" s="361"/>
      <c r="H9" s="361"/>
      <c r="L9" s="25"/>
    </row>
    <row r="10" spans="2:46" s="20" customFormat="1">
      <c r="B10" s="25"/>
      <c r="L10" s="25"/>
    </row>
    <row r="11" spans="2:46" s="20" customFormat="1" ht="12" customHeight="1">
      <c r="B11" s="25"/>
      <c r="D11" s="95" t="s">
        <v>18</v>
      </c>
      <c r="F11" s="96" t="s">
        <v>19</v>
      </c>
      <c r="I11" s="95" t="s">
        <v>20</v>
      </c>
      <c r="J11" s="96" t="s">
        <v>19</v>
      </c>
      <c r="L11" s="25"/>
    </row>
    <row r="12" spans="2:46" s="20" customFormat="1" ht="12" customHeight="1">
      <c r="B12" s="25"/>
      <c r="D12" s="95" t="s">
        <v>21</v>
      </c>
      <c r="F12" s="96" t="s">
        <v>22</v>
      </c>
      <c r="I12" s="95" t="s">
        <v>23</v>
      </c>
      <c r="J12" s="97" t="str">
        <f>'Rekapitulace stavby'!AN8</f>
        <v>27. 7. 2023</v>
      </c>
      <c r="L12" s="25"/>
    </row>
    <row r="13" spans="2:46" s="20" customFormat="1" ht="10.9" customHeight="1">
      <c r="B13" s="25"/>
      <c r="L13" s="25"/>
    </row>
    <row r="14" spans="2:46" s="20" customFormat="1" ht="12" customHeight="1">
      <c r="B14" s="25"/>
      <c r="D14" s="95" t="s">
        <v>25</v>
      </c>
      <c r="I14" s="95" t="s">
        <v>26</v>
      </c>
      <c r="J14" s="96" t="str">
        <f>IF('Rekapitulace stavby'!AN10="","",'Rekapitulace stavby'!AN10)</f>
        <v/>
      </c>
      <c r="L14" s="25"/>
    </row>
    <row r="15" spans="2:46" s="20" customFormat="1" ht="18" customHeight="1">
      <c r="B15" s="25"/>
      <c r="E15" s="96" t="str">
        <f>IF('Rekapitulace stavby'!E11="","",'Rekapitulace stavby'!E11)</f>
        <v xml:space="preserve"> </v>
      </c>
      <c r="I15" s="95" t="s">
        <v>27</v>
      </c>
      <c r="J15" s="96" t="str">
        <f>IF('Rekapitulace stavby'!AN11="","",'Rekapitulace stavby'!AN11)</f>
        <v/>
      </c>
      <c r="L15" s="25"/>
    </row>
    <row r="16" spans="2:46" s="20" customFormat="1" ht="6.95" customHeight="1">
      <c r="B16" s="25"/>
      <c r="L16" s="25"/>
    </row>
    <row r="17" spans="2:12" s="20" customFormat="1" ht="12" customHeight="1">
      <c r="B17" s="25"/>
      <c r="D17" s="95" t="s">
        <v>28</v>
      </c>
      <c r="I17" s="95" t="s">
        <v>26</v>
      </c>
      <c r="J17" s="16" t="str">
        <f>'Rekapitulace stavby'!AN13</f>
        <v>Vyplň údaj</v>
      </c>
      <c r="L17" s="25"/>
    </row>
    <row r="18" spans="2:12" s="20" customFormat="1" ht="18" customHeight="1">
      <c r="B18" s="25"/>
      <c r="E18" s="362" t="str">
        <f>'Rekapitulace stavby'!E14</f>
        <v>Vyplň údaj</v>
      </c>
      <c r="F18" s="363"/>
      <c r="G18" s="363"/>
      <c r="H18" s="363"/>
      <c r="I18" s="95" t="s">
        <v>27</v>
      </c>
      <c r="J18" s="16" t="str">
        <f>'Rekapitulace stavby'!AN14</f>
        <v>Vyplň údaj</v>
      </c>
      <c r="L18" s="25"/>
    </row>
    <row r="19" spans="2:12" s="20" customFormat="1" ht="6.95" customHeight="1">
      <c r="B19" s="25"/>
      <c r="L19" s="25"/>
    </row>
    <row r="20" spans="2:12" s="20" customFormat="1" ht="12" customHeight="1">
      <c r="B20" s="25"/>
      <c r="D20" s="95" t="s">
        <v>30</v>
      </c>
      <c r="I20" s="95" t="s">
        <v>26</v>
      </c>
      <c r="J20" s="96" t="str">
        <f>IF('Rekapitulace stavby'!AN16="","",'Rekapitulace stavby'!AN16)</f>
        <v/>
      </c>
      <c r="L20" s="25"/>
    </row>
    <row r="21" spans="2:12" s="20" customFormat="1" ht="18" customHeight="1">
      <c r="B21" s="25"/>
      <c r="E21" s="96" t="str">
        <f>IF('Rekapitulace stavby'!E17="","",'Rekapitulace stavby'!E17)</f>
        <v xml:space="preserve"> </v>
      </c>
      <c r="I21" s="95" t="s">
        <v>27</v>
      </c>
      <c r="J21" s="96" t="str">
        <f>IF('Rekapitulace stavby'!AN17="","",'Rekapitulace stavby'!AN17)</f>
        <v/>
      </c>
      <c r="L21" s="25"/>
    </row>
    <row r="22" spans="2:12" s="20" customFormat="1" ht="6.95" customHeight="1">
      <c r="B22" s="25"/>
      <c r="L22" s="25"/>
    </row>
    <row r="23" spans="2:12" s="20" customFormat="1" ht="12" customHeight="1">
      <c r="B23" s="25"/>
      <c r="D23" s="95" t="s">
        <v>32</v>
      </c>
      <c r="I23" s="95" t="s">
        <v>26</v>
      </c>
      <c r="J23" s="96" t="str">
        <f>IF('Rekapitulace stavby'!AN19="","",'Rekapitulace stavby'!AN19)</f>
        <v/>
      </c>
      <c r="L23" s="25"/>
    </row>
    <row r="24" spans="2:12" s="20" customFormat="1" ht="18" customHeight="1">
      <c r="B24" s="25"/>
      <c r="E24" s="96" t="str">
        <f>IF('Rekapitulace stavby'!E20="","",'Rekapitulace stavby'!E20)</f>
        <v xml:space="preserve"> </v>
      </c>
      <c r="I24" s="95" t="s">
        <v>27</v>
      </c>
      <c r="J24" s="96" t="str">
        <f>IF('Rekapitulace stavby'!AN20="","",'Rekapitulace stavby'!AN20)</f>
        <v/>
      </c>
      <c r="L24" s="25"/>
    </row>
    <row r="25" spans="2:12" s="20" customFormat="1" ht="6.95" customHeight="1">
      <c r="B25" s="25"/>
      <c r="L25" s="25"/>
    </row>
    <row r="26" spans="2:12" s="20" customFormat="1" ht="12" customHeight="1">
      <c r="B26" s="25"/>
      <c r="D26" s="95" t="s">
        <v>33</v>
      </c>
      <c r="L26" s="25"/>
    </row>
    <row r="27" spans="2:12" s="98" customFormat="1" ht="16.5" customHeight="1">
      <c r="B27" s="99"/>
      <c r="E27" s="364" t="s">
        <v>19</v>
      </c>
      <c r="F27" s="364"/>
      <c r="G27" s="364"/>
      <c r="H27" s="364"/>
      <c r="L27" s="99"/>
    </row>
    <row r="28" spans="2:12" s="20" customFormat="1" ht="6.95" customHeight="1">
      <c r="B28" s="25"/>
      <c r="L28" s="25"/>
    </row>
    <row r="29" spans="2:12" s="20" customFormat="1" ht="6.95" customHeight="1">
      <c r="B29" s="25"/>
      <c r="D29" s="49"/>
      <c r="E29" s="49"/>
      <c r="F29" s="49"/>
      <c r="G29" s="49"/>
      <c r="H29" s="49"/>
      <c r="I29" s="49"/>
      <c r="J29" s="49"/>
      <c r="K29" s="49"/>
      <c r="L29" s="25"/>
    </row>
    <row r="30" spans="2:12" s="20" customFormat="1" ht="25.35" customHeight="1">
      <c r="B30" s="25"/>
      <c r="D30" s="100" t="s">
        <v>35</v>
      </c>
      <c r="J30" s="101">
        <f>ROUND(J83, 2)</f>
        <v>0</v>
      </c>
      <c r="L30" s="25"/>
    </row>
    <row r="31" spans="2:12" s="20" customFormat="1" ht="6.95" customHeight="1">
      <c r="B31" s="25"/>
      <c r="D31" s="49"/>
      <c r="E31" s="49"/>
      <c r="F31" s="49"/>
      <c r="G31" s="49"/>
      <c r="H31" s="49"/>
      <c r="I31" s="49"/>
      <c r="J31" s="49"/>
      <c r="K31" s="49"/>
      <c r="L31" s="25"/>
    </row>
    <row r="32" spans="2:12" s="20" customFormat="1" ht="14.45" customHeight="1">
      <c r="B32" s="25"/>
      <c r="F32" s="102" t="s">
        <v>37</v>
      </c>
      <c r="I32" s="102" t="s">
        <v>36</v>
      </c>
      <c r="J32" s="102" t="s">
        <v>38</v>
      </c>
      <c r="L32" s="25"/>
    </row>
    <row r="33" spans="2:12" s="20" customFormat="1" ht="14.45" customHeight="1">
      <c r="B33" s="25"/>
      <c r="D33" s="51" t="s">
        <v>39</v>
      </c>
      <c r="E33" s="95" t="s">
        <v>40</v>
      </c>
      <c r="F33" s="103">
        <f>ROUND((SUM(BE83:BE110)),  2)</f>
        <v>0</v>
      </c>
      <c r="I33" s="104">
        <v>0.21</v>
      </c>
      <c r="J33" s="103">
        <f>ROUND(((SUM(BE83:BE110))*I33),  2)</f>
        <v>0</v>
      </c>
      <c r="L33" s="25"/>
    </row>
    <row r="34" spans="2:12" s="20" customFormat="1" ht="14.45" customHeight="1">
      <c r="B34" s="25"/>
      <c r="E34" s="95" t="s">
        <v>41</v>
      </c>
      <c r="F34" s="103">
        <f>ROUND((SUM(BF83:BF110)),  2)</f>
        <v>0</v>
      </c>
      <c r="I34" s="104">
        <v>0.15</v>
      </c>
      <c r="J34" s="103">
        <f>ROUND(((SUM(BF83:BF110))*I34),  2)</f>
        <v>0</v>
      </c>
      <c r="L34" s="25"/>
    </row>
    <row r="35" spans="2:12" s="20" customFormat="1" ht="14.45" hidden="1" customHeight="1">
      <c r="B35" s="25"/>
      <c r="E35" s="95" t="s">
        <v>42</v>
      </c>
      <c r="F35" s="103">
        <f>ROUND((SUM(BG83:BG110)),  2)</f>
        <v>0</v>
      </c>
      <c r="I35" s="104">
        <v>0.21</v>
      </c>
      <c r="J35" s="103">
        <f t="shared" ref="J35:J37" si="0">0</f>
        <v>0</v>
      </c>
      <c r="L35" s="25"/>
    </row>
    <row r="36" spans="2:12" s="20" customFormat="1" ht="14.45" hidden="1" customHeight="1">
      <c r="B36" s="25"/>
      <c r="E36" s="95" t="s">
        <v>43</v>
      </c>
      <c r="F36" s="103">
        <f>ROUND((SUM(BH83:BH110)),  2)</f>
        <v>0</v>
      </c>
      <c r="I36" s="104">
        <v>0.15</v>
      </c>
      <c r="J36" s="103">
        <f t="shared" si="0"/>
        <v>0</v>
      </c>
      <c r="L36" s="25"/>
    </row>
    <row r="37" spans="2:12" s="20" customFormat="1" ht="14.45" hidden="1" customHeight="1">
      <c r="B37" s="25"/>
      <c r="E37" s="95" t="s">
        <v>44</v>
      </c>
      <c r="F37" s="103">
        <f>ROUND((SUM(BI83:BI110)),  2)</f>
        <v>0</v>
      </c>
      <c r="I37" s="104">
        <v>0</v>
      </c>
      <c r="J37" s="103">
        <f t="shared" si="0"/>
        <v>0</v>
      </c>
      <c r="L37" s="25"/>
    </row>
    <row r="38" spans="2:12" s="20" customFormat="1" ht="6.95" customHeight="1">
      <c r="B38" s="25"/>
      <c r="L38" s="25"/>
    </row>
    <row r="39" spans="2:12" s="20" customFormat="1" ht="25.35" customHeight="1">
      <c r="B39" s="25"/>
      <c r="C39" s="105"/>
      <c r="D39" s="106" t="s">
        <v>45</v>
      </c>
      <c r="E39" s="107"/>
      <c r="F39" s="107"/>
      <c r="G39" s="108" t="s">
        <v>46</v>
      </c>
      <c r="H39" s="109" t="s">
        <v>47</v>
      </c>
      <c r="I39" s="107"/>
      <c r="J39" s="110">
        <f>SUM(J30:J37)</f>
        <v>0</v>
      </c>
      <c r="K39" s="111"/>
      <c r="L39" s="25"/>
    </row>
    <row r="40" spans="2:12" s="20" customFormat="1" ht="14.45" customHeight="1">
      <c r="B40" s="112"/>
      <c r="C40" s="113"/>
      <c r="D40" s="113"/>
      <c r="E40" s="113"/>
      <c r="F40" s="113"/>
      <c r="G40" s="113"/>
      <c r="H40" s="113"/>
      <c r="I40" s="113"/>
      <c r="J40" s="113"/>
      <c r="K40" s="113"/>
      <c r="L40" s="25"/>
    </row>
    <row r="44" spans="2:12" s="20" customFormat="1" ht="6.95" customHeight="1">
      <c r="B44" s="114"/>
      <c r="C44" s="115"/>
      <c r="D44" s="115"/>
      <c r="E44" s="115"/>
      <c r="F44" s="115"/>
      <c r="G44" s="115"/>
      <c r="H44" s="115"/>
      <c r="I44" s="115"/>
      <c r="J44" s="115"/>
      <c r="K44" s="115"/>
      <c r="L44" s="25"/>
    </row>
    <row r="45" spans="2:12" s="20" customFormat="1" ht="24.95" customHeight="1">
      <c r="B45" s="21"/>
      <c r="C45" s="9" t="s">
        <v>92</v>
      </c>
      <c r="D45" s="22"/>
      <c r="E45" s="22"/>
      <c r="F45" s="22"/>
      <c r="G45" s="22"/>
      <c r="H45" s="22"/>
      <c r="I45" s="22"/>
      <c r="J45" s="22"/>
      <c r="K45" s="22"/>
      <c r="L45" s="25"/>
    </row>
    <row r="46" spans="2:12" s="20" customFormat="1" ht="6.95" customHeight="1">
      <c r="B46" s="21"/>
      <c r="C46" s="22"/>
      <c r="D46" s="22"/>
      <c r="E46" s="22"/>
      <c r="F46" s="22"/>
      <c r="G46" s="22"/>
      <c r="H46" s="22"/>
      <c r="I46" s="22"/>
      <c r="J46" s="22"/>
      <c r="K46" s="22"/>
      <c r="L46" s="25"/>
    </row>
    <row r="47" spans="2:12" s="20" customFormat="1" ht="12" customHeight="1">
      <c r="B47" s="21"/>
      <c r="C47" s="15" t="s">
        <v>16</v>
      </c>
      <c r="D47" s="22"/>
      <c r="E47" s="22"/>
      <c r="F47" s="22"/>
      <c r="G47" s="22"/>
      <c r="H47" s="22"/>
      <c r="I47" s="22"/>
      <c r="J47" s="22"/>
      <c r="K47" s="22"/>
      <c r="L47" s="25"/>
    </row>
    <row r="48" spans="2:12" s="20" customFormat="1" ht="16.5" customHeight="1">
      <c r="B48" s="21"/>
      <c r="C48" s="22"/>
      <c r="D48" s="22"/>
      <c r="E48" s="365" t="str">
        <f>E7</f>
        <v>MŠ V.Nejedlého 769 - Oplocení areálu</v>
      </c>
      <c r="F48" s="366"/>
      <c r="G48" s="366"/>
      <c r="H48" s="366"/>
      <c r="I48" s="22"/>
      <c r="J48" s="22"/>
      <c r="K48" s="22"/>
      <c r="L48" s="25"/>
    </row>
    <row r="49" spans="2:47" s="20" customFormat="1" ht="12" customHeight="1">
      <c r="B49" s="21"/>
      <c r="C49" s="15" t="s">
        <v>90</v>
      </c>
      <c r="D49" s="22"/>
      <c r="E49" s="22"/>
      <c r="F49" s="22"/>
      <c r="G49" s="22"/>
      <c r="H49" s="22"/>
      <c r="I49" s="22"/>
      <c r="J49" s="22"/>
      <c r="K49" s="22"/>
      <c r="L49" s="25"/>
    </row>
    <row r="50" spans="2:47" s="20" customFormat="1" ht="16.5" customHeight="1">
      <c r="B50" s="21"/>
      <c r="C50" s="22"/>
      <c r="D50" s="22"/>
      <c r="E50" s="338" t="str">
        <f>E9</f>
        <v>99 - VRN</v>
      </c>
      <c r="F50" s="367"/>
      <c r="G50" s="367"/>
      <c r="H50" s="367"/>
      <c r="I50" s="22"/>
      <c r="J50" s="22"/>
      <c r="K50" s="22"/>
      <c r="L50" s="25"/>
    </row>
    <row r="51" spans="2:47" s="20" customFormat="1" ht="6.95" customHeight="1">
      <c r="B51" s="21"/>
      <c r="C51" s="22"/>
      <c r="D51" s="22"/>
      <c r="E51" s="22"/>
      <c r="F51" s="22"/>
      <c r="G51" s="22"/>
      <c r="H51" s="22"/>
      <c r="I51" s="22"/>
      <c r="J51" s="22"/>
      <c r="K51" s="22"/>
      <c r="L51" s="25"/>
    </row>
    <row r="52" spans="2:47" s="20" customFormat="1" ht="12" customHeight="1">
      <c r="B52" s="21"/>
      <c r="C52" s="15" t="s">
        <v>21</v>
      </c>
      <c r="D52" s="22"/>
      <c r="E52" s="22"/>
      <c r="F52" s="13" t="str">
        <f>F12</f>
        <v xml:space="preserve"> </v>
      </c>
      <c r="G52" s="22"/>
      <c r="H52" s="22"/>
      <c r="I52" s="15" t="s">
        <v>23</v>
      </c>
      <c r="J52" s="48" t="str">
        <f>IF(J12="","",J12)</f>
        <v>27. 7. 2023</v>
      </c>
      <c r="K52" s="22"/>
      <c r="L52" s="25"/>
    </row>
    <row r="53" spans="2:47" s="20" customFormat="1" ht="6.95" customHeight="1">
      <c r="B53" s="21"/>
      <c r="C53" s="22"/>
      <c r="D53" s="22"/>
      <c r="E53" s="22"/>
      <c r="F53" s="22"/>
      <c r="G53" s="22"/>
      <c r="H53" s="22"/>
      <c r="I53" s="22"/>
      <c r="J53" s="22"/>
      <c r="K53" s="22"/>
      <c r="L53" s="25"/>
    </row>
    <row r="54" spans="2:47" s="20" customFormat="1" ht="15.2" customHeight="1">
      <c r="B54" s="21"/>
      <c r="C54" s="15" t="s">
        <v>25</v>
      </c>
      <c r="D54" s="22"/>
      <c r="E54" s="22"/>
      <c r="F54" s="13" t="str">
        <f>E15</f>
        <v xml:space="preserve"> </v>
      </c>
      <c r="G54" s="22"/>
      <c r="H54" s="22"/>
      <c r="I54" s="15" t="s">
        <v>30</v>
      </c>
      <c r="J54" s="18" t="str">
        <f>E21</f>
        <v xml:space="preserve"> </v>
      </c>
      <c r="K54" s="22"/>
      <c r="L54" s="25"/>
    </row>
    <row r="55" spans="2:47" s="20" customFormat="1" ht="15.2" customHeight="1">
      <c r="B55" s="21"/>
      <c r="C55" s="15" t="s">
        <v>28</v>
      </c>
      <c r="D55" s="22"/>
      <c r="E55" s="22"/>
      <c r="F55" s="13" t="str">
        <f>IF(E18="","",E18)</f>
        <v>Vyplň údaj</v>
      </c>
      <c r="G55" s="22"/>
      <c r="H55" s="22"/>
      <c r="I55" s="15" t="s">
        <v>32</v>
      </c>
      <c r="J55" s="18" t="str">
        <f>E24</f>
        <v xml:space="preserve"> </v>
      </c>
      <c r="K55" s="22"/>
      <c r="L55" s="25"/>
    </row>
    <row r="56" spans="2:47" s="20" customFormat="1" ht="10.35" customHeight="1">
      <c r="B56" s="21"/>
      <c r="C56" s="22"/>
      <c r="D56" s="22"/>
      <c r="E56" s="22"/>
      <c r="F56" s="22"/>
      <c r="G56" s="22"/>
      <c r="H56" s="22"/>
      <c r="I56" s="22"/>
      <c r="J56" s="22"/>
      <c r="K56" s="22"/>
      <c r="L56" s="25"/>
    </row>
    <row r="57" spans="2:47" s="20" customFormat="1" ht="29.25" customHeight="1">
      <c r="B57" s="21"/>
      <c r="C57" s="116" t="s">
        <v>93</v>
      </c>
      <c r="D57" s="117"/>
      <c r="E57" s="117"/>
      <c r="F57" s="117"/>
      <c r="G57" s="117"/>
      <c r="H57" s="117"/>
      <c r="I57" s="117"/>
      <c r="J57" s="118" t="s">
        <v>94</v>
      </c>
      <c r="K57" s="117"/>
      <c r="L57" s="25"/>
    </row>
    <row r="58" spans="2:47" s="20" customFormat="1" ht="10.35" customHeight="1">
      <c r="B58" s="21"/>
      <c r="C58" s="22"/>
      <c r="D58" s="22"/>
      <c r="E58" s="22"/>
      <c r="F58" s="22"/>
      <c r="G58" s="22"/>
      <c r="H58" s="22"/>
      <c r="I58" s="22"/>
      <c r="J58" s="22"/>
      <c r="K58" s="22"/>
      <c r="L58" s="25"/>
    </row>
    <row r="59" spans="2:47" s="20" customFormat="1" ht="22.9" customHeight="1">
      <c r="B59" s="21"/>
      <c r="C59" s="119" t="s">
        <v>67</v>
      </c>
      <c r="D59" s="22"/>
      <c r="E59" s="22"/>
      <c r="F59" s="22"/>
      <c r="G59" s="22"/>
      <c r="H59" s="22"/>
      <c r="I59" s="22"/>
      <c r="J59" s="66">
        <f t="shared" ref="J59:J61" si="1">J83</f>
        <v>0</v>
      </c>
      <c r="K59" s="22"/>
      <c r="L59" s="25"/>
      <c r="AU59" s="3" t="s">
        <v>95</v>
      </c>
    </row>
    <row r="60" spans="2:47" s="120" customFormat="1" ht="24.95" customHeight="1">
      <c r="B60" s="121"/>
      <c r="C60" s="122"/>
      <c r="D60" s="123" t="s">
        <v>605</v>
      </c>
      <c r="E60" s="124"/>
      <c r="F60" s="124"/>
      <c r="G60" s="124"/>
      <c r="H60" s="124"/>
      <c r="I60" s="124"/>
      <c r="J60" s="125">
        <f t="shared" si="1"/>
        <v>0</v>
      </c>
      <c r="K60" s="122"/>
      <c r="L60" s="126"/>
    </row>
    <row r="61" spans="2:47" s="127" customFormat="1" ht="19.899999999999999" customHeight="1">
      <c r="B61" s="128"/>
      <c r="C61" s="129"/>
      <c r="D61" s="130" t="s">
        <v>606</v>
      </c>
      <c r="E61" s="131"/>
      <c r="F61" s="131"/>
      <c r="G61" s="131"/>
      <c r="H61" s="131"/>
      <c r="I61" s="131"/>
      <c r="J61" s="132">
        <f t="shared" si="1"/>
        <v>0</v>
      </c>
      <c r="K61" s="129"/>
      <c r="L61" s="133"/>
    </row>
    <row r="62" spans="2:47" s="127" customFormat="1" ht="19.899999999999999" customHeight="1">
      <c r="B62" s="128"/>
      <c r="C62" s="129"/>
      <c r="D62" s="130" t="s">
        <v>607</v>
      </c>
      <c r="E62" s="131"/>
      <c r="F62" s="131"/>
      <c r="G62" s="131"/>
      <c r="H62" s="131"/>
      <c r="I62" s="131"/>
      <c r="J62" s="132">
        <f>J93</f>
        <v>0</v>
      </c>
      <c r="K62" s="129"/>
      <c r="L62" s="133"/>
    </row>
    <row r="63" spans="2:47" s="127" customFormat="1" ht="19.899999999999999" customHeight="1">
      <c r="B63" s="128"/>
      <c r="C63" s="129"/>
      <c r="D63" s="130" t="s">
        <v>608</v>
      </c>
      <c r="E63" s="131"/>
      <c r="F63" s="131"/>
      <c r="G63" s="131"/>
      <c r="H63" s="131"/>
      <c r="I63" s="131"/>
      <c r="J63" s="132">
        <f>J102</f>
        <v>0</v>
      </c>
      <c r="K63" s="129"/>
      <c r="L63" s="133"/>
    </row>
    <row r="64" spans="2:47" s="20" customFormat="1" ht="21.75" customHeight="1">
      <c r="B64" s="21"/>
      <c r="C64" s="22"/>
      <c r="D64" s="22"/>
      <c r="E64" s="22"/>
      <c r="F64" s="22"/>
      <c r="G64" s="22"/>
      <c r="H64" s="22"/>
      <c r="I64" s="22"/>
      <c r="J64" s="22"/>
      <c r="K64" s="22"/>
      <c r="L64" s="25"/>
    </row>
    <row r="65" spans="2:12" s="20" customFormat="1" ht="6.95" customHeight="1">
      <c r="B65" s="34"/>
      <c r="C65" s="35"/>
      <c r="D65" s="35"/>
      <c r="E65" s="35"/>
      <c r="F65" s="35"/>
      <c r="G65" s="35"/>
      <c r="H65" s="35"/>
      <c r="I65" s="35"/>
      <c r="J65" s="35"/>
      <c r="K65" s="35"/>
      <c r="L65" s="25"/>
    </row>
    <row r="69" spans="2:12" s="20" customFormat="1" ht="6.95" customHeight="1">
      <c r="B69" s="36"/>
      <c r="C69" s="37"/>
      <c r="D69" s="37"/>
      <c r="E69" s="37"/>
      <c r="F69" s="37"/>
      <c r="G69" s="37"/>
      <c r="H69" s="37"/>
      <c r="I69" s="37"/>
      <c r="J69" s="37"/>
      <c r="K69" s="37"/>
      <c r="L69" s="25"/>
    </row>
    <row r="70" spans="2:12" s="20" customFormat="1" ht="24.95" customHeight="1">
      <c r="B70" s="21"/>
      <c r="C70" s="9" t="s">
        <v>106</v>
      </c>
      <c r="D70" s="22"/>
      <c r="E70" s="22"/>
      <c r="F70" s="22"/>
      <c r="G70" s="22"/>
      <c r="H70" s="22"/>
      <c r="I70" s="22"/>
      <c r="J70" s="22"/>
      <c r="K70" s="22"/>
      <c r="L70" s="25"/>
    </row>
    <row r="71" spans="2:12" s="20" customFormat="1" ht="6.95" customHeight="1">
      <c r="B71" s="21"/>
      <c r="C71" s="22"/>
      <c r="D71" s="22"/>
      <c r="E71" s="22"/>
      <c r="F71" s="22"/>
      <c r="G71" s="22"/>
      <c r="H71" s="22"/>
      <c r="I71" s="22"/>
      <c r="J71" s="22"/>
      <c r="K71" s="22"/>
      <c r="L71" s="25"/>
    </row>
    <row r="72" spans="2:12" s="20" customFormat="1" ht="12" customHeight="1">
      <c r="B72" s="21"/>
      <c r="C72" s="15" t="s">
        <v>16</v>
      </c>
      <c r="D72" s="22"/>
      <c r="E72" s="22"/>
      <c r="F72" s="22"/>
      <c r="G72" s="22"/>
      <c r="H72" s="22"/>
      <c r="I72" s="22"/>
      <c r="J72" s="22"/>
      <c r="K72" s="22"/>
      <c r="L72" s="25"/>
    </row>
    <row r="73" spans="2:12" s="20" customFormat="1" ht="16.5" customHeight="1">
      <c r="B73" s="21"/>
      <c r="C73" s="22"/>
      <c r="D73" s="22"/>
      <c r="E73" s="365" t="str">
        <f>E7</f>
        <v>MŠ V.Nejedlého 769 - Oplocení areálu</v>
      </c>
      <c r="F73" s="366"/>
      <c r="G73" s="366"/>
      <c r="H73" s="366"/>
      <c r="I73" s="22"/>
      <c r="J73" s="22"/>
      <c r="K73" s="22"/>
      <c r="L73" s="25"/>
    </row>
    <row r="74" spans="2:12" s="20" customFormat="1" ht="12" customHeight="1">
      <c r="B74" s="21"/>
      <c r="C74" s="15" t="s">
        <v>90</v>
      </c>
      <c r="D74" s="22"/>
      <c r="E74" s="22"/>
      <c r="F74" s="22"/>
      <c r="G74" s="22"/>
      <c r="H74" s="22"/>
      <c r="I74" s="22"/>
      <c r="J74" s="22"/>
      <c r="K74" s="22"/>
      <c r="L74" s="25"/>
    </row>
    <row r="75" spans="2:12" s="20" customFormat="1" ht="16.5" customHeight="1">
      <c r="B75" s="21"/>
      <c r="C75" s="22"/>
      <c r="D75" s="22"/>
      <c r="E75" s="338" t="str">
        <f>E9</f>
        <v>99 - VRN</v>
      </c>
      <c r="F75" s="367"/>
      <c r="G75" s="367"/>
      <c r="H75" s="367"/>
      <c r="I75" s="22"/>
      <c r="J75" s="22"/>
      <c r="K75" s="22"/>
      <c r="L75" s="25"/>
    </row>
    <row r="76" spans="2:12" s="20" customFormat="1" ht="6.95" customHeight="1">
      <c r="B76" s="21"/>
      <c r="C76" s="22"/>
      <c r="D76" s="22"/>
      <c r="E76" s="22"/>
      <c r="F76" s="22"/>
      <c r="G76" s="22"/>
      <c r="H76" s="22"/>
      <c r="I76" s="22"/>
      <c r="J76" s="22"/>
      <c r="K76" s="22"/>
      <c r="L76" s="25"/>
    </row>
    <row r="77" spans="2:12" s="20" customFormat="1" ht="12" customHeight="1">
      <c r="B77" s="21"/>
      <c r="C77" s="15" t="s">
        <v>21</v>
      </c>
      <c r="D77" s="22"/>
      <c r="E77" s="22"/>
      <c r="F77" s="13" t="str">
        <f>F12</f>
        <v xml:space="preserve"> </v>
      </c>
      <c r="G77" s="22"/>
      <c r="H77" s="22"/>
      <c r="I77" s="15" t="s">
        <v>23</v>
      </c>
      <c r="J77" s="48" t="str">
        <f>IF(J12="","",J12)</f>
        <v>27. 7. 2023</v>
      </c>
      <c r="K77" s="22"/>
      <c r="L77" s="25"/>
    </row>
    <row r="78" spans="2:12" s="20" customFormat="1" ht="6.95" customHeight="1">
      <c r="B78" s="21"/>
      <c r="C78" s="22"/>
      <c r="D78" s="22"/>
      <c r="E78" s="22"/>
      <c r="F78" s="22"/>
      <c r="G78" s="22"/>
      <c r="H78" s="22"/>
      <c r="I78" s="22"/>
      <c r="J78" s="22"/>
      <c r="K78" s="22"/>
      <c r="L78" s="25"/>
    </row>
    <row r="79" spans="2:12" s="20" customFormat="1" ht="15.2" customHeight="1">
      <c r="B79" s="21"/>
      <c r="C79" s="15" t="s">
        <v>25</v>
      </c>
      <c r="D79" s="22"/>
      <c r="E79" s="22"/>
      <c r="F79" s="13" t="str">
        <f>E15</f>
        <v xml:space="preserve"> </v>
      </c>
      <c r="G79" s="22"/>
      <c r="H79" s="22"/>
      <c r="I79" s="15" t="s">
        <v>30</v>
      </c>
      <c r="J79" s="18" t="str">
        <f>E21</f>
        <v xml:space="preserve"> </v>
      </c>
      <c r="K79" s="22"/>
      <c r="L79" s="25"/>
    </row>
    <row r="80" spans="2:12" s="20" customFormat="1" ht="15.2" customHeight="1">
      <c r="B80" s="21"/>
      <c r="C80" s="15" t="s">
        <v>28</v>
      </c>
      <c r="D80" s="22"/>
      <c r="E80" s="22"/>
      <c r="F80" s="13" t="str">
        <f>IF(E18="","",E18)</f>
        <v>Vyplň údaj</v>
      </c>
      <c r="G80" s="22"/>
      <c r="H80" s="22"/>
      <c r="I80" s="15" t="s">
        <v>32</v>
      </c>
      <c r="J80" s="18" t="str">
        <f>E24</f>
        <v xml:space="preserve"> </v>
      </c>
      <c r="K80" s="22"/>
      <c r="L80" s="25"/>
    </row>
    <row r="81" spans="2:65" s="20" customFormat="1" ht="10.35" customHeight="1">
      <c r="B81" s="21"/>
      <c r="C81" s="22"/>
      <c r="D81" s="22"/>
      <c r="E81" s="22"/>
      <c r="F81" s="22"/>
      <c r="G81" s="22"/>
      <c r="H81" s="22"/>
      <c r="I81" s="22"/>
      <c r="J81" s="22"/>
      <c r="K81" s="22"/>
      <c r="L81" s="25"/>
    </row>
    <row r="82" spans="2:65" s="134" customFormat="1" ht="29.25" customHeight="1">
      <c r="B82" s="135"/>
      <c r="C82" s="136" t="s">
        <v>107</v>
      </c>
      <c r="D82" s="137" t="s">
        <v>54</v>
      </c>
      <c r="E82" s="137" t="s">
        <v>50</v>
      </c>
      <c r="F82" s="137" t="s">
        <v>51</v>
      </c>
      <c r="G82" s="137" t="s">
        <v>108</v>
      </c>
      <c r="H82" s="137" t="s">
        <v>109</v>
      </c>
      <c r="I82" s="137" t="s">
        <v>110</v>
      </c>
      <c r="J82" s="137" t="s">
        <v>94</v>
      </c>
      <c r="K82" s="138" t="s">
        <v>111</v>
      </c>
      <c r="L82" s="139"/>
      <c r="M82" s="56" t="s">
        <v>19</v>
      </c>
      <c r="N82" s="57" t="s">
        <v>39</v>
      </c>
      <c r="O82" s="57" t="s">
        <v>112</v>
      </c>
      <c r="P82" s="57" t="s">
        <v>113</v>
      </c>
      <c r="Q82" s="57" t="s">
        <v>114</v>
      </c>
      <c r="R82" s="57" t="s">
        <v>115</v>
      </c>
      <c r="S82" s="57" t="s">
        <v>116</v>
      </c>
      <c r="T82" s="58" t="s">
        <v>117</v>
      </c>
    </row>
    <row r="83" spans="2:65" s="20" customFormat="1" ht="22.9" customHeight="1">
      <c r="B83" s="21"/>
      <c r="C83" s="64" t="s">
        <v>118</v>
      </c>
      <c r="D83" s="22"/>
      <c r="E83" s="22"/>
      <c r="F83" s="22"/>
      <c r="G83" s="22"/>
      <c r="H83" s="22"/>
      <c r="I83" s="22"/>
      <c r="J83" s="140">
        <f t="shared" ref="J83:J85" si="2">BK83</f>
        <v>0</v>
      </c>
      <c r="K83" s="22"/>
      <c r="L83" s="25"/>
      <c r="M83" s="59"/>
      <c r="N83" s="60"/>
      <c r="O83" s="60"/>
      <c r="P83" s="141">
        <f>P84</f>
        <v>0</v>
      </c>
      <c r="Q83" s="60"/>
      <c r="R83" s="141">
        <f>R84</f>
        <v>0</v>
      </c>
      <c r="S83" s="60"/>
      <c r="T83" s="142">
        <f>T84</f>
        <v>0</v>
      </c>
      <c r="AT83" s="3" t="s">
        <v>68</v>
      </c>
      <c r="AU83" s="3" t="s">
        <v>95</v>
      </c>
      <c r="BK83" s="143">
        <f>BK84</f>
        <v>0</v>
      </c>
    </row>
    <row r="84" spans="2:65" s="144" customFormat="1" ht="25.9" customHeight="1">
      <c r="B84" s="145"/>
      <c r="C84" s="146"/>
      <c r="D84" s="147" t="s">
        <v>68</v>
      </c>
      <c r="E84" s="148" t="s">
        <v>87</v>
      </c>
      <c r="F84" s="148" t="s">
        <v>609</v>
      </c>
      <c r="G84" s="146"/>
      <c r="H84" s="146"/>
      <c r="I84" s="149"/>
      <c r="J84" s="150">
        <f t="shared" si="2"/>
        <v>0</v>
      </c>
      <c r="K84" s="146"/>
      <c r="L84" s="151"/>
      <c r="M84" s="152"/>
      <c r="N84" s="146"/>
      <c r="O84" s="146"/>
      <c r="P84" s="153">
        <f>P85+P93+P102</f>
        <v>0</v>
      </c>
      <c r="Q84" s="146"/>
      <c r="R84" s="153">
        <f>R85+R93+R102</f>
        <v>0</v>
      </c>
      <c r="S84" s="146"/>
      <c r="T84" s="154">
        <f>T85+T93+T102</f>
        <v>0</v>
      </c>
      <c r="AR84" s="155" t="s">
        <v>151</v>
      </c>
      <c r="AT84" s="156" t="s">
        <v>68</v>
      </c>
      <c r="AU84" s="156" t="s">
        <v>69</v>
      </c>
      <c r="AY84" s="155" t="s">
        <v>121</v>
      </c>
      <c r="BK84" s="157">
        <f>BK85+BK93+BK102</f>
        <v>0</v>
      </c>
    </row>
    <row r="85" spans="2:65" s="144" customFormat="1" ht="22.9" customHeight="1">
      <c r="B85" s="145"/>
      <c r="C85" s="146"/>
      <c r="D85" s="147" t="s">
        <v>68</v>
      </c>
      <c r="E85" s="158" t="s">
        <v>610</v>
      </c>
      <c r="F85" s="158" t="s">
        <v>611</v>
      </c>
      <c r="G85" s="146"/>
      <c r="H85" s="146"/>
      <c r="I85" s="149"/>
      <c r="J85" s="159">
        <f t="shared" si="2"/>
        <v>0</v>
      </c>
      <c r="K85" s="146"/>
      <c r="L85" s="151"/>
      <c r="M85" s="152"/>
      <c r="N85" s="146"/>
      <c r="O85" s="146"/>
      <c r="P85" s="153">
        <f>SUM(P86:P92)</f>
        <v>0</v>
      </c>
      <c r="Q85" s="146"/>
      <c r="R85" s="153">
        <f>SUM(R86:R92)</f>
        <v>0</v>
      </c>
      <c r="S85" s="146"/>
      <c r="T85" s="154">
        <f>SUM(T86:T92)</f>
        <v>0</v>
      </c>
      <c r="AR85" s="155" t="s">
        <v>151</v>
      </c>
      <c r="AT85" s="156" t="s">
        <v>68</v>
      </c>
      <c r="AU85" s="156" t="s">
        <v>77</v>
      </c>
      <c r="AY85" s="155" t="s">
        <v>121</v>
      </c>
      <c r="BK85" s="157">
        <f>SUM(BK86:BK92)</f>
        <v>0</v>
      </c>
    </row>
    <row r="86" spans="2:65" s="20" customFormat="1" ht="16.5" customHeight="1">
      <c r="B86" s="21"/>
      <c r="C86" s="160" t="s">
        <v>77</v>
      </c>
      <c r="D86" s="160" t="s">
        <v>123</v>
      </c>
      <c r="E86" s="161" t="s">
        <v>612</v>
      </c>
      <c r="F86" s="162" t="s">
        <v>613</v>
      </c>
      <c r="G86" s="163" t="s">
        <v>614</v>
      </c>
      <c r="H86" s="164">
        <v>1</v>
      </c>
      <c r="I86" s="165"/>
      <c r="J86" s="166">
        <f>ROUND(I86*H86,2)</f>
        <v>0</v>
      </c>
      <c r="K86" s="162" t="s">
        <v>127</v>
      </c>
      <c r="L86" s="25"/>
      <c r="M86" s="167" t="s">
        <v>19</v>
      </c>
      <c r="N86" s="168" t="s">
        <v>40</v>
      </c>
      <c r="O86" s="22"/>
      <c r="P86" s="169">
        <f>O86*H86</f>
        <v>0</v>
      </c>
      <c r="Q86" s="169">
        <v>0</v>
      </c>
      <c r="R86" s="169">
        <f>Q86*H86</f>
        <v>0</v>
      </c>
      <c r="S86" s="169">
        <v>0</v>
      </c>
      <c r="T86" s="170">
        <f>S86*H86</f>
        <v>0</v>
      </c>
      <c r="AR86" s="171" t="s">
        <v>615</v>
      </c>
      <c r="AT86" s="171" t="s">
        <v>123</v>
      </c>
      <c r="AU86" s="171" t="s">
        <v>79</v>
      </c>
      <c r="AY86" s="3" t="s">
        <v>121</v>
      </c>
      <c r="BE86" s="172">
        <f>IF(N86="základní",J86,0)</f>
        <v>0</v>
      </c>
      <c r="BF86" s="172">
        <f>IF(N86="snížená",J86,0)</f>
        <v>0</v>
      </c>
      <c r="BG86" s="172">
        <f>IF(N86="zákl. přenesená",J86,0)</f>
        <v>0</v>
      </c>
      <c r="BH86" s="172">
        <f>IF(N86="sníž. přenesená",J86,0)</f>
        <v>0</v>
      </c>
      <c r="BI86" s="172">
        <f>IF(N86="nulová",J86,0)</f>
        <v>0</v>
      </c>
      <c r="BJ86" s="3" t="s">
        <v>77</v>
      </c>
      <c r="BK86" s="172">
        <f>ROUND(I86*H86,2)</f>
        <v>0</v>
      </c>
      <c r="BL86" s="3" t="s">
        <v>615</v>
      </c>
      <c r="BM86" s="171" t="s">
        <v>616</v>
      </c>
    </row>
    <row r="87" spans="2:65" s="20" customFormat="1">
      <c r="B87" s="21"/>
      <c r="C87" s="22"/>
      <c r="D87" s="173" t="s">
        <v>130</v>
      </c>
      <c r="E87" s="22"/>
      <c r="F87" s="174" t="s">
        <v>617</v>
      </c>
      <c r="G87" s="22"/>
      <c r="H87" s="22"/>
      <c r="I87" s="175"/>
      <c r="J87" s="22"/>
      <c r="K87" s="22"/>
      <c r="L87" s="25"/>
      <c r="M87" s="176"/>
      <c r="N87" s="22"/>
      <c r="O87" s="22"/>
      <c r="P87" s="22"/>
      <c r="Q87" s="22"/>
      <c r="R87" s="22"/>
      <c r="S87" s="22"/>
      <c r="T87" s="53"/>
      <c r="AT87" s="3" t="s">
        <v>130</v>
      </c>
      <c r="AU87" s="3" t="s">
        <v>79</v>
      </c>
    </row>
    <row r="88" spans="2:65" s="177" customFormat="1" ht="22.5">
      <c r="B88" s="178"/>
      <c r="C88" s="179"/>
      <c r="D88" s="180" t="s">
        <v>132</v>
      </c>
      <c r="E88" s="181" t="s">
        <v>19</v>
      </c>
      <c r="F88" s="182" t="s">
        <v>618</v>
      </c>
      <c r="G88" s="179"/>
      <c r="H88" s="183">
        <v>1</v>
      </c>
      <c r="I88" s="184"/>
      <c r="J88" s="179"/>
      <c r="K88" s="179"/>
      <c r="L88" s="185"/>
      <c r="M88" s="186"/>
      <c r="N88" s="179"/>
      <c r="O88" s="179"/>
      <c r="P88" s="179"/>
      <c r="Q88" s="179"/>
      <c r="R88" s="179"/>
      <c r="S88" s="179"/>
      <c r="T88" s="187"/>
      <c r="AT88" s="188" t="s">
        <v>132</v>
      </c>
      <c r="AU88" s="188" t="s">
        <v>79</v>
      </c>
      <c r="AV88" s="177" t="s">
        <v>79</v>
      </c>
      <c r="AW88" s="177" t="s">
        <v>31</v>
      </c>
      <c r="AX88" s="177" t="s">
        <v>77</v>
      </c>
      <c r="AY88" s="188" t="s">
        <v>121</v>
      </c>
    </row>
    <row r="89" spans="2:65" s="20" customFormat="1" ht="16.5" customHeight="1">
      <c r="B89" s="21"/>
      <c r="C89" s="160" t="s">
        <v>79</v>
      </c>
      <c r="D89" s="160" t="s">
        <v>123</v>
      </c>
      <c r="E89" s="161" t="s">
        <v>619</v>
      </c>
      <c r="F89" s="162" t="s">
        <v>620</v>
      </c>
      <c r="G89" s="163" t="s">
        <v>614</v>
      </c>
      <c r="H89" s="164">
        <v>1</v>
      </c>
      <c r="I89" s="165"/>
      <c r="J89" s="166">
        <f>ROUND(I89*H89,2)</f>
        <v>0</v>
      </c>
      <c r="K89" s="162" t="s">
        <v>127</v>
      </c>
      <c r="L89" s="25"/>
      <c r="M89" s="167" t="s">
        <v>19</v>
      </c>
      <c r="N89" s="168" t="s">
        <v>40</v>
      </c>
      <c r="O89" s="22"/>
      <c r="P89" s="169">
        <f>O89*H89</f>
        <v>0</v>
      </c>
      <c r="Q89" s="169">
        <v>0</v>
      </c>
      <c r="R89" s="169">
        <f>Q89*H89</f>
        <v>0</v>
      </c>
      <c r="S89" s="169">
        <v>0</v>
      </c>
      <c r="T89" s="170">
        <f>S89*H89</f>
        <v>0</v>
      </c>
      <c r="AR89" s="171" t="s">
        <v>615</v>
      </c>
      <c r="AT89" s="171" t="s">
        <v>123</v>
      </c>
      <c r="AU89" s="171" t="s">
        <v>79</v>
      </c>
      <c r="AY89" s="3" t="s">
        <v>121</v>
      </c>
      <c r="BE89" s="172">
        <f>IF(N89="základní",J89,0)</f>
        <v>0</v>
      </c>
      <c r="BF89" s="172">
        <f>IF(N89="snížená",J89,0)</f>
        <v>0</v>
      </c>
      <c r="BG89" s="172">
        <f>IF(N89="zákl. přenesená",J89,0)</f>
        <v>0</v>
      </c>
      <c r="BH89" s="172">
        <f>IF(N89="sníž. přenesená",J89,0)</f>
        <v>0</v>
      </c>
      <c r="BI89" s="172">
        <f>IF(N89="nulová",J89,0)</f>
        <v>0</v>
      </c>
      <c r="BJ89" s="3" t="s">
        <v>77</v>
      </c>
      <c r="BK89" s="172">
        <f>ROUND(I89*H89,2)</f>
        <v>0</v>
      </c>
      <c r="BL89" s="3" t="s">
        <v>615</v>
      </c>
      <c r="BM89" s="171" t="s">
        <v>621</v>
      </c>
    </row>
    <row r="90" spans="2:65" s="20" customFormat="1">
      <c r="B90" s="21"/>
      <c r="C90" s="22"/>
      <c r="D90" s="173" t="s">
        <v>130</v>
      </c>
      <c r="E90" s="22"/>
      <c r="F90" s="174" t="s">
        <v>622</v>
      </c>
      <c r="G90" s="22"/>
      <c r="H90" s="22"/>
      <c r="I90" s="175"/>
      <c r="J90" s="22"/>
      <c r="K90" s="22"/>
      <c r="L90" s="25"/>
      <c r="M90" s="176"/>
      <c r="N90" s="22"/>
      <c r="O90" s="22"/>
      <c r="P90" s="22"/>
      <c r="Q90" s="22"/>
      <c r="R90" s="22"/>
      <c r="S90" s="22"/>
      <c r="T90" s="53"/>
      <c r="AT90" s="3" t="s">
        <v>130</v>
      </c>
      <c r="AU90" s="3" t="s">
        <v>79</v>
      </c>
    </row>
    <row r="91" spans="2:65" s="20" customFormat="1" ht="16.5" customHeight="1">
      <c r="B91" s="21"/>
      <c r="C91" s="160" t="s">
        <v>140</v>
      </c>
      <c r="D91" s="160" t="s">
        <v>123</v>
      </c>
      <c r="E91" s="161" t="s">
        <v>623</v>
      </c>
      <c r="F91" s="162" t="s">
        <v>624</v>
      </c>
      <c r="G91" s="163" t="s">
        <v>614</v>
      </c>
      <c r="H91" s="164">
        <v>1</v>
      </c>
      <c r="I91" s="165"/>
      <c r="J91" s="166">
        <f>ROUND(I91*H91,2)</f>
        <v>0</v>
      </c>
      <c r="K91" s="162" t="s">
        <v>127</v>
      </c>
      <c r="L91" s="25"/>
      <c r="M91" s="167" t="s">
        <v>19</v>
      </c>
      <c r="N91" s="168" t="s">
        <v>40</v>
      </c>
      <c r="O91" s="22"/>
      <c r="P91" s="169">
        <f>O91*H91</f>
        <v>0</v>
      </c>
      <c r="Q91" s="169">
        <v>0</v>
      </c>
      <c r="R91" s="169">
        <f>Q91*H91</f>
        <v>0</v>
      </c>
      <c r="S91" s="169">
        <v>0</v>
      </c>
      <c r="T91" s="170">
        <f>S91*H91</f>
        <v>0</v>
      </c>
      <c r="AR91" s="171" t="s">
        <v>615</v>
      </c>
      <c r="AT91" s="171" t="s">
        <v>123</v>
      </c>
      <c r="AU91" s="171" t="s">
        <v>79</v>
      </c>
      <c r="AY91" s="3" t="s">
        <v>121</v>
      </c>
      <c r="BE91" s="172">
        <f>IF(N91="základní",J91,0)</f>
        <v>0</v>
      </c>
      <c r="BF91" s="172">
        <f>IF(N91="snížená",J91,0)</f>
        <v>0</v>
      </c>
      <c r="BG91" s="172">
        <f>IF(N91="zákl. přenesená",J91,0)</f>
        <v>0</v>
      </c>
      <c r="BH91" s="172">
        <f>IF(N91="sníž. přenesená",J91,0)</f>
        <v>0</v>
      </c>
      <c r="BI91" s="172">
        <f>IF(N91="nulová",J91,0)</f>
        <v>0</v>
      </c>
      <c r="BJ91" s="3" t="s">
        <v>77</v>
      </c>
      <c r="BK91" s="172">
        <f>ROUND(I91*H91,2)</f>
        <v>0</v>
      </c>
      <c r="BL91" s="3" t="s">
        <v>615</v>
      </c>
      <c r="BM91" s="171" t="s">
        <v>625</v>
      </c>
    </row>
    <row r="92" spans="2:65" s="20" customFormat="1">
      <c r="B92" s="21"/>
      <c r="C92" s="22"/>
      <c r="D92" s="173" t="s">
        <v>130</v>
      </c>
      <c r="E92" s="22"/>
      <c r="F92" s="174" t="s">
        <v>626</v>
      </c>
      <c r="G92" s="22"/>
      <c r="H92" s="22"/>
      <c r="I92" s="175"/>
      <c r="J92" s="22"/>
      <c r="K92" s="22"/>
      <c r="L92" s="25"/>
      <c r="M92" s="176"/>
      <c r="N92" s="22"/>
      <c r="O92" s="22"/>
      <c r="P92" s="22"/>
      <c r="Q92" s="22"/>
      <c r="R92" s="22"/>
      <c r="S92" s="22"/>
      <c r="T92" s="53"/>
      <c r="AT92" s="3" t="s">
        <v>130</v>
      </c>
      <c r="AU92" s="3" t="s">
        <v>79</v>
      </c>
    </row>
    <row r="93" spans="2:65" s="144" customFormat="1" ht="22.9" customHeight="1">
      <c r="B93" s="145"/>
      <c r="C93" s="146"/>
      <c r="D93" s="147" t="s">
        <v>68</v>
      </c>
      <c r="E93" s="158" t="s">
        <v>627</v>
      </c>
      <c r="F93" s="158" t="s">
        <v>628</v>
      </c>
      <c r="G93" s="146"/>
      <c r="H93" s="146"/>
      <c r="I93" s="149"/>
      <c r="J93" s="159">
        <f>BK93</f>
        <v>0</v>
      </c>
      <c r="K93" s="146"/>
      <c r="L93" s="151"/>
      <c r="M93" s="152"/>
      <c r="N93" s="146"/>
      <c r="O93" s="146"/>
      <c r="P93" s="153">
        <f>SUM(P94:P101)</f>
        <v>0</v>
      </c>
      <c r="Q93" s="146"/>
      <c r="R93" s="153">
        <f>SUM(R94:R101)</f>
        <v>0</v>
      </c>
      <c r="S93" s="146"/>
      <c r="T93" s="154">
        <f>SUM(T94:T101)</f>
        <v>0</v>
      </c>
      <c r="AR93" s="155" t="s">
        <v>151</v>
      </c>
      <c r="AT93" s="156" t="s">
        <v>68</v>
      </c>
      <c r="AU93" s="156" t="s">
        <v>77</v>
      </c>
      <c r="AY93" s="155" t="s">
        <v>121</v>
      </c>
      <c r="BK93" s="157">
        <f>SUM(BK94:BK101)</f>
        <v>0</v>
      </c>
    </row>
    <row r="94" spans="2:65" s="20" customFormat="1" ht="16.5" customHeight="1">
      <c r="B94" s="21"/>
      <c r="C94" s="160" t="s">
        <v>128</v>
      </c>
      <c r="D94" s="160" t="s">
        <v>123</v>
      </c>
      <c r="E94" s="161" t="s">
        <v>629</v>
      </c>
      <c r="F94" s="162" t="s">
        <v>628</v>
      </c>
      <c r="G94" s="163" t="s">
        <v>614</v>
      </c>
      <c r="H94" s="164">
        <v>1</v>
      </c>
      <c r="I94" s="165"/>
      <c r="J94" s="166">
        <f>ROUND(I94*H94,2)</f>
        <v>0</v>
      </c>
      <c r="K94" s="162" t="s">
        <v>127</v>
      </c>
      <c r="L94" s="25"/>
      <c r="M94" s="167" t="s">
        <v>19</v>
      </c>
      <c r="N94" s="168" t="s">
        <v>40</v>
      </c>
      <c r="O94" s="22"/>
      <c r="P94" s="169">
        <f>O94*H94</f>
        <v>0</v>
      </c>
      <c r="Q94" s="169">
        <v>0</v>
      </c>
      <c r="R94" s="169">
        <f>Q94*H94</f>
        <v>0</v>
      </c>
      <c r="S94" s="169">
        <v>0</v>
      </c>
      <c r="T94" s="170">
        <f>S94*H94</f>
        <v>0</v>
      </c>
      <c r="AR94" s="171" t="s">
        <v>615</v>
      </c>
      <c r="AT94" s="171" t="s">
        <v>123</v>
      </c>
      <c r="AU94" s="171" t="s">
        <v>79</v>
      </c>
      <c r="AY94" s="3" t="s">
        <v>121</v>
      </c>
      <c r="BE94" s="172">
        <f>IF(N94="základní",J94,0)</f>
        <v>0</v>
      </c>
      <c r="BF94" s="172">
        <f>IF(N94="snížená",J94,0)</f>
        <v>0</v>
      </c>
      <c r="BG94" s="172">
        <f>IF(N94="zákl. přenesená",J94,0)</f>
        <v>0</v>
      </c>
      <c r="BH94" s="172">
        <f>IF(N94="sníž. přenesená",J94,0)</f>
        <v>0</v>
      </c>
      <c r="BI94" s="172">
        <f>IF(N94="nulová",J94,0)</f>
        <v>0</v>
      </c>
      <c r="BJ94" s="3" t="s">
        <v>77</v>
      </c>
      <c r="BK94" s="172">
        <f>ROUND(I94*H94,2)</f>
        <v>0</v>
      </c>
      <c r="BL94" s="3" t="s">
        <v>615</v>
      </c>
      <c r="BM94" s="171" t="s">
        <v>630</v>
      </c>
    </row>
    <row r="95" spans="2:65" s="20" customFormat="1">
      <c r="B95" s="21"/>
      <c r="C95" s="22"/>
      <c r="D95" s="173" t="s">
        <v>130</v>
      </c>
      <c r="E95" s="22"/>
      <c r="F95" s="174" t="s">
        <v>631</v>
      </c>
      <c r="G95" s="22"/>
      <c r="H95" s="22"/>
      <c r="I95" s="175"/>
      <c r="J95" s="22"/>
      <c r="K95" s="22"/>
      <c r="L95" s="25"/>
      <c r="M95" s="176"/>
      <c r="N95" s="22"/>
      <c r="O95" s="22"/>
      <c r="P95" s="22"/>
      <c r="Q95" s="22"/>
      <c r="R95" s="22"/>
      <c r="S95" s="22"/>
      <c r="T95" s="53"/>
      <c r="AT95" s="3" t="s">
        <v>130</v>
      </c>
      <c r="AU95" s="3" t="s">
        <v>79</v>
      </c>
    </row>
    <row r="96" spans="2:65" s="177" customFormat="1" ht="22.5">
      <c r="B96" s="178"/>
      <c r="C96" s="179"/>
      <c r="D96" s="180" t="s">
        <v>132</v>
      </c>
      <c r="E96" s="181" t="s">
        <v>19</v>
      </c>
      <c r="F96" s="182" t="s">
        <v>632</v>
      </c>
      <c r="G96" s="179"/>
      <c r="H96" s="183">
        <v>1</v>
      </c>
      <c r="I96" s="184"/>
      <c r="J96" s="179"/>
      <c r="K96" s="179"/>
      <c r="L96" s="185"/>
      <c r="M96" s="186"/>
      <c r="N96" s="179"/>
      <c r="O96" s="179"/>
      <c r="P96" s="179"/>
      <c r="Q96" s="179"/>
      <c r="R96" s="179"/>
      <c r="S96" s="179"/>
      <c r="T96" s="187"/>
      <c r="AT96" s="188" t="s">
        <v>132</v>
      </c>
      <c r="AU96" s="188" t="s">
        <v>79</v>
      </c>
      <c r="AV96" s="177" t="s">
        <v>79</v>
      </c>
      <c r="AW96" s="177" t="s">
        <v>31</v>
      </c>
      <c r="AX96" s="177" t="s">
        <v>69</v>
      </c>
      <c r="AY96" s="188" t="s">
        <v>121</v>
      </c>
    </row>
    <row r="97" spans="2:65" s="190" customFormat="1">
      <c r="B97" s="191"/>
      <c r="C97" s="192"/>
      <c r="D97" s="180" t="s">
        <v>132</v>
      </c>
      <c r="E97" s="193" t="s">
        <v>19</v>
      </c>
      <c r="F97" s="194" t="s">
        <v>633</v>
      </c>
      <c r="G97" s="192"/>
      <c r="H97" s="193" t="s">
        <v>19</v>
      </c>
      <c r="I97" s="195"/>
      <c r="J97" s="192"/>
      <c r="K97" s="192"/>
      <c r="L97" s="196"/>
      <c r="M97" s="197"/>
      <c r="N97" s="192"/>
      <c r="O97" s="192"/>
      <c r="P97" s="192"/>
      <c r="Q97" s="192"/>
      <c r="R97" s="192"/>
      <c r="S97" s="192"/>
      <c r="T97" s="198"/>
      <c r="AT97" s="199" t="s">
        <v>132</v>
      </c>
      <c r="AU97" s="199" t="s">
        <v>79</v>
      </c>
      <c r="AV97" s="190" t="s">
        <v>77</v>
      </c>
      <c r="AW97" s="190" t="s">
        <v>31</v>
      </c>
      <c r="AX97" s="190" t="s">
        <v>69</v>
      </c>
      <c r="AY97" s="199" t="s">
        <v>121</v>
      </c>
    </row>
    <row r="98" spans="2:65" s="190" customFormat="1">
      <c r="B98" s="191"/>
      <c r="C98" s="192"/>
      <c r="D98" s="180" t="s">
        <v>132</v>
      </c>
      <c r="E98" s="193" t="s">
        <v>19</v>
      </c>
      <c r="F98" s="194" t="s">
        <v>634</v>
      </c>
      <c r="G98" s="192"/>
      <c r="H98" s="193" t="s">
        <v>19</v>
      </c>
      <c r="I98" s="195"/>
      <c r="J98" s="192"/>
      <c r="K98" s="192"/>
      <c r="L98" s="196"/>
      <c r="M98" s="197"/>
      <c r="N98" s="192"/>
      <c r="O98" s="192"/>
      <c r="P98" s="192"/>
      <c r="Q98" s="192"/>
      <c r="R98" s="192"/>
      <c r="S98" s="192"/>
      <c r="T98" s="198"/>
      <c r="AT98" s="199" t="s">
        <v>132</v>
      </c>
      <c r="AU98" s="199" t="s">
        <v>79</v>
      </c>
      <c r="AV98" s="190" t="s">
        <v>77</v>
      </c>
      <c r="AW98" s="190" t="s">
        <v>31</v>
      </c>
      <c r="AX98" s="190" t="s">
        <v>69</v>
      </c>
      <c r="AY98" s="199" t="s">
        <v>121</v>
      </c>
    </row>
    <row r="99" spans="2:65" s="190" customFormat="1" ht="33.75">
      <c r="B99" s="191"/>
      <c r="C99" s="192"/>
      <c r="D99" s="180" t="s">
        <v>132</v>
      </c>
      <c r="E99" s="193" t="s">
        <v>19</v>
      </c>
      <c r="F99" s="194" t="s">
        <v>635</v>
      </c>
      <c r="G99" s="192"/>
      <c r="H99" s="193" t="s">
        <v>19</v>
      </c>
      <c r="I99" s="195"/>
      <c r="J99" s="192"/>
      <c r="K99" s="192"/>
      <c r="L99" s="196"/>
      <c r="M99" s="197"/>
      <c r="N99" s="192"/>
      <c r="O99" s="192"/>
      <c r="P99" s="192"/>
      <c r="Q99" s="192"/>
      <c r="R99" s="192"/>
      <c r="S99" s="192"/>
      <c r="T99" s="198"/>
      <c r="AT99" s="199" t="s">
        <v>132</v>
      </c>
      <c r="AU99" s="199" t="s">
        <v>79</v>
      </c>
      <c r="AV99" s="190" t="s">
        <v>77</v>
      </c>
      <c r="AW99" s="190" t="s">
        <v>31</v>
      </c>
      <c r="AX99" s="190" t="s">
        <v>69</v>
      </c>
      <c r="AY99" s="199" t="s">
        <v>121</v>
      </c>
    </row>
    <row r="100" spans="2:65" s="190" customFormat="1">
      <c r="B100" s="191"/>
      <c r="C100" s="192"/>
      <c r="D100" s="180" t="s">
        <v>132</v>
      </c>
      <c r="E100" s="193" t="s">
        <v>19</v>
      </c>
      <c r="F100" s="194" t="s">
        <v>636</v>
      </c>
      <c r="G100" s="192"/>
      <c r="H100" s="193" t="s">
        <v>19</v>
      </c>
      <c r="I100" s="195"/>
      <c r="J100" s="192"/>
      <c r="K100" s="192"/>
      <c r="L100" s="196"/>
      <c r="M100" s="197"/>
      <c r="N100" s="192"/>
      <c r="O100" s="192"/>
      <c r="P100" s="192"/>
      <c r="Q100" s="192"/>
      <c r="R100" s="192"/>
      <c r="S100" s="192"/>
      <c r="T100" s="198"/>
      <c r="AT100" s="199" t="s">
        <v>132</v>
      </c>
      <c r="AU100" s="199" t="s">
        <v>79</v>
      </c>
      <c r="AV100" s="190" t="s">
        <v>77</v>
      </c>
      <c r="AW100" s="190" t="s">
        <v>31</v>
      </c>
      <c r="AX100" s="190" t="s">
        <v>69</v>
      </c>
      <c r="AY100" s="199" t="s">
        <v>121</v>
      </c>
    </row>
    <row r="101" spans="2:65" s="200" customFormat="1">
      <c r="B101" s="201"/>
      <c r="C101" s="202"/>
      <c r="D101" s="180" t="s">
        <v>132</v>
      </c>
      <c r="E101" s="203" t="s">
        <v>19</v>
      </c>
      <c r="F101" s="204" t="s">
        <v>160</v>
      </c>
      <c r="G101" s="202"/>
      <c r="H101" s="205">
        <v>1</v>
      </c>
      <c r="I101" s="206"/>
      <c r="J101" s="202"/>
      <c r="K101" s="202"/>
      <c r="L101" s="207"/>
      <c r="M101" s="208"/>
      <c r="N101" s="202"/>
      <c r="O101" s="202"/>
      <c r="P101" s="202"/>
      <c r="Q101" s="202"/>
      <c r="R101" s="202"/>
      <c r="S101" s="202"/>
      <c r="T101" s="209"/>
      <c r="AT101" s="210" t="s">
        <v>132</v>
      </c>
      <c r="AU101" s="210" t="s">
        <v>79</v>
      </c>
      <c r="AV101" s="200" t="s">
        <v>128</v>
      </c>
      <c r="AW101" s="200" t="s">
        <v>31</v>
      </c>
      <c r="AX101" s="200" t="s">
        <v>77</v>
      </c>
      <c r="AY101" s="210" t="s">
        <v>121</v>
      </c>
    </row>
    <row r="102" spans="2:65" s="144" customFormat="1" ht="22.9" customHeight="1">
      <c r="B102" s="145"/>
      <c r="C102" s="146"/>
      <c r="D102" s="147" t="s">
        <v>68</v>
      </c>
      <c r="E102" s="158" t="s">
        <v>637</v>
      </c>
      <c r="F102" s="158" t="s">
        <v>638</v>
      </c>
      <c r="G102" s="146"/>
      <c r="H102" s="146"/>
      <c r="I102" s="149"/>
      <c r="J102" s="159">
        <f>BK102</f>
        <v>0</v>
      </c>
      <c r="K102" s="146"/>
      <c r="L102" s="151"/>
      <c r="M102" s="152"/>
      <c r="N102" s="146"/>
      <c r="O102" s="146"/>
      <c r="P102" s="153">
        <f>SUM(P103:P110)</f>
        <v>0</v>
      </c>
      <c r="Q102" s="146"/>
      <c r="R102" s="153">
        <f>SUM(R103:R110)</f>
        <v>0</v>
      </c>
      <c r="S102" s="146"/>
      <c r="T102" s="154">
        <f>SUM(T103:T110)</f>
        <v>0</v>
      </c>
      <c r="AR102" s="155" t="s">
        <v>151</v>
      </c>
      <c r="AT102" s="156" t="s">
        <v>68</v>
      </c>
      <c r="AU102" s="156" t="s">
        <v>77</v>
      </c>
      <c r="AY102" s="155" t="s">
        <v>121</v>
      </c>
      <c r="BK102" s="157">
        <f>SUM(BK103:BK110)</f>
        <v>0</v>
      </c>
    </row>
    <row r="103" spans="2:65" s="20" customFormat="1" ht="16.5" customHeight="1">
      <c r="B103" s="21"/>
      <c r="C103" s="160" t="s">
        <v>151</v>
      </c>
      <c r="D103" s="160" t="s">
        <v>123</v>
      </c>
      <c r="E103" s="161" t="s">
        <v>639</v>
      </c>
      <c r="F103" s="162" t="s">
        <v>640</v>
      </c>
      <c r="G103" s="163" t="s">
        <v>614</v>
      </c>
      <c r="H103" s="164">
        <v>1</v>
      </c>
      <c r="I103" s="165"/>
      <c r="J103" s="166">
        <f>ROUND(I103*H103,2)</f>
        <v>0</v>
      </c>
      <c r="K103" s="162" t="s">
        <v>127</v>
      </c>
      <c r="L103" s="25"/>
      <c r="M103" s="167" t="s">
        <v>19</v>
      </c>
      <c r="N103" s="168" t="s">
        <v>40</v>
      </c>
      <c r="O103" s="22"/>
      <c r="P103" s="169">
        <f>O103*H103</f>
        <v>0</v>
      </c>
      <c r="Q103" s="169">
        <v>0</v>
      </c>
      <c r="R103" s="169">
        <f>Q103*H103</f>
        <v>0</v>
      </c>
      <c r="S103" s="169">
        <v>0</v>
      </c>
      <c r="T103" s="170">
        <f>S103*H103</f>
        <v>0</v>
      </c>
      <c r="AR103" s="171" t="s">
        <v>615</v>
      </c>
      <c r="AT103" s="171" t="s">
        <v>123</v>
      </c>
      <c r="AU103" s="171" t="s">
        <v>79</v>
      </c>
      <c r="AY103" s="3" t="s">
        <v>121</v>
      </c>
      <c r="BE103" s="172">
        <f>IF(N103="základní",J103,0)</f>
        <v>0</v>
      </c>
      <c r="BF103" s="172">
        <f>IF(N103="snížená",J103,0)</f>
        <v>0</v>
      </c>
      <c r="BG103" s="172">
        <f>IF(N103="zákl. přenesená",J103,0)</f>
        <v>0</v>
      </c>
      <c r="BH103" s="172">
        <f>IF(N103="sníž. přenesená",J103,0)</f>
        <v>0</v>
      </c>
      <c r="BI103" s="172">
        <f>IF(N103="nulová",J103,0)</f>
        <v>0</v>
      </c>
      <c r="BJ103" s="3" t="s">
        <v>77</v>
      </c>
      <c r="BK103" s="172">
        <f>ROUND(I103*H103,2)</f>
        <v>0</v>
      </c>
      <c r="BL103" s="3" t="s">
        <v>615</v>
      </c>
      <c r="BM103" s="171" t="s">
        <v>641</v>
      </c>
    </row>
    <row r="104" spans="2:65" s="20" customFormat="1">
      <c r="B104" s="21"/>
      <c r="C104" s="22"/>
      <c r="D104" s="173" t="s">
        <v>130</v>
      </c>
      <c r="E104" s="22"/>
      <c r="F104" s="174" t="s">
        <v>642</v>
      </c>
      <c r="G104" s="22"/>
      <c r="H104" s="22"/>
      <c r="I104" s="175"/>
      <c r="J104" s="22"/>
      <c r="K104" s="22"/>
      <c r="L104" s="25"/>
      <c r="M104" s="176"/>
      <c r="N104" s="22"/>
      <c r="O104" s="22"/>
      <c r="P104" s="22"/>
      <c r="Q104" s="22"/>
      <c r="R104" s="22"/>
      <c r="S104" s="22"/>
      <c r="T104" s="53"/>
      <c r="AT104" s="3" t="s">
        <v>130</v>
      </c>
      <c r="AU104" s="3" t="s">
        <v>79</v>
      </c>
    </row>
    <row r="105" spans="2:65" s="177" customFormat="1">
      <c r="B105" s="178"/>
      <c r="C105" s="179"/>
      <c r="D105" s="180" t="s">
        <v>132</v>
      </c>
      <c r="E105" s="181" t="s">
        <v>19</v>
      </c>
      <c r="F105" s="182" t="s">
        <v>643</v>
      </c>
      <c r="G105" s="179"/>
      <c r="H105" s="183">
        <v>1</v>
      </c>
      <c r="I105" s="184"/>
      <c r="J105" s="179"/>
      <c r="K105" s="179"/>
      <c r="L105" s="185"/>
      <c r="M105" s="186"/>
      <c r="N105" s="179"/>
      <c r="O105" s="179"/>
      <c r="P105" s="179"/>
      <c r="Q105" s="179"/>
      <c r="R105" s="179"/>
      <c r="S105" s="179"/>
      <c r="T105" s="187"/>
      <c r="AT105" s="188" t="s">
        <v>132</v>
      </c>
      <c r="AU105" s="188" t="s">
        <v>79</v>
      </c>
      <c r="AV105" s="177" t="s">
        <v>79</v>
      </c>
      <c r="AW105" s="177" t="s">
        <v>31</v>
      </c>
      <c r="AX105" s="177" t="s">
        <v>69</v>
      </c>
      <c r="AY105" s="188" t="s">
        <v>121</v>
      </c>
    </row>
    <row r="106" spans="2:65" s="190" customFormat="1">
      <c r="B106" s="191"/>
      <c r="C106" s="192"/>
      <c r="D106" s="180" t="s">
        <v>132</v>
      </c>
      <c r="E106" s="193" t="s">
        <v>19</v>
      </c>
      <c r="F106" s="194" t="s">
        <v>644</v>
      </c>
      <c r="G106" s="192"/>
      <c r="H106" s="193" t="s">
        <v>19</v>
      </c>
      <c r="I106" s="195"/>
      <c r="J106" s="192"/>
      <c r="K106" s="192"/>
      <c r="L106" s="196"/>
      <c r="M106" s="197"/>
      <c r="N106" s="192"/>
      <c r="O106" s="192"/>
      <c r="P106" s="192"/>
      <c r="Q106" s="192"/>
      <c r="R106" s="192"/>
      <c r="S106" s="192"/>
      <c r="T106" s="198"/>
      <c r="AT106" s="199" t="s">
        <v>132</v>
      </c>
      <c r="AU106" s="199" t="s">
        <v>79</v>
      </c>
      <c r="AV106" s="190" t="s">
        <v>77</v>
      </c>
      <c r="AW106" s="190" t="s">
        <v>31</v>
      </c>
      <c r="AX106" s="190" t="s">
        <v>69</v>
      </c>
      <c r="AY106" s="199" t="s">
        <v>121</v>
      </c>
    </row>
    <row r="107" spans="2:65" s="190" customFormat="1">
      <c r="B107" s="191"/>
      <c r="C107" s="192"/>
      <c r="D107" s="180" t="s">
        <v>132</v>
      </c>
      <c r="E107" s="193" t="s">
        <v>19</v>
      </c>
      <c r="F107" s="194" t="s">
        <v>645</v>
      </c>
      <c r="G107" s="192"/>
      <c r="H107" s="193" t="s">
        <v>19</v>
      </c>
      <c r="I107" s="195"/>
      <c r="J107" s="192"/>
      <c r="K107" s="192"/>
      <c r="L107" s="196"/>
      <c r="M107" s="197"/>
      <c r="N107" s="192"/>
      <c r="O107" s="192"/>
      <c r="P107" s="192"/>
      <c r="Q107" s="192"/>
      <c r="R107" s="192"/>
      <c r="S107" s="192"/>
      <c r="T107" s="198"/>
      <c r="AT107" s="199" t="s">
        <v>132</v>
      </c>
      <c r="AU107" s="199" t="s">
        <v>79</v>
      </c>
      <c r="AV107" s="190" t="s">
        <v>77</v>
      </c>
      <c r="AW107" s="190" t="s">
        <v>31</v>
      </c>
      <c r="AX107" s="190" t="s">
        <v>69</v>
      </c>
      <c r="AY107" s="199" t="s">
        <v>121</v>
      </c>
    </row>
    <row r="108" spans="2:65" s="190" customFormat="1">
      <c r="B108" s="191"/>
      <c r="C108" s="192"/>
      <c r="D108" s="180" t="s">
        <v>132</v>
      </c>
      <c r="E108" s="193" t="s">
        <v>19</v>
      </c>
      <c r="F108" s="194" t="s">
        <v>646</v>
      </c>
      <c r="G108" s="192"/>
      <c r="H108" s="193" t="s">
        <v>19</v>
      </c>
      <c r="I108" s="195"/>
      <c r="J108" s="192"/>
      <c r="K108" s="192"/>
      <c r="L108" s="196"/>
      <c r="M108" s="197"/>
      <c r="N108" s="192"/>
      <c r="O108" s="192"/>
      <c r="P108" s="192"/>
      <c r="Q108" s="192"/>
      <c r="R108" s="192"/>
      <c r="S108" s="192"/>
      <c r="T108" s="198"/>
      <c r="AT108" s="199" t="s">
        <v>132</v>
      </c>
      <c r="AU108" s="199" t="s">
        <v>79</v>
      </c>
      <c r="AV108" s="190" t="s">
        <v>77</v>
      </c>
      <c r="AW108" s="190" t="s">
        <v>31</v>
      </c>
      <c r="AX108" s="190" t="s">
        <v>69</v>
      </c>
      <c r="AY108" s="199" t="s">
        <v>121</v>
      </c>
    </row>
    <row r="109" spans="2:65" s="190" customFormat="1">
      <c r="B109" s="191"/>
      <c r="C109" s="192"/>
      <c r="D109" s="180" t="s">
        <v>132</v>
      </c>
      <c r="E109" s="193" t="s">
        <v>19</v>
      </c>
      <c r="F109" s="194" t="s">
        <v>647</v>
      </c>
      <c r="G109" s="192"/>
      <c r="H109" s="193" t="s">
        <v>19</v>
      </c>
      <c r="I109" s="195"/>
      <c r="J109" s="192"/>
      <c r="K109" s="192"/>
      <c r="L109" s="196"/>
      <c r="M109" s="197"/>
      <c r="N109" s="192"/>
      <c r="O109" s="192"/>
      <c r="P109" s="192"/>
      <c r="Q109" s="192"/>
      <c r="R109" s="192"/>
      <c r="S109" s="192"/>
      <c r="T109" s="198"/>
      <c r="AT109" s="199" t="s">
        <v>132</v>
      </c>
      <c r="AU109" s="199" t="s">
        <v>79</v>
      </c>
      <c r="AV109" s="190" t="s">
        <v>77</v>
      </c>
      <c r="AW109" s="190" t="s">
        <v>31</v>
      </c>
      <c r="AX109" s="190" t="s">
        <v>69</v>
      </c>
      <c r="AY109" s="199" t="s">
        <v>121</v>
      </c>
    </row>
    <row r="110" spans="2:65" s="200" customFormat="1">
      <c r="B110" s="201"/>
      <c r="C110" s="202"/>
      <c r="D110" s="180" t="s">
        <v>132</v>
      </c>
      <c r="E110" s="203" t="s">
        <v>19</v>
      </c>
      <c r="F110" s="204" t="s">
        <v>160</v>
      </c>
      <c r="G110" s="202"/>
      <c r="H110" s="205">
        <v>1</v>
      </c>
      <c r="I110" s="206"/>
      <c r="J110" s="202"/>
      <c r="K110" s="202"/>
      <c r="L110" s="207"/>
      <c r="M110" s="235"/>
      <c r="N110" s="236"/>
      <c r="O110" s="236"/>
      <c r="P110" s="236"/>
      <c r="Q110" s="236"/>
      <c r="R110" s="236"/>
      <c r="S110" s="236"/>
      <c r="T110" s="237"/>
      <c r="AT110" s="210" t="s">
        <v>132</v>
      </c>
      <c r="AU110" s="210" t="s">
        <v>79</v>
      </c>
      <c r="AV110" s="200" t="s">
        <v>128</v>
      </c>
      <c r="AW110" s="200" t="s">
        <v>31</v>
      </c>
      <c r="AX110" s="200" t="s">
        <v>77</v>
      </c>
      <c r="AY110" s="210" t="s">
        <v>121</v>
      </c>
    </row>
    <row r="111" spans="2:65" s="20" customFormat="1" ht="6.95" customHeight="1">
      <c r="B111" s="34"/>
      <c r="C111" s="35"/>
      <c r="D111" s="35"/>
      <c r="E111" s="35"/>
      <c r="F111" s="35"/>
      <c r="G111" s="35"/>
      <c r="H111" s="35"/>
      <c r="I111" s="35"/>
      <c r="J111" s="35"/>
      <c r="K111" s="35"/>
      <c r="L111" s="25"/>
    </row>
  </sheetData>
  <sheetProtection algorithmName="SHA-512" hashValue="Zu/QXo/ANFCxXdwzThlgNflq1sbYl3Yy8WqKnp/iXkcLk+GIszSYVMIiFx3E04xfaNJt0RmusLG9AI4mcSQbfw==" saltValue="yMawdd7Snd+ErRd4r88uxVN7zFnsi5bgP3/+RxXUklK/59/sDt3TOemVu0juBdiB8pLbcylRcmGn5Mw/6saStg==" spinCount="100000" sheet="1" objects="1" scenarios="1" formatColumns="0" formatRows="0" autoFilter="0"/>
  <autoFilter ref="C82:K110"/>
  <mergeCells count="9">
    <mergeCell ref="E50:H50"/>
    <mergeCell ref="E73:H73"/>
    <mergeCell ref="E75:H75"/>
    <mergeCell ref="L2:V2"/>
    <mergeCell ref="E7:H7"/>
    <mergeCell ref="E9:H9"/>
    <mergeCell ref="E18:H18"/>
    <mergeCell ref="E27:H27"/>
    <mergeCell ref="E48:H48"/>
  </mergeCells>
  <hyperlinks>
    <hyperlink ref="F87" r:id="rId1"/>
    <hyperlink ref="F90" r:id="rId2"/>
    <hyperlink ref="F92" r:id="rId3"/>
    <hyperlink ref="F95" r:id="rId4"/>
    <hyperlink ref="F104" r:id="rId5"/>
  </hyperlinks>
  <pageMargins left="0.39375000000000004" right="0.39375000000000004" top="0.39375000000000004" bottom="0.39375000000000004" header="0" footer="0"/>
  <pageSetup paperSize="9" fitToHeight="100" orientation="portrait" blackAndWhite="1"/>
  <headerFooter>
    <oddFooter>&amp;CStrana &amp;P z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workbookViewId="0"/>
  </sheetViews>
  <sheetFormatPr defaultRowHeight="11.25"/>
  <cols>
    <col min="1" max="1" width="8.33203125" style="238" customWidth="1"/>
    <col min="2" max="2" width="1.6640625" style="238" customWidth="1"/>
    <col min="3" max="4" width="5" style="238" customWidth="1"/>
    <col min="5" max="5" width="11.6640625" style="238" customWidth="1"/>
    <col min="6" max="6" width="9.1640625" style="238" customWidth="1"/>
    <col min="7" max="7" width="5" style="238" customWidth="1"/>
    <col min="8" max="8" width="77.83203125" style="238" customWidth="1"/>
    <col min="9" max="10" width="20" style="238" customWidth="1"/>
    <col min="11" max="11" width="1.6640625" style="238" customWidth="1"/>
  </cols>
  <sheetData>
    <row r="1" spans="2:11" s="1" customFormat="1" ht="37.5" customHeight="1"/>
    <row r="2" spans="2:11" s="1" customFormat="1" ht="7.5" customHeight="1">
      <c r="B2" s="239"/>
      <c r="C2" s="240"/>
      <c r="D2" s="240"/>
      <c r="E2" s="240"/>
      <c r="F2" s="240"/>
      <c r="G2" s="240"/>
      <c r="H2" s="240"/>
      <c r="I2" s="240"/>
      <c r="J2" s="240"/>
      <c r="K2" s="241"/>
    </row>
    <row r="3" spans="2:11" s="242" customFormat="1" ht="45" customHeight="1">
      <c r="B3" s="243"/>
      <c r="C3" s="369" t="s">
        <v>648</v>
      </c>
      <c r="D3" s="369"/>
      <c r="E3" s="369"/>
      <c r="F3" s="369"/>
      <c r="G3" s="369"/>
      <c r="H3" s="369"/>
      <c r="I3" s="369"/>
      <c r="J3" s="369"/>
      <c r="K3" s="244"/>
    </row>
    <row r="4" spans="2:11" s="1" customFormat="1" ht="25.5" customHeight="1">
      <c r="B4" s="245"/>
      <c r="C4" s="374" t="s">
        <v>649</v>
      </c>
      <c r="D4" s="374"/>
      <c r="E4" s="374"/>
      <c r="F4" s="374"/>
      <c r="G4" s="374"/>
      <c r="H4" s="374"/>
      <c r="I4" s="374"/>
      <c r="J4" s="374"/>
      <c r="K4" s="246"/>
    </row>
    <row r="5" spans="2:11" s="1" customFormat="1" ht="5.25" customHeight="1">
      <c r="B5" s="245"/>
      <c r="C5" s="247"/>
      <c r="D5" s="247"/>
      <c r="E5" s="247"/>
      <c r="F5" s="247"/>
      <c r="G5" s="247"/>
      <c r="H5" s="247"/>
      <c r="I5" s="247"/>
      <c r="J5" s="247"/>
      <c r="K5" s="246"/>
    </row>
    <row r="6" spans="2:11" s="1" customFormat="1" ht="15" customHeight="1">
      <c r="B6" s="245"/>
      <c r="C6" s="373" t="s">
        <v>650</v>
      </c>
      <c r="D6" s="373"/>
      <c r="E6" s="373"/>
      <c r="F6" s="373"/>
      <c r="G6" s="373"/>
      <c r="H6" s="373"/>
      <c r="I6" s="373"/>
      <c r="J6" s="373"/>
      <c r="K6" s="246"/>
    </row>
    <row r="7" spans="2:11" s="1" customFormat="1" ht="15" customHeight="1">
      <c r="B7" s="249"/>
      <c r="C7" s="373" t="s">
        <v>651</v>
      </c>
      <c r="D7" s="373"/>
      <c r="E7" s="373"/>
      <c r="F7" s="373"/>
      <c r="G7" s="373"/>
      <c r="H7" s="373"/>
      <c r="I7" s="373"/>
      <c r="J7" s="373"/>
      <c r="K7" s="246"/>
    </row>
    <row r="8" spans="2:11" s="1" customFormat="1" ht="12.75" customHeight="1">
      <c r="B8" s="249"/>
      <c r="C8" s="248"/>
      <c r="D8" s="248"/>
      <c r="E8" s="248"/>
      <c r="F8" s="248"/>
      <c r="G8" s="248"/>
      <c r="H8" s="248"/>
      <c r="I8" s="248"/>
      <c r="J8" s="248"/>
      <c r="K8" s="246"/>
    </row>
    <row r="9" spans="2:11" s="1" customFormat="1" ht="15" customHeight="1">
      <c r="B9" s="249"/>
      <c r="C9" s="373" t="s">
        <v>652</v>
      </c>
      <c r="D9" s="373"/>
      <c r="E9" s="373"/>
      <c r="F9" s="373"/>
      <c r="G9" s="373"/>
      <c r="H9" s="373"/>
      <c r="I9" s="373"/>
      <c r="J9" s="373"/>
      <c r="K9" s="246"/>
    </row>
    <row r="10" spans="2:11" s="1" customFormat="1" ht="15" customHeight="1">
      <c r="B10" s="249"/>
      <c r="C10" s="248"/>
      <c r="D10" s="373" t="s">
        <v>653</v>
      </c>
      <c r="E10" s="373"/>
      <c r="F10" s="373"/>
      <c r="G10" s="373"/>
      <c r="H10" s="373"/>
      <c r="I10" s="373"/>
      <c r="J10" s="373"/>
      <c r="K10" s="246"/>
    </row>
    <row r="11" spans="2:11" s="1" customFormat="1" ht="15" customHeight="1">
      <c r="B11" s="249"/>
      <c r="C11" s="250"/>
      <c r="D11" s="373" t="s">
        <v>654</v>
      </c>
      <c r="E11" s="373"/>
      <c r="F11" s="373"/>
      <c r="G11" s="373"/>
      <c r="H11" s="373"/>
      <c r="I11" s="373"/>
      <c r="J11" s="373"/>
      <c r="K11" s="246"/>
    </row>
    <row r="12" spans="2:11" s="1" customFormat="1" ht="15" customHeight="1">
      <c r="B12" s="249"/>
      <c r="C12" s="250"/>
      <c r="D12" s="248"/>
      <c r="E12" s="248"/>
      <c r="F12" s="248"/>
      <c r="G12" s="248"/>
      <c r="H12" s="248"/>
      <c r="I12" s="248"/>
      <c r="J12" s="248"/>
      <c r="K12" s="246"/>
    </row>
    <row r="13" spans="2:11" s="1" customFormat="1" ht="15" customHeight="1">
      <c r="B13" s="249"/>
      <c r="C13" s="250"/>
      <c r="D13" s="251" t="s">
        <v>655</v>
      </c>
      <c r="E13" s="248"/>
      <c r="F13" s="248"/>
      <c r="G13" s="248"/>
      <c r="H13" s="248"/>
      <c r="I13" s="248"/>
      <c r="J13" s="248"/>
      <c r="K13" s="246"/>
    </row>
    <row r="14" spans="2:11" s="1" customFormat="1" ht="12.75" customHeight="1">
      <c r="B14" s="249"/>
      <c r="C14" s="250"/>
      <c r="D14" s="250"/>
      <c r="E14" s="250"/>
      <c r="F14" s="250"/>
      <c r="G14" s="250"/>
      <c r="H14" s="250"/>
      <c r="I14" s="250"/>
      <c r="J14" s="250"/>
      <c r="K14" s="246"/>
    </row>
    <row r="15" spans="2:11" s="1" customFormat="1" ht="15" customHeight="1">
      <c r="B15" s="249"/>
      <c r="C15" s="250"/>
      <c r="D15" s="373" t="s">
        <v>656</v>
      </c>
      <c r="E15" s="373"/>
      <c r="F15" s="373"/>
      <c r="G15" s="373"/>
      <c r="H15" s="373"/>
      <c r="I15" s="373"/>
      <c r="J15" s="373"/>
      <c r="K15" s="246"/>
    </row>
    <row r="16" spans="2:11" s="1" customFormat="1" ht="15" customHeight="1">
      <c r="B16" s="249"/>
      <c r="C16" s="250"/>
      <c r="D16" s="373" t="s">
        <v>657</v>
      </c>
      <c r="E16" s="373"/>
      <c r="F16" s="373"/>
      <c r="G16" s="373"/>
      <c r="H16" s="373"/>
      <c r="I16" s="373"/>
      <c r="J16" s="373"/>
      <c r="K16" s="246"/>
    </row>
    <row r="17" spans="2:11" s="1" customFormat="1" ht="15" customHeight="1">
      <c r="B17" s="249"/>
      <c r="C17" s="250"/>
      <c r="D17" s="373" t="s">
        <v>658</v>
      </c>
      <c r="E17" s="373"/>
      <c r="F17" s="373"/>
      <c r="G17" s="373"/>
      <c r="H17" s="373"/>
      <c r="I17" s="373"/>
      <c r="J17" s="373"/>
      <c r="K17" s="246"/>
    </row>
    <row r="18" spans="2:11" s="1" customFormat="1" ht="15" customHeight="1">
      <c r="B18" s="249"/>
      <c r="C18" s="250"/>
      <c r="D18" s="250"/>
      <c r="E18" s="252" t="s">
        <v>76</v>
      </c>
      <c r="F18" s="373" t="s">
        <v>659</v>
      </c>
      <c r="G18" s="373"/>
      <c r="H18" s="373"/>
      <c r="I18" s="373"/>
      <c r="J18" s="373"/>
      <c r="K18" s="246"/>
    </row>
    <row r="19" spans="2:11" s="1" customFormat="1" ht="15" customHeight="1">
      <c r="B19" s="249"/>
      <c r="C19" s="250"/>
      <c r="D19" s="250"/>
      <c r="E19" s="252" t="s">
        <v>660</v>
      </c>
      <c r="F19" s="373" t="s">
        <v>661</v>
      </c>
      <c r="G19" s="373"/>
      <c r="H19" s="373"/>
      <c r="I19" s="373"/>
      <c r="J19" s="373"/>
      <c r="K19" s="246"/>
    </row>
    <row r="20" spans="2:11" s="1" customFormat="1" ht="15" customHeight="1">
      <c r="B20" s="249"/>
      <c r="C20" s="250"/>
      <c r="D20" s="250"/>
      <c r="E20" s="252" t="s">
        <v>662</v>
      </c>
      <c r="F20" s="373" t="s">
        <v>663</v>
      </c>
      <c r="G20" s="373"/>
      <c r="H20" s="373"/>
      <c r="I20" s="373"/>
      <c r="J20" s="373"/>
      <c r="K20" s="246"/>
    </row>
    <row r="21" spans="2:11" s="1" customFormat="1" ht="15" customHeight="1">
      <c r="B21" s="249"/>
      <c r="C21" s="250"/>
      <c r="D21" s="250"/>
      <c r="E21" s="252" t="s">
        <v>664</v>
      </c>
      <c r="F21" s="373" t="s">
        <v>665</v>
      </c>
      <c r="G21" s="373"/>
      <c r="H21" s="373"/>
      <c r="I21" s="373"/>
      <c r="J21" s="373"/>
      <c r="K21" s="246"/>
    </row>
    <row r="22" spans="2:11" s="1" customFormat="1" ht="15" customHeight="1">
      <c r="B22" s="249"/>
      <c r="C22" s="250"/>
      <c r="D22" s="250"/>
      <c r="E22" s="252" t="s">
        <v>666</v>
      </c>
      <c r="F22" s="373" t="s">
        <v>667</v>
      </c>
      <c r="G22" s="373"/>
      <c r="H22" s="373"/>
      <c r="I22" s="373"/>
      <c r="J22" s="373"/>
      <c r="K22" s="246"/>
    </row>
    <row r="23" spans="2:11" s="1" customFormat="1" ht="15" customHeight="1">
      <c r="B23" s="249"/>
      <c r="C23" s="250"/>
      <c r="D23" s="250"/>
      <c r="E23" s="252" t="s">
        <v>668</v>
      </c>
      <c r="F23" s="373" t="s">
        <v>669</v>
      </c>
      <c r="G23" s="373"/>
      <c r="H23" s="373"/>
      <c r="I23" s="373"/>
      <c r="J23" s="373"/>
      <c r="K23" s="246"/>
    </row>
    <row r="24" spans="2:11" s="1" customFormat="1" ht="12.75" customHeight="1">
      <c r="B24" s="249"/>
      <c r="C24" s="250"/>
      <c r="D24" s="250"/>
      <c r="E24" s="250"/>
      <c r="F24" s="250"/>
      <c r="G24" s="250"/>
      <c r="H24" s="250"/>
      <c r="I24" s="250"/>
      <c r="J24" s="250"/>
      <c r="K24" s="246"/>
    </row>
    <row r="25" spans="2:11" s="1" customFormat="1" ht="15" customHeight="1">
      <c r="B25" s="249"/>
      <c r="C25" s="373" t="s">
        <v>670</v>
      </c>
      <c r="D25" s="373"/>
      <c r="E25" s="373"/>
      <c r="F25" s="373"/>
      <c r="G25" s="373"/>
      <c r="H25" s="373"/>
      <c r="I25" s="373"/>
      <c r="J25" s="373"/>
      <c r="K25" s="246"/>
    </row>
    <row r="26" spans="2:11" s="1" customFormat="1" ht="15" customHeight="1">
      <c r="B26" s="249"/>
      <c r="C26" s="373" t="s">
        <v>671</v>
      </c>
      <c r="D26" s="373"/>
      <c r="E26" s="373"/>
      <c r="F26" s="373"/>
      <c r="G26" s="373"/>
      <c r="H26" s="373"/>
      <c r="I26" s="373"/>
      <c r="J26" s="373"/>
      <c r="K26" s="246"/>
    </row>
    <row r="27" spans="2:11" s="1" customFormat="1" ht="15" customHeight="1">
      <c r="B27" s="249"/>
      <c r="C27" s="248"/>
      <c r="D27" s="373" t="s">
        <v>672</v>
      </c>
      <c r="E27" s="373"/>
      <c r="F27" s="373"/>
      <c r="G27" s="373"/>
      <c r="H27" s="373"/>
      <c r="I27" s="373"/>
      <c r="J27" s="373"/>
      <c r="K27" s="246"/>
    </row>
    <row r="28" spans="2:11" s="1" customFormat="1" ht="15" customHeight="1">
      <c r="B28" s="249"/>
      <c r="C28" s="250"/>
      <c r="D28" s="373" t="s">
        <v>673</v>
      </c>
      <c r="E28" s="373"/>
      <c r="F28" s="373"/>
      <c r="G28" s="373"/>
      <c r="H28" s="373"/>
      <c r="I28" s="373"/>
      <c r="J28" s="373"/>
      <c r="K28" s="246"/>
    </row>
    <row r="29" spans="2:11" s="1" customFormat="1" ht="12.75" customHeight="1">
      <c r="B29" s="249"/>
      <c r="C29" s="250"/>
      <c r="D29" s="250"/>
      <c r="E29" s="250"/>
      <c r="F29" s="250"/>
      <c r="G29" s="250"/>
      <c r="H29" s="250"/>
      <c r="I29" s="250"/>
      <c r="J29" s="250"/>
      <c r="K29" s="246"/>
    </row>
    <row r="30" spans="2:11" s="1" customFormat="1" ht="15" customHeight="1">
      <c r="B30" s="249"/>
      <c r="C30" s="250"/>
      <c r="D30" s="373" t="s">
        <v>674</v>
      </c>
      <c r="E30" s="373"/>
      <c r="F30" s="373"/>
      <c r="G30" s="373"/>
      <c r="H30" s="373"/>
      <c r="I30" s="373"/>
      <c r="J30" s="373"/>
      <c r="K30" s="246"/>
    </row>
    <row r="31" spans="2:11" s="1" customFormat="1" ht="15" customHeight="1">
      <c r="B31" s="249"/>
      <c r="C31" s="250"/>
      <c r="D31" s="373" t="s">
        <v>675</v>
      </c>
      <c r="E31" s="373"/>
      <c r="F31" s="373"/>
      <c r="G31" s="373"/>
      <c r="H31" s="373"/>
      <c r="I31" s="373"/>
      <c r="J31" s="373"/>
      <c r="K31" s="246"/>
    </row>
    <row r="32" spans="2:11" s="1" customFormat="1" ht="12.75" customHeight="1">
      <c r="B32" s="249"/>
      <c r="C32" s="250"/>
      <c r="D32" s="250"/>
      <c r="E32" s="250"/>
      <c r="F32" s="250"/>
      <c r="G32" s="250"/>
      <c r="H32" s="250"/>
      <c r="I32" s="250"/>
      <c r="J32" s="250"/>
      <c r="K32" s="246"/>
    </row>
    <row r="33" spans="2:11" s="1" customFormat="1" ht="15" customHeight="1">
      <c r="B33" s="249"/>
      <c r="C33" s="250"/>
      <c r="D33" s="373" t="s">
        <v>676</v>
      </c>
      <c r="E33" s="373"/>
      <c r="F33" s="373"/>
      <c r="G33" s="373"/>
      <c r="H33" s="373"/>
      <c r="I33" s="373"/>
      <c r="J33" s="373"/>
      <c r="K33" s="246"/>
    </row>
    <row r="34" spans="2:11" s="1" customFormat="1" ht="15" customHeight="1">
      <c r="B34" s="249"/>
      <c r="C34" s="250"/>
      <c r="D34" s="373" t="s">
        <v>677</v>
      </c>
      <c r="E34" s="373"/>
      <c r="F34" s="373"/>
      <c r="G34" s="373"/>
      <c r="H34" s="373"/>
      <c r="I34" s="373"/>
      <c r="J34" s="373"/>
      <c r="K34" s="246"/>
    </row>
    <row r="35" spans="2:11" s="1" customFormat="1" ht="15" customHeight="1">
      <c r="B35" s="249"/>
      <c r="C35" s="250"/>
      <c r="D35" s="373" t="s">
        <v>678</v>
      </c>
      <c r="E35" s="373"/>
      <c r="F35" s="373"/>
      <c r="G35" s="373"/>
      <c r="H35" s="373"/>
      <c r="I35" s="373"/>
      <c r="J35" s="373"/>
      <c r="K35" s="246"/>
    </row>
    <row r="36" spans="2:11" s="1" customFormat="1" ht="15" customHeight="1">
      <c r="B36" s="249"/>
      <c r="C36" s="250"/>
      <c r="D36" s="248"/>
      <c r="E36" s="251" t="s">
        <v>107</v>
      </c>
      <c r="F36" s="248"/>
      <c r="G36" s="373" t="s">
        <v>679</v>
      </c>
      <c r="H36" s="373"/>
      <c r="I36" s="373"/>
      <c r="J36" s="373"/>
      <c r="K36" s="246"/>
    </row>
    <row r="37" spans="2:11" s="1" customFormat="1" ht="30.75" customHeight="1">
      <c r="B37" s="249"/>
      <c r="C37" s="250"/>
      <c r="D37" s="248"/>
      <c r="E37" s="251" t="s">
        <v>680</v>
      </c>
      <c r="F37" s="248"/>
      <c r="G37" s="373" t="s">
        <v>681</v>
      </c>
      <c r="H37" s="373"/>
      <c r="I37" s="373"/>
      <c r="J37" s="373"/>
      <c r="K37" s="246"/>
    </row>
    <row r="38" spans="2:11" s="1" customFormat="1" ht="15" customHeight="1">
      <c r="B38" s="249"/>
      <c r="C38" s="250"/>
      <c r="D38" s="248"/>
      <c r="E38" s="251" t="s">
        <v>50</v>
      </c>
      <c r="F38" s="248"/>
      <c r="G38" s="373" t="s">
        <v>682</v>
      </c>
      <c r="H38" s="373"/>
      <c r="I38" s="373"/>
      <c r="J38" s="373"/>
      <c r="K38" s="246"/>
    </row>
    <row r="39" spans="2:11" s="1" customFormat="1" ht="15" customHeight="1">
      <c r="B39" s="249"/>
      <c r="C39" s="250"/>
      <c r="D39" s="248"/>
      <c r="E39" s="251" t="s">
        <v>51</v>
      </c>
      <c r="F39" s="248"/>
      <c r="G39" s="373" t="s">
        <v>683</v>
      </c>
      <c r="H39" s="373"/>
      <c r="I39" s="373"/>
      <c r="J39" s="373"/>
      <c r="K39" s="246"/>
    </row>
    <row r="40" spans="2:11" s="1" customFormat="1" ht="15" customHeight="1">
      <c r="B40" s="249"/>
      <c r="C40" s="250"/>
      <c r="D40" s="248"/>
      <c r="E40" s="251" t="s">
        <v>108</v>
      </c>
      <c r="F40" s="248"/>
      <c r="G40" s="373" t="s">
        <v>684</v>
      </c>
      <c r="H40" s="373"/>
      <c r="I40" s="373"/>
      <c r="J40" s="373"/>
      <c r="K40" s="246"/>
    </row>
    <row r="41" spans="2:11" s="1" customFormat="1" ht="15" customHeight="1">
      <c r="B41" s="249"/>
      <c r="C41" s="250"/>
      <c r="D41" s="248"/>
      <c r="E41" s="251" t="s">
        <v>109</v>
      </c>
      <c r="F41" s="248"/>
      <c r="G41" s="373" t="s">
        <v>685</v>
      </c>
      <c r="H41" s="373"/>
      <c r="I41" s="373"/>
      <c r="J41" s="373"/>
      <c r="K41" s="246"/>
    </row>
    <row r="42" spans="2:11" s="1" customFormat="1" ht="15" customHeight="1">
      <c r="B42" s="249"/>
      <c r="C42" s="250"/>
      <c r="D42" s="248"/>
      <c r="E42" s="251" t="s">
        <v>686</v>
      </c>
      <c r="F42" s="248"/>
      <c r="G42" s="373" t="s">
        <v>687</v>
      </c>
      <c r="H42" s="373"/>
      <c r="I42" s="373"/>
      <c r="J42" s="373"/>
      <c r="K42" s="246"/>
    </row>
    <row r="43" spans="2:11" s="1" customFormat="1" ht="15" customHeight="1">
      <c r="B43" s="249"/>
      <c r="C43" s="250"/>
      <c r="D43" s="248"/>
      <c r="E43" s="251"/>
      <c r="F43" s="248"/>
      <c r="G43" s="373" t="s">
        <v>688</v>
      </c>
      <c r="H43" s="373"/>
      <c r="I43" s="373"/>
      <c r="J43" s="373"/>
      <c r="K43" s="246"/>
    </row>
    <row r="44" spans="2:11" s="1" customFormat="1" ht="15" customHeight="1">
      <c r="B44" s="249"/>
      <c r="C44" s="250"/>
      <c r="D44" s="248"/>
      <c r="E44" s="251" t="s">
        <v>689</v>
      </c>
      <c r="F44" s="248"/>
      <c r="G44" s="373" t="s">
        <v>690</v>
      </c>
      <c r="H44" s="373"/>
      <c r="I44" s="373"/>
      <c r="J44" s="373"/>
      <c r="K44" s="246"/>
    </row>
    <row r="45" spans="2:11" s="1" customFormat="1" ht="15" customHeight="1">
      <c r="B45" s="249"/>
      <c r="C45" s="250"/>
      <c r="D45" s="248"/>
      <c r="E45" s="251" t="s">
        <v>111</v>
      </c>
      <c r="F45" s="248"/>
      <c r="G45" s="373" t="s">
        <v>691</v>
      </c>
      <c r="H45" s="373"/>
      <c r="I45" s="373"/>
      <c r="J45" s="373"/>
      <c r="K45" s="246"/>
    </row>
    <row r="46" spans="2:11" s="1" customFormat="1" ht="12.75" customHeight="1">
      <c r="B46" s="249"/>
      <c r="C46" s="250"/>
      <c r="D46" s="248"/>
      <c r="E46" s="248"/>
      <c r="F46" s="248"/>
      <c r="G46" s="248"/>
      <c r="H46" s="248"/>
      <c r="I46" s="248"/>
      <c r="J46" s="248"/>
      <c r="K46" s="246"/>
    </row>
    <row r="47" spans="2:11" s="1" customFormat="1" ht="15" customHeight="1">
      <c r="B47" s="249"/>
      <c r="C47" s="250"/>
      <c r="D47" s="373" t="s">
        <v>692</v>
      </c>
      <c r="E47" s="373"/>
      <c r="F47" s="373"/>
      <c r="G47" s="373"/>
      <c r="H47" s="373"/>
      <c r="I47" s="373"/>
      <c r="J47" s="373"/>
      <c r="K47" s="246"/>
    </row>
    <row r="48" spans="2:11" s="1" customFormat="1" ht="15" customHeight="1">
      <c r="B48" s="249"/>
      <c r="C48" s="250"/>
      <c r="D48" s="250"/>
      <c r="E48" s="373" t="s">
        <v>693</v>
      </c>
      <c r="F48" s="373"/>
      <c r="G48" s="373"/>
      <c r="H48" s="373"/>
      <c r="I48" s="373"/>
      <c r="J48" s="373"/>
      <c r="K48" s="246"/>
    </row>
    <row r="49" spans="2:11" s="1" customFormat="1" ht="15" customHeight="1">
      <c r="B49" s="249"/>
      <c r="C49" s="250"/>
      <c r="D49" s="250"/>
      <c r="E49" s="373" t="s">
        <v>694</v>
      </c>
      <c r="F49" s="373"/>
      <c r="G49" s="373"/>
      <c r="H49" s="373"/>
      <c r="I49" s="373"/>
      <c r="J49" s="373"/>
      <c r="K49" s="246"/>
    </row>
    <row r="50" spans="2:11" s="1" customFormat="1" ht="15" customHeight="1">
      <c r="B50" s="249"/>
      <c r="C50" s="250"/>
      <c r="D50" s="250"/>
      <c r="E50" s="373" t="s">
        <v>695</v>
      </c>
      <c r="F50" s="373"/>
      <c r="G50" s="373"/>
      <c r="H50" s="373"/>
      <c r="I50" s="373"/>
      <c r="J50" s="373"/>
      <c r="K50" s="246"/>
    </row>
    <row r="51" spans="2:11" s="1" customFormat="1" ht="15" customHeight="1">
      <c r="B51" s="249"/>
      <c r="C51" s="250"/>
      <c r="D51" s="373" t="s">
        <v>696</v>
      </c>
      <c r="E51" s="373"/>
      <c r="F51" s="373"/>
      <c r="G51" s="373"/>
      <c r="H51" s="373"/>
      <c r="I51" s="373"/>
      <c r="J51" s="373"/>
      <c r="K51" s="246"/>
    </row>
    <row r="52" spans="2:11" s="1" customFormat="1" ht="25.5" customHeight="1">
      <c r="B52" s="245"/>
      <c r="C52" s="374" t="s">
        <v>697</v>
      </c>
      <c r="D52" s="374"/>
      <c r="E52" s="374"/>
      <c r="F52" s="374"/>
      <c r="G52" s="374"/>
      <c r="H52" s="374"/>
      <c r="I52" s="374"/>
      <c r="J52" s="374"/>
      <c r="K52" s="246"/>
    </row>
    <row r="53" spans="2:11" s="1" customFormat="1" ht="5.25" customHeight="1">
      <c r="B53" s="245"/>
      <c r="C53" s="247"/>
      <c r="D53" s="247"/>
      <c r="E53" s="247"/>
      <c r="F53" s="247"/>
      <c r="G53" s="247"/>
      <c r="H53" s="247"/>
      <c r="I53" s="247"/>
      <c r="J53" s="247"/>
      <c r="K53" s="246"/>
    </row>
    <row r="54" spans="2:11" s="1" customFormat="1" ht="15" customHeight="1">
      <c r="B54" s="245"/>
      <c r="C54" s="373" t="s">
        <v>698</v>
      </c>
      <c r="D54" s="373"/>
      <c r="E54" s="373"/>
      <c r="F54" s="373"/>
      <c r="G54" s="373"/>
      <c r="H54" s="373"/>
      <c r="I54" s="373"/>
      <c r="J54" s="373"/>
      <c r="K54" s="246"/>
    </row>
    <row r="55" spans="2:11" s="1" customFormat="1" ht="15" customHeight="1">
      <c r="B55" s="245"/>
      <c r="C55" s="373" t="s">
        <v>699</v>
      </c>
      <c r="D55" s="373"/>
      <c r="E55" s="373"/>
      <c r="F55" s="373"/>
      <c r="G55" s="373"/>
      <c r="H55" s="373"/>
      <c r="I55" s="373"/>
      <c r="J55" s="373"/>
      <c r="K55" s="246"/>
    </row>
    <row r="56" spans="2:11" s="1" customFormat="1" ht="12.75" customHeight="1">
      <c r="B56" s="245"/>
      <c r="C56" s="248"/>
      <c r="D56" s="248"/>
      <c r="E56" s="248"/>
      <c r="F56" s="248"/>
      <c r="G56" s="248"/>
      <c r="H56" s="248"/>
      <c r="I56" s="248"/>
      <c r="J56" s="248"/>
      <c r="K56" s="246"/>
    </row>
    <row r="57" spans="2:11" s="1" customFormat="1" ht="15" customHeight="1">
      <c r="B57" s="245"/>
      <c r="C57" s="373" t="s">
        <v>700</v>
      </c>
      <c r="D57" s="373"/>
      <c r="E57" s="373"/>
      <c r="F57" s="373"/>
      <c r="G57" s="373"/>
      <c r="H57" s="373"/>
      <c r="I57" s="373"/>
      <c r="J57" s="373"/>
      <c r="K57" s="246"/>
    </row>
    <row r="58" spans="2:11" s="1" customFormat="1" ht="15" customHeight="1">
      <c r="B58" s="245"/>
      <c r="C58" s="250"/>
      <c r="D58" s="373" t="s">
        <v>701</v>
      </c>
      <c r="E58" s="373"/>
      <c r="F58" s="373"/>
      <c r="G58" s="373"/>
      <c r="H58" s="373"/>
      <c r="I58" s="373"/>
      <c r="J58" s="373"/>
      <c r="K58" s="246"/>
    </row>
    <row r="59" spans="2:11" s="1" customFormat="1" ht="15" customHeight="1">
      <c r="B59" s="245"/>
      <c r="C59" s="250"/>
      <c r="D59" s="373" t="s">
        <v>702</v>
      </c>
      <c r="E59" s="373"/>
      <c r="F59" s="373"/>
      <c r="G59" s="373"/>
      <c r="H59" s="373"/>
      <c r="I59" s="373"/>
      <c r="J59" s="373"/>
      <c r="K59" s="246"/>
    </row>
    <row r="60" spans="2:11" s="1" customFormat="1" ht="15" customHeight="1">
      <c r="B60" s="245"/>
      <c r="C60" s="250"/>
      <c r="D60" s="373" t="s">
        <v>703</v>
      </c>
      <c r="E60" s="373"/>
      <c r="F60" s="373"/>
      <c r="G60" s="373"/>
      <c r="H60" s="373"/>
      <c r="I60" s="373"/>
      <c r="J60" s="373"/>
      <c r="K60" s="246"/>
    </row>
    <row r="61" spans="2:11" s="1" customFormat="1" ht="15" customHeight="1">
      <c r="B61" s="245"/>
      <c r="C61" s="250"/>
      <c r="D61" s="373" t="s">
        <v>704</v>
      </c>
      <c r="E61" s="373"/>
      <c r="F61" s="373"/>
      <c r="G61" s="373"/>
      <c r="H61" s="373"/>
      <c r="I61" s="373"/>
      <c r="J61" s="373"/>
      <c r="K61" s="246"/>
    </row>
    <row r="62" spans="2:11" s="1" customFormat="1" ht="15" customHeight="1">
      <c r="B62" s="245"/>
      <c r="C62" s="250"/>
      <c r="D62" s="375" t="s">
        <v>705</v>
      </c>
      <c r="E62" s="375"/>
      <c r="F62" s="375"/>
      <c r="G62" s="375"/>
      <c r="H62" s="375"/>
      <c r="I62" s="375"/>
      <c r="J62" s="375"/>
      <c r="K62" s="246"/>
    </row>
    <row r="63" spans="2:11" s="1" customFormat="1" ht="15" customHeight="1">
      <c r="B63" s="245"/>
      <c r="C63" s="250"/>
      <c r="D63" s="373" t="s">
        <v>706</v>
      </c>
      <c r="E63" s="373"/>
      <c r="F63" s="373"/>
      <c r="G63" s="373"/>
      <c r="H63" s="373"/>
      <c r="I63" s="373"/>
      <c r="J63" s="373"/>
      <c r="K63" s="246"/>
    </row>
    <row r="64" spans="2:11" s="1" customFormat="1" ht="12.75" customHeight="1">
      <c r="B64" s="245"/>
      <c r="C64" s="250"/>
      <c r="D64" s="250"/>
      <c r="E64" s="253"/>
      <c r="F64" s="250"/>
      <c r="G64" s="250"/>
      <c r="H64" s="250"/>
      <c r="I64" s="250"/>
      <c r="J64" s="250"/>
      <c r="K64" s="246"/>
    </row>
    <row r="65" spans="2:11" s="1" customFormat="1" ht="15" customHeight="1">
      <c r="B65" s="245"/>
      <c r="C65" s="250"/>
      <c r="D65" s="373" t="s">
        <v>707</v>
      </c>
      <c r="E65" s="373"/>
      <c r="F65" s="373"/>
      <c r="G65" s="373"/>
      <c r="H65" s="373"/>
      <c r="I65" s="373"/>
      <c r="J65" s="373"/>
      <c r="K65" s="246"/>
    </row>
    <row r="66" spans="2:11" s="1" customFormat="1" ht="15" customHeight="1">
      <c r="B66" s="245"/>
      <c r="C66" s="250"/>
      <c r="D66" s="375" t="s">
        <v>708</v>
      </c>
      <c r="E66" s="375"/>
      <c r="F66" s="375"/>
      <c r="G66" s="375"/>
      <c r="H66" s="375"/>
      <c r="I66" s="375"/>
      <c r="J66" s="375"/>
      <c r="K66" s="246"/>
    </row>
    <row r="67" spans="2:11" s="1" customFormat="1" ht="15" customHeight="1">
      <c r="B67" s="245"/>
      <c r="C67" s="250"/>
      <c r="D67" s="373" t="s">
        <v>709</v>
      </c>
      <c r="E67" s="373"/>
      <c r="F67" s="373"/>
      <c r="G67" s="373"/>
      <c r="H67" s="373"/>
      <c r="I67" s="373"/>
      <c r="J67" s="373"/>
      <c r="K67" s="246"/>
    </row>
    <row r="68" spans="2:11" s="1" customFormat="1" ht="15" customHeight="1">
      <c r="B68" s="245"/>
      <c r="C68" s="250"/>
      <c r="D68" s="373" t="s">
        <v>710</v>
      </c>
      <c r="E68" s="373"/>
      <c r="F68" s="373"/>
      <c r="G68" s="373"/>
      <c r="H68" s="373"/>
      <c r="I68" s="373"/>
      <c r="J68" s="373"/>
      <c r="K68" s="246"/>
    </row>
    <row r="69" spans="2:11" s="1" customFormat="1" ht="15" customHeight="1">
      <c r="B69" s="245"/>
      <c r="C69" s="250"/>
      <c r="D69" s="373" t="s">
        <v>711</v>
      </c>
      <c r="E69" s="373"/>
      <c r="F69" s="373"/>
      <c r="G69" s="373"/>
      <c r="H69" s="373"/>
      <c r="I69" s="373"/>
      <c r="J69" s="373"/>
      <c r="K69" s="246"/>
    </row>
    <row r="70" spans="2:11" s="1" customFormat="1" ht="15" customHeight="1">
      <c r="B70" s="245"/>
      <c r="C70" s="250"/>
      <c r="D70" s="373" t="s">
        <v>712</v>
      </c>
      <c r="E70" s="373"/>
      <c r="F70" s="373"/>
      <c r="G70" s="373"/>
      <c r="H70" s="373"/>
      <c r="I70" s="373"/>
      <c r="J70" s="373"/>
      <c r="K70" s="246"/>
    </row>
    <row r="71" spans="2:11" s="1" customFormat="1" ht="12.75" customHeight="1">
      <c r="B71" s="254"/>
      <c r="C71" s="255"/>
      <c r="D71" s="255"/>
      <c r="E71" s="255"/>
      <c r="F71" s="255"/>
      <c r="G71" s="255"/>
      <c r="H71" s="255"/>
      <c r="I71" s="255"/>
      <c r="J71" s="255"/>
      <c r="K71" s="256"/>
    </row>
    <row r="72" spans="2:11" s="1" customFormat="1" ht="18.75" customHeight="1">
      <c r="B72" s="257"/>
      <c r="C72" s="257"/>
      <c r="D72" s="257"/>
      <c r="E72" s="257"/>
      <c r="F72" s="257"/>
      <c r="G72" s="257"/>
      <c r="H72" s="257"/>
      <c r="I72" s="257"/>
      <c r="J72" s="257"/>
      <c r="K72" s="258"/>
    </row>
    <row r="73" spans="2:11" s="1" customFormat="1" ht="18.75" customHeight="1">
      <c r="B73" s="258"/>
      <c r="C73" s="258"/>
      <c r="D73" s="258"/>
      <c r="E73" s="258"/>
      <c r="F73" s="258"/>
      <c r="G73" s="258"/>
      <c r="H73" s="258"/>
      <c r="I73" s="258"/>
      <c r="J73" s="258"/>
      <c r="K73" s="258"/>
    </row>
    <row r="74" spans="2:11" s="1" customFormat="1" ht="7.5" customHeight="1">
      <c r="B74" s="259"/>
      <c r="C74" s="260"/>
      <c r="D74" s="260"/>
      <c r="E74" s="260"/>
      <c r="F74" s="260"/>
      <c r="G74" s="260"/>
      <c r="H74" s="260"/>
      <c r="I74" s="260"/>
      <c r="J74" s="260"/>
      <c r="K74" s="261"/>
    </row>
    <row r="75" spans="2:11" s="1" customFormat="1" ht="45" customHeight="1">
      <c r="B75" s="262"/>
      <c r="C75" s="368" t="s">
        <v>713</v>
      </c>
      <c r="D75" s="368"/>
      <c r="E75" s="368"/>
      <c r="F75" s="368"/>
      <c r="G75" s="368"/>
      <c r="H75" s="368"/>
      <c r="I75" s="368"/>
      <c r="J75" s="368"/>
      <c r="K75" s="263"/>
    </row>
    <row r="76" spans="2:11" s="1" customFormat="1" ht="17.25" customHeight="1">
      <c r="B76" s="262"/>
      <c r="C76" s="264" t="s">
        <v>714</v>
      </c>
      <c r="D76" s="264"/>
      <c r="E76" s="264"/>
      <c r="F76" s="264" t="s">
        <v>715</v>
      </c>
      <c r="G76" s="265"/>
      <c r="H76" s="264" t="s">
        <v>51</v>
      </c>
      <c r="I76" s="264" t="s">
        <v>54</v>
      </c>
      <c r="J76" s="264" t="s">
        <v>716</v>
      </c>
      <c r="K76" s="263"/>
    </row>
    <row r="77" spans="2:11" s="1" customFormat="1" ht="17.25" customHeight="1">
      <c r="B77" s="262"/>
      <c r="C77" s="266" t="s">
        <v>717</v>
      </c>
      <c r="D77" s="266"/>
      <c r="E77" s="266"/>
      <c r="F77" s="267" t="s">
        <v>718</v>
      </c>
      <c r="G77" s="268"/>
      <c r="H77" s="266"/>
      <c r="I77" s="266"/>
      <c r="J77" s="266" t="s">
        <v>719</v>
      </c>
      <c r="K77" s="263"/>
    </row>
    <row r="78" spans="2:11" s="1" customFormat="1" ht="5.25" customHeight="1">
      <c r="B78" s="262"/>
      <c r="C78" s="269"/>
      <c r="D78" s="269"/>
      <c r="E78" s="269"/>
      <c r="F78" s="269"/>
      <c r="G78" s="270"/>
      <c r="H78" s="269"/>
      <c r="I78" s="269"/>
      <c r="J78" s="269"/>
      <c r="K78" s="263"/>
    </row>
    <row r="79" spans="2:11" s="1" customFormat="1" ht="15" customHeight="1">
      <c r="B79" s="262"/>
      <c r="C79" s="251" t="s">
        <v>50</v>
      </c>
      <c r="D79" s="271"/>
      <c r="E79" s="271"/>
      <c r="F79" s="272" t="s">
        <v>720</v>
      </c>
      <c r="G79" s="273"/>
      <c r="H79" s="251" t="s">
        <v>721</v>
      </c>
      <c r="I79" s="251" t="s">
        <v>722</v>
      </c>
      <c r="J79" s="251">
        <v>20</v>
      </c>
      <c r="K79" s="263"/>
    </row>
    <row r="80" spans="2:11" s="1" customFormat="1" ht="15" customHeight="1">
      <c r="B80" s="262"/>
      <c r="C80" s="251" t="s">
        <v>723</v>
      </c>
      <c r="D80" s="251"/>
      <c r="E80" s="251"/>
      <c r="F80" s="272" t="s">
        <v>720</v>
      </c>
      <c r="G80" s="273"/>
      <c r="H80" s="251" t="s">
        <v>724</v>
      </c>
      <c r="I80" s="251" t="s">
        <v>722</v>
      </c>
      <c r="J80" s="251">
        <v>120</v>
      </c>
      <c r="K80" s="263"/>
    </row>
    <row r="81" spans="2:11" s="1" customFormat="1" ht="15" customHeight="1">
      <c r="B81" s="274"/>
      <c r="C81" s="251" t="s">
        <v>725</v>
      </c>
      <c r="D81" s="251"/>
      <c r="E81" s="251"/>
      <c r="F81" s="272" t="s">
        <v>726</v>
      </c>
      <c r="G81" s="273"/>
      <c r="H81" s="251" t="s">
        <v>727</v>
      </c>
      <c r="I81" s="251" t="s">
        <v>722</v>
      </c>
      <c r="J81" s="251">
        <v>50</v>
      </c>
      <c r="K81" s="263"/>
    </row>
    <row r="82" spans="2:11" s="1" customFormat="1" ht="15" customHeight="1">
      <c r="B82" s="274"/>
      <c r="C82" s="251" t="s">
        <v>728</v>
      </c>
      <c r="D82" s="251"/>
      <c r="E82" s="251"/>
      <c r="F82" s="272" t="s">
        <v>720</v>
      </c>
      <c r="G82" s="273"/>
      <c r="H82" s="251" t="s">
        <v>729</v>
      </c>
      <c r="I82" s="251" t="s">
        <v>730</v>
      </c>
      <c r="J82" s="251"/>
      <c r="K82" s="263"/>
    </row>
    <row r="83" spans="2:11" s="1" customFormat="1" ht="15" customHeight="1">
      <c r="B83" s="274"/>
      <c r="C83" s="251" t="s">
        <v>731</v>
      </c>
      <c r="D83" s="251"/>
      <c r="E83" s="251"/>
      <c r="F83" s="272" t="s">
        <v>726</v>
      </c>
      <c r="G83" s="251"/>
      <c r="H83" s="251" t="s">
        <v>732</v>
      </c>
      <c r="I83" s="251" t="s">
        <v>722</v>
      </c>
      <c r="J83" s="251">
        <v>15</v>
      </c>
      <c r="K83" s="263"/>
    </row>
    <row r="84" spans="2:11" s="1" customFormat="1" ht="15" customHeight="1">
      <c r="B84" s="274"/>
      <c r="C84" s="251" t="s">
        <v>733</v>
      </c>
      <c r="D84" s="251"/>
      <c r="E84" s="251"/>
      <c r="F84" s="272" t="s">
        <v>726</v>
      </c>
      <c r="G84" s="251"/>
      <c r="H84" s="251" t="s">
        <v>734</v>
      </c>
      <c r="I84" s="251" t="s">
        <v>722</v>
      </c>
      <c r="J84" s="251">
        <v>15</v>
      </c>
      <c r="K84" s="263"/>
    </row>
    <row r="85" spans="2:11" s="1" customFormat="1" ht="15" customHeight="1">
      <c r="B85" s="274"/>
      <c r="C85" s="251" t="s">
        <v>735</v>
      </c>
      <c r="D85" s="251"/>
      <c r="E85" s="251"/>
      <c r="F85" s="272" t="s">
        <v>726</v>
      </c>
      <c r="G85" s="251"/>
      <c r="H85" s="251" t="s">
        <v>736</v>
      </c>
      <c r="I85" s="251" t="s">
        <v>722</v>
      </c>
      <c r="J85" s="251">
        <v>20</v>
      </c>
      <c r="K85" s="263"/>
    </row>
    <row r="86" spans="2:11" s="1" customFormat="1" ht="15" customHeight="1">
      <c r="B86" s="274"/>
      <c r="C86" s="251" t="s">
        <v>737</v>
      </c>
      <c r="D86" s="251"/>
      <c r="E86" s="251"/>
      <c r="F86" s="272" t="s">
        <v>726</v>
      </c>
      <c r="G86" s="251"/>
      <c r="H86" s="251" t="s">
        <v>738</v>
      </c>
      <c r="I86" s="251" t="s">
        <v>722</v>
      </c>
      <c r="J86" s="251">
        <v>20</v>
      </c>
      <c r="K86" s="263"/>
    </row>
    <row r="87" spans="2:11" s="1" customFormat="1" ht="15" customHeight="1">
      <c r="B87" s="274"/>
      <c r="C87" s="251" t="s">
        <v>739</v>
      </c>
      <c r="D87" s="251"/>
      <c r="E87" s="251"/>
      <c r="F87" s="272" t="s">
        <v>726</v>
      </c>
      <c r="G87" s="273"/>
      <c r="H87" s="251" t="s">
        <v>740</v>
      </c>
      <c r="I87" s="251" t="s">
        <v>722</v>
      </c>
      <c r="J87" s="251">
        <v>50</v>
      </c>
      <c r="K87" s="263"/>
    </row>
    <row r="88" spans="2:11" s="1" customFormat="1" ht="15" customHeight="1">
      <c r="B88" s="274"/>
      <c r="C88" s="251" t="s">
        <v>741</v>
      </c>
      <c r="D88" s="251"/>
      <c r="E88" s="251"/>
      <c r="F88" s="272" t="s">
        <v>726</v>
      </c>
      <c r="G88" s="273"/>
      <c r="H88" s="251" t="s">
        <v>742</v>
      </c>
      <c r="I88" s="251" t="s">
        <v>722</v>
      </c>
      <c r="J88" s="251">
        <v>20</v>
      </c>
      <c r="K88" s="263"/>
    </row>
    <row r="89" spans="2:11" s="1" customFormat="1" ht="15" customHeight="1">
      <c r="B89" s="274"/>
      <c r="C89" s="251" t="s">
        <v>743</v>
      </c>
      <c r="D89" s="251"/>
      <c r="E89" s="251"/>
      <c r="F89" s="272" t="s">
        <v>726</v>
      </c>
      <c r="G89" s="273"/>
      <c r="H89" s="251" t="s">
        <v>744</v>
      </c>
      <c r="I89" s="251" t="s">
        <v>722</v>
      </c>
      <c r="J89" s="251">
        <v>20</v>
      </c>
      <c r="K89" s="263"/>
    </row>
    <row r="90" spans="2:11" s="1" customFormat="1" ht="15" customHeight="1">
      <c r="B90" s="274"/>
      <c r="C90" s="251" t="s">
        <v>745</v>
      </c>
      <c r="D90" s="251"/>
      <c r="E90" s="251"/>
      <c r="F90" s="272" t="s">
        <v>726</v>
      </c>
      <c r="G90" s="273"/>
      <c r="H90" s="251" t="s">
        <v>746</v>
      </c>
      <c r="I90" s="251" t="s">
        <v>722</v>
      </c>
      <c r="J90" s="251">
        <v>50</v>
      </c>
      <c r="K90" s="263"/>
    </row>
    <row r="91" spans="2:11" s="1" customFormat="1" ht="15" customHeight="1">
      <c r="B91" s="274"/>
      <c r="C91" s="251" t="s">
        <v>747</v>
      </c>
      <c r="D91" s="251"/>
      <c r="E91" s="251"/>
      <c r="F91" s="272" t="s">
        <v>726</v>
      </c>
      <c r="G91" s="273"/>
      <c r="H91" s="251" t="s">
        <v>747</v>
      </c>
      <c r="I91" s="251" t="s">
        <v>722</v>
      </c>
      <c r="J91" s="251">
        <v>50</v>
      </c>
      <c r="K91" s="263"/>
    </row>
    <row r="92" spans="2:11" s="1" customFormat="1" ht="15" customHeight="1">
      <c r="B92" s="274"/>
      <c r="C92" s="251" t="s">
        <v>748</v>
      </c>
      <c r="D92" s="251"/>
      <c r="E92" s="251"/>
      <c r="F92" s="272" t="s">
        <v>726</v>
      </c>
      <c r="G92" s="273"/>
      <c r="H92" s="251" t="s">
        <v>749</v>
      </c>
      <c r="I92" s="251" t="s">
        <v>722</v>
      </c>
      <c r="J92" s="251">
        <v>255</v>
      </c>
      <c r="K92" s="263"/>
    </row>
    <row r="93" spans="2:11" s="1" customFormat="1" ht="15" customHeight="1">
      <c r="B93" s="274"/>
      <c r="C93" s="251" t="s">
        <v>750</v>
      </c>
      <c r="D93" s="251"/>
      <c r="E93" s="251"/>
      <c r="F93" s="272" t="s">
        <v>720</v>
      </c>
      <c r="G93" s="273"/>
      <c r="H93" s="251" t="s">
        <v>751</v>
      </c>
      <c r="I93" s="251" t="s">
        <v>752</v>
      </c>
      <c r="J93" s="251"/>
      <c r="K93" s="263"/>
    </row>
    <row r="94" spans="2:11" s="1" customFormat="1" ht="15" customHeight="1">
      <c r="B94" s="274"/>
      <c r="C94" s="251" t="s">
        <v>753</v>
      </c>
      <c r="D94" s="251"/>
      <c r="E94" s="251"/>
      <c r="F94" s="272" t="s">
        <v>720</v>
      </c>
      <c r="G94" s="273"/>
      <c r="H94" s="251" t="s">
        <v>754</v>
      </c>
      <c r="I94" s="251" t="s">
        <v>755</v>
      </c>
      <c r="J94" s="251"/>
      <c r="K94" s="263"/>
    </row>
    <row r="95" spans="2:11" s="1" customFormat="1" ht="15" customHeight="1">
      <c r="B95" s="274"/>
      <c r="C95" s="251" t="s">
        <v>756</v>
      </c>
      <c r="D95" s="251"/>
      <c r="E95" s="251"/>
      <c r="F95" s="272" t="s">
        <v>720</v>
      </c>
      <c r="G95" s="273"/>
      <c r="H95" s="251" t="s">
        <v>756</v>
      </c>
      <c r="I95" s="251" t="s">
        <v>755</v>
      </c>
      <c r="J95" s="251"/>
      <c r="K95" s="263"/>
    </row>
    <row r="96" spans="2:11" s="1" customFormat="1" ht="15" customHeight="1">
      <c r="B96" s="274"/>
      <c r="C96" s="251" t="s">
        <v>35</v>
      </c>
      <c r="D96" s="251"/>
      <c r="E96" s="251"/>
      <c r="F96" s="272" t="s">
        <v>720</v>
      </c>
      <c r="G96" s="273"/>
      <c r="H96" s="251" t="s">
        <v>757</v>
      </c>
      <c r="I96" s="251" t="s">
        <v>755</v>
      </c>
      <c r="J96" s="251"/>
      <c r="K96" s="263"/>
    </row>
    <row r="97" spans="2:11" s="1" customFormat="1" ht="15" customHeight="1">
      <c r="B97" s="274"/>
      <c r="C97" s="251" t="s">
        <v>45</v>
      </c>
      <c r="D97" s="251"/>
      <c r="E97" s="251"/>
      <c r="F97" s="272" t="s">
        <v>720</v>
      </c>
      <c r="G97" s="273"/>
      <c r="H97" s="251" t="s">
        <v>758</v>
      </c>
      <c r="I97" s="251" t="s">
        <v>755</v>
      </c>
      <c r="J97" s="251"/>
      <c r="K97" s="263"/>
    </row>
    <row r="98" spans="2:11" s="1" customFormat="1" ht="15" customHeight="1">
      <c r="B98" s="275"/>
      <c r="C98" s="276"/>
      <c r="D98" s="276"/>
      <c r="E98" s="276"/>
      <c r="F98" s="276"/>
      <c r="G98" s="276"/>
      <c r="H98" s="276"/>
      <c r="I98" s="276"/>
      <c r="J98" s="276"/>
      <c r="K98" s="277"/>
    </row>
    <row r="99" spans="2:11" s="1" customFormat="1" ht="18.75" customHeight="1">
      <c r="B99" s="278"/>
      <c r="C99" s="279"/>
      <c r="D99" s="279"/>
      <c r="E99" s="279"/>
      <c r="F99" s="279"/>
      <c r="G99" s="279"/>
      <c r="H99" s="279"/>
      <c r="I99" s="279"/>
      <c r="J99" s="279"/>
      <c r="K99" s="278"/>
    </row>
    <row r="100" spans="2:11" s="1" customFormat="1" ht="18.75" customHeight="1">
      <c r="B100" s="258"/>
      <c r="C100" s="258"/>
      <c r="D100" s="258"/>
      <c r="E100" s="258"/>
      <c r="F100" s="258"/>
      <c r="G100" s="258"/>
      <c r="H100" s="258"/>
      <c r="I100" s="258"/>
      <c r="J100" s="258"/>
      <c r="K100" s="258"/>
    </row>
    <row r="101" spans="2:11" s="1" customFormat="1" ht="7.5" customHeight="1">
      <c r="B101" s="259"/>
      <c r="C101" s="260"/>
      <c r="D101" s="260"/>
      <c r="E101" s="260"/>
      <c r="F101" s="260"/>
      <c r="G101" s="260"/>
      <c r="H101" s="260"/>
      <c r="I101" s="260"/>
      <c r="J101" s="260"/>
      <c r="K101" s="261"/>
    </row>
    <row r="102" spans="2:11" s="1" customFormat="1" ht="45" customHeight="1">
      <c r="B102" s="262"/>
      <c r="C102" s="368" t="s">
        <v>759</v>
      </c>
      <c r="D102" s="368"/>
      <c r="E102" s="368"/>
      <c r="F102" s="368"/>
      <c r="G102" s="368"/>
      <c r="H102" s="368"/>
      <c r="I102" s="368"/>
      <c r="J102" s="368"/>
      <c r="K102" s="263"/>
    </row>
    <row r="103" spans="2:11" s="1" customFormat="1" ht="17.25" customHeight="1">
      <c r="B103" s="262"/>
      <c r="C103" s="264" t="s">
        <v>714</v>
      </c>
      <c r="D103" s="264"/>
      <c r="E103" s="264"/>
      <c r="F103" s="264" t="s">
        <v>715</v>
      </c>
      <c r="G103" s="265"/>
      <c r="H103" s="264" t="s">
        <v>51</v>
      </c>
      <c r="I103" s="264" t="s">
        <v>54</v>
      </c>
      <c r="J103" s="264" t="s">
        <v>716</v>
      </c>
      <c r="K103" s="263"/>
    </row>
    <row r="104" spans="2:11" s="1" customFormat="1" ht="17.25" customHeight="1">
      <c r="B104" s="262"/>
      <c r="C104" s="266" t="s">
        <v>717</v>
      </c>
      <c r="D104" s="266"/>
      <c r="E104" s="266"/>
      <c r="F104" s="267" t="s">
        <v>718</v>
      </c>
      <c r="G104" s="268"/>
      <c r="H104" s="266"/>
      <c r="I104" s="266"/>
      <c r="J104" s="266" t="s">
        <v>719</v>
      </c>
      <c r="K104" s="263"/>
    </row>
    <row r="105" spans="2:11" s="1" customFormat="1" ht="5.25" customHeight="1">
      <c r="B105" s="262"/>
      <c r="C105" s="264"/>
      <c r="D105" s="264"/>
      <c r="E105" s="264"/>
      <c r="F105" s="264"/>
      <c r="G105" s="280"/>
      <c r="H105" s="264"/>
      <c r="I105" s="264"/>
      <c r="J105" s="264"/>
      <c r="K105" s="263"/>
    </row>
    <row r="106" spans="2:11" s="1" customFormat="1" ht="15" customHeight="1">
      <c r="B106" s="262"/>
      <c r="C106" s="251" t="s">
        <v>50</v>
      </c>
      <c r="D106" s="271"/>
      <c r="E106" s="271"/>
      <c r="F106" s="272" t="s">
        <v>720</v>
      </c>
      <c r="G106" s="251"/>
      <c r="H106" s="251" t="s">
        <v>760</v>
      </c>
      <c r="I106" s="251" t="s">
        <v>722</v>
      </c>
      <c r="J106" s="251">
        <v>20</v>
      </c>
      <c r="K106" s="263"/>
    </row>
    <row r="107" spans="2:11" s="1" customFormat="1" ht="15" customHeight="1">
      <c r="B107" s="262"/>
      <c r="C107" s="251" t="s">
        <v>723</v>
      </c>
      <c r="D107" s="251"/>
      <c r="E107" s="251"/>
      <c r="F107" s="272" t="s">
        <v>720</v>
      </c>
      <c r="G107" s="251"/>
      <c r="H107" s="251" t="s">
        <v>760</v>
      </c>
      <c r="I107" s="251" t="s">
        <v>722</v>
      </c>
      <c r="J107" s="251">
        <v>120</v>
      </c>
      <c r="K107" s="263"/>
    </row>
    <row r="108" spans="2:11" s="1" customFormat="1" ht="15" customHeight="1">
      <c r="B108" s="274"/>
      <c r="C108" s="251" t="s">
        <v>725</v>
      </c>
      <c r="D108" s="251"/>
      <c r="E108" s="251"/>
      <c r="F108" s="272" t="s">
        <v>726</v>
      </c>
      <c r="G108" s="251"/>
      <c r="H108" s="251" t="s">
        <v>760</v>
      </c>
      <c r="I108" s="251" t="s">
        <v>722</v>
      </c>
      <c r="J108" s="251">
        <v>50</v>
      </c>
      <c r="K108" s="263"/>
    </row>
    <row r="109" spans="2:11" s="1" customFormat="1" ht="15" customHeight="1">
      <c r="B109" s="274"/>
      <c r="C109" s="251" t="s">
        <v>728</v>
      </c>
      <c r="D109" s="251"/>
      <c r="E109" s="251"/>
      <c r="F109" s="272" t="s">
        <v>720</v>
      </c>
      <c r="G109" s="251"/>
      <c r="H109" s="251" t="s">
        <v>760</v>
      </c>
      <c r="I109" s="251" t="s">
        <v>730</v>
      </c>
      <c r="J109" s="251"/>
      <c r="K109" s="263"/>
    </row>
    <row r="110" spans="2:11" s="1" customFormat="1" ht="15" customHeight="1">
      <c r="B110" s="274"/>
      <c r="C110" s="251" t="s">
        <v>739</v>
      </c>
      <c r="D110" s="251"/>
      <c r="E110" s="251"/>
      <c r="F110" s="272" t="s">
        <v>726</v>
      </c>
      <c r="G110" s="251"/>
      <c r="H110" s="251" t="s">
        <v>760</v>
      </c>
      <c r="I110" s="251" t="s">
        <v>722</v>
      </c>
      <c r="J110" s="251">
        <v>50</v>
      </c>
      <c r="K110" s="263"/>
    </row>
    <row r="111" spans="2:11" s="1" customFormat="1" ht="15" customHeight="1">
      <c r="B111" s="274"/>
      <c r="C111" s="251" t="s">
        <v>747</v>
      </c>
      <c r="D111" s="251"/>
      <c r="E111" s="251"/>
      <c r="F111" s="272" t="s">
        <v>726</v>
      </c>
      <c r="G111" s="251"/>
      <c r="H111" s="251" t="s">
        <v>760</v>
      </c>
      <c r="I111" s="251" t="s">
        <v>722</v>
      </c>
      <c r="J111" s="251">
        <v>50</v>
      </c>
      <c r="K111" s="263"/>
    </row>
    <row r="112" spans="2:11" s="1" customFormat="1" ht="15" customHeight="1">
      <c r="B112" s="274"/>
      <c r="C112" s="251" t="s">
        <v>745</v>
      </c>
      <c r="D112" s="251"/>
      <c r="E112" s="251"/>
      <c r="F112" s="272" t="s">
        <v>726</v>
      </c>
      <c r="G112" s="251"/>
      <c r="H112" s="251" t="s">
        <v>760</v>
      </c>
      <c r="I112" s="251" t="s">
        <v>722</v>
      </c>
      <c r="J112" s="251">
        <v>50</v>
      </c>
      <c r="K112" s="263"/>
    </row>
    <row r="113" spans="2:11" s="1" customFormat="1" ht="15" customHeight="1">
      <c r="B113" s="274"/>
      <c r="C113" s="251" t="s">
        <v>50</v>
      </c>
      <c r="D113" s="251"/>
      <c r="E113" s="251"/>
      <c r="F113" s="272" t="s">
        <v>720</v>
      </c>
      <c r="G113" s="251"/>
      <c r="H113" s="251" t="s">
        <v>761</v>
      </c>
      <c r="I113" s="251" t="s">
        <v>722</v>
      </c>
      <c r="J113" s="251">
        <v>20</v>
      </c>
      <c r="K113" s="263"/>
    </row>
    <row r="114" spans="2:11" s="1" customFormat="1" ht="15" customHeight="1">
      <c r="B114" s="274"/>
      <c r="C114" s="251" t="s">
        <v>762</v>
      </c>
      <c r="D114" s="251"/>
      <c r="E114" s="251"/>
      <c r="F114" s="272" t="s">
        <v>720</v>
      </c>
      <c r="G114" s="251"/>
      <c r="H114" s="251" t="s">
        <v>763</v>
      </c>
      <c r="I114" s="251" t="s">
        <v>722</v>
      </c>
      <c r="J114" s="251">
        <v>120</v>
      </c>
      <c r="K114" s="263"/>
    </row>
    <row r="115" spans="2:11" s="1" customFormat="1" ht="15" customHeight="1">
      <c r="B115" s="274"/>
      <c r="C115" s="251" t="s">
        <v>35</v>
      </c>
      <c r="D115" s="251"/>
      <c r="E115" s="251"/>
      <c r="F115" s="272" t="s">
        <v>720</v>
      </c>
      <c r="G115" s="251"/>
      <c r="H115" s="251" t="s">
        <v>764</v>
      </c>
      <c r="I115" s="251" t="s">
        <v>755</v>
      </c>
      <c r="J115" s="251"/>
      <c r="K115" s="263"/>
    </row>
    <row r="116" spans="2:11" s="1" customFormat="1" ht="15" customHeight="1">
      <c r="B116" s="274"/>
      <c r="C116" s="251" t="s">
        <v>45</v>
      </c>
      <c r="D116" s="251"/>
      <c r="E116" s="251"/>
      <c r="F116" s="272" t="s">
        <v>720</v>
      </c>
      <c r="G116" s="251"/>
      <c r="H116" s="251" t="s">
        <v>765</v>
      </c>
      <c r="I116" s="251" t="s">
        <v>755</v>
      </c>
      <c r="J116" s="251"/>
      <c r="K116" s="263"/>
    </row>
    <row r="117" spans="2:11" s="1" customFormat="1" ht="15" customHeight="1">
      <c r="B117" s="274"/>
      <c r="C117" s="251" t="s">
        <v>54</v>
      </c>
      <c r="D117" s="251"/>
      <c r="E117" s="251"/>
      <c r="F117" s="272" t="s">
        <v>720</v>
      </c>
      <c r="G117" s="251"/>
      <c r="H117" s="251" t="s">
        <v>766</v>
      </c>
      <c r="I117" s="251" t="s">
        <v>767</v>
      </c>
      <c r="J117" s="251"/>
      <c r="K117" s="263"/>
    </row>
    <row r="118" spans="2:11" s="1" customFormat="1" ht="15" customHeight="1">
      <c r="B118" s="275"/>
      <c r="C118" s="281"/>
      <c r="D118" s="281"/>
      <c r="E118" s="281"/>
      <c r="F118" s="281"/>
      <c r="G118" s="281"/>
      <c r="H118" s="281"/>
      <c r="I118" s="281"/>
      <c r="J118" s="281"/>
      <c r="K118" s="277"/>
    </row>
    <row r="119" spans="2:11" s="1" customFormat="1" ht="18.75" customHeight="1">
      <c r="B119" s="282"/>
      <c r="C119" s="283"/>
      <c r="D119" s="283"/>
      <c r="E119" s="283"/>
      <c r="F119" s="284"/>
      <c r="G119" s="283"/>
      <c r="H119" s="283"/>
      <c r="I119" s="283"/>
      <c r="J119" s="283"/>
      <c r="K119" s="282"/>
    </row>
    <row r="120" spans="2:11" s="1" customFormat="1" ht="18.75" customHeight="1">
      <c r="B120" s="258"/>
      <c r="C120" s="258"/>
      <c r="D120" s="258"/>
      <c r="E120" s="258"/>
      <c r="F120" s="258"/>
      <c r="G120" s="258"/>
      <c r="H120" s="258"/>
      <c r="I120" s="258"/>
      <c r="J120" s="258"/>
      <c r="K120" s="258"/>
    </row>
    <row r="121" spans="2:11" s="1" customFormat="1" ht="7.5" customHeight="1">
      <c r="B121" s="285"/>
      <c r="C121" s="286"/>
      <c r="D121" s="286"/>
      <c r="E121" s="286"/>
      <c r="F121" s="286"/>
      <c r="G121" s="286"/>
      <c r="H121" s="286"/>
      <c r="I121" s="286"/>
      <c r="J121" s="286"/>
      <c r="K121" s="287"/>
    </row>
    <row r="122" spans="2:11" s="1" customFormat="1" ht="45" customHeight="1">
      <c r="B122" s="288"/>
      <c r="C122" s="369" t="s">
        <v>768</v>
      </c>
      <c r="D122" s="369"/>
      <c r="E122" s="369"/>
      <c r="F122" s="369"/>
      <c r="G122" s="369"/>
      <c r="H122" s="369"/>
      <c r="I122" s="369"/>
      <c r="J122" s="369"/>
      <c r="K122" s="289"/>
    </row>
    <row r="123" spans="2:11" s="1" customFormat="1" ht="17.25" customHeight="1">
      <c r="B123" s="290"/>
      <c r="C123" s="264" t="s">
        <v>714</v>
      </c>
      <c r="D123" s="264"/>
      <c r="E123" s="264"/>
      <c r="F123" s="264" t="s">
        <v>715</v>
      </c>
      <c r="G123" s="265"/>
      <c r="H123" s="264" t="s">
        <v>51</v>
      </c>
      <c r="I123" s="264" t="s">
        <v>54</v>
      </c>
      <c r="J123" s="264" t="s">
        <v>716</v>
      </c>
      <c r="K123" s="291"/>
    </row>
    <row r="124" spans="2:11" s="1" customFormat="1" ht="17.25" customHeight="1">
      <c r="B124" s="290"/>
      <c r="C124" s="266" t="s">
        <v>717</v>
      </c>
      <c r="D124" s="266"/>
      <c r="E124" s="266"/>
      <c r="F124" s="267" t="s">
        <v>718</v>
      </c>
      <c r="G124" s="268"/>
      <c r="H124" s="266"/>
      <c r="I124" s="266"/>
      <c r="J124" s="266" t="s">
        <v>719</v>
      </c>
      <c r="K124" s="291"/>
    </row>
    <row r="125" spans="2:11" s="1" customFormat="1" ht="5.25" customHeight="1">
      <c r="B125" s="292"/>
      <c r="C125" s="269"/>
      <c r="D125" s="269"/>
      <c r="E125" s="269"/>
      <c r="F125" s="269"/>
      <c r="G125" s="293"/>
      <c r="H125" s="269"/>
      <c r="I125" s="269"/>
      <c r="J125" s="269"/>
      <c r="K125" s="294"/>
    </row>
    <row r="126" spans="2:11" s="1" customFormat="1" ht="15" customHeight="1">
      <c r="B126" s="292"/>
      <c r="C126" s="251" t="s">
        <v>723</v>
      </c>
      <c r="D126" s="271"/>
      <c r="E126" s="271"/>
      <c r="F126" s="272" t="s">
        <v>720</v>
      </c>
      <c r="G126" s="251"/>
      <c r="H126" s="251" t="s">
        <v>760</v>
      </c>
      <c r="I126" s="251" t="s">
        <v>722</v>
      </c>
      <c r="J126" s="251">
        <v>120</v>
      </c>
      <c r="K126" s="295"/>
    </row>
    <row r="127" spans="2:11" s="1" customFormat="1" ht="15" customHeight="1">
      <c r="B127" s="292"/>
      <c r="C127" s="251" t="s">
        <v>769</v>
      </c>
      <c r="D127" s="251"/>
      <c r="E127" s="251"/>
      <c r="F127" s="272" t="s">
        <v>720</v>
      </c>
      <c r="G127" s="251"/>
      <c r="H127" s="251" t="s">
        <v>770</v>
      </c>
      <c r="I127" s="251" t="s">
        <v>722</v>
      </c>
      <c r="J127" s="251" t="s">
        <v>771</v>
      </c>
      <c r="K127" s="295"/>
    </row>
    <row r="128" spans="2:11" s="1" customFormat="1" ht="15" customHeight="1">
      <c r="B128" s="292"/>
      <c r="C128" s="251" t="s">
        <v>668</v>
      </c>
      <c r="D128" s="251"/>
      <c r="E128" s="251"/>
      <c r="F128" s="272" t="s">
        <v>720</v>
      </c>
      <c r="G128" s="251"/>
      <c r="H128" s="251" t="s">
        <v>772</v>
      </c>
      <c r="I128" s="251" t="s">
        <v>722</v>
      </c>
      <c r="J128" s="251" t="s">
        <v>771</v>
      </c>
      <c r="K128" s="295"/>
    </row>
    <row r="129" spans="2:11" s="1" customFormat="1" ht="15" customHeight="1">
      <c r="B129" s="292"/>
      <c r="C129" s="251" t="s">
        <v>731</v>
      </c>
      <c r="D129" s="251"/>
      <c r="E129" s="251"/>
      <c r="F129" s="272" t="s">
        <v>726</v>
      </c>
      <c r="G129" s="251"/>
      <c r="H129" s="251" t="s">
        <v>732</v>
      </c>
      <c r="I129" s="251" t="s">
        <v>722</v>
      </c>
      <c r="J129" s="251">
        <v>15</v>
      </c>
      <c r="K129" s="295"/>
    </row>
    <row r="130" spans="2:11" s="1" customFormat="1" ht="15" customHeight="1">
      <c r="B130" s="292"/>
      <c r="C130" s="251" t="s">
        <v>733</v>
      </c>
      <c r="D130" s="251"/>
      <c r="E130" s="251"/>
      <c r="F130" s="272" t="s">
        <v>726</v>
      </c>
      <c r="G130" s="251"/>
      <c r="H130" s="251" t="s">
        <v>734</v>
      </c>
      <c r="I130" s="251" t="s">
        <v>722</v>
      </c>
      <c r="J130" s="251">
        <v>15</v>
      </c>
      <c r="K130" s="295"/>
    </row>
    <row r="131" spans="2:11" s="1" customFormat="1" ht="15" customHeight="1">
      <c r="B131" s="292"/>
      <c r="C131" s="251" t="s">
        <v>735</v>
      </c>
      <c r="D131" s="251"/>
      <c r="E131" s="251"/>
      <c r="F131" s="272" t="s">
        <v>726</v>
      </c>
      <c r="G131" s="251"/>
      <c r="H131" s="251" t="s">
        <v>736</v>
      </c>
      <c r="I131" s="251" t="s">
        <v>722</v>
      </c>
      <c r="J131" s="251">
        <v>20</v>
      </c>
      <c r="K131" s="295"/>
    </row>
    <row r="132" spans="2:11" s="1" customFormat="1" ht="15" customHeight="1">
      <c r="B132" s="292"/>
      <c r="C132" s="251" t="s">
        <v>737</v>
      </c>
      <c r="D132" s="251"/>
      <c r="E132" s="251"/>
      <c r="F132" s="272" t="s">
        <v>726</v>
      </c>
      <c r="G132" s="251"/>
      <c r="H132" s="251" t="s">
        <v>738</v>
      </c>
      <c r="I132" s="251" t="s">
        <v>722</v>
      </c>
      <c r="J132" s="251">
        <v>20</v>
      </c>
      <c r="K132" s="295"/>
    </row>
    <row r="133" spans="2:11" s="1" customFormat="1" ht="15" customHeight="1">
      <c r="B133" s="292"/>
      <c r="C133" s="251" t="s">
        <v>725</v>
      </c>
      <c r="D133" s="251"/>
      <c r="E133" s="251"/>
      <c r="F133" s="272" t="s">
        <v>726</v>
      </c>
      <c r="G133" s="251"/>
      <c r="H133" s="251" t="s">
        <v>760</v>
      </c>
      <c r="I133" s="251" t="s">
        <v>722</v>
      </c>
      <c r="J133" s="251">
        <v>50</v>
      </c>
      <c r="K133" s="295"/>
    </row>
    <row r="134" spans="2:11" s="1" customFormat="1" ht="15" customHeight="1">
      <c r="B134" s="292"/>
      <c r="C134" s="251" t="s">
        <v>739</v>
      </c>
      <c r="D134" s="251"/>
      <c r="E134" s="251"/>
      <c r="F134" s="272" t="s">
        <v>726</v>
      </c>
      <c r="G134" s="251"/>
      <c r="H134" s="251" t="s">
        <v>760</v>
      </c>
      <c r="I134" s="251" t="s">
        <v>722</v>
      </c>
      <c r="J134" s="251">
        <v>50</v>
      </c>
      <c r="K134" s="295"/>
    </row>
    <row r="135" spans="2:11" s="1" customFormat="1" ht="15" customHeight="1">
      <c r="B135" s="292"/>
      <c r="C135" s="251" t="s">
        <v>745</v>
      </c>
      <c r="D135" s="251"/>
      <c r="E135" s="251"/>
      <c r="F135" s="272" t="s">
        <v>726</v>
      </c>
      <c r="G135" s="251"/>
      <c r="H135" s="251" t="s">
        <v>760</v>
      </c>
      <c r="I135" s="251" t="s">
        <v>722</v>
      </c>
      <c r="J135" s="251">
        <v>50</v>
      </c>
      <c r="K135" s="295"/>
    </row>
    <row r="136" spans="2:11" s="1" customFormat="1" ht="15" customHeight="1">
      <c r="B136" s="292"/>
      <c r="C136" s="251" t="s">
        <v>747</v>
      </c>
      <c r="D136" s="251"/>
      <c r="E136" s="251"/>
      <c r="F136" s="272" t="s">
        <v>726</v>
      </c>
      <c r="G136" s="251"/>
      <c r="H136" s="251" t="s">
        <v>760</v>
      </c>
      <c r="I136" s="251" t="s">
        <v>722</v>
      </c>
      <c r="J136" s="251">
        <v>50</v>
      </c>
      <c r="K136" s="295"/>
    </row>
    <row r="137" spans="2:11" s="1" customFormat="1" ht="15" customHeight="1">
      <c r="B137" s="292"/>
      <c r="C137" s="251" t="s">
        <v>748</v>
      </c>
      <c r="D137" s="251"/>
      <c r="E137" s="251"/>
      <c r="F137" s="272" t="s">
        <v>726</v>
      </c>
      <c r="G137" s="251"/>
      <c r="H137" s="251" t="s">
        <v>773</v>
      </c>
      <c r="I137" s="251" t="s">
        <v>722</v>
      </c>
      <c r="J137" s="251">
        <v>255</v>
      </c>
      <c r="K137" s="295"/>
    </row>
    <row r="138" spans="2:11" s="1" customFormat="1" ht="15" customHeight="1">
      <c r="B138" s="292"/>
      <c r="C138" s="251" t="s">
        <v>750</v>
      </c>
      <c r="D138" s="251"/>
      <c r="E138" s="251"/>
      <c r="F138" s="272" t="s">
        <v>720</v>
      </c>
      <c r="G138" s="251"/>
      <c r="H138" s="251" t="s">
        <v>774</v>
      </c>
      <c r="I138" s="251" t="s">
        <v>752</v>
      </c>
      <c r="J138" s="251"/>
      <c r="K138" s="295"/>
    </row>
    <row r="139" spans="2:11" s="1" customFormat="1" ht="15" customHeight="1">
      <c r="B139" s="292"/>
      <c r="C139" s="251" t="s">
        <v>753</v>
      </c>
      <c r="D139" s="251"/>
      <c r="E139" s="251"/>
      <c r="F139" s="272" t="s">
        <v>720</v>
      </c>
      <c r="G139" s="251"/>
      <c r="H139" s="251" t="s">
        <v>775</v>
      </c>
      <c r="I139" s="251" t="s">
        <v>755</v>
      </c>
      <c r="J139" s="251"/>
      <c r="K139" s="295"/>
    </row>
    <row r="140" spans="2:11" s="1" customFormat="1" ht="15" customHeight="1">
      <c r="B140" s="292"/>
      <c r="C140" s="251" t="s">
        <v>756</v>
      </c>
      <c r="D140" s="251"/>
      <c r="E140" s="251"/>
      <c r="F140" s="272" t="s">
        <v>720</v>
      </c>
      <c r="G140" s="251"/>
      <c r="H140" s="251" t="s">
        <v>756</v>
      </c>
      <c r="I140" s="251" t="s">
        <v>755</v>
      </c>
      <c r="J140" s="251"/>
      <c r="K140" s="295"/>
    </row>
    <row r="141" spans="2:11" s="1" customFormat="1" ht="15" customHeight="1">
      <c r="B141" s="292"/>
      <c r="C141" s="251" t="s">
        <v>35</v>
      </c>
      <c r="D141" s="251"/>
      <c r="E141" s="251"/>
      <c r="F141" s="272" t="s">
        <v>720</v>
      </c>
      <c r="G141" s="251"/>
      <c r="H141" s="251" t="s">
        <v>776</v>
      </c>
      <c r="I141" s="251" t="s">
        <v>755</v>
      </c>
      <c r="J141" s="251"/>
      <c r="K141" s="295"/>
    </row>
    <row r="142" spans="2:11" s="1" customFormat="1" ht="15" customHeight="1">
      <c r="B142" s="292"/>
      <c r="C142" s="251" t="s">
        <v>777</v>
      </c>
      <c r="D142" s="251"/>
      <c r="E142" s="251"/>
      <c r="F142" s="272" t="s">
        <v>720</v>
      </c>
      <c r="G142" s="251"/>
      <c r="H142" s="251" t="s">
        <v>778</v>
      </c>
      <c r="I142" s="251" t="s">
        <v>755</v>
      </c>
      <c r="J142" s="251"/>
      <c r="K142" s="295"/>
    </row>
    <row r="143" spans="2:11" s="1" customFormat="1" ht="15" customHeight="1">
      <c r="B143" s="296"/>
      <c r="C143" s="297"/>
      <c r="D143" s="297"/>
      <c r="E143" s="297"/>
      <c r="F143" s="297"/>
      <c r="G143" s="297"/>
      <c r="H143" s="297"/>
      <c r="I143" s="297"/>
      <c r="J143" s="297"/>
      <c r="K143" s="298"/>
    </row>
    <row r="144" spans="2:11" s="1" customFormat="1" ht="18.75" customHeight="1">
      <c r="B144" s="283"/>
      <c r="C144" s="283"/>
      <c r="D144" s="283"/>
      <c r="E144" s="283"/>
      <c r="F144" s="284"/>
      <c r="G144" s="283"/>
      <c r="H144" s="283"/>
      <c r="I144" s="283"/>
      <c r="J144" s="283"/>
      <c r="K144" s="283"/>
    </row>
    <row r="145" spans="2:11" s="1" customFormat="1" ht="18.75" customHeight="1">
      <c r="B145" s="258"/>
      <c r="C145" s="258"/>
      <c r="D145" s="258"/>
      <c r="E145" s="258"/>
      <c r="F145" s="258"/>
      <c r="G145" s="258"/>
      <c r="H145" s="258"/>
      <c r="I145" s="258"/>
      <c r="J145" s="258"/>
      <c r="K145" s="258"/>
    </row>
    <row r="146" spans="2:11" s="1" customFormat="1" ht="7.5" customHeight="1">
      <c r="B146" s="259"/>
      <c r="C146" s="260"/>
      <c r="D146" s="260"/>
      <c r="E146" s="260"/>
      <c r="F146" s="260"/>
      <c r="G146" s="260"/>
      <c r="H146" s="260"/>
      <c r="I146" s="260"/>
      <c r="J146" s="260"/>
      <c r="K146" s="261"/>
    </row>
    <row r="147" spans="2:11" s="1" customFormat="1" ht="45" customHeight="1">
      <c r="B147" s="262"/>
      <c r="C147" s="368" t="s">
        <v>779</v>
      </c>
      <c r="D147" s="368"/>
      <c r="E147" s="368"/>
      <c r="F147" s="368"/>
      <c r="G147" s="368"/>
      <c r="H147" s="368"/>
      <c r="I147" s="368"/>
      <c r="J147" s="368"/>
      <c r="K147" s="263"/>
    </row>
    <row r="148" spans="2:11" s="1" customFormat="1" ht="17.25" customHeight="1">
      <c r="B148" s="262"/>
      <c r="C148" s="264" t="s">
        <v>714</v>
      </c>
      <c r="D148" s="264"/>
      <c r="E148" s="264"/>
      <c r="F148" s="264" t="s">
        <v>715</v>
      </c>
      <c r="G148" s="265"/>
      <c r="H148" s="264" t="s">
        <v>51</v>
      </c>
      <c r="I148" s="264" t="s">
        <v>54</v>
      </c>
      <c r="J148" s="264" t="s">
        <v>716</v>
      </c>
      <c r="K148" s="263"/>
    </row>
    <row r="149" spans="2:11" s="1" customFormat="1" ht="17.25" customHeight="1">
      <c r="B149" s="262"/>
      <c r="C149" s="266" t="s">
        <v>717</v>
      </c>
      <c r="D149" s="266"/>
      <c r="E149" s="266"/>
      <c r="F149" s="267" t="s">
        <v>718</v>
      </c>
      <c r="G149" s="268"/>
      <c r="H149" s="266"/>
      <c r="I149" s="266"/>
      <c r="J149" s="266" t="s">
        <v>719</v>
      </c>
      <c r="K149" s="263"/>
    </row>
    <row r="150" spans="2:11" s="1" customFormat="1" ht="5.25" customHeight="1">
      <c r="B150" s="274"/>
      <c r="C150" s="269"/>
      <c r="D150" s="269"/>
      <c r="E150" s="269"/>
      <c r="F150" s="269"/>
      <c r="G150" s="270"/>
      <c r="H150" s="269"/>
      <c r="I150" s="269"/>
      <c r="J150" s="269"/>
      <c r="K150" s="295"/>
    </row>
    <row r="151" spans="2:11" s="1" customFormat="1" ht="15" customHeight="1">
      <c r="B151" s="274"/>
      <c r="C151" s="299" t="s">
        <v>723</v>
      </c>
      <c r="D151" s="251"/>
      <c r="E151" s="251"/>
      <c r="F151" s="300" t="s">
        <v>720</v>
      </c>
      <c r="G151" s="251"/>
      <c r="H151" s="299" t="s">
        <v>760</v>
      </c>
      <c r="I151" s="299" t="s">
        <v>722</v>
      </c>
      <c r="J151" s="299">
        <v>120</v>
      </c>
      <c r="K151" s="295"/>
    </row>
    <row r="152" spans="2:11" s="1" customFormat="1" ht="15" customHeight="1">
      <c r="B152" s="274"/>
      <c r="C152" s="299" t="s">
        <v>769</v>
      </c>
      <c r="D152" s="251"/>
      <c r="E152" s="251"/>
      <c r="F152" s="300" t="s">
        <v>720</v>
      </c>
      <c r="G152" s="251"/>
      <c r="H152" s="299" t="s">
        <v>780</v>
      </c>
      <c r="I152" s="299" t="s">
        <v>722</v>
      </c>
      <c r="J152" s="299" t="s">
        <v>771</v>
      </c>
      <c r="K152" s="295"/>
    </row>
    <row r="153" spans="2:11" s="1" customFormat="1" ht="15" customHeight="1">
      <c r="B153" s="274"/>
      <c r="C153" s="299" t="s">
        <v>668</v>
      </c>
      <c r="D153" s="251"/>
      <c r="E153" s="251"/>
      <c r="F153" s="300" t="s">
        <v>720</v>
      </c>
      <c r="G153" s="251"/>
      <c r="H153" s="299" t="s">
        <v>781</v>
      </c>
      <c r="I153" s="299" t="s">
        <v>722</v>
      </c>
      <c r="J153" s="299" t="s">
        <v>771</v>
      </c>
      <c r="K153" s="295"/>
    </row>
    <row r="154" spans="2:11" s="1" customFormat="1" ht="15" customHeight="1">
      <c r="B154" s="274"/>
      <c r="C154" s="299" t="s">
        <v>725</v>
      </c>
      <c r="D154" s="251"/>
      <c r="E154" s="251"/>
      <c r="F154" s="300" t="s">
        <v>726</v>
      </c>
      <c r="G154" s="251"/>
      <c r="H154" s="299" t="s">
        <v>760</v>
      </c>
      <c r="I154" s="299" t="s">
        <v>722</v>
      </c>
      <c r="J154" s="299">
        <v>50</v>
      </c>
      <c r="K154" s="295"/>
    </row>
    <row r="155" spans="2:11" s="1" customFormat="1" ht="15" customHeight="1">
      <c r="B155" s="274"/>
      <c r="C155" s="299" t="s">
        <v>728</v>
      </c>
      <c r="D155" s="251"/>
      <c r="E155" s="251"/>
      <c r="F155" s="300" t="s">
        <v>720</v>
      </c>
      <c r="G155" s="251"/>
      <c r="H155" s="299" t="s">
        <v>760</v>
      </c>
      <c r="I155" s="299" t="s">
        <v>730</v>
      </c>
      <c r="J155" s="299"/>
      <c r="K155" s="295"/>
    </row>
    <row r="156" spans="2:11" s="1" customFormat="1" ht="15" customHeight="1">
      <c r="B156" s="274"/>
      <c r="C156" s="299" t="s">
        <v>739</v>
      </c>
      <c r="D156" s="251"/>
      <c r="E156" s="251"/>
      <c r="F156" s="300" t="s">
        <v>726</v>
      </c>
      <c r="G156" s="251"/>
      <c r="H156" s="299" t="s">
        <v>760</v>
      </c>
      <c r="I156" s="299" t="s">
        <v>722</v>
      </c>
      <c r="J156" s="299">
        <v>50</v>
      </c>
      <c r="K156" s="295"/>
    </row>
    <row r="157" spans="2:11" s="1" customFormat="1" ht="15" customHeight="1">
      <c r="B157" s="274"/>
      <c r="C157" s="299" t="s">
        <v>747</v>
      </c>
      <c r="D157" s="251"/>
      <c r="E157" s="251"/>
      <c r="F157" s="300" t="s">
        <v>726</v>
      </c>
      <c r="G157" s="251"/>
      <c r="H157" s="299" t="s">
        <v>760</v>
      </c>
      <c r="I157" s="299" t="s">
        <v>722</v>
      </c>
      <c r="J157" s="299">
        <v>50</v>
      </c>
      <c r="K157" s="295"/>
    </row>
    <row r="158" spans="2:11" s="1" customFormat="1" ht="15" customHeight="1">
      <c r="B158" s="274"/>
      <c r="C158" s="299" t="s">
        <v>745</v>
      </c>
      <c r="D158" s="251"/>
      <c r="E158" s="251"/>
      <c r="F158" s="300" t="s">
        <v>726</v>
      </c>
      <c r="G158" s="251"/>
      <c r="H158" s="299" t="s">
        <v>760</v>
      </c>
      <c r="I158" s="299" t="s">
        <v>722</v>
      </c>
      <c r="J158" s="299">
        <v>50</v>
      </c>
      <c r="K158" s="295"/>
    </row>
    <row r="159" spans="2:11" s="1" customFormat="1" ht="15" customHeight="1">
      <c r="B159" s="274"/>
      <c r="C159" s="299" t="s">
        <v>93</v>
      </c>
      <c r="D159" s="251"/>
      <c r="E159" s="251"/>
      <c r="F159" s="300" t="s">
        <v>720</v>
      </c>
      <c r="G159" s="251"/>
      <c r="H159" s="299" t="s">
        <v>782</v>
      </c>
      <c r="I159" s="299" t="s">
        <v>722</v>
      </c>
      <c r="J159" s="299" t="s">
        <v>783</v>
      </c>
      <c r="K159" s="295"/>
    </row>
    <row r="160" spans="2:11" s="1" customFormat="1" ht="15" customHeight="1">
      <c r="B160" s="274"/>
      <c r="C160" s="299" t="s">
        <v>784</v>
      </c>
      <c r="D160" s="251"/>
      <c r="E160" s="251"/>
      <c r="F160" s="300" t="s">
        <v>720</v>
      </c>
      <c r="G160" s="251"/>
      <c r="H160" s="299" t="s">
        <v>785</v>
      </c>
      <c r="I160" s="299" t="s">
        <v>755</v>
      </c>
      <c r="J160" s="299"/>
      <c r="K160" s="295"/>
    </row>
    <row r="161" spans="2:11" s="1" customFormat="1" ht="15" customHeight="1">
      <c r="B161" s="301"/>
      <c r="C161" s="281"/>
      <c r="D161" s="281"/>
      <c r="E161" s="281"/>
      <c r="F161" s="281"/>
      <c r="G161" s="281"/>
      <c r="H161" s="281"/>
      <c r="I161" s="281"/>
      <c r="J161" s="281"/>
      <c r="K161" s="302"/>
    </row>
    <row r="162" spans="2:11" s="1" customFormat="1" ht="18.75" customHeight="1">
      <c r="B162" s="283"/>
      <c r="C162" s="293"/>
      <c r="D162" s="293"/>
      <c r="E162" s="293"/>
      <c r="F162" s="303"/>
      <c r="G162" s="293"/>
      <c r="H162" s="293"/>
      <c r="I162" s="293"/>
      <c r="J162" s="293"/>
      <c r="K162" s="283"/>
    </row>
    <row r="163" spans="2:11" s="1" customFormat="1" ht="18.75" customHeight="1">
      <c r="B163" s="258"/>
      <c r="C163" s="258"/>
      <c r="D163" s="258"/>
      <c r="E163" s="258"/>
      <c r="F163" s="258"/>
      <c r="G163" s="258"/>
      <c r="H163" s="258"/>
      <c r="I163" s="258"/>
      <c r="J163" s="258"/>
      <c r="K163" s="258"/>
    </row>
    <row r="164" spans="2:11" s="1" customFormat="1" ht="7.5" customHeight="1">
      <c r="B164" s="239"/>
      <c r="C164" s="240"/>
      <c r="D164" s="240"/>
      <c r="E164" s="240"/>
      <c r="F164" s="240"/>
      <c r="G164" s="240"/>
      <c r="H164" s="240"/>
      <c r="I164" s="240"/>
      <c r="J164" s="240"/>
      <c r="K164" s="241"/>
    </row>
    <row r="165" spans="2:11" s="1" customFormat="1" ht="45" customHeight="1">
      <c r="B165" s="243"/>
      <c r="C165" s="369" t="s">
        <v>786</v>
      </c>
      <c r="D165" s="369"/>
      <c r="E165" s="369"/>
      <c r="F165" s="369"/>
      <c r="G165" s="369"/>
      <c r="H165" s="369"/>
      <c r="I165" s="369"/>
      <c r="J165" s="369"/>
      <c r="K165" s="244"/>
    </row>
    <row r="166" spans="2:11" s="1" customFormat="1" ht="17.25" customHeight="1">
      <c r="B166" s="243"/>
      <c r="C166" s="264" t="s">
        <v>714</v>
      </c>
      <c r="D166" s="264"/>
      <c r="E166" s="264"/>
      <c r="F166" s="264" t="s">
        <v>715</v>
      </c>
      <c r="G166" s="304"/>
      <c r="H166" s="305" t="s">
        <v>51</v>
      </c>
      <c r="I166" s="305" t="s">
        <v>54</v>
      </c>
      <c r="J166" s="264" t="s">
        <v>716</v>
      </c>
      <c r="K166" s="244"/>
    </row>
    <row r="167" spans="2:11" s="1" customFormat="1" ht="17.25" customHeight="1">
      <c r="B167" s="245"/>
      <c r="C167" s="266" t="s">
        <v>717</v>
      </c>
      <c r="D167" s="266"/>
      <c r="E167" s="266"/>
      <c r="F167" s="267" t="s">
        <v>718</v>
      </c>
      <c r="G167" s="306"/>
      <c r="H167" s="307"/>
      <c r="I167" s="307"/>
      <c r="J167" s="266" t="s">
        <v>719</v>
      </c>
      <c r="K167" s="246"/>
    </row>
    <row r="168" spans="2:11" s="1" customFormat="1" ht="5.25" customHeight="1">
      <c r="B168" s="274"/>
      <c r="C168" s="269"/>
      <c r="D168" s="269"/>
      <c r="E168" s="269"/>
      <c r="F168" s="269"/>
      <c r="G168" s="270"/>
      <c r="H168" s="269"/>
      <c r="I168" s="269"/>
      <c r="J168" s="269"/>
      <c r="K168" s="295"/>
    </row>
    <row r="169" spans="2:11" s="1" customFormat="1" ht="15" customHeight="1">
      <c r="B169" s="274"/>
      <c r="C169" s="251" t="s">
        <v>723</v>
      </c>
      <c r="D169" s="251"/>
      <c r="E169" s="251"/>
      <c r="F169" s="272" t="s">
        <v>720</v>
      </c>
      <c r="G169" s="251"/>
      <c r="H169" s="251" t="s">
        <v>760</v>
      </c>
      <c r="I169" s="251" t="s">
        <v>722</v>
      </c>
      <c r="J169" s="251">
        <v>120</v>
      </c>
      <c r="K169" s="295"/>
    </row>
    <row r="170" spans="2:11" s="1" customFormat="1" ht="15" customHeight="1">
      <c r="B170" s="274"/>
      <c r="C170" s="251" t="s">
        <v>769</v>
      </c>
      <c r="D170" s="251"/>
      <c r="E170" s="251"/>
      <c r="F170" s="272" t="s">
        <v>720</v>
      </c>
      <c r="G170" s="251"/>
      <c r="H170" s="251" t="s">
        <v>770</v>
      </c>
      <c r="I170" s="251" t="s">
        <v>722</v>
      </c>
      <c r="J170" s="251" t="s">
        <v>771</v>
      </c>
      <c r="K170" s="295"/>
    </row>
    <row r="171" spans="2:11" s="1" customFormat="1" ht="15" customHeight="1">
      <c r="B171" s="274"/>
      <c r="C171" s="251" t="s">
        <v>668</v>
      </c>
      <c r="D171" s="251"/>
      <c r="E171" s="251"/>
      <c r="F171" s="272" t="s">
        <v>720</v>
      </c>
      <c r="G171" s="251"/>
      <c r="H171" s="251" t="s">
        <v>787</v>
      </c>
      <c r="I171" s="251" t="s">
        <v>722</v>
      </c>
      <c r="J171" s="251" t="s">
        <v>771</v>
      </c>
      <c r="K171" s="295"/>
    </row>
    <row r="172" spans="2:11" s="1" customFormat="1" ht="15" customHeight="1">
      <c r="B172" s="274"/>
      <c r="C172" s="251" t="s">
        <v>725</v>
      </c>
      <c r="D172" s="251"/>
      <c r="E172" s="251"/>
      <c r="F172" s="272" t="s">
        <v>726</v>
      </c>
      <c r="G172" s="251"/>
      <c r="H172" s="251" t="s">
        <v>787</v>
      </c>
      <c r="I172" s="251" t="s">
        <v>722</v>
      </c>
      <c r="J172" s="251">
        <v>50</v>
      </c>
      <c r="K172" s="295"/>
    </row>
    <row r="173" spans="2:11" s="1" customFormat="1" ht="15" customHeight="1">
      <c r="B173" s="274"/>
      <c r="C173" s="251" t="s">
        <v>728</v>
      </c>
      <c r="D173" s="251"/>
      <c r="E173" s="251"/>
      <c r="F173" s="272" t="s">
        <v>720</v>
      </c>
      <c r="G173" s="251"/>
      <c r="H173" s="251" t="s">
        <v>787</v>
      </c>
      <c r="I173" s="251" t="s">
        <v>730</v>
      </c>
      <c r="J173" s="251"/>
      <c r="K173" s="295"/>
    </row>
    <row r="174" spans="2:11" s="1" customFormat="1" ht="15" customHeight="1">
      <c r="B174" s="274"/>
      <c r="C174" s="251" t="s">
        <v>739</v>
      </c>
      <c r="D174" s="251"/>
      <c r="E174" s="251"/>
      <c r="F174" s="272" t="s">
        <v>726</v>
      </c>
      <c r="G174" s="251"/>
      <c r="H174" s="251" t="s">
        <v>787</v>
      </c>
      <c r="I174" s="251" t="s">
        <v>722</v>
      </c>
      <c r="J174" s="251">
        <v>50</v>
      </c>
      <c r="K174" s="295"/>
    </row>
    <row r="175" spans="2:11" s="1" customFormat="1" ht="15" customHeight="1">
      <c r="B175" s="274"/>
      <c r="C175" s="251" t="s">
        <v>747</v>
      </c>
      <c r="D175" s="251"/>
      <c r="E175" s="251"/>
      <c r="F175" s="272" t="s">
        <v>726</v>
      </c>
      <c r="G175" s="251"/>
      <c r="H175" s="251" t="s">
        <v>787</v>
      </c>
      <c r="I175" s="251" t="s">
        <v>722</v>
      </c>
      <c r="J175" s="251">
        <v>50</v>
      </c>
      <c r="K175" s="295"/>
    </row>
    <row r="176" spans="2:11" s="1" customFormat="1" ht="15" customHeight="1">
      <c r="B176" s="274"/>
      <c r="C176" s="251" t="s">
        <v>745</v>
      </c>
      <c r="D176" s="251"/>
      <c r="E176" s="251"/>
      <c r="F176" s="272" t="s">
        <v>726</v>
      </c>
      <c r="G176" s="251"/>
      <c r="H176" s="251" t="s">
        <v>787</v>
      </c>
      <c r="I176" s="251" t="s">
        <v>722</v>
      </c>
      <c r="J176" s="251">
        <v>50</v>
      </c>
      <c r="K176" s="295"/>
    </row>
    <row r="177" spans="2:11" s="1" customFormat="1" ht="15" customHeight="1">
      <c r="B177" s="274"/>
      <c r="C177" s="251" t="s">
        <v>107</v>
      </c>
      <c r="D177" s="251"/>
      <c r="E177" s="251"/>
      <c r="F177" s="272" t="s">
        <v>720</v>
      </c>
      <c r="G177" s="251"/>
      <c r="H177" s="251" t="s">
        <v>788</v>
      </c>
      <c r="I177" s="251" t="s">
        <v>789</v>
      </c>
      <c r="J177" s="251"/>
      <c r="K177" s="295"/>
    </row>
    <row r="178" spans="2:11" s="1" customFormat="1" ht="15" customHeight="1">
      <c r="B178" s="274"/>
      <c r="C178" s="251" t="s">
        <v>54</v>
      </c>
      <c r="D178" s="251"/>
      <c r="E178" s="251"/>
      <c r="F178" s="272" t="s">
        <v>720</v>
      </c>
      <c r="G178" s="251"/>
      <c r="H178" s="251" t="s">
        <v>790</v>
      </c>
      <c r="I178" s="251" t="s">
        <v>791</v>
      </c>
      <c r="J178" s="251">
        <v>1</v>
      </c>
      <c r="K178" s="295"/>
    </row>
    <row r="179" spans="2:11" s="1" customFormat="1" ht="15" customHeight="1">
      <c r="B179" s="274"/>
      <c r="C179" s="251" t="s">
        <v>50</v>
      </c>
      <c r="D179" s="251"/>
      <c r="E179" s="251"/>
      <c r="F179" s="272" t="s">
        <v>720</v>
      </c>
      <c r="G179" s="251"/>
      <c r="H179" s="251" t="s">
        <v>792</v>
      </c>
      <c r="I179" s="251" t="s">
        <v>722</v>
      </c>
      <c r="J179" s="251">
        <v>20</v>
      </c>
      <c r="K179" s="295"/>
    </row>
    <row r="180" spans="2:11" s="1" customFormat="1" ht="15" customHeight="1">
      <c r="B180" s="274"/>
      <c r="C180" s="251" t="s">
        <v>51</v>
      </c>
      <c r="D180" s="251"/>
      <c r="E180" s="251"/>
      <c r="F180" s="272" t="s">
        <v>720</v>
      </c>
      <c r="G180" s="251"/>
      <c r="H180" s="251" t="s">
        <v>793</v>
      </c>
      <c r="I180" s="251" t="s">
        <v>722</v>
      </c>
      <c r="J180" s="251">
        <v>255</v>
      </c>
      <c r="K180" s="295"/>
    </row>
    <row r="181" spans="2:11" s="1" customFormat="1" ht="15" customHeight="1">
      <c r="B181" s="274"/>
      <c r="C181" s="251" t="s">
        <v>108</v>
      </c>
      <c r="D181" s="251"/>
      <c r="E181" s="251"/>
      <c r="F181" s="272" t="s">
        <v>720</v>
      </c>
      <c r="G181" s="251"/>
      <c r="H181" s="251" t="s">
        <v>684</v>
      </c>
      <c r="I181" s="251" t="s">
        <v>722</v>
      </c>
      <c r="J181" s="251">
        <v>10</v>
      </c>
      <c r="K181" s="295"/>
    </row>
    <row r="182" spans="2:11" s="1" customFormat="1" ht="15" customHeight="1">
      <c r="B182" s="274"/>
      <c r="C182" s="251" t="s">
        <v>109</v>
      </c>
      <c r="D182" s="251"/>
      <c r="E182" s="251"/>
      <c r="F182" s="272" t="s">
        <v>720</v>
      </c>
      <c r="G182" s="251"/>
      <c r="H182" s="251" t="s">
        <v>794</v>
      </c>
      <c r="I182" s="251" t="s">
        <v>755</v>
      </c>
      <c r="J182" s="251"/>
      <c r="K182" s="295"/>
    </row>
    <row r="183" spans="2:11" s="1" customFormat="1" ht="15" customHeight="1">
      <c r="B183" s="274"/>
      <c r="C183" s="251" t="s">
        <v>795</v>
      </c>
      <c r="D183" s="251"/>
      <c r="E183" s="251"/>
      <c r="F183" s="272" t="s">
        <v>720</v>
      </c>
      <c r="G183" s="251"/>
      <c r="H183" s="251" t="s">
        <v>796</v>
      </c>
      <c r="I183" s="251" t="s">
        <v>755</v>
      </c>
      <c r="J183" s="251"/>
      <c r="K183" s="295"/>
    </row>
    <row r="184" spans="2:11" s="1" customFormat="1" ht="15" customHeight="1">
      <c r="B184" s="274"/>
      <c r="C184" s="251" t="s">
        <v>784</v>
      </c>
      <c r="D184" s="251"/>
      <c r="E184" s="251"/>
      <c r="F184" s="272" t="s">
        <v>720</v>
      </c>
      <c r="G184" s="251"/>
      <c r="H184" s="251" t="s">
        <v>797</v>
      </c>
      <c r="I184" s="251" t="s">
        <v>755</v>
      </c>
      <c r="J184" s="251"/>
      <c r="K184" s="295"/>
    </row>
    <row r="185" spans="2:11" s="1" customFormat="1" ht="15" customHeight="1">
      <c r="B185" s="274"/>
      <c r="C185" s="251" t="s">
        <v>111</v>
      </c>
      <c r="D185" s="251"/>
      <c r="E185" s="251"/>
      <c r="F185" s="272" t="s">
        <v>726</v>
      </c>
      <c r="G185" s="251"/>
      <c r="H185" s="251" t="s">
        <v>798</v>
      </c>
      <c r="I185" s="251" t="s">
        <v>722</v>
      </c>
      <c r="J185" s="251">
        <v>50</v>
      </c>
      <c r="K185" s="295"/>
    </row>
    <row r="186" spans="2:11" s="1" customFormat="1" ht="15" customHeight="1">
      <c r="B186" s="274"/>
      <c r="C186" s="251" t="s">
        <v>799</v>
      </c>
      <c r="D186" s="251"/>
      <c r="E186" s="251"/>
      <c r="F186" s="272" t="s">
        <v>726</v>
      </c>
      <c r="G186" s="251"/>
      <c r="H186" s="251" t="s">
        <v>800</v>
      </c>
      <c r="I186" s="251" t="s">
        <v>801</v>
      </c>
      <c r="J186" s="251"/>
      <c r="K186" s="295"/>
    </row>
    <row r="187" spans="2:11" s="1" customFormat="1" ht="15" customHeight="1">
      <c r="B187" s="274"/>
      <c r="C187" s="251" t="s">
        <v>802</v>
      </c>
      <c r="D187" s="251"/>
      <c r="E187" s="251"/>
      <c r="F187" s="272" t="s">
        <v>726</v>
      </c>
      <c r="G187" s="251"/>
      <c r="H187" s="251" t="s">
        <v>803</v>
      </c>
      <c r="I187" s="251" t="s">
        <v>801</v>
      </c>
      <c r="J187" s="251"/>
      <c r="K187" s="295"/>
    </row>
    <row r="188" spans="2:11" s="1" customFormat="1" ht="15" customHeight="1">
      <c r="B188" s="274"/>
      <c r="C188" s="251" t="s">
        <v>804</v>
      </c>
      <c r="D188" s="251"/>
      <c r="E188" s="251"/>
      <c r="F188" s="272" t="s">
        <v>726</v>
      </c>
      <c r="G188" s="251"/>
      <c r="H188" s="251" t="s">
        <v>805</v>
      </c>
      <c r="I188" s="251" t="s">
        <v>801</v>
      </c>
      <c r="J188" s="251"/>
      <c r="K188" s="295"/>
    </row>
    <row r="189" spans="2:11" s="1" customFormat="1" ht="15" customHeight="1">
      <c r="B189" s="274"/>
      <c r="C189" s="308" t="s">
        <v>806</v>
      </c>
      <c r="D189" s="251"/>
      <c r="E189" s="251"/>
      <c r="F189" s="272" t="s">
        <v>726</v>
      </c>
      <c r="G189" s="251"/>
      <c r="H189" s="251" t="s">
        <v>807</v>
      </c>
      <c r="I189" s="251" t="s">
        <v>808</v>
      </c>
      <c r="J189" s="309" t="s">
        <v>809</v>
      </c>
      <c r="K189" s="295"/>
    </row>
    <row r="190" spans="2:11" s="1" customFormat="1" ht="15" customHeight="1">
      <c r="B190" s="274"/>
      <c r="C190" s="308" t="s">
        <v>39</v>
      </c>
      <c r="D190" s="251"/>
      <c r="E190" s="251"/>
      <c r="F190" s="272" t="s">
        <v>720</v>
      </c>
      <c r="G190" s="251"/>
      <c r="H190" s="248" t="s">
        <v>810</v>
      </c>
      <c r="I190" s="251" t="s">
        <v>811</v>
      </c>
      <c r="J190" s="251"/>
      <c r="K190" s="295"/>
    </row>
    <row r="191" spans="2:11" s="1" customFormat="1" ht="15" customHeight="1">
      <c r="B191" s="274"/>
      <c r="C191" s="308" t="s">
        <v>812</v>
      </c>
      <c r="D191" s="251"/>
      <c r="E191" s="251"/>
      <c r="F191" s="272" t="s">
        <v>720</v>
      </c>
      <c r="G191" s="251"/>
      <c r="H191" s="251" t="s">
        <v>813</v>
      </c>
      <c r="I191" s="251" t="s">
        <v>755</v>
      </c>
      <c r="J191" s="251"/>
      <c r="K191" s="295"/>
    </row>
    <row r="192" spans="2:11" s="1" customFormat="1" ht="15" customHeight="1">
      <c r="B192" s="274"/>
      <c r="C192" s="308" t="s">
        <v>814</v>
      </c>
      <c r="D192" s="251"/>
      <c r="E192" s="251"/>
      <c r="F192" s="272" t="s">
        <v>720</v>
      </c>
      <c r="G192" s="251"/>
      <c r="H192" s="251" t="s">
        <v>815</v>
      </c>
      <c r="I192" s="251" t="s">
        <v>755</v>
      </c>
      <c r="J192" s="251"/>
      <c r="K192" s="295"/>
    </row>
    <row r="193" spans="2:11" s="1" customFormat="1" ht="15" customHeight="1">
      <c r="B193" s="274"/>
      <c r="C193" s="308" t="s">
        <v>816</v>
      </c>
      <c r="D193" s="251"/>
      <c r="E193" s="251"/>
      <c r="F193" s="272" t="s">
        <v>726</v>
      </c>
      <c r="G193" s="251"/>
      <c r="H193" s="251" t="s">
        <v>817</v>
      </c>
      <c r="I193" s="251" t="s">
        <v>755</v>
      </c>
      <c r="J193" s="251"/>
      <c r="K193" s="295"/>
    </row>
    <row r="194" spans="2:11" s="1" customFormat="1" ht="15" customHeight="1">
      <c r="B194" s="301"/>
      <c r="C194" s="310"/>
      <c r="D194" s="281"/>
      <c r="E194" s="281"/>
      <c r="F194" s="281"/>
      <c r="G194" s="281"/>
      <c r="H194" s="281"/>
      <c r="I194" s="281"/>
      <c r="J194" s="281"/>
      <c r="K194" s="302"/>
    </row>
    <row r="195" spans="2:11" s="1" customFormat="1" ht="18.75" customHeight="1">
      <c r="B195" s="283"/>
      <c r="C195" s="293"/>
      <c r="D195" s="293"/>
      <c r="E195" s="293"/>
      <c r="F195" s="303"/>
      <c r="G195" s="293"/>
      <c r="H195" s="293"/>
      <c r="I195" s="293"/>
      <c r="J195" s="293"/>
      <c r="K195" s="283"/>
    </row>
    <row r="196" spans="2:11" s="1" customFormat="1" ht="18.75" customHeight="1">
      <c r="B196" s="283"/>
      <c r="C196" s="293"/>
      <c r="D196" s="293"/>
      <c r="E196" s="293"/>
      <c r="F196" s="303"/>
      <c r="G196" s="293"/>
      <c r="H196" s="293"/>
      <c r="I196" s="293"/>
      <c r="J196" s="293"/>
      <c r="K196" s="283"/>
    </row>
    <row r="197" spans="2:11" s="1" customFormat="1" ht="18.75" customHeight="1">
      <c r="B197" s="258"/>
      <c r="C197" s="258"/>
      <c r="D197" s="258"/>
      <c r="E197" s="258"/>
      <c r="F197" s="258"/>
      <c r="G197" s="258"/>
      <c r="H197" s="258"/>
      <c r="I197" s="258"/>
      <c r="J197" s="258"/>
      <c r="K197" s="258"/>
    </row>
    <row r="198" spans="2:11" s="1" customFormat="1" ht="13.5">
      <c r="B198" s="239"/>
      <c r="C198" s="240"/>
      <c r="D198" s="240"/>
      <c r="E198" s="240"/>
      <c r="F198" s="240"/>
      <c r="G198" s="240"/>
      <c r="H198" s="240"/>
      <c r="I198" s="240"/>
      <c r="J198" s="240"/>
      <c r="K198" s="241"/>
    </row>
    <row r="199" spans="2:11" s="1" customFormat="1" ht="21">
      <c r="B199" s="243"/>
      <c r="C199" s="369" t="s">
        <v>818</v>
      </c>
      <c r="D199" s="369"/>
      <c r="E199" s="369"/>
      <c r="F199" s="369"/>
      <c r="G199" s="369"/>
      <c r="H199" s="369"/>
      <c r="I199" s="369"/>
      <c r="J199" s="369"/>
      <c r="K199" s="244"/>
    </row>
    <row r="200" spans="2:11" s="1" customFormat="1" ht="25.5" customHeight="1">
      <c r="B200" s="243"/>
      <c r="C200" s="311" t="s">
        <v>819</v>
      </c>
      <c r="D200" s="311"/>
      <c r="E200" s="311"/>
      <c r="F200" s="311" t="s">
        <v>820</v>
      </c>
      <c r="G200" s="312"/>
      <c r="H200" s="370" t="s">
        <v>821</v>
      </c>
      <c r="I200" s="370"/>
      <c r="J200" s="370"/>
      <c r="K200" s="244"/>
    </row>
    <row r="201" spans="2:11" s="1" customFormat="1" ht="5.25" customHeight="1">
      <c r="B201" s="274"/>
      <c r="C201" s="269"/>
      <c r="D201" s="269"/>
      <c r="E201" s="269"/>
      <c r="F201" s="269"/>
      <c r="G201" s="293"/>
      <c r="H201" s="269"/>
      <c r="I201" s="269"/>
      <c r="J201" s="269"/>
      <c r="K201" s="295"/>
    </row>
    <row r="202" spans="2:11" s="1" customFormat="1" ht="15" customHeight="1">
      <c r="B202" s="274"/>
      <c r="C202" s="251" t="s">
        <v>811</v>
      </c>
      <c r="D202" s="251"/>
      <c r="E202" s="251"/>
      <c r="F202" s="272" t="s">
        <v>40</v>
      </c>
      <c r="G202" s="251"/>
      <c r="H202" s="371" t="s">
        <v>822</v>
      </c>
      <c r="I202" s="371"/>
      <c r="J202" s="371"/>
      <c r="K202" s="295"/>
    </row>
    <row r="203" spans="2:11" s="1" customFormat="1" ht="15" customHeight="1">
      <c r="B203" s="274"/>
      <c r="C203" s="251"/>
      <c r="D203" s="251"/>
      <c r="E203" s="251"/>
      <c r="F203" s="272" t="s">
        <v>41</v>
      </c>
      <c r="G203" s="251"/>
      <c r="H203" s="371" t="s">
        <v>823</v>
      </c>
      <c r="I203" s="371"/>
      <c r="J203" s="371"/>
      <c r="K203" s="295"/>
    </row>
    <row r="204" spans="2:11" s="1" customFormat="1" ht="15" customHeight="1">
      <c r="B204" s="274"/>
      <c r="C204" s="251"/>
      <c r="D204" s="251"/>
      <c r="E204" s="251"/>
      <c r="F204" s="272" t="s">
        <v>44</v>
      </c>
      <c r="G204" s="251"/>
      <c r="H204" s="371" t="s">
        <v>824</v>
      </c>
      <c r="I204" s="371"/>
      <c r="J204" s="371"/>
      <c r="K204" s="295"/>
    </row>
    <row r="205" spans="2:11" s="1" customFormat="1" ht="15" customHeight="1">
      <c r="B205" s="274"/>
      <c r="C205" s="251"/>
      <c r="D205" s="251"/>
      <c r="E205" s="251"/>
      <c r="F205" s="272" t="s">
        <v>42</v>
      </c>
      <c r="G205" s="251"/>
      <c r="H205" s="371" t="s">
        <v>825</v>
      </c>
      <c r="I205" s="371"/>
      <c r="J205" s="371"/>
      <c r="K205" s="295"/>
    </row>
    <row r="206" spans="2:11" s="1" customFormat="1" ht="15" customHeight="1">
      <c r="B206" s="274"/>
      <c r="C206" s="251"/>
      <c r="D206" s="251"/>
      <c r="E206" s="251"/>
      <c r="F206" s="272" t="s">
        <v>43</v>
      </c>
      <c r="G206" s="251"/>
      <c r="H206" s="371" t="s">
        <v>826</v>
      </c>
      <c r="I206" s="371"/>
      <c r="J206" s="371"/>
      <c r="K206" s="295"/>
    </row>
    <row r="207" spans="2:11" s="1" customFormat="1" ht="15" customHeight="1">
      <c r="B207" s="274"/>
      <c r="C207" s="251"/>
      <c r="D207" s="251"/>
      <c r="E207" s="251"/>
      <c r="F207" s="272"/>
      <c r="G207" s="251"/>
      <c r="H207" s="251"/>
      <c r="I207" s="251"/>
      <c r="J207" s="251"/>
      <c r="K207" s="295"/>
    </row>
    <row r="208" spans="2:11" s="1" customFormat="1" ht="15" customHeight="1">
      <c r="B208" s="274"/>
      <c r="C208" s="251" t="s">
        <v>767</v>
      </c>
      <c r="D208" s="251"/>
      <c r="E208" s="251"/>
      <c r="F208" s="272" t="s">
        <v>76</v>
      </c>
      <c r="G208" s="251"/>
      <c r="H208" s="371" t="s">
        <v>827</v>
      </c>
      <c r="I208" s="371"/>
      <c r="J208" s="371"/>
      <c r="K208" s="295"/>
    </row>
    <row r="209" spans="2:11" s="1" customFormat="1" ht="15" customHeight="1">
      <c r="B209" s="274"/>
      <c r="C209" s="251"/>
      <c r="D209" s="251"/>
      <c r="E209" s="251"/>
      <c r="F209" s="272" t="s">
        <v>662</v>
      </c>
      <c r="G209" s="251"/>
      <c r="H209" s="371" t="s">
        <v>663</v>
      </c>
      <c r="I209" s="371"/>
      <c r="J209" s="371"/>
      <c r="K209" s="295"/>
    </row>
    <row r="210" spans="2:11" s="1" customFormat="1" ht="15" customHeight="1">
      <c r="B210" s="274"/>
      <c r="C210" s="251"/>
      <c r="D210" s="251"/>
      <c r="E210" s="251"/>
      <c r="F210" s="272" t="s">
        <v>660</v>
      </c>
      <c r="G210" s="251"/>
      <c r="H210" s="371" t="s">
        <v>828</v>
      </c>
      <c r="I210" s="371"/>
      <c r="J210" s="371"/>
      <c r="K210" s="295"/>
    </row>
    <row r="211" spans="2:11" s="1" customFormat="1" ht="15" customHeight="1">
      <c r="B211" s="313"/>
      <c r="C211" s="251"/>
      <c r="D211" s="251"/>
      <c r="E211" s="251"/>
      <c r="F211" s="272" t="s">
        <v>664</v>
      </c>
      <c r="G211" s="308"/>
      <c r="H211" s="372" t="s">
        <v>665</v>
      </c>
      <c r="I211" s="372"/>
      <c r="J211" s="372"/>
      <c r="K211" s="314"/>
    </row>
    <row r="212" spans="2:11" s="1" customFormat="1" ht="15" customHeight="1">
      <c r="B212" s="313"/>
      <c r="C212" s="251"/>
      <c r="D212" s="251"/>
      <c r="E212" s="251"/>
      <c r="F212" s="272" t="s">
        <v>666</v>
      </c>
      <c r="G212" s="308"/>
      <c r="H212" s="372" t="s">
        <v>829</v>
      </c>
      <c r="I212" s="372"/>
      <c r="J212" s="372"/>
      <c r="K212" s="314"/>
    </row>
    <row r="213" spans="2:11" s="1" customFormat="1" ht="15" customHeight="1">
      <c r="B213" s="313"/>
      <c r="C213" s="251"/>
      <c r="D213" s="251"/>
      <c r="E213" s="251"/>
      <c r="F213" s="272"/>
      <c r="G213" s="308"/>
      <c r="H213" s="299"/>
      <c r="I213" s="299"/>
      <c r="J213" s="299"/>
      <c r="K213" s="314"/>
    </row>
    <row r="214" spans="2:11" s="1" customFormat="1" ht="15" customHeight="1">
      <c r="B214" s="313"/>
      <c r="C214" s="251" t="s">
        <v>791</v>
      </c>
      <c r="D214" s="251"/>
      <c r="E214" s="251"/>
      <c r="F214" s="272">
        <v>1</v>
      </c>
      <c r="G214" s="308"/>
      <c r="H214" s="372" t="s">
        <v>830</v>
      </c>
      <c r="I214" s="372"/>
      <c r="J214" s="372"/>
      <c r="K214" s="314"/>
    </row>
    <row r="215" spans="2:11" s="1" customFormat="1" ht="15" customHeight="1">
      <c r="B215" s="313"/>
      <c r="C215" s="251"/>
      <c r="D215" s="251"/>
      <c r="E215" s="251"/>
      <c r="F215" s="272">
        <v>2</v>
      </c>
      <c r="G215" s="308"/>
      <c r="H215" s="372" t="s">
        <v>831</v>
      </c>
      <c r="I215" s="372"/>
      <c r="J215" s="372"/>
      <c r="K215" s="314"/>
    </row>
    <row r="216" spans="2:11" s="1" customFormat="1" ht="15" customHeight="1">
      <c r="B216" s="313"/>
      <c r="C216" s="251"/>
      <c r="D216" s="251"/>
      <c r="E216" s="251"/>
      <c r="F216" s="272">
        <v>3</v>
      </c>
      <c r="G216" s="308"/>
      <c r="H216" s="372" t="s">
        <v>832</v>
      </c>
      <c r="I216" s="372"/>
      <c r="J216" s="372"/>
      <c r="K216" s="314"/>
    </row>
    <row r="217" spans="2:11" s="1" customFormat="1" ht="15" customHeight="1">
      <c r="B217" s="313"/>
      <c r="C217" s="251"/>
      <c r="D217" s="251"/>
      <c r="E217" s="251"/>
      <c r="F217" s="272">
        <v>4</v>
      </c>
      <c r="G217" s="308"/>
      <c r="H217" s="372" t="s">
        <v>833</v>
      </c>
      <c r="I217" s="372"/>
      <c r="J217" s="372"/>
      <c r="K217" s="314"/>
    </row>
    <row r="218" spans="2:11" s="1" customFormat="1" ht="12.75" customHeight="1">
      <c r="B218" s="315"/>
      <c r="C218" s="316"/>
      <c r="D218" s="316"/>
      <c r="E218" s="316"/>
      <c r="F218" s="316"/>
      <c r="G218" s="316"/>
      <c r="H218" s="316"/>
      <c r="I218" s="316"/>
      <c r="J218" s="316"/>
      <c r="K218" s="31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Etapa I. (J-C)</vt:lpstr>
      <vt:lpstr>02 - Etapa II. (C-garáž)</vt:lpstr>
      <vt:lpstr>03 - Etapa III. (garáž-J)</vt:lpstr>
      <vt:lpstr>99 - VRN</vt:lpstr>
      <vt:lpstr>Pokyny pro vyplnění</vt:lpstr>
      <vt:lpstr>'01 - Etapa I. (J-C)'!Oblast_tisku</vt:lpstr>
      <vt:lpstr>'02 - Etapa II. (C-garáž)'!Oblast_tisku</vt:lpstr>
      <vt:lpstr>'03 - Etapa III. (garáž-J)'!Oblast_tisku</vt:lpstr>
      <vt:lpstr>'99 - VRN'!Oblast_tisku</vt:lpstr>
      <vt:lpstr>'Pokyny pro vyplnění'!Oblast_tisku</vt:lpstr>
      <vt:lpstr>'Rekapitulace stavby'!Oblast_tisku</vt:lpstr>
      <vt:lpstr>'01 - Etapa I. (J-C)'!Print_Titles</vt:lpstr>
      <vt:lpstr>'02 - Etapa II. (C-garáž)'!Print_Titles</vt:lpstr>
      <vt:lpstr>'03 - Etapa III. (garáž-J)'!Print_Titles</vt:lpstr>
      <vt:lpstr>'99 - VRN'!Print_Titles</vt:lpstr>
      <vt:lpstr>'Rekapitulace stavby'!Print_Titles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DESKTOP-9FC8ANO\Comfor</dc:creator>
  <cp:lastModifiedBy>Adéla Marková</cp:lastModifiedBy>
  <cp:revision>1</cp:revision>
  <dcterms:created xsi:type="dcterms:W3CDTF">2023-07-27T17:00:40Z</dcterms:created>
  <dcterms:modified xsi:type="dcterms:W3CDTF">2025-02-27T10:52:21Z</dcterms:modified>
</cp:coreProperties>
</file>