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02 - SO 01 PVC - Podl..." sheetId="2" r:id="rId2"/>
    <sheet name="202503 - SO 02 Marmoleum ..." sheetId="3" r:id="rId3"/>
    <sheet name="202504 - VRN - vedlejší r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'202502 - SO 01 PVC - Podl...'!$C$119:$K$216</definedName>
    <definedName name="_xlnm.Print_Area" localSheetId="1">'202502 - SO 01 PVC - Podl...'!$C$4:$J$76,'202502 - SO 01 PVC - Podl...'!$C$82:$J$101,'202502 - SO 01 PVC - Podl...'!$C$107:$J$216</definedName>
    <definedName name="_xlnm.Print_Titles" localSheetId="1">'202502 - SO 01 PVC - Podl...'!$119:$119</definedName>
    <definedName name="_xlnm._FilterDatabase" localSheetId="2" hidden="1">'202503 - SO 02 Marmoleum ...'!$C$120:$K$219</definedName>
    <definedName name="_xlnm.Print_Area" localSheetId="2">'202503 - SO 02 Marmoleum ...'!$C$4:$J$76,'202503 - SO 02 Marmoleum ...'!$C$82:$J$102,'202503 - SO 02 Marmoleum ...'!$C$108:$J$219</definedName>
    <definedName name="_xlnm.Print_Titles" localSheetId="2">'202503 - SO 02 Marmoleum ...'!$120:$120</definedName>
    <definedName name="_xlnm._FilterDatabase" localSheetId="3" hidden="1">'202504 - VRN - vedlejší r...'!$C$120:$K$141</definedName>
    <definedName name="_xlnm.Print_Area" localSheetId="3">'202504 - VRN - vedlejší r...'!$C$4:$J$76,'202504 - VRN - vedlejší r...'!$C$82:$J$102,'202504 - VRN - vedlejší r...'!$C$108:$J$141</definedName>
    <definedName name="_xlnm.Print_Titles" localSheetId="3">'202504 - VRN - vedlejší r...'!$120:$120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9"/>
  <c r="BH139"/>
  <c r="BG139"/>
  <c r="BF139"/>
  <c r="T139"/>
  <c r="T138"/>
  <c r="R139"/>
  <c r="R138"/>
  <c r="P139"/>
  <c r="P138"/>
  <c r="BI135"/>
  <c r="BH135"/>
  <c r="BG135"/>
  <c r="BF135"/>
  <c r="T135"/>
  <c r="T134"/>
  <c r="R135"/>
  <c r="R134"/>
  <c r="P135"/>
  <c r="P134"/>
  <c r="BI130"/>
  <c r="BH130"/>
  <c r="BG130"/>
  <c r="BF130"/>
  <c r="T130"/>
  <c r="R130"/>
  <c r="P130"/>
  <c r="BI127"/>
  <c r="BH127"/>
  <c r="BG127"/>
  <c r="BF127"/>
  <c r="T127"/>
  <c r="T126"/>
  <c r="R127"/>
  <c r="P127"/>
  <c r="BI124"/>
  <c r="BH124"/>
  <c r="BG124"/>
  <c r="BF124"/>
  <c r="T124"/>
  <c r="T123"/>
  <c r="T122"/>
  <c r="T121"/>
  <c r="R124"/>
  <c r="R123"/>
  <c r="R122"/>
  <c r="P124"/>
  <c r="P123"/>
  <c r="P122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89"/>
  <c r="E7"/>
  <c r="E111"/>
  <c i="3" r="J37"/>
  <c r="J36"/>
  <c i="1" r="AY96"/>
  <c i="3" r="J35"/>
  <c i="1" r="AX96"/>
  <c i="3" r="BI216"/>
  <c r="BH216"/>
  <c r="BG216"/>
  <c r="BF216"/>
  <c r="T216"/>
  <c r="R216"/>
  <c r="P216"/>
  <c r="BI206"/>
  <c r="BH206"/>
  <c r="BG206"/>
  <c r="BF206"/>
  <c r="T206"/>
  <c r="R206"/>
  <c r="P206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117"/>
  <c r="J20"/>
  <c r="J18"/>
  <c r="E18"/>
  <c r="F118"/>
  <c r="J17"/>
  <c r="J15"/>
  <c r="E15"/>
  <c r="F117"/>
  <c r="J14"/>
  <c r="J12"/>
  <c r="J89"/>
  <c r="E7"/>
  <c r="E111"/>
  <c i="2" r="J37"/>
  <c r="J36"/>
  <c i="1" r="AY95"/>
  <c i="2" r="J35"/>
  <c i="1" r="AX95"/>
  <c i="2"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5"/>
  <c r="BH185"/>
  <c r="BG185"/>
  <c r="BF185"/>
  <c r="T185"/>
  <c r="R185"/>
  <c r="P185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91"/>
  <c r="J20"/>
  <c r="J18"/>
  <c r="E18"/>
  <c r="F117"/>
  <c r="J17"/>
  <c r="J15"/>
  <c r="E15"/>
  <c r="F116"/>
  <c r="J14"/>
  <c r="J12"/>
  <c r="J89"/>
  <c r="E7"/>
  <c r="E110"/>
  <c i="1" r="L90"/>
  <c r="AM90"/>
  <c r="AM89"/>
  <c r="L89"/>
  <c r="AM87"/>
  <c r="L87"/>
  <c r="L85"/>
  <c r="L84"/>
  <c i="2" r="J212"/>
  <c r="J153"/>
  <c i="1" r="AS94"/>
  <c i="2" r="J209"/>
  <c r="J198"/>
  <c r="BK168"/>
  <c r="J158"/>
  <c r="BK128"/>
  <c r="J147"/>
  <c r="J128"/>
  <c i="3" r="BK216"/>
  <c r="BK197"/>
  <c r="J166"/>
  <c r="J139"/>
  <c r="J157"/>
  <c r="BK136"/>
  <c r="BK172"/>
  <c r="BK148"/>
  <c r="J193"/>
  <c r="BK151"/>
  <c r="BK142"/>
  <c i="4" r="J124"/>
  <c r="J127"/>
  <c i="2" r="BK185"/>
  <c r="BK158"/>
  <c r="BK142"/>
  <c r="J168"/>
  <c r="J150"/>
  <c r="J123"/>
  <c r="BK212"/>
  <c r="J206"/>
  <c r="J195"/>
  <c r="J163"/>
  <c r="BK153"/>
  <c r="J131"/>
  <c r="BK150"/>
  <c r="J136"/>
  <c i="3" r="BK133"/>
  <c r="J206"/>
  <c r="J190"/>
  <c r="BK160"/>
  <c r="J178"/>
  <c r="BK166"/>
  <c r="BK139"/>
  <c r="J175"/>
  <c r="J133"/>
  <c r="J142"/>
  <c r="BK163"/>
  <c r="J148"/>
  <c r="BK124"/>
  <c i="4" r="J135"/>
  <c r="BK124"/>
  <c i="2" r="J187"/>
  <c r="BK163"/>
  <c r="J144"/>
  <c r="BK187"/>
  <c r="BK165"/>
  <c r="BK133"/>
  <c r="BK215"/>
  <c r="BK209"/>
  <c r="BK198"/>
  <c r="BK192"/>
  <c r="J160"/>
  <c r="BK136"/>
  <c r="BK123"/>
  <c r="J142"/>
  <c r="J125"/>
  <c i="3" r="J216"/>
  <c r="BK193"/>
  <c r="BK169"/>
  <c r="BK145"/>
  <c r="BK129"/>
  <c r="J151"/>
  <c r="BK190"/>
  <c r="J169"/>
  <c r="BK178"/>
  <c r="BK126"/>
  <c r="BK157"/>
  <c r="J136"/>
  <c i="4" r="J139"/>
  <c r="BK139"/>
  <c r="BK127"/>
  <c i="2" r="J185"/>
  <c r="BK147"/>
  <c r="BK125"/>
  <c r="J192"/>
  <c r="BK160"/>
  <c r="BK144"/>
  <c r="J215"/>
  <c r="BK206"/>
  <c r="BK195"/>
  <c r="J165"/>
  <c r="BK155"/>
  <c r="J133"/>
  <c r="J155"/>
  <c r="BK131"/>
  <c i="3" r="J197"/>
  <c r="BK206"/>
  <c r="J172"/>
  <c r="J163"/>
  <c r="BK175"/>
  <c r="J129"/>
  <c r="BK154"/>
  <c r="J154"/>
  <c r="J124"/>
  <c r="J160"/>
  <c r="J145"/>
  <c r="J126"/>
  <c i="4" r="BK130"/>
  <c r="BK135"/>
  <c r="J130"/>
  <c l="1" r="R126"/>
  <c r="R121"/>
  <c r="P126"/>
  <c r="P121"/>
  <c i="1" r="AU97"/>
  <c i="2" r="BK122"/>
  <c r="J122"/>
  <c r="J98"/>
  <c r="R122"/>
  <c r="R121"/>
  <c r="T141"/>
  <c r="T140"/>
  <c r="P141"/>
  <c r="P140"/>
  <c i="3" r="BK123"/>
  <c r="J123"/>
  <c r="J98"/>
  <c r="P132"/>
  <c r="T174"/>
  <c i="2" r="BK141"/>
  <c r="BK140"/>
  <c i="3" r="T123"/>
  <c r="T122"/>
  <c r="BK174"/>
  <c r="J174"/>
  <c r="J101"/>
  <c i="2" r="P122"/>
  <c r="P121"/>
  <c r="T122"/>
  <c r="T121"/>
  <c i="3" r="R123"/>
  <c r="R122"/>
  <c r="R132"/>
  <c r="R174"/>
  <c i="2" r="R141"/>
  <c r="R140"/>
  <c i="3" r="P123"/>
  <c r="P122"/>
  <c r="BK132"/>
  <c r="J132"/>
  <c r="J100"/>
  <c r="T132"/>
  <c r="T131"/>
  <c r="T121"/>
  <c r="P174"/>
  <c i="4" r="BK134"/>
  <c r="J134"/>
  <c r="J100"/>
  <c r="BK123"/>
  <c r="J123"/>
  <c r="J98"/>
  <c r="BK138"/>
  <c r="J138"/>
  <c r="J101"/>
  <c r="F91"/>
  <c r="J92"/>
  <c r="J115"/>
  <c r="F118"/>
  <c r="BE130"/>
  <c r="E85"/>
  <c r="J91"/>
  <c r="BE124"/>
  <c r="BE127"/>
  <c r="BE135"/>
  <c r="BE139"/>
  <c i="2" r="J140"/>
  <c r="J99"/>
  <c r="J141"/>
  <c r="J100"/>
  <c i="3" r="BE133"/>
  <c r="BE154"/>
  <c r="BE178"/>
  <c r="BE206"/>
  <c r="E85"/>
  <c r="F91"/>
  <c r="BE145"/>
  <c r="J91"/>
  <c r="BE151"/>
  <c r="BE166"/>
  <c r="BE197"/>
  <c r="J115"/>
  <c r="J118"/>
  <c r="BE160"/>
  <c r="BE169"/>
  <c r="BE193"/>
  <c r="F92"/>
  <c r="BE124"/>
  <c r="BE139"/>
  <c r="BE142"/>
  <c r="BE148"/>
  <c r="BE157"/>
  <c r="BE172"/>
  <c r="BE175"/>
  <c r="BE190"/>
  <c r="BE126"/>
  <c r="BE129"/>
  <c r="BE136"/>
  <c r="BE163"/>
  <c r="BE216"/>
  <c i="2" r="J92"/>
  <c r="J114"/>
  <c r="BE125"/>
  <c r="BE133"/>
  <c r="BE215"/>
  <c r="F92"/>
  <c r="BE131"/>
  <c r="BE144"/>
  <c r="BE147"/>
  <c r="BE150"/>
  <c r="BE153"/>
  <c r="BE155"/>
  <c r="BE158"/>
  <c r="BE163"/>
  <c r="BE168"/>
  <c r="BE192"/>
  <c r="BE195"/>
  <c r="BE198"/>
  <c r="BE206"/>
  <c r="BE209"/>
  <c r="E85"/>
  <c r="J116"/>
  <c r="BE128"/>
  <c r="BE136"/>
  <c r="BE142"/>
  <c r="BE165"/>
  <c r="BE123"/>
  <c r="F91"/>
  <c r="BE160"/>
  <c r="BE187"/>
  <c r="BE185"/>
  <c r="BE212"/>
  <c r="F36"/>
  <c i="1" r="BC95"/>
  <c i="4" r="J34"/>
  <c i="1" r="AW97"/>
  <c i="4" r="F35"/>
  <c i="1" r="BB97"/>
  <c i="4" r="F37"/>
  <c i="1" r="BD97"/>
  <c i="2" r="F35"/>
  <c i="1" r="BB95"/>
  <c i="3" r="F36"/>
  <c i="1" r="BC96"/>
  <c i="3" r="F34"/>
  <c i="1" r="BA96"/>
  <c i="2" r="J34"/>
  <c i="1" r="AW95"/>
  <c i="3" r="J34"/>
  <c i="1" r="AW96"/>
  <c i="4" r="F36"/>
  <c i="1" r="BC97"/>
  <c i="2" r="F37"/>
  <c i="1" r="BD95"/>
  <c i="3" r="F35"/>
  <c i="1" r="BB96"/>
  <c i="4" r="F34"/>
  <c i="1" r="BA97"/>
  <c i="2" r="F34"/>
  <c i="1" r="BA95"/>
  <c i="3" r="F37"/>
  <c i="1" r="BD96"/>
  <c i="3" l="1" r="R131"/>
  <c r="R121"/>
  <c r="P131"/>
  <c r="P121"/>
  <c i="1" r="AU96"/>
  <c i="2" r="P120"/>
  <c i="1" r="AU95"/>
  <c i="2" r="R120"/>
  <c r="T120"/>
  <c i="4" r="BK126"/>
  <c r="J126"/>
  <c r="J99"/>
  <c i="3" r="BK122"/>
  <c r="J122"/>
  <c r="J97"/>
  <c r="BK131"/>
  <c r="J131"/>
  <c r="J99"/>
  <c i="2" r="BK121"/>
  <c r="J121"/>
  <c r="J97"/>
  <c i="4" r="BK122"/>
  <c r="J122"/>
  <c r="J97"/>
  <c i="3" r="J33"/>
  <c i="1" r="AV96"/>
  <c r="AT96"/>
  <c i="2" r="J33"/>
  <c i="1" r="AV95"/>
  <c r="AT95"/>
  <c i="4" r="J33"/>
  <c i="1" r="AV97"/>
  <c r="AT97"/>
  <c r="BB94"/>
  <c r="W31"/>
  <c r="BC94"/>
  <c r="W32"/>
  <c i="2" r="F33"/>
  <c i="1" r="AZ95"/>
  <c r="BD94"/>
  <c r="W33"/>
  <c i="4" r="F33"/>
  <c i="1" r="AZ97"/>
  <c i="3" r="F33"/>
  <c i="1" r="AZ96"/>
  <c r="BA94"/>
  <c r="W30"/>
  <c i="2" l="1" r="BK120"/>
  <c r="J120"/>
  <c r="J96"/>
  <c i="3" r="BK121"/>
  <c r="J121"/>
  <c r="J96"/>
  <c i="4" r="BK121"/>
  <c r="J121"/>
  <c r="J96"/>
  <c i="1" r="AU94"/>
  <c r="AZ94"/>
  <c r="W29"/>
  <c r="AW94"/>
  <c r="AK30"/>
  <c r="AY94"/>
  <c r="AX94"/>
  <c i="2" l="1" r="J30"/>
  <c i="1" r="AG95"/>
  <c i="4" r="J30"/>
  <c i="1" r="AG97"/>
  <c i="3" r="J30"/>
  <c i="1" r="AG96"/>
  <c r="AV94"/>
  <c r="AK29"/>
  <c i="2" l="1" r="J39"/>
  <c i="3" r="J39"/>
  <c i="4" r="J39"/>
  <c i="1" r="AN96"/>
  <c r="AN95"/>
  <c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<sst xmlns="http://schemas.openxmlformats.org/spreadsheetml/2006/main">
  <si>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</si>
  <si>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</si>
  <si>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</si>
  <si>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</si>
  <si>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</si>
  <si>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{24aad5ad-8617-4232-8ed7-3c6cb224e755}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</si>
  <si>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</si>
  <si>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</si>
  <si>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</si>
  <si>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</si>
  <si>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</si>
  <si>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</si>
  <si>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</si>
  <si>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</si>
  <si>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</si>
  <si>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</si>
  <si>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</si>
  <si>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Podlahy divadlo K. Pippicha</t>
  </si>
  <si>
    <t>KSO:</t>
  </si>
  <si>
    <t>CC-CZ:</t>
  </si>
  <si>
    <t>Místo:</t>
  </si>
  <si>
    <t>Chrudim</t>
  </si>
  <si>
    <t>Datum:</t>
  </si>
  <si>
    <t>19. 2. 2025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</si>
  <si>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</si>
  <si>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</si>
  <si>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</si>
  <si>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</si>
  <si>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</si>
  <si>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</si>
  <si>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</si>
  <si>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</si>
  <si>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</si>
  <si>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</si>
  <si>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</si>
  <si>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</si>
  <si>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</si>
  <si>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</si>
  <si>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</si>
  <si>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</si>
  <si>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</si>
  <si>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</si>
  <si>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</si>
  <si>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</si>
  <si>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</si>
  <si>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</si>
  <si>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</si>
  <si>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</si>
  <si>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</si>
  <si>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</si>
  <si>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</si>
  <si>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</si>
  <si>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</si>
  <si>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</si>
  <si>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</si>
  <si>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</si>
  <si>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</si>
  <si>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</si>
  <si>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</si>
  <si>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</si>
  <si>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</si>
  <si>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</si>
  <si>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</si>
  <si>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</si>
  <si>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</si>
  <si>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</si>
  <si>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</si>
  <si>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</si>
  <si>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</si>
  <si>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</si>
  <si>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</si>
  <si>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</si>
  <si>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</si>
  <si>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</si>
  <si>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</si>
  <si>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</si>
  <si>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</si>
  <si>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</si>
  <si>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</si>
  <si>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202502</t>
  </si>
  <si>
    <t>SO 01 PVC - Podlahy divadlo K. Pippicha</t>
  </si>
  <si>
    <t>STA</t>
  </si>
  <si>
    <t>1</t>
  </si>
  <si>
    <t>{68107504-8d0a-46ce-b559-1618335d33a9}</t>
  </si>
  <si>
    <t>2</t>
  </si>
  <si>
    <t>202503</t>
  </si>
  <si>
    <t>SO 02 Marmoleum - Podlahy divadlo K. Pippicha</t>
  </si>
  <si>
    <t>{4f24e5c9-912c-4cc9-8fe3-6a962e63c708}</t>
  </si>
  <si>
    <t>202504</t>
  </si>
  <si>
    <t>VRN - vedlejší rozpočtové náklady</t>
  </si>
  <si>
    <t>{30ed77d5-42d1-41a2-913d-556726bc1af7}</t>
  </si>
  <si>
    <t>KRYCÍ LIST SOUPISU PRACÍ</t>
  </si>
  <si>
    <t>Objekt:</t>
  </si>
  <si>
    <t>202502 - SO 01 PVC - Podlahy divadlo K. Pippicha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</si>
  <si>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</si>
  <si>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</si>
  <si>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</si>
  <si>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</si>
  <si>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</si>
  <si>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</si>
  <si>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Doprava suti a vybouraných hmot</t>
  </si>
  <si>
    <t>PSV - Práce a dodávky PSV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</si>
  <si>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</si>
  <si>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</si>
  <si>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</si>
  <si>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</si>
  <si>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</si>
  <si>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</si>
  <si>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</si>
  <si>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</si>
  <si>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</si>
  <si>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</si>
  <si>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</si>
  <si>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</si>
  <si>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</si>
  <si>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</si>
  <si>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</si>
  <si>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</si>
  <si>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</si>
  <si>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</si>
  <si>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Doprava suti a vybouraných hmot</t>
  </si>
  <si>
    <t>K</t>
  </si>
  <si>
    <t>997013501</t>
  </si>
  <si>
    <t>Odvoz suti a vybouraných hmot na skládku nebo meziskládku do 1 km se složením</t>
  </si>
  <si>
    <t>t</t>
  </si>
  <si>
    <t>4</t>
  </si>
  <si>
    <t>-514746952</t>
  </si>
  <si>
    <t>PP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</si>
  <si>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</si>
  <si>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</si>
  <si>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</si>
  <si>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572627876</t>
  </si>
  <si>
    <t>Odvoz suti a vybouraných hmot na skládku nebo meziskládku se složením, na vzdálenost Příplatek k ceně za každý další započatý 1 km přes 1 km</t>
  </si>
  <si>
    <t>VV</t>
  </si>
  <si>
    <t>0,389*10 'Přepočtené koeficientem množství</t>
  </si>
  <si>
    <t>3</t>
  </si>
  <si>
    <t>997013631</t>
  </si>
  <si>
    <t>Poplatek za uložení na skládce (skládkovné) stavebního odpadu směsného kód odpadu 17 09 04</t>
  </si>
  <si>
    <t>-1369273447</t>
  </si>
  <si>
    <t>Poplatek za uložení stavebního odpadu na skládce (skládkovné) směsného stavebního a demoličního zatříděného do Katalogu odpadů pod kódem 17 09 04</t>
  </si>
  <si>
    <t>0,389</t>
  </si>
  <si>
    <t>997013635</t>
  </si>
  <si>
    <t>Poplatek za uložení na skládce (skládkovné) komunálního odpadu kód odpadu 20 03 01</t>
  </si>
  <si>
    <t>-1125854757</t>
  </si>
  <si>
    <t>Poplatek za uložení stavebního odpadu na skládce (skládkovné) komunálního zatříděného do Katalogu odpadů pod kódem 20 03 01</t>
  </si>
  <si>
    <t>5</t>
  </si>
  <si>
    <t>997131531R</t>
  </si>
  <si>
    <t>Odvoz na skládku demontovaných konstrukcí plastových, nerecyklovatelných (zatříděných jako komunální odpad 20 03 01) do 1 km</t>
  </si>
  <si>
    <t>1290660507</t>
  </si>
  <si>
    <t>Odvoz na skládku demontovaných konstrukcí s naložením na dopravní prostředek a se složením z plastických hmot do 1 km</t>
  </si>
  <si>
    <t>2,424</t>
  </si>
  <si>
    <t>6</t>
  </si>
  <si>
    <t>997131539R</t>
  </si>
  <si>
    <t>Příplatek ZKD 1 km u odvozu na skládku demontovaných konstrukcí plastových, nerecyklovatelných (zatříděných jako komunální odpad 20 03 01)</t>
  </si>
  <si>
    <t>970311688</t>
  </si>
  <si>
    <t>Odvoz na skládku demontovaných konstrukcí s naložením na dopravní prostředek a se složením z plastických hmot Příplatek k ceně za každý další započatý 1 km přes 1 km</t>
  </si>
  <si>
    <t>2,424*10 'Přepočtené koeficientem množství</t>
  </si>
  <si>
    <t>PSV</t>
  </si>
  <si>
    <t>Práce a dodávky PSV</t>
  </si>
  <si>
    <t>776</t>
  </si>
  <si>
    <t>Podlahy povlakové</t>
  </si>
  <si>
    <t>7</t>
  </si>
  <si>
    <t>776111115</t>
  </si>
  <si>
    <t>Broušení podkladu povlakových podlah před litím stěrky</t>
  </si>
  <si>
    <t>m2</t>
  </si>
  <si>
    <t>16</t>
  </si>
  <si>
    <t>580680108</t>
  </si>
  <si>
    <t>Příprava podkladu povlakových podlah a stěn broušení podlah stávajícího podkladu před litím stěrky</t>
  </si>
  <si>
    <t>8</t>
  </si>
  <si>
    <t>776111116</t>
  </si>
  <si>
    <t>Odstranění zbytků lepidla z podkladu povlakových podlah broušením</t>
  </si>
  <si>
    <t>-1960071569</t>
  </si>
  <si>
    <t>Příprava podkladu povlakových podlah a stěn broušení podlah stávajícího podkladu pro odstranění lepidla (po starých krytinách)</t>
  </si>
  <si>
    <t>153,321</t>
  </si>
  <si>
    <t>9</t>
  </si>
  <si>
    <t>776111125</t>
  </si>
  <si>
    <t>Broušení podkladu povlakových podlah před litím stěrky schodišťových stupňů</t>
  </si>
  <si>
    <t>-1710668150</t>
  </si>
  <si>
    <t>Příprava podkladu povlakových podlah a stěn broušení schodišť stávajícího podkladu před litím stěrky</t>
  </si>
  <si>
    <t>(2,3+2,3+2,6)*0,35</t>
  </si>
  <si>
    <t>10</t>
  </si>
  <si>
    <t>776111126</t>
  </si>
  <si>
    <t>Odstranění zbytků lepidla z podkladu povlakových podlah broušením schodišťových stupňů</t>
  </si>
  <si>
    <t>1828834849</t>
  </si>
  <si>
    <t>Příprava podkladu povlakových podlah a stěn broušení schodišť stávajícího podkladu pro odstranění lepidla (po starých krytinách)</t>
  </si>
  <si>
    <t>2,52</t>
  </si>
  <si>
    <t>11</t>
  </si>
  <si>
    <t>776111311</t>
  </si>
  <si>
    <t>Vysátí podkladu povlakových podlah</t>
  </si>
  <si>
    <t>665156479</t>
  </si>
  <si>
    <t>Příprava podkladu povlakových podlah a stěn vysátí podlah</t>
  </si>
  <si>
    <t>-1295014178</t>
  </si>
  <si>
    <t>13</t>
  </si>
  <si>
    <t>776121112R</t>
  </si>
  <si>
    <t>Vodou ředitelná penetrace savého podkladu povlakových podlah s pískovým vsypem</t>
  </si>
  <si>
    <t>-398757639</t>
  </si>
  <si>
    <t>Příprava podkladu povlakových podlah a stěn penetrace vodou ředitelná podlah</t>
  </si>
  <si>
    <t>14</t>
  </si>
  <si>
    <t>776121113</t>
  </si>
  <si>
    <t>Vodou ředitelná penetrace savého podkladu povlakových podlah schodišťových stupňů</t>
  </si>
  <si>
    <t>-1246489446</t>
  </si>
  <si>
    <t>Příprava podkladu povlakových podlah a stěn penetrace vodou ředitelná schodišť</t>
  </si>
  <si>
    <t>15</t>
  </si>
  <si>
    <t>776141113</t>
  </si>
  <si>
    <t>Stěrka podlahová nivelační pro vyrovnání podkladu povlakových podlah pevnosti 20 MPa tl přes 5 do 8 mm</t>
  </si>
  <si>
    <t>946916657</t>
  </si>
  <si>
    <t>Příprava podkladu povlakových podlah a stěn vyrovnání samonivelační stěrkou podlah min.pevnosti 20 MPa, tloušťky přes 5 do 8 mm</t>
  </si>
  <si>
    <t>776141223</t>
  </si>
  <si>
    <t>Stěrka podlahová nivelační pro vyrovnání podkladu povlakových podlah schodišťových stupňů pevnosti 35 MPa tl přes 5 do 8 mm</t>
  </si>
  <si>
    <t>-1282738119</t>
  </si>
  <si>
    <t>Příprava podkladu povlakových podlah a stěn vyrovnání samonivelační stěrkou schodišť min.pevnosti 35 MPa, tloušťky přes 5 do 8 mm</t>
  </si>
  <si>
    <t>17</t>
  </si>
  <si>
    <t>776201811</t>
  </si>
  <si>
    <t>Demontáž lepených povlakových podlah bez podložky ručně</t>
  </si>
  <si>
    <t>-890729196</t>
  </si>
  <si>
    <t>Demontáž povlakových podlahovin lepených ručně bez podložky</t>
  </si>
  <si>
    <t>Slavoj</t>
  </si>
  <si>
    <t>12,25*7,83</t>
  </si>
  <si>
    <t>1,6</t>
  </si>
  <si>
    <t>Předsálí slavoj</t>
  </si>
  <si>
    <t>2,8*3,9</t>
  </si>
  <si>
    <t>Mezisoučet</t>
  </si>
  <si>
    <t>Kuřárna</t>
  </si>
  <si>
    <t>12,3*2,8</t>
  </si>
  <si>
    <t>Předsálí výtah 1.NP</t>
  </si>
  <si>
    <t>1,4*1,9+0,5</t>
  </si>
  <si>
    <t>Předsálí výtah 2.NP</t>
  </si>
  <si>
    <t>2,4*1,4+0,5</t>
  </si>
  <si>
    <t>Předsálí výtah 3.NP</t>
  </si>
  <si>
    <t>1,63*2,1</t>
  </si>
  <si>
    <t>Součet</t>
  </si>
  <si>
    <t>18</t>
  </si>
  <si>
    <t>776221111</t>
  </si>
  <si>
    <t>Lepení pásů z PVC standardním lepidlem</t>
  </si>
  <si>
    <t>2027670933</t>
  </si>
  <si>
    <t>Montáž podlahovin z PVC lepením standardním lepidlem z pásů</t>
  </si>
  <si>
    <t>19</t>
  </si>
  <si>
    <t>M</t>
  </si>
  <si>
    <t>28411148</t>
  </si>
  <si>
    <t>podlahovina vinylová homogenní protiskluzná se vsypem a výztuž. vrstvou, třída zátěže 34/43, hořlavost Bfl-s1 tl 2,00mm, odolnost vůči bodové zátěži min. okolo 0,03 mm, 3000 g/m2</t>
  </si>
  <si>
    <t>32</t>
  </si>
  <si>
    <t>652204681</t>
  </si>
  <si>
    <t>podlahovina vinylová homogenní protiskluzná se vsypem a výztuž. vrstvou, třída zátěže 34/43, hořlavost Bfl-s1 tl 2,00mm</t>
  </si>
  <si>
    <t>barevnost bude vyvzorkována dle dostupných vzorníků - odstíny tmavě červené / hnědooranžové</t>
  </si>
  <si>
    <t>(153,321 + 2,52)*1,1</t>
  </si>
  <si>
    <t>171,425*1,1 'Přepočtené koeficientem množství</t>
  </si>
  <si>
    <t>20</t>
  </si>
  <si>
    <t>-899321458</t>
  </si>
  <si>
    <t>776301811</t>
  </si>
  <si>
    <t>Odstranění lepených podlahovin bez podložky ze schodišťových stupňů</t>
  </si>
  <si>
    <t>m</t>
  </si>
  <si>
    <t>1843893146</t>
  </si>
  <si>
    <t>Demontáž povlakových podlahovin ze schodišťových stupňů bez podložky</t>
  </si>
  <si>
    <t>22</t>
  </si>
  <si>
    <t>776411111</t>
  </si>
  <si>
    <t>Montáž obvodových soklíků výšky do 80 mm</t>
  </si>
  <si>
    <t>1822711237</t>
  </si>
  <si>
    <t>Montáž soklíků lepením obvodových, výšky do 80 mm</t>
  </si>
  <si>
    <t>12,25+7,83-2,3+12,8+7,83-2,8</t>
  </si>
  <si>
    <t>Předsánlí Slavoj</t>
  </si>
  <si>
    <t>3,9+2,8+3,9+2,8</t>
  </si>
  <si>
    <t>Předsíňky výtahu</t>
  </si>
  <si>
    <t>2,1+2,1+1,6+2,4+2,4+1,4+1,4+1,9+1,9</t>
  </si>
  <si>
    <t>23</t>
  </si>
  <si>
    <t>28411003</t>
  </si>
  <si>
    <t>lišta soklová PVC 30x30mm</t>
  </si>
  <si>
    <t>1691654483</t>
  </si>
  <si>
    <t>17,2*1,02 'Přepočtené koeficientem množství</t>
  </si>
  <si>
    <t>24</t>
  </si>
  <si>
    <t>776411121R</t>
  </si>
  <si>
    <t>Montáž schodišťových soklíků a lišt výšky do 60 mm</t>
  </si>
  <si>
    <t>1539137707</t>
  </si>
  <si>
    <t>Montáž soklíků a lišt schodišťvých, např. lepením, výšky do 60 mm</t>
  </si>
  <si>
    <t>2,3+2,3+2,6+0,9</t>
  </si>
  <si>
    <t>25</t>
  </si>
  <si>
    <t>19416015</t>
  </si>
  <si>
    <t>lišta schodová protiskluzová hliníková 10mm</t>
  </si>
  <si>
    <t>534848727</t>
  </si>
  <si>
    <t>8,1*1,2 'Přepočtené koeficientem množství</t>
  </si>
  <si>
    <t>27</t>
  </si>
  <si>
    <t>998776102</t>
  </si>
  <si>
    <t>Přesun hmot tonážní pro podlahy povlakové v objektech v přes 6 do 12 m</t>
  </si>
  <si>
    <t>-1545373406</t>
  </si>
  <si>
    <t>Přesun hmot pro podlahy povlakové stanovený z hmotnosti přesunovaného materiálu vodorovná dopravní vzdálenost do 50 m základní v objektech výšky přes 6 do 12 m</t>
  </si>
  <si>
    <t>202503 - SO 02 Marmoleum - Podlahy divadlo K. Pippicha</t>
  </si>
  <si>
    <t xml:space="preserve">    783 - Dokončovací práce - nátěry</t>
  </si>
  <si>
    <t>1435828275</t>
  </si>
  <si>
    <t>-856295101</t>
  </si>
  <si>
    <t>0,024*10 'Přepočtené koeficientem množství</t>
  </si>
  <si>
    <t>1692290420</t>
  </si>
  <si>
    <t>-106844601</t>
  </si>
  <si>
    <t>3,52</t>
  </si>
  <si>
    <t>776111126R</t>
  </si>
  <si>
    <t>Odstranění zbytků lepidla z podkladu povlakových podlah broušením schodišťových stupňů a podstupnic</t>
  </si>
  <si>
    <t>418650753</t>
  </si>
  <si>
    <t>2,112+1,408</t>
  </si>
  <si>
    <t>303804584</t>
  </si>
  <si>
    <t>6,4*1,2 'Přepočtené koeficientem množství</t>
  </si>
  <si>
    <t>1765764533</t>
  </si>
  <si>
    <t>-1772531897</t>
  </si>
  <si>
    <t>604010146</t>
  </si>
  <si>
    <t>361996202</t>
  </si>
  <si>
    <t>776301811R</t>
  </si>
  <si>
    <t>Odstranění lepených podlahovin bez podložky ze schodišťových stupňů a podstupnic</t>
  </si>
  <si>
    <t>1114349105</t>
  </si>
  <si>
    <t>4*2*0,8</t>
  </si>
  <si>
    <t>776351111</t>
  </si>
  <si>
    <t>Montáž podlahovin z přírodního linolea (marmolea) na stupnice šířky do 300 mm</t>
  </si>
  <si>
    <t>870886384</t>
  </si>
  <si>
    <t>Montáž podlahovin z přírodního linolea (marmolea) na schodišťové stupně stupnic rovných, šířky do 300 mm</t>
  </si>
  <si>
    <t>28411068</t>
  </si>
  <si>
    <t>linoleum přírodní ze 100% dřevité moučky zátěž 32/41, hořlavost Cfl S1 tl 2,0mm</t>
  </si>
  <si>
    <t>-1443710583</t>
  </si>
  <si>
    <t>6,4*0,33 'Přepočtené koeficientem množství</t>
  </si>
  <si>
    <t>776351121</t>
  </si>
  <si>
    <t>Montáž podlahovin z přírodního linolea (marmolea) na podstupnice výšky do 200 mm</t>
  </si>
  <si>
    <t>-1566977892</t>
  </si>
  <si>
    <t>Montáž podlahovin z přírodního linolea (marmolea) na schodišťové stupně podstupnic, výšky do 200 mm</t>
  </si>
  <si>
    <t>1736745618</t>
  </si>
  <si>
    <t>6,4*0,22 'Přepočtené koeficientem množství</t>
  </si>
  <si>
    <t>1625221323</t>
  </si>
  <si>
    <t>569510658</t>
  </si>
  <si>
    <t>783</t>
  </si>
  <si>
    <t>Dokončovací práce - nátěry</t>
  </si>
  <si>
    <t>783906857R2</t>
  </si>
  <si>
    <t>Odstranění dvou až třech vrstev voskových nátěrů Tuklar metallic z podlah z marmolea chemicky, odstraňovačem nátěrů a popř. i broušením a úklidem (např. vysátí, setření, ...)</t>
  </si>
  <si>
    <t>1548906446</t>
  </si>
  <si>
    <t>Odstranění nátěrů z betonových podlah odstraňovačem nátěrů s obroušením</t>
  </si>
  <si>
    <t>0,3*0,3*272</t>
  </si>
  <si>
    <t>783906857R</t>
  </si>
  <si>
    <t>Odstranění až osmi, místy až deseti vrstev voskových nátěrů Tuklar metallic z podlah z marmolea chemicky, odstraňovačem nátěrů a popř. i broušením a úklidem (např. vysátí, setření, ...)</t>
  </si>
  <si>
    <t>-469860303</t>
  </si>
  <si>
    <t>Foyer 1. NP</t>
  </si>
  <si>
    <t>11,7*5,5+2,46*12,66+3*2,4+3,95*20,05+11,4*2,82-2,82*2,82+12*2,5+5,5*11,73+2,5*3</t>
  </si>
  <si>
    <t>Foyer 2. NP</t>
  </si>
  <si>
    <t>5,5*12,44+2,46*2,5+2,46*23,3+20,5*3,7+13,3*2,4+12,42*2,75+2,45*2,45</t>
  </si>
  <si>
    <t>Sál 1. NP</t>
  </si>
  <si>
    <t>13,8*11,15 + 9 - 0,3*0,3*190</t>
  </si>
  <si>
    <t>Sál 2. NP a lóže</t>
  </si>
  <si>
    <t>(2,05+2,12+2,4+2,73)*3,1*2 - 0,3*0,3*84</t>
  </si>
  <si>
    <t>14,75*4,2</t>
  </si>
  <si>
    <t>783942101R</t>
  </si>
  <si>
    <t>Lokální tmelení marmoleových podlah rozsahu do 10 % pl polyuretanovým tmelem</t>
  </si>
  <si>
    <t>1874362156</t>
  </si>
  <si>
    <t>Tmelení dřevěných podlah lokální, včetně přebroušení tmelených míst rozsahu do 10% plochy, tmelem polyuretanovým</t>
  </si>
  <si>
    <t>783943161R</t>
  </si>
  <si>
    <t>Penetrační polyuretanový nátěr marmolea</t>
  </si>
  <si>
    <t>1636720729</t>
  </si>
  <si>
    <t>Penetrační nátěr betonových podlah pórovitých ( např. z cihelné dlažby, betonu apod.) polyuretanový</t>
  </si>
  <si>
    <t>systémové řešení penetrace, krycí nátěr, lakovací nátěr od jednoho výrobce</t>
  </si>
  <si>
    <t>587,918+286</t>
  </si>
  <si>
    <t>783947111R2</t>
  </si>
  <si>
    <t>Krycí dvojnásobný polyuretanový vodou ředitelný nátěr marmoleové podlahy, barevný cca RAL 8023 - vyvzorkovat</t>
  </si>
  <si>
    <t>1654193651</t>
  </si>
  <si>
    <t>Krycí (uzavírací) nátěr dřevěných podlah dvojnásobný polyuretanový vodou ředitelný</t>
  </si>
  <si>
    <t>barevnost může být upřesněna dle dostupných vzorníků</t>
  </si>
  <si>
    <t>783947111R</t>
  </si>
  <si>
    <t>Krycí dvojnásobný polyuretanový vodou ředitelný nátěr marmoleové podlahy barevný, cca RAL 7035 - vyvzorkovat</t>
  </si>
  <si>
    <t>1527716676</t>
  </si>
  <si>
    <t>13,8*11,15 + 9 + 3,52</t>
  </si>
  <si>
    <t>(2,05+2,12+2,4+2,73)*3,1*2</t>
  </si>
  <si>
    <t>783948211R</t>
  </si>
  <si>
    <t>Lakovací dvojnásobný polyuretanový vodou ředitelný transparentní nátěr marmoleové podlahy</t>
  </si>
  <si>
    <t>1579064887</t>
  </si>
  <si>
    <t>Lakovací nátěr podlah dřevěných dvojnásobný s mezibroušením, lakem transparentním polyuretanovým vodou ředitelným</t>
  </si>
  <si>
    <t>202504 - VRN - vedlejší rozpočtové náklady</t>
  </si>
  <si>
    <t>PSV - Úklid</t>
  </si>
  <si>
    <t xml:space="preserve">    784 - Dokončovací práce - úklid</t>
  </si>
  <si>
    <t>VRN - Vedlejší rozpočtové náklady</t>
  </si>
  <si>
    <t xml:space="preserve">    VRN4 - Inženýrská činnost</t>
  </si>
  <si>
    <t xml:space="preserve">    VRN9 - Ostatní náklady</t>
  </si>
  <si>
    <t>Úklid</t>
  </si>
  <si>
    <t>784</t>
  </si>
  <si>
    <t>Dokončovací práce - úklid</t>
  </si>
  <si>
    <t>784191007R</t>
  </si>
  <si>
    <t>Provedení úklidu dotčených prostor v obvyklé kvalitě</t>
  </si>
  <si>
    <t>ks</t>
  </si>
  <si>
    <t>1721175916</t>
  </si>
  <si>
    <t>Předávané podlahy budou čisté a na oknech vč. žaluzií, římsách apod. nebude usazen prach a nečistoty, v souvislosti v prováděním prací (např. broušením).</t>
  </si>
  <si>
    <t>VRN</t>
  </si>
  <si>
    <t>Vedlejší rozpočtové náklady</t>
  </si>
  <si>
    <t>013274000</t>
  </si>
  <si>
    <t>Pasportizace objektu před započetím prací</t>
  </si>
  <si>
    <t>1024</t>
  </si>
  <si>
    <t>1310697197</t>
  </si>
  <si>
    <t>P</t>
  </si>
  <si>
    <t>Poznámka k položce:_x000d_
Pasportizace dotčené části objektu, vč. přístupových tras, výtahu a vč. dokumentace technického stavu vybavení na předaném staveništi, jako např. obložení, žaluzií, oken, parapetů, světel, ukončovacích dřevěných lišt, rozvodů UT (technická zpráva, video, či fotodokumentace; forma jako u znaleckého posudku, ale nemusí vypracovávat soudní znalec) před zahájením stavby a sledování vlivů stavby na objekt a jeho vybavení. Předání na elektronickém nosiči.</t>
  </si>
  <si>
    <t>013294000</t>
  </si>
  <si>
    <t>Ostatní dokumentace a ocenění požadavků plynoucí ze smlouvy o dílo, jinde neuvedené</t>
  </si>
  <si>
    <t>152263939</t>
  </si>
  <si>
    <t>Ostatní dokumentace stavby</t>
  </si>
  <si>
    <t xml:space="preserve">Poznámka k položce:_x000d_
Vše jinde neoceněné, co je součástí ujednání smlouvy o dílo. Např. požadavky na předložení certifikátů, technických listů výrobků, vzorkovníků a vrozků, a to i průběžně, před stavbou a  během stavby, před objednáním materiálu. Dále pak další požadavky smlouvy o dílo, jako například požadavky na pojištění, požadavky plynoucí ze zásad sociálního, environmentálního a odpovědného zadávání a inovací ve veřejné zakázce, požadavky na etapizaci a pod., které jsou zapracovány do smlouvy o dílo. Dále náklady na dopravu, skládkovné, zařízení staveniště, včetně odběrů potřebných medií, zajištění BOZP, režijní náklady a pod._x000d_
</t>
  </si>
  <si>
    <t>VRN4</t>
  </si>
  <si>
    <t>Inženýrská činnost</t>
  </si>
  <si>
    <t>045303000</t>
  </si>
  <si>
    <t>Koordinační činnost, zpracování a aktualizace harmonogramu prací</t>
  </si>
  <si>
    <t>-1984005081</t>
  </si>
  <si>
    <t>Koordinační činnost</t>
  </si>
  <si>
    <t>Poznámka k položce:_x000d_
Zpracování a aktualizace denního harmonogramu prací. Koordinace prací s dalšími pracemi v divadle - demontáž a zpětná montáž sedadel v sále v 1. NP (s odložením na jeviště) a 2. NP (s odložením přes foyer, do místnosti nad hlavním vstupem). Dále koordinace s pracemi na rekonstrukci ozvučení sálu. Ke koordinaci se počítá s účastí zhotovitele až na několika schůzkách před zahájením prací a operativní upřesňování harmonogramu dle postupu jednotlivých prací, které je nutné koordinovat - k tomu budou probíhat další operativní koordinační schůzky v průběhu provádění prací.</t>
  </si>
  <si>
    <t>VRN9</t>
  </si>
  <si>
    <t>Ostatní náklady</t>
  </si>
  <si>
    <t>092203000</t>
  </si>
  <si>
    <t>Náklady na zaškolení, návody</t>
  </si>
  <si>
    <t>446242728</t>
  </si>
  <si>
    <t>Náklady na zaškolení</t>
  </si>
  <si>
    <t>Poznámka k položce:_x000d_
Zaškolení správce divadla a uklízeček ohledně správné údržby nově instalovaných povrchů podlah, vč. vyhotovení písemného návodu. Návod bude obsahovat i předpokládané intervaly k obnově povrchu podlah s popisem prací, které je nutné po určitém čase realizovat.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</si>
</sst>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35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36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37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38</v>
      </c>
      <c r="E29" s="48"/>
      <c r="F29" s="33" t="s">
        <v>39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40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41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42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43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44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45</v>
      </c>
      <c r="U35" s="55"/>
      <c r="V35" s="55"/>
      <c r="W35" s="55"/>
      <c r="X35" s="57" t="s">
        <v>46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48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49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50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49</v>
      </c>
      <c r="AI60" s="43"/>
      <c r="AJ60" s="43"/>
      <c r="AK60" s="43"/>
      <c r="AL60" s="43"/>
      <c r="AM60" s="65" t="s">
        <v>50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51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52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49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50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49</v>
      </c>
      <c r="AI75" s="43"/>
      <c r="AJ75" s="43"/>
      <c r="AK75" s="43"/>
      <c r="AL75" s="43"/>
      <c r="AM75" s="65" t="s">
        <v>50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53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202501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Podlahy divadlo K. Pippicha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Chrudim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19. 2. 2025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54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32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55</v>
      </c>
      <c r="D92" s="95"/>
      <c r="E92" s="95"/>
      <c r="F92" s="95"/>
      <c r="G92" s="95"/>
      <c r="H92" s="96"/>
      <c r="I92" s="97" t="s">
        <v>56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57</v>
      </c>
      <c r="AH92" s="95"/>
      <c r="AI92" s="95"/>
      <c r="AJ92" s="95"/>
      <c r="AK92" s="95"/>
      <c r="AL92" s="95"/>
      <c r="AM92" s="95"/>
      <c r="AN92" s="97" t="s">
        <v>58</v>
      </c>
      <c r="AO92" s="95"/>
      <c r="AP92" s="99"/>
      <c r="AQ92" s="100" t="s">
        <v>59</v>
      </c>
      <c r="AR92" s="45"/>
      <c r="AS92" s="101" t="s">
        <v>60</v>
      </c>
      <c r="AT92" s="102" t="s">
        <v>61</v>
      </c>
      <c r="AU92" s="102" t="s">
        <v>62</v>
      </c>
      <c r="AV92" s="102" t="s">
        <v>63</v>
      </c>
      <c r="AW92" s="102" t="s">
        <v>64</v>
      </c>
      <c r="AX92" s="102" t="s">
        <v>65</v>
      </c>
      <c r="AY92" s="102" t="s">
        <v>66</v>
      </c>
      <c r="AZ92" s="102" t="s">
        <v>67</v>
      </c>
      <c r="BA92" s="102" t="s">
        <v>68</v>
      </c>
      <c r="BB92" s="102" t="s">
        <v>69</v>
      </c>
      <c r="BC92" s="102" t="s">
        <v>70</v>
      </c>
      <c r="BD92" s="103" t="s">
        <v>71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72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73</v>
      </c>
      <c r="BT94" s="118" t="s">
        <v>74</v>
      </c>
      <c r="BU94" s="119" t="s">
        <v>75</v>
      </c>
      <c r="BV94" s="118" t="s">
        <v>76</v>
      </c>
      <c r="BW94" s="118" t="s">
        <v>5</v>
      </c>
      <c r="BX94" s="118" t="s">
        <v>77</v>
      </c>
      <c r="CL94" s="118" t="s">
        <v>1</v>
      </c>
    </row>
    <row r="95" s="7" customFormat="1" ht="24.75" customHeight="1">
      <c r="A95" s="120" t="s">
        <v>78</v>
      </c>
      <c r="B95" s="121"/>
      <c r="C95" s="122"/>
      <c r="D95" s="123" t="s">
        <v>79</v>
      </c>
      <c r="E95" s="123"/>
      <c r="F95" s="123"/>
      <c r="G95" s="123"/>
      <c r="H95" s="123"/>
      <c r="I95" s="124"/>
      <c r="J95" s="123" t="s">
        <v>80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'202502 - SO 01 PVC - Podl...'!J30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81</v>
      </c>
      <c r="AR95" s="127"/>
      <c r="AS95" s="128">
        <v>0</v>
      </c>
      <c r="AT95" s="129">
        <f>ROUND(SUM(AV95:AW95),2)</f>
        <v>0</v>
      </c>
      <c r="AU95" s="130">
        <f>'202502 - SO 01 PVC - Podl...'!P120</f>
        <v>0</v>
      </c>
      <c r="AV95" s="129">
        <f>'202502 - SO 01 PVC - Podl...'!J33</f>
        <v>0</v>
      </c>
      <c r="AW95" s="129">
        <f>'202502 - SO 01 PVC - Podl...'!J34</f>
        <v>0</v>
      </c>
      <c r="AX95" s="129">
        <f>'202502 - SO 01 PVC - Podl...'!J35</f>
        <v>0</v>
      </c>
      <c r="AY95" s="129">
        <f>'202502 - SO 01 PVC - Podl...'!J36</f>
        <v>0</v>
      </c>
      <c r="AZ95" s="129">
        <f>'202502 - SO 01 PVC - Podl...'!F33</f>
        <v>0</v>
      </c>
      <c r="BA95" s="129">
        <f>'202502 - SO 01 PVC - Podl...'!F34</f>
        <v>0</v>
      </c>
      <c r="BB95" s="129">
        <f>'202502 - SO 01 PVC - Podl...'!F35</f>
        <v>0</v>
      </c>
      <c r="BC95" s="129">
        <f>'202502 - SO 01 PVC - Podl...'!F36</f>
        <v>0</v>
      </c>
      <c r="BD95" s="131">
        <f>'202502 - SO 01 PVC - Podl...'!F37</f>
        <v>0</v>
      </c>
      <c r="BE95" s="7"/>
      <c r="BT95" s="132" t="s">
        <v>82</v>
      </c>
      <c r="BV95" s="132" t="s">
        <v>76</v>
      </c>
      <c r="BW95" s="132" t="s">
        <v>83</v>
      </c>
      <c r="BX95" s="132" t="s">
        <v>5</v>
      </c>
      <c r="CL95" s="132" t="s">
        <v>1</v>
      </c>
      <c r="CM95" s="132" t="s">
        <v>84</v>
      </c>
    </row>
    <row r="96" s="7" customFormat="1" ht="24.75" customHeight="1">
      <c r="A96" s="120" t="s">
        <v>78</v>
      </c>
      <c r="B96" s="121"/>
      <c r="C96" s="122"/>
      <c r="D96" s="123" t="s">
        <v>85</v>
      </c>
      <c r="E96" s="123"/>
      <c r="F96" s="123"/>
      <c r="G96" s="123"/>
      <c r="H96" s="123"/>
      <c r="I96" s="124"/>
      <c r="J96" s="123" t="s">
        <v>86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'202503 - SO 02 Marmoleum 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81</v>
      </c>
      <c r="AR96" s="127"/>
      <c r="AS96" s="128">
        <v>0</v>
      </c>
      <c r="AT96" s="129">
        <f>ROUND(SUM(AV96:AW96),2)</f>
        <v>0</v>
      </c>
      <c r="AU96" s="130">
        <f>'202503 - SO 02 Marmoleum ...'!P121</f>
        <v>0</v>
      </c>
      <c r="AV96" s="129">
        <f>'202503 - SO 02 Marmoleum ...'!J33</f>
        <v>0</v>
      </c>
      <c r="AW96" s="129">
        <f>'202503 - SO 02 Marmoleum ...'!J34</f>
        <v>0</v>
      </c>
      <c r="AX96" s="129">
        <f>'202503 - SO 02 Marmoleum ...'!J35</f>
        <v>0</v>
      </c>
      <c r="AY96" s="129">
        <f>'202503 - SO 02 Marmoleum ...'!J36</f>
        <v>0</v>
      </c>
      <c r="AZ96" s="129">
        <f>'202503 - SO 02 Marmoleum ...'!F33</f>
        <v>0</v>
      </c>
      <c r="BA96" s="129">
        <f>'202503 - SO 02 Marmoleum ...'!F34</f>
        <v>0</v>
      </c>
      <c r="BB96" s="129">
        <f>'202503 - SO 02 Marmoleum ...'!F35</f>
        <v>0</v>
      </c>
      <c r="BC96" s="129">
        <f>'202503 - SO 02 Marmoleum ...'!F36</f>
        <v>0</v>
      </c>
      <c r="BD96" s="131">
        <f>'202503 - SO 02 Marmoleum ...'!F37</f>
        <v>0</v>
      </c>
      <c r="BE96" s="7"/>
      <c r="BT96" s="132" t="s">
        <v>82</v>
      </c>
      <c r="BV96" s="132" t="s">
        <v>76</v>
      </c>
      <c r="BW96" s="132" t="s">
        <v>87</v>
      </c>
      <c r="BX96" s="132" t="s">
        <v>5</v>
      </c>
      <c r="CL96" s="132" t="s">
        <v>1</v>
      </c>
      <c r="CM96" s="132" t="s">
        <v>84</v>
      </c>
    </row>
    <row r="97" s="7" customFormat="1" ht="16.5" customHeight="1">
      <c r="A97" s="120" t="s">
        <v>78</v>
      </c>
      <c r="B97" s="121"/>
      <c r="C97" s="122"/>
      <c r="D97" s="123" t="s">
        <v>88</v>
      </c>
      <c r="E97" s="123"/>
      <c r="F97" s="123"/>
      <c r="G97" s="123"/>
      <c r="H97" s="123"/>
      <c r="I97" s="124"/>
      <c r="J97" s="123" t="s">
        <v>89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'202504 - VRN - vedlejší r...'!J30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81</v>
      </c>
      <c r="AR97" s="127"/>
      <c r="AS97" s="133">
        <v>0</v>
      </c>
      <c r="AT97" s="134">
        <f>ROUND(SUM(AV97:AW97),2)</f>
        <v>0</v>
      </c>
      <c r="AU97" s="135">
        <f>'202504 - VRN - vedlejší r...'!P121</f>
        <v>0</v>
      </c>
      <c r="AV97" s="134">
        <f>'202504 - VRN - vedlejší r...'!J33</f>
        <v>0</v>
      </c>
      <c r="AW97" s="134">
        <f>'202504 - VRN - vedlejší r...'!J34</f>
        <v>0</v>
      </c>
      <c r="AX97" s="134">
        <f>'202504 - VRN - vedlejší r...'!J35</f>
        <v>0</v>
      </c>
      <c r="AY97" s="134">
        <f>'202504 - VRN - vedlejší r...'!J36</f>
        <v>0</v>
      </c>
      <c r="AZ97" s="134">
        <f>'202504 - VRN - vedlejší r...'!F33</f>
        <v>0</v>
      </c>
      <c r="BA97" s="134">
        <f>'202504 - VRN - vedlejší r...'!F34</f>
        <v>0</v>
      </c>
      <c r="BB97" s="134">
        <f>'202504 - VRN - vedlejší r...'!F35</f>
        <v>0</v>
      </c>
      <c r="BC97" s="134">
        <f>'202504 - VRN - vedlejší r...'!F36</f>
        <v>0</v>
      </c>
      <c r="BD97" s="136">
        <f>'202504 - VRN - vedlejší r...'!F37</f>
        <v>0</v>
      </c>
      <c r="BE97" s="7"/>
      <c r="BT97" s="132" t="s">
        <v>82</v>
      </c>
      <c r="BV97" s="132" t="s">
        <v>76</v>
      </c>
      <c r="BW97" s="132" t="s">
        <v>90</v>
      </c>
      <c r="BX97" s="132" t="s">
        <v>5</v>
      </c>
      <c r="CL97" s="132" t="s">
        <v>1</v>
      </c>
      <c r="CM97" s="132" t="s">
        <v>84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LGuEw/r0pmRCJ5r3FUAh1rEKs3bKj/nJRCyQMmIMg8OBWAh4QD4IywPVzd9glXqmNEkHz4Gp2edbj/mC8WtA9w==" hashValue="M+laEMOVDGT2sqyXUt09C4njj9emEEcx3/3Cm0e+UJAyxHO7amcSfJ+e+Q0j2GuPYUTQPhsst7LPhGkVesJADA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202502 - SO 01 PVC - Podl...'!C2" display="/"/>
    <hyperlink ref="A96" location="'202503 - SO 02 Marmoleum ...'!C2" display="/"/>
    <hyperlink ref="A97" location="'202504 - VRN - vedlejší 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84</v>
      </c>
    </row>
    <row r="4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Podlahy divadlo K. Pippicha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19. 2. 2025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34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36</v>
      </c>
      <c r="G32" s="39"/>
      <c r="H32" s="39"/>
      <c r="I32" s="153" t="s">
        <v>35</v>
      </c>
      <c r="J32" s="153" t="s">
        <v>37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38</v>
      </c>
      <c r="E33" s="141" t="s">
        <v>39</v>
      </c>
      <c r="F33" s="155">
        <f>ROUND((SUM(BE120:BE216)),  2)</f>
        <v>0</v>
      </c>
      <c r="G33" s="39"/>
      <c r="H33" s="39"/>
      <c r="I33" s="156">
        <v>0.20999999999999999</v>
      </c>
      <c r="J33" s="155">
        <f>ROUND(((SUM(BE120:BE216))*I33),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40</v>
      </c>
      <c r="F34" s="155">
        <f>ROUND((SUM(BF120:BF216)),  2)</f>
        <v>0</v>
      </c>
      <c r="G34" s="39"/>
      <c r="H34" s="39"/>
      <c r="I34" s="156">
        <v>0.12</v>
      </c>
      <c r="J34" s="155">
        <f>ROUND(((SUM(BF120:BF216))*I34),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41</v>
      </c>
      <c r="F35" s="155">
        <f>ROUND((SUM(BG120:BG216)),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42</v>
      </c>
      <c r="F36" s="155">
        <f>ROUND((SUM(BH120:BH216)),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5">
        <f>ROUND((SUM(BI120:BI216)),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44</v>
      </c>
      <c r="E39" s="159"/>
      <c r="F39" s="159"/>
      <c r="G39" s="160" t="s">
        <v>45</v>
      </c>
      <c r="H39" s="161" t="s">
        <v>46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47</v>
      </c>
      <c r="E50" s="165"/>
      <c r="F50" s="165"/>
      <c r="G50" s="164" t="s">
        <v>48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49</v>
      </c>
      <c r="E61" s="167"/>
      <c r="F61" s="168" t="s">
        <v>50</v>
      </c>
      <c r="G61" s="166" t="s">
        <v>49</v>
      </c>
      <c r="H61" s="167"/>
      <c r="I61" s="167"/>
      <c r="J61" s="169" t="s">
        <v>50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51</v>
      </c>
      <c r="E65" s="170"/>
      <c r="F65" s="170"/>
      <c r="G65" s="164" t="s">
        <v>52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49</v>
      </c>
      <c r="E76" s="167"/>
      <c r="F76" s="168" t="s">
        <v>50</v>
      </c>
      <c r="G76" s="166" t="s">
        <v>49</v>
      </c>
      <c r="H76" s="167"/>
      <c r="I76" s="167"/>
      <c r="J76" s="169" t="s">
        <v>50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Podlahy divadlo K. Pippicha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202502 - SO 01 PVC - Podlahy divadlo K. Pippicha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Chrudim</v>
      </c>
      <c r="G89" s="41"/>
      <c r="H89" s="41"/>
      <c r="I89" s="33" t="s">
        <v>22</v>
      </c>
      <c r="J89" s="80" t="str">
        <f>IF(J12="","",J12)</f>
        <v>19. 2. 2025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s="9" customFormat="1" ht="24.96" customHeight="1">
      <c r="A97" s="9"/>
      <c r="B97" s="180"/>
      <c r="C97" s="181"/>
      <c r="D97" s="182" t="s">
        <v>99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100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101</v>
      </c>
      <c r="E99" s="183"/>
      <c r="F99" s="183"/>
      <c r="G99" s="183"/>
      <c r="H99" s="183"/>
      <c r="I99" s="183"/>
      <c r="J99" s="184">
        <f>J140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102</v>
      </c>
      <c r="E100" s="189"/>
      <c r="F100" s="189"/>
      <c r="G100" s="189"/>
      <c r="H100" s="189"/>
      <c r="I100" s="189"/>
      <c r="J100" s="190">
        <f>J141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103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Podlahy divadlo K. Pippicha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202502 - SO 01 PVC - Podlahy divadlo K. Pippicha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Chrudim</v>
      </c>
      <c r="G114" s="41"/>
      <c r="H114" s="41"/>
      <c r="I114" s="33" t="s">
        <v>22</v>
      </c>
      <c r="J114" s="80" t="str">
        <f>IF(J12="","",J12)</f>
        <v>19. 2. 2025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30</v>
      </c>
      <c r="J116" s="37" t="str">
        <f>E21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32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104</v>
      </c>
      <c r="D119" s="195" t="s">
        <v>59</v>
      </c>
      <c r="E119" s="195" t="s">
        <v>55</v>
      </c>
      <c r="F119" s="195" t="s">
        <v>56</v>
      </c>
      <c r="G119" s="195" t="s">
        <v>105</v>
      </c>
      <c r="H119" s="195" t="s">
        <v>106</v>
      </c>
      <c r="I119" s="195" t="s">
        <v>107</v>
      </c>
      <c r="J119" s="196" t="s">
        <v>96</v>
      </c>
      <c r="K119" s="197" t="s">
        <v>108</v>
      </c>
      <c r="L119" s="198"/>
      <c r="M119" s="101" t="s">
        <v>1</v>
      </c>
      <c r="N119" s="102" t="s">
        <v>38</v>
      </c>
      <c r="O119" s="102" t="s">
        <v>109</v>
      </c>
      <c r="P119" s="102" t="s">
        <v>110</v>
      </c>
      <c r="Q119" s="102" t="s">
        <v>111</v>
      </c>
      <c r="R119" s="102" t="s">
        <v>112</v>
      </c>
      <c r="S119" s="102" t="s">
        <v>113</v>
      </c>
      <c r="T119" s="103" t="s">
        <v>114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115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P121+P140</f>
        <v>0</v>
      </c>
      <c r="Q120" s="105"/>
      <c r="R120" s="201">
        <f>R121+R140</f>
        <v>2.4238434100000004</v>
      </c>
      <c r="S120" s="105"/>
      <c r="T120" s="202">
        <f>T121+T140</f>
        <v>0.38909850000000001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73</v>
      </c>
      <c r="AU120" s="18" t="s">
        <v>98</v>
      </c>
      <c r="BK120" s="203">
        <f>BK121+BK140</f>
        <v>0</v>
      </c>
    </row>
    <row r="121" s="12" customFormat="1" ht="25.92" customHeight="1">
      <c r="A121" s="12"/>
      <c r="B121" s="204"/>
      <c r="C121" s="205"/>
      <c r="D121" s="206" t="s">
        <v>73</v>
      </c>
      <c r="E121" s="207" t="s">
        <v>116</v>
      </c>
      <c r="F121" s="207" t="s">
        <v>117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</f>
        <v>0</v>
      </c>
      <c r="Q121" s="212"/>
      <c r="R121" s="213">
        <f>R122</f>
        <v>0</v>
      </c>
      <c r="S121" s="212"/>
      <c r="T121" s="214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82</v>
      </c>
      <c r="AT121" s="216" t="s">
        <v>73</v>
      </c>
      <c r="AU121" s="216" t="s">
        <v>74</v>
      </c>
      <c r="AY121" s="215" t="s">
        <v>118</v>
      </c>
      <c r="BK121" s="217">
        <f>BK122</f>
        <v>0</v>
      </c>
    </row>
    <row r="122" s="12" customFormat="1" ht="22.8" customHeight="1">
      <c r="A122" s="12"/>
      <c r="B122" s="204"/>
      <c r="C122" s="205"/>
      <c r="D122" s="206" t="s">
        <v>73</v>
      </c>
      <c r="E122" s="218" t="s">
        <v>119</v>
      </c>
      <c r="F122" s="218" t="s">
        <v>120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SUM(P123:P139)</f>
        <v>0</v>
      </c>
      <c r="Q122" s="212"/>
      <c r="R122" s="213">
        <f>SUM(R123:R139)</f>
        <v>0</v>
      </c>
      <c r="S122" s="212"/>
      <c r="T122" s="214">
        <f>SUM(T123:T139)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82</v>
      </c>
      <c r="AT122" s="216" t="s">
        <v>73</v>
      </c>
      <c r="AU122" s="216" t="s">
        <v>82</v>
      </c>
      <c r="AY122" s="215" t="s">
        <v>118</v>
      </c>
      <c r="BK122" s="217">
        <f>SUM(BK123:BK139)</f>
        <v>0</v>
      </c>
    </row>
    <row r="123" s="2" customFormat="1" ht="24.15" customHeight="1">
      <c r="A123" s="39"/>
      <c r="B123" s="40"/>
      <c r="C123" s="220" t="s">
        <v>82</v>
      </c>
      <c r="D123" s="220" t="s">
        <v>121</v>
      </c>
      <c r="E123" s="221" t="s">
        <v>122</v>
      </c>
      <c r="F123" s="222" t="s">
        <v>123</v>
      </c>
      <c r="G123" s="223" t="s">
        <v>124</v>
      </c>
      <c r="H123" s="224">
        <v>0.38900000000000001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39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125</v>
      </c>
      <c r="AT123" s="232" t="s">
        <v>121</v>
      </c>
      <c r="AU123" s="232" t="s">
        <v>84</v>
      </c>
      <c r="AY123" s="18" t="s">
        <v>118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82</v>
      </c>
      <c r="BK123" s="233">
        <f>ROUND(I123*H123,2)</f>
        <v>0</v>
      </c>
      <c r="BL123" s="18" t="s">
        <v>125</v>
      </c>
      <c r="BM123" s="232" t="s">
        <v>126</v>
      </c>
    </row>
    <row r="124" s="2" customFormat="1">
      <c r="A124" s="39"/>
      <c r="B124" s="40"/>
      <c r="C124" s="41"/>
      <c r="D124" s="234" t="s">
        <v>127</v>
      </c>
      <c r="E124" s="41"/>
      <c r="F124" s="235" t="s">
        <v>128</v>
      </c>
      <c r="G124" s="41"/>
      <c r="H124" s="41"/>
      <c r="I124" s="236"/>
      <c r="J124" s="41"/>
      <c r="K124" s="41"/>
      <c r="L124" s="45"/>
      <c r="M124" s="237"/>
      <c r="N124" s="238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127</v>
      </c>
      <c r="AU124" s="18" t="s">
        <v>84</v>
      </c>
    </row>
    <row r="125" s="2" customFormat="1" ht="24.15" customHeight="1">
      <c r="A125" s="39"/>
      <c r="B125" s="40"/>
      <c r="C125" s="220" t="s">
        <v>84</v>
      </c>
      <c r="D125" s="220" t="s">
        <v>121</v>
      </c>
      <c r="E125" s="221" t="s">
        <v>129</v>
      </c>
      <c r="F125" s="222" t="s">
        <v>130</v>
      </c>
      <c r="G125" s="223" t="s">
        <v>124</v>
      </c>
      <c r="H125" s="224">
        <v>3.8900000000000001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39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125</v>
      </c>
      <c r="AT125" s="232" t="s">
        <v>121</v>
      </c>
      <c r="AU125" s="232" t="s">
        <v>84</v>
      </c>
      <c r="AY125" s="18" t="s">
        <v>118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82</v>
      </c>
      <c r="BK125" s="233">
        <f>ROUND(I125*H125,2)</f>
        <v>0</v>
      </c>
      <c r="BL125" s="18" t="s">
        <v>125</v>
      </c>
      <c r="BM125" s="232" t="s">
        <v>131</v>
      </c>
    </row>
    <row r="126" s="2" customFormat="1">
      <c r="A126" s="39"/>
      <c r="B126" s="40"/>
      <c r="C126" s="41"/>
      <c r="D126" s="234" t="s">
        <v>127</v>
      </c>
      <c r="E126" s="41"/>
      <c r="F126" s="235" t="s">
        <v>132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127</v>
      </c>
      <c r="AU126" s="18" t="s">
        <v>84</v>
      </c>
    </row>
    <row r="127" s="13" customFormat="1">
      <c r="A127" s="13"/>
      <c r="B127" s="239"/>
      <c r="C127" s="240"/>
      <c r="D127" s="234" t="s">
        <v>133</v>
      </c>
      <c r="E127" s="240"/>
      <c r="F127" s="241" t="s">
        <v>134</v>
      </c>
      <c r="G127" s="240"/>
      <c r="H127" s="242">
        <v>3.8900000000000001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8" t="s">
        <v>133</v>
      </c>
      <c r="AU127" s="248" t="s">
        <v>84</v>
      </c>
      <c r="AV127" s="13" t="s">
        <v>84</v>
      </c>
      <c r="AW127" s="13" t="s">
        <v>4</v>
      </c>
      <c r="AX127" s="13" t="s">
        <v>82</v>
      </c>
      <c r="AY127" s="248" t="s">
        <v>118</v>
      </c>
    </row>
    <row r="128" s="2" customFormat="1" ht="33" customHeight="1">
      <c r="A128" s="39"/>
      <c r="B128" s="40"/>
      <c r="C128" s="220" t="s">
        <v>135</v>
      </c>
      <c r="D128" s="220" t="s">
        <v>121</v>
      </c>
      <c r="E128" s="221" t="s">
        <v>136</v>
      </c>
      <c r="F128" s="222" t="s">
        <v>137</v>
      </c>
      <c r="G128" s="223" t="s">
        <v>124</v>
      </c>
      <c r="H128" s="224">
        <v>0.38900000000000001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39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125</v>
      </c>
      <c r="AT128" s="232" t="s">
        <v>121</v>
      </c>
      <c r="AU128" s="232" t="s">
        <v>84</v>
      </c>
      <c r="AY128" s="18" t="s">
        <v>118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82</v>
      </c>
      <c r="BK128" s="233">
        <f>ROUND(I128*H128,2)</f>
        <v>0</v>
      </c>
      <c r="BL128" s="18" t="s">
        <v>125</v>
      </c>
      <c r="BM128" s="232" t="s">
        <v>138</v>
      </c>
    </row>
    <row r="129" s="2" customFormat="1">
      <c r="A129" s="39"/>
      <c r="B129" s="40"/>
      <c r="C129" s="41"/>
      <c r="D129" s="234" t="s">
        <v>127</v>
      </c>
      <c r="E129" s="41"/>
      <c r="F129" s="235" t="s">
        <v>139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127</v>
      </c>
      <c r="AU129" s="18" t="s">
        <v>84</v>
      </c>
    </row>
    <row r="130" s="13" customFormat="1">
      <c r="A130" s="13"/>
      <c r="B130" s="239"/>
      <c r="C130" s="240"/>
      <c r="D130" s="234" t="s">
        <v>133</v>
      </c>
      <c r="E130" s="249" t="s">
        <v>1</v>
      </c>
      <c r="F130" s="241" t="s">
        <v>140</v>
      </c>
      <c r="G130" s="240"/>
      <c r="H130" s="242">
        <v>0.38900000000000001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133</v>
      </c>
      <c r="AU130" s="248" t="s">
        <v>84</v>
      </c>
      <c r="AV130" s="13" t="s">
        <v>84</v>
      </c>
      <c r="AW130" s="13" t="s">
        <v>31</v>
      </c>
      <c r="AX130" s="13" t="s">
        <v>82</v>
      </c>
      <c r="AY130" s="248" t="s">
        <v>118</v>
      </c>
    </row>
    <row r="131" s="2" customFormat="1" ht="24.15" customHeight="1">
      <c r="A131" s="39"/>
      <c r="B131" s="40"/>
      <c r="C131" s="220" t="s">
        <v>125</v>
      </c>
      <c r="D131" s="220" t="s">
        <v>121</v>
      </c>
      <c r="E131" s="221" t="s">
        <v>141</v>
      </c>
      <c r="F131" s="222" t="s">
        <v>142</v>
      </c>
      <c r="G131" s="223" t="s">
        <v>124</v>
      </c>
      <c r="H131" s="224">
        <v>2.4239999999999999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39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125</v>
      </c>
      <c r="AT131" s="232" t="s">
        <v>121</v>
      </c>
      <c r="AU131" s="232" t="s">
        <v>84</v>
      </c>
      <c r="AY131" s="18" t="s">
        <v>118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82</v>
      </c>
      <c r="BK131" s="233">
        <f>ROUND(I131*H131,2)</f>
        <v>0</v>
      </c>
      <c r="BL131" s="18" t="s">
        <v>125</v>
      </c>
      <c r="BM131" s="232" t="s">
        <v>143</v>
      </c>
    </row>
    <row r="132" s="2" customFormat="1">
      <c r="A132" s="39"/>
      <c r="B132" s="40"/>
      <c r="C132" s="41"/>
      <c r="D132" s="234" t="s">
        <v>127</v>
      </c>
      <c r="E132" s="41"/>
      <c r="F132" s="235" t="s">
        <v>144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127</v>
      </c>
      <c r="AU132" s="18" t="s">
        <v>84</v>
      </c>
    </row>
    <row r="133" s="2" customFormat="1" ht="37.8" customHeight="1">
      <c r="A133" s="39"/>
      <c r="B133" s="40"/>
      <c r="C133" s="220" t="s">
        <v>145</v>
      </c>
      <c r="D133" s="220" t="s">
        <v>121</v>
      </c>
      <c r="E133" s="221" t="s">
        <v>146</v>
      </c>
      <c r="F133" s="222" t="s">
        <v>147</v>
      </c>
      <c r="G133" s="223" t="s">
        <v>124</v>
      </c>
      <c r="H133" s="224">
        <v>2.4239999999999999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39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125</v>
      </c>
      <c r="AT133" s="232" t="s">
        <v>121</v>
      </c>
      <c r="AU133" s="232" t="s">
        <v>84</v>
      </c>
      <c r="AY133" s="18" t="s">
        <v>118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82</v>
      </c>
      <c r="BK133" s="233">
        <f>ROUND(I133*H133,2)</f>
        <v>0</v>
      </c>
      <c r="BL133" s="18" t="s">
        <v>125</v>
      </c>
      <c r="BM133" s="232" t="s">
        <v>148</v>
      </c>
    </row>
    <row r="134" s="2" customFormat="1">
      <c r="A134" s="39"/>
      <c r="B134" s="40"/>
      <c r="C134" s="41"/>
      <c r="D134" s="234" t="s">
        <v>127</v>
      </c>
      <c r="E134" s="41"/>
      <c r="F134" s="235" t="s">
        <v>149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127</v>
      </c>
      <c r="AU134" s="18" t="s">
        <v>84</v>
      </c>
    </row>
    <row r="135" s="13" customFormat="1">
      <c r="A135" s="13"/>
      <c r="B135" s="239"/>
      <c r="C135" s="240"/>
      <c r="D135" s="234" t="s">
        <v>133</v>
      </c>
      <c r="E135" s="249" t="s">
        <v>1</v>
      </c>
      <c r="F135" s="241" t="s">
        <v>150</v>
      </c>
      <c r="G135" s="240"/>
      <c r="H135" s="242">
        <v>2.4239999999999999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133</v>
      </c>
      <c r="AU135" s="248" t="s">
        <v>84</v>
      </c>
      <c r="AV135" s="13" t="s">
        <v>84</v>
      </c>
      <c r="AW135" s="13" t="s">
        <v>31</v>
      </c>
      <c r="AX135" s="13" t="s">
        <v>82</v>
      </c>
      <c r="AY135" s="248" t="s">
        <v>118</v>
      </c>
    </row>
    <row r="136" s="2" customFormat="1" ht="49.05" customHeight="1">
      <c r="A136" s="39"/>
      <c r="B136" s="40"/>
      <c r="C136" s="220" t="s">
        <v>151</v>
      </c>
      <c r="D136" s="220" t="s">
        <v>121</v>
      </c>
      <c r="E136" s="221" t="s">
        <v>152</v>
      </c>
      <c r="F136" s="222" t="s">
        <v>153</v>
      </c>
      <c r="G136" s="223" t="s">
        <v>124</v>
      </c>
      <c r="H136" s="224">
        <v>24.239999999999998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39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125</v>
      </c>
      <c r="AT136" s="232" t="s">
        <v>121</v>
      </c>
      <c r="AU136" s="232" t="s">
        <v>84</v>
      </c>
      <c r="AY136" s="18" t="s">
        <v>118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82</v>
      </c>
      <c r="BK136" s="233">
        <f>ROUND(I136*H136,2)</f>
        <v>0</v>
      </c>
      <c r="BL136" s="18" t="s">
        <v>125</v>
      </c>
      <c r="BM136" s="232" t="s">
        <v>154</v>
      </c>
    </row>
    <row r="137" s="2" customFormat="1">
      <c r="A137" s="39"/>
      <c r="B137" s="40"/>
      <c r="C137" s="41"/>
      <c r="D137" s="234" t="s">
        <v>127</v>
      </c>
      <c r="E137" s="41"/>
      <c r="F137" s="235" t="s">
        <v>155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127</v>
      </c>
      <c r="AU137" s="18" t="s">
        <v>84</v>
      </c>
    </row>
    <row r="138" s="13" customFormat="1">
      <c r="A138" s="13"/>
      <c r="B138" s="239"/>
      <c r="C138" s="240"/>
      <c r="D138" s="234" t="s">
        <v>133</v>
      </c>
      <c r="E138" s="249" t="s">
        <v>1</v>
      </c>
      <c r="F138" s="241" t="s">
        <v>150</v>
      </c>
      <c r="G138" s="240"/>
      <c r="H138" s="242">
        <v>2.4239999999999999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133</v>
      </c>
      <c r="AU138" s="248" t="s">
        <v>84</v>
      </c>
      <c r="AV138" s="13" t="s">
        <v>84</v>
      </c>
      <c r="AW138" s="13" t="s">
        <v>31</v>
      </c>
      <c r="AX138" s="13" t="s">
        <v>82</v>
      </c>
      <c r="AY138" s="248" t="s">
        <v>118</v>
      </c>
    </row>
    <row r="139" s="13" customFormat="1">
      <c r="A139" s="13"/>
      <c r="B139" s="239"/>
      <c r="C139" s="240"/>
      <c r="D139" s="234" t="s">
        <v>133</v>
      </c>
      <c r="E139" s="240"/>
      <c r="F139" s="241" t="s">
        <v>156</v>
      </c>
      <c r="G139" s="240"/>
      <c r="H139" s="242">
        <v>24.239999999999998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133</v>
      </c>
      <c r="AU139" s="248" t="s">
        <v>84</v>
      </c>
      <c r="AV139" s="13" t="s">
        <v>84</v>
      </c>
      <c r="AW139" s="13" t="s">
        <v>4</v>
      </c>
      <c r="AX139" s="13" t="s">
        <v>82</v>
      </c>
      <c r="AY139" s="248" t="s">
        <v>118</v>
      </c>
    </row>
    <row r="140" s="12" customFormat="1" ht="25.92" customHeight="1">
      <c r="A140" s="12"/>
      <c r="B140" s="204"/>
      <c r="C140" s="205"/>
      <c r="D140" s="206" t="s">
        <v>73</v>
      </c>
      <c r="E140" s="207" t="s">
        <v>157</v>
      </c>
      <c r="F140" s="207" t="s">
        <v>158</v>
      </c>
      <c r="G140" s="205"/>
      <c r="H140" s="205"/>
      <c r="I140" s="208"/>
      <c r="J140" s="209">
        <f>BK140</f>
        <v>0</v>
      </c>
      <c r="K140" s="205"/>
      <c r="L140" s="210"/>
      <c r="M140" s="211"/>
      <c r="N140" s="212"/>
      <c r="O140" s="212"/>
      <c r="P140" s="213">
        <f>P141</f>
        <v>0</v>
      </c>
      <c r="Q140" s="212"/>
      <c r="R140" s="213">
        <f>R141</f>
        <v>2.4238434100000004</v>
      </c>
      <c r="S140" s="212"/>
      <c r="T140" s="214">
        <f>T141</f>
        <v>0.38909850000000001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84</v>
      </c>
      <c r="AT140" s="216" t="s">
        <v>73</v>
      </c>
      <c r="AU140" s="216" t="s">
        <v>74</v>
      </c>
      <c r="AY140" s="215" t="s">
        <v>118</v>
      </c>
      <c r="BK140" s="217">
        <f>BK141</f>
        <v>0</v>
      </c>
    </row>
    <row r="141" s="12" customFormat="1" ht="22.8" customHeight="1">
      <c r="A141" s="12"/>
      <c r="B141" s="204"/>
      <c r="C141" s="205"/>
      <c r="D141" s="206" t="s">
        <v>73</v>
      </c>
      <c r="E141" s="218" t="s">
        <v>159</v>
      </c>
      <c r="F141" s="218" t="s">
        <v>160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SUM(P142:P216)</f>
        <v>0</v>
      </c>
      <c r="Q141" s="212"/>
      <c r="R141" s="213">
        <f>SUM(R142:R216)</f>
        <v>2.4238434100000004</v>
      </c>
      <c r="S141" s="212"/>
      <c r="T141" s="214">
        <f>SUM(T142:T216)</f>
        <v>0.38909850000000001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84</v>
      </c>
      <c r="AT141" s="216" t="s">
        <v>73</v>
      </c>
      <c r="AU141" s="216" t="s">
        <v>82</v>
      </c>
      <c r="AY141" s="215" t="s">
        <v>118</v>
      </c>
      <c r="BK141" s="217">
        <f>SUM(BK142:BK216)</f>
        <v>0</v>
      </c>
    </row>
    <row r="142" s="2" customFormat="1" ht="24.15" customHeight="1">
      <c r="A142" s="39"/>
      <c r="B142" s="40"/>
      <c r="C142" s="220" t="s">
        <v>161</v>
      </c>
      <c r="D142" s="220" t="s">
        <v>121</v>
      </c>
      <c r="E142" s="221" t="s">
        <v>162</v>
      </c>
      <c r="F142" s="222" t="s">
        <v>163</v>
      </c>
      <c r="G142" s="223" t="s">
        <v>164</v>
      </c>
      <c r="H142" s="224">
        <v>153.321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39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165</v>
      </c>
      <c r="AT142" s="232" t="s">
        <v>121</v>
      </c>
      <c r="AU142" s="232" t="s">
        <v>84</v>
      </c>
      <c r="AY142" s="18" t="s">
        <v>118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82</v>
      </c>
      <c r="BK142" s="233">
        <f>ROUND(I142*H142,2)</f>
        <v>0</v>
      </c>
      <c r="BL142" s="18" t="s">
        <v>165</v>
      </c>
      <c r="BM142" s="232" t="s">
        <v>166</v>
      </c>
    </row>
    <row r="143" s="2" customFormat="1">
      <c r="A143" s="39"/>
      <c r="B143" s="40"/>
      <c r="C143" s="41"/>
      <c r="D143" s="234" t="s">
        <v>127</v>
      </c>
      <c r="E143" s="41"/>
      <c r="F143" s="235" t="s">
        <v>167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127</v>
      </c>
      <c r="AU143" s="18" t="s">
        <v>84</v>
      </c>
    </row>
    <row r="144" s="2" customFormat="1" ht="24.15" customHeight="1">
      <c r="A144" s="39"/>
      <c r="B144" s="40"/>
      <c r="C144" s="220" t="s">
        <v>168</v>
      </c>
      <c r="D144" s="220" t="s">
        <v>121</v>
      </c>
      <c r="E144" s="221" t="s">
        <v>169</v>
      </c>
      <c r="F144" s="222" t="s">
        <v>170</v>
      </c>
      <c r="G144" s="223" t="s">
        <v>164</v>
      </c>
      <c r="H144" s="224">
        <v>153.321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39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165</v>
      </c>
      <c r="AT144" s="232" t="s">
        <v>121</v>
      </c>
      <c r="AU144" s="232" t="s">
        <v>84</v>
      </c>
      <c r="AY144" s="18" t="s">
        <v>118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82</v>
      </c>
      <c r="BK144" s="233">
        <f>ROUND(I144*H144,2)</f>
        <v>0</v>
      </c>
      <c r="BL144" s="18" t="s">
        <v>165</v>
      </c>
      <c r="BM144" s="232" t="s">
        <v>171</v>
      </c>
    </row>
    <row r="145" s="2" customFormat="1">
      <c r="A145" s="39"/>
      <c r="B145" s="40"/>
      <c r="C145" s="41"/>
      <c r="D145" s="234" t="s">
        <v>127</v>
      </c>
      <c r="E145" s="41"/>
      <c r="F145" s="235" t="s">
        <v>172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127</v>
      </c>
      <c r="AU145" s="18" t="s">
        <v>84</v>
      </c>
    </row>
    <row r="146" s="13" customFormat="1">
      <c r="A146" s="13"/>
      <c r="B146" s="239"/>
      <c r="C146" s="240"/>
      <c r="D146" s="234" t="s">
        <v>133</v>
      </c>
      <c r="E146" s="249" t="s">
        <v>1</v>
      </c>
      <c r="F146" s="241" t="s">
        <v>173</v>
      </c>
      <c r="G146" s="240"/>
      <c r="H146" s="242">
        <v>153.321</v>
      </c>
      <c r="I146" s="243"/>
      <c r="J146" s="240"/>
      <c r="K146" s="240"/>
      <c r="L146" s="244"/>
      <c r="M146" s="245"/>
      <c r="N146" s="246"/>
      <c r="O146" s="246"/>
      <c r="P146" s="246"/>
      <c r="Q146" s="246"/>
      <c r="R146" s="246"/>
      <c r="S146" s="246"/>
      <c r="T146" s="24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8" t="s">
        <v>133</v>
      </c>
      <c r="AU146" s="248" t="s">
        <v>84</v>
      </c>
      <c r="AV146" s="13" t="s">
        <v>84</v>
      </c>
      <c r="AW146" s="13" t="s">
        <v>31</v>
      </c>
      <c r="AX146" s="13" t="s">
        <v>82</v>
      </c>
      <c r="AY146" s="248" t="s">
        <v>118</v>
      </c>
    </row>
    <row r="147" s="2" customFormat="1" ht="24.15" customHeight="1">
      <c r="A147" s="39"/>
      <c r="B147" s="40"/>
      <c r="C147" s="220" t="s">
        <v>174</v>
      </c>
      <c r="D147" s="220" t="s">
        <v>121</v>
      </c>
      <c r="E147" s="221" t="s">
        <v>175</v>
      </c>
      <c r="F147" s="222" t="s">
        <v>176</v>
      </c>
      <c r="G147" s="223" t="s">
        <v>164</v>
      </c>
      <c r="H147" s="224">
        <v>2.52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39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165</v>
      </c>
      <c r="AT147" s="232" t="s">
        <v>121</v>
      </c>
      <c r="AU147" s="232" t="s">
        <v>84</v>
      </c>
      <c r="AY147" s="18" t="s">
        <v>118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82</v>
      </c>
      <c r="BK147" s="233">
        <f>ROUND(I147*H147,2)</f>
        <v>0</v>
      </c>
      <c r="BL147" s="18" t="s">
        <v>165</v>
      </c>
      <c r="BM147" s="232" t="s">
        <v>177</v>
      </c>
    </row>
    <row r="148" s="2" customFormat="1">
      <c r="A148" s="39"/>
      <c r="B148" s="40"/>
      <c r="C148" s="41"/>
      <c r="D148" s="234" t="s">
        <v>127</v>
      </c>
      <c r="E148" s="41"/>
      <c r="F148" s="235" t="s">
        <v>178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127</v>
      </c>
      <c r="AU148" s="18" t="s">
        <v>84</v>
      </c>
    </row>
    <row r="149" s="13" customFormat="1">
      <c r="A149" s="13"/>
      <c r="B149" s="239"/>
      <c r="C149" s="240"/>
      <c r="D149" s="234" t="s">
        <v>133</v>
      </c>
      <c r="E149" s="249" t="s">
        <v>1</v>
      </c>
      <c r="F149" s="241" t="s">
        <v>179</v>
      </c>
      <c r="G149" s="240"/>
      <c r="H149" s="242">
        <v>2.52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133</v>
      </c>
      <c r="AU149" s="248" t="s">
        <v>84</v>
      </c>
      <c r="AV149" s="13" t="s">
        <v>84</v>
      </c>
      <c r="AW149" s="13" t="s">
        <v>31</v>
      </c>
      <c r="AX149" s="13" t="s">
        <v>82</v>
      </c>
      <c r="AY149" s="248" t="s">
        <v>118</v>
      </c>
    </row>
    <row r="150" s="2" customFormat="1" ht="24.15" customHeight="1">
      <c r="A150" s="39"/>
      <c r="B150" s="40"/>
      <c r="C150" s="220" t="s">
        <v>180</v>
      </c>
      <c r="D150" s="220" t="s">
        <v>121</v>
      </c>
      <c r="E150" s="221" t="s">
        <v>181</v>
      </c>
      <c r="F150" s="222" t="s">
        <v>182</v>
      </c>
      <c r="G150" s="223" t="s">
        <v>164</v>
      </c>
      <c r="H150" s="224">
        <v>2.52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39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165</v>
      </c>
      <c r="AT150" s="232" t="s">
        <v>121</v>
      </c>
      <c r="AU150" s="232" t="s">
        <v>84</v>
      </c>
      <c r="AY150" s="18" t="s">
        <v>118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82</v>
      </c>
      <c r="BK150" s="233">
        <f>ROUND(I150*H150,2)</f>
        <v>0</v>
      </c>
      <c r="BL150" s="18" t="s">
        <v>165</v>
      </c>
      <c r="BM150" s="232" t="s">
        <v>183</v>
      </c>
    </row>
    <row r="151" s="2" customFormat="1">
      <c r="A151" s="39"/>
      <c r="B151" s="40"/>
      <c r="C151" s="41"/>
      <c r="D151" s="234" t="s">
        <v>127</v>
      </c>
      <c r="E151" s="41"/>
      <c r="F151" s="235" t="s">
        <v>184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127</v>
      </c>
      <c r="AU151" s="18" t="s">
        <v>84</v>
      </c>
    </row>
    <row r="152" s="13" customFormat="1">
      <c r="A152" s="13"/>
      <c r="B152" s="239"/>
      <c r="C152" s="240"/>
      <c r="D152" s="234" t="s">
        <v>133</v>
      </c>
      <c r="E152" s="249" t="s">
        <v>1</v>
      </c>
      <c r="F152" s="241" t="s">
        <v>185</v>
      </c>
      <c r="G152" s="240"/>
      <c r="H152" s="242">
        <v>2.52</v>
      </c>
      <c r="I152" s="243"/>
      <c r="J152" s="240"/>
      <c r="K152" s="240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133</v>
      </c>
      <c r="AU152" s="248" t="s">
        <v>84</v>
      </c>
      <c r="AV152" s="13" t="s">
        <v>84</v>
      </c>
      <c r="AW152" s="13" t="s">
        <v>31</v>
      </c>
      <c r="AX152" s="13" t="s">
        <v>82</v>
      </c>
      <c r="AY152" s="248" t="s">
        <v>118</v>
      </c>
    </row>
    <row r="153" s="2" customFormat="1" ht="16.5" customHeight="1">
      <c r="A153" s="39"/>
      <c r="B153" s="40"/>
      <c r="C153" s="220" t="s">
        <v>186</v>
      </c>
      <c r="D153" s="220" t="s">
        <v>121</v>
      </c>
      <c r="E153" s="221" t="s">
        <v>187</v>
      </c>
      <c r="F153" s="222" t="s">
        <v>188</v>
      </c>
      <c r="G153" s="223" t="s">
        <v>164</v>
      </c>
      <c r="H153" s="224">
        <v>153.321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39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165</v>
      </c>
      <c r="AT153" s="232" t="s">
        <v>121</v>
      </c>
      <c r="AU153" s="232" t="s">
        <v>84</v>
      </c>
      <c r="AY153" s="18" t="s">
        <v>118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82</v>
      </c>
      <c r="BK153" s="233">
        <f>ROUND(I153*H153,2)</f>
        <v>0</v>
      </c>
      <c r="BL153" s="18" t="s">
        <v>165</v>
      </c>
      <c r="BM153" s="232" t="s">
        <v>189</v>
      </c>
    </row>
    <row r="154" s="2" customFormat="1">
      <c r="A154" s="39"/>
      <c r="B154" s="40"/>
      <c r="C154" s="41"/>
      <c r="D154" s="234" t="s">
        <v>127</v>
      </c>
      <c r="E154" s="41"/>
      <c r="F154" s="235" t="s">
        <v>190</v>
      </c>
      <c r="G154" s="41"/>
      <c r="H154" s="41"/>
      <c r="I154" s="236"/>
      <c r="J154" s="41"/>
      <c r="K154" s="41"/>
      <c r="L154" s="45"/>
      <c r="M154" s="237"/>
      <c r="N154" s="238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127</v>
      </c>
      <c r="AU154" s="18" t="s">
        <v>84</v>
      </c>
    </row>
    <row r="155" s="2" customFormat="1" ht="16.5" customHeight="1">
      <c r="A155" s="39"/>
      <c r="B155" s="40"/>
      <c r="C155" s="220" t="s">
        <v>8</v>
      </c>
      <c r="D155" s="220" t="s">
        <v>121</v>
      </c>
      <c r="E155" s="221" t="s">
        <v>187</v>
      </c>
      <c r="F155" s="222" t="s">
        <v>188</v>
      </c>
      <c r="G155" s="223" t="s">
        <v>164</v>
      </c>
      <c r="H155" s="224">
        <v>2.52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39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165</v>
      </c>
      <c r="AT155" s="232" t="s">
        <v>121</v>
      </c>
      <c r="AU155" s="232" t="s">
        <v>84</v>
      </c>
      <c r="AY155" s="18" t="s">
        <v>118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82</v>
      </c>
      <c r="BK155" s="233">
        <f>ROUND(I155*H155,2)</f>
        <v>0</v>
      </c>
      <c r="BL155" s="18" t="s">
        <v>165</v>
      </c>
      <c r="BM155" s="232" t="s">
        <v>191</v>
      </c>
    </row>
    <row r="156" s="2" customFormat="1">
      <c r="A156" s="39"/>
      <c r="B156" s="40"/>
      <c r="C156" s="41"/>
      <c r="D156" s="234" t="s">
        <v>127</v>
      </c>
      <c r="E156" s="41"/>
      <c r="F156" s="235" t="s">
        <v>190</v>
      </c>
      <c r="G156" s="41"/>
      <c r="H156" s="41"/>
      <c r="I156" s="236"/>
      <c r="J156" s="41"/>
      <c r="K156" s="41"/>
      <c r="L156" s="45"/>
      <c r="M156" s="237"/>
      <c r="N156" s="238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127</v>
      </c>
      <c r="AU156" s="18" t="s">
        <v>84</v>
      </c>
    </row>
    <row r="157" s="13" customFormat="1">
      <c r="A157" s="13"/>
      <c r="B157" s="239"/>
      <c r="C157" s="240"/>
      <c r="D157" s="234" t="s">
        <v>133</v>
      </c>
      <c r="E157" s="249" t="s">
        <v>1</v>
      </c>
      <c r="F157" s="241" t="s">
        <v>185</v>
      </c>
      <c r="G157" s="240"/>
      <c r="H157" s="242">
        <v>2.52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133</v>
      </c>
      <c r="AU157" s="248" t="s">
        <v>84</v>
      </c>
      <c r="AV157" s="13" t="s">
        <v>84</v>
      </c>
      <c r="AW157" s="13" t="s">
        <v>31</v>
      </c>
      <c r="AX157" s="13" t="s">
        <v>82</v>
      </c>
      <c r="AY157" s="248" t="s">
        <v>118</v>
      </c>
    </row>
    <row r="158" s="2" customFormat="1" ht="24.15" customHeight="1">
      <c r="A158" s="39"/>
      <c r="B158" s="40"/>
      <c r="C158" s="220" t="s">
        <v>192</v>
      </c>
      <c r="D158" s="220" t="s">
        <v>121</v>
      </c>
      <c r="E158" s="221" t="s">
        <v>193</v>
      </c>
      <c r="F158" s="222" t="s">
        <v>194</v>
      </c>
      <c r="G158" s="223" t="s">
        <v>164</v>
      </c>
      <c r="H158" s="224">
        <v>153.321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39</v>
      </c>
      <c r="O158" s="92"/>
      <c r="P158" s="230">
        <f>O158*H158</f>
        <v>0</v>
      </c>
      <c r="Q158" s="230">
        <v>3.0000000000000001E-05</v>
      </c>
      <c r="R158" s="230">
        <f>Q158*H158</f>
        <v>0.0045996300000000004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165</v>
      </c>
      <c r="AT158" s="232" t="s">
        <v>121</v>
      </c>
      <c r="AU158" s="232" t="s">
        <v>84</v>
      </c>
      <c r="AY158" s="18" t="s">
        <v>118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82</v>
      </c>
      <c r="BK158" s="233">
        <f>ROUND(I158*H158,2)</f>
        <v>0</v>
      </c>
      <c r="BL158" s="18" t="s">
        <v>165</v>
      </c>
      <c r="BM158" s="232" t="s">
        <v>195</v>
      </c>
    </row>
    <row r="159" s="2" customFormat="1">
      <c r="A159" s="39"/>
      <c r="B159" s="40"/>
      <c r="C159" s="41"/>
      <c r="D159" s="234" t="s">
        <v>127</v>
      </c>
      <c r="E159" s="41"/>
      <c r="F159" s="235" t="s">
        <v>196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127</v>
      </c>
      <c r="AU159" s="18" t="s">
        <v>84</v>
      </c>
    </row>
    <row r="160" s="2" customFormat="1" ht="24.15" customHeight="1">
      <c r="A160" s="39"/>
      <c r="B160" s="40"/>
      <c r="C160" s="220" t="s">
        <v>197</v>
      </c>
      <c r="D160" s="220" t="s">
        <v>121</v>
      </c>
      <c r="E160" s="221" t="s">
        <v>198</v>
      </c>
      <c r="F160" s="222" t="s">
        <v>199</v>
      </c>
      <c r="G160" s="223" t="s">
        <v>164</v>
      </c>
      <c r="H160" s="224">
        <v>2.52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39</v>
      </c>
      <c r="O160" s="92"/>
      <c r="P160" s="230">
        <f>O160*H160</f>
        <v>0</v>
      </c>
      <c r="Q160" s="230">
        <v>5.0000000000000002E-05</v>
      </c>
      <c r="R160" s="230">
        <f>Q160*H160</f>
        <v>0.000126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165</v>
      </c>
      <c r="AT160" s="232" t="s">
        <v>121</v>
      </c>
      <c r="AU160" s="232" t="s">
        <v>84</v>
      </c>
      <c r="AY160" s="18" t="s">
        <v>118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82</v>
      </c>
      <c r="BK160" s="233">
        <f>ROUND(I160*H160,2)</f>
        <v>0</v>
      </c>
      <c r="BL160" s="18" t="s">
        <v>165</v>
      </c>
      <c r="BM160" s="232" t="s">
        <v>200</v>
      </c>
    </row>
    <row r="161" s="2" customFormat="1">
      <c r="A161" s="39"/>
      <c r="B161" s="40"/>
      <c r="C161" s="41"/>
      <c r="D161" s="234" t="s">
        <v>127</v>
      </c>
      <c r="E161" s="41"/>
      <c r="F161" s="235" t="s">
        <v>201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127</v>
      </c>
      <c r="AU161" s="18" t="s">
        <v>84</v>
      </c>
    </row>
    <row r="162" s="13" customFormat="1">
      <c r="A162" s="13"/>
      <c r="B162" s="239"/>
      <c r="C162" s="240"/>
      <c r="D162" s="234" t="s">
        <v>133</v>
      </c>
      <c r="E162" s="249" t="s">
        <v>1</v>
      </c>
      <c r="F162" s="241" t="s">
        <v>185</v>
      </c>
      <c r="G162" s="240"/>
      <c r="H162" s="242">
        <v>2.52</v>
      </c>
      <c r="I162" s="243"/>
      <c r="J162" s="240"/>
      <c r="K162" s="240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133</v>
      </c>
      <c r="AU162" s="248" t="s">
        <v>84</v>
      </c>
      <c r="AV162" s="13" t="s">
        <v>84</v>
      </c>
      <c r="AW162" s="13" t="s">
        <v>31</v>
      </c>
      <c r="AX162" s="13" t="s">
        <v>82</v>
      </c>
      <c r="AY162" s="248" t="s">
        <v>118</v>
      </c>
    </row>
    <row r="163" s="2" customFormat="1" ht="33" customHeight="1">
      <c r="A163" s="39"/>
      <c r="B163" s="40"/>
      <c r="C163" s="220" t="s">
        <v>202</v>
      </c>
      <c r="D163" s="220" t="s">
        <v>121</v>
      </c>
      <c r="E163" s="221" t="s">
        <v>203</v>
      </c>
      <c r="F163" s="222" t="s">
        <v>204</v>
      </c>
      <c r="G163" s="223" t="s">
        <v>164</v>
      </c>
      <c r="H163" s="224">
        <v>153.321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39</v>
      </c>
      <c r="O163" s="92"/>
      <c r="P163" s="230">
        <f>O163*H163</f>
        <v>0</v>
      </c>
      <c r="Q163" s="230">
        <v>0.012</v>
      </c>
      <c r="R163" s="230">
        <f>Q163*H163</f>
        <v>1.839852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165</v>
      </c>
      <c r="AT163" s="232" t="s">
        <v>121</v>
      </c>
      <c r="AU163" s="232" t="s">
        <v>84</v>
      </c>
      <c r="AY163" s="18" t="s">
        <v>118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82</v>
      </c>
      <c r="BK163" s="233">
        <f>ROUND(I163*H163,2)</f>
        <v>0</v>
      </c>
      <c r="BL163" s="18" t="s">
        <v>165</v>
      </c>
      <c r="BM163" s="232" t="s">
        <v>205</v>
      </c>
    </row>
    <row r="164" s="2" customFormat="1">
      <c r="A164" s="39"/>
      <c r="B164" s="40"/>
      <c r="C164" s="41"/>
      <c r="D164" s="234" t="s">
        <v>127</v>
      </c>
      <c r="E164" s="41"/>
      <c r="F164" s="235" t="s">
        <v>206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127</v>
      </c>
      <c r="AU164" s="18" t="s">
        <v>84</v>
      </c>
    </row>
    <row r="165" s="2" customFormat="1" ht="37.8" customHeight="1">
      <c r="A165" s="39"/>
      <c r="B165" s="40"/>
      <c r="C165" s="220" t="s">
        <v>165</v>
      </c>
      <c r="D165" s="220" t="s">
        <v>121</v>
      </c>
      <c r="E165" s="221" t="s">
        <v>207</v>
      </c>
      <c r="F165" s="222" t="s">
        <v>208</v>
      </c>
      <c r="G165" s="223" t="s">
        <v>164</v>
      </c>
      <c r="H165" s="224">
        <v>2.52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39</v>
      </c>
      <c r="O165" s="92"/>
      <c r="P165" s="230">
        <f>O165*H165</f>
        <v>0</v>
      </c>
      <c r="Q165" s="230">
        <v>0.0132</v>
      </c>
      <c r="R165" s="230">
        <f>Q165*H165</f>
        <v>0.033264000000000002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165</v>
      </c>
      <c r="AT165" s="232" t="s">
        <v>121</v>
      </c>
      <c r="AU165" s="232" t="s">
        <v>84</v>
      </c>
      <c r="AY165" s="18" t="s">
        <v>118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82</v>
      </c>
      <c r="BK165" s="233">
        <f>ROUND(I165*H165,2)</f>
        <v>0</v>
      </c>
      <c r="BL165" s="18" t="s">
        <v>165</v>
      </c>
      <c r="BM165" s="232" t="s">
        <v>209</v>
      </c>
    </row>
    <row r="166" s="2" customFormat="1">
      <c r="A166" s="39"/>
      <c r="B166" s="40"/>
      <c r="C166" s="41"/>
      <c r="D166" s="234" t="s">
        <v>127</v>
      </c>
      <c r="E166" s="41"/>
      <c r="F166" s="235" t="s">
        <v>210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127</v>
      </c>
      <c r="AU166" s="18" t="s">
        <v>84</v>
      </c>
    </row>
    <row r="167" s="13" customFormat="1">
      <c r="A167" s="13"/>
      <c r="B167" s="239"/>
      <c r="C167" s="240"/>
      <c r="D167" s="234" t="s">
        <v>133</v>
      </c>
      <c r="E167" s="249" t="s">
        <v>1</v>
      </c>
      <c r="F167" s="241" t="s">
        <v>185</v>
      </c>
      <c r="G167" s="240"/>
      <c r="H167" s="242">
        <v>2.52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133</v>
      </c>
      <c r="AU167" s="248" t="s">
        <v>84</v>
      </c>
      <c r="AV167" s="13" t="s">
        <v>84</v>
      </c>
      <c r="AW167" s="13" t="s">
        <v>31</v>
      </c>
      <c r="AX167" s="13" t="s">
        <v>82</v>
      </c>
      <c r="AY167" s="248" t="s">
        <v>118</v>
      </c>
    </row>
    <row r="168" s="2" customFormat="1" ht="24.15" customHeight="1">
      <c r="A168" s="39"/>
      <c r="B168" s="40"/>
      <c r="C168" s="220" t="s">
        <v>211</v>
      </c>
      <c r="D168" s="220" t="s">
        <v>121</v>
      </c>
      <c r="E168" s="221" t="s">
        <v>212</v>
      </c>
      <c r="F168" s="222" t="s">
        <v>213</v>
      </c>
      <c r="G168" s="223" t="s">
        <v>164</v>
      </c>
      <c r="H168" s="224">
        <v>153.321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39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0.0025000000000000001</v>
      </c>
      <c r="T168" s="231">
        <f>S168*H168</f>
        <v>0.38330249999999999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165</v>
      </c>
      <c r="AT168" s="232" t="s">
        <v>121</v>
      </c>
      <c r="AU168" s="232" t="s">
        <v>84</v>
      </c>
      <c r="AY168" s="18" t="s">
        <v>118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82</v>
      </c>
      <c r="BK168" s="233">
        <f>ROUND(I168*H168,2)</f>
        <v>0</v>
      </c>
      <c r="BL168" s="18" t="s">
        <v>165</v>
      </c>
      <c r="BM168" s="232" t="s">
        <v>214</v>
      </c>
    </row>
    <row r="169" s="2" customFormat="1">
      <c r="A169" s="39"/>
      <c r="B169" s="40"/>
      <c r="C169" s="41"/>
      <c r="D169" s="234" t="s">
        <v>127</v>
      </c>
      <c r="E169" s="41"/>
      <c r="F169" s="235" t="s">
        <v>215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127</v>
      </c>
      <c r="AU169" s="18" t="s">
        <v>84</v>
      </c>
    </row>
    <row r="170" s="14" customFormat="1">
      <c r="A170" s="14"/>
      <c r="B170" s="250"/>
      <c r="C170" s="251"/>
      <c r="D170" s="234" t="s">
        <v>133</v>
      </c>
      <c r="E170" s="252" t="s">
        <v>1</v>
      </c>
      <c r="F170" s="253" t="s">
        <v>216</v>
      </c>
      <c r="G170" s="251"/>
      <c r="H170" s="252" t="s">
        <v>1</v>
      </c>
      <c r="I170" s="254"/>
      <c r="J170" s="251"/>
      <c r="K170" s="251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133</v>
      </c>
      <c r="AU170" s="259" t="s">
        <v>84</v>
      </c>
      <c r="AV170" s="14" t="s">
        <v>82</v>
      </c>
      <c r="AW170" s="14" t="s">
        <v>31</v>
      </c>
      <c r="AX170" s="14" t="s">
        <v>74</v>
      </c>
      <c r="AY170" s="259" t="s">
        <v>118</v>
      </c>
    </row>
    <row r="171" s="13" customFormat="1">
      <c r="A171" s="13"/>
      <c r="B171" s="239"/>
      <c r="C171" s="240"/>
      <c r="D171" s="234" t="s">
        <v>133</v>
      </c>
      <c r="E171" s="249" t="s">
        <v>1</v>
      </c>
      <c r="F171" s="241" t="s">
        <v>217</v>
      </c>
      <c r="G171" s="240"/>
      <c r="H171" s="242">
        <v>95.918000000000006</v>
      </c>
      <c r="I171" s="243"/>
      <c r="J171" s="240"/>
      <c r="K171" s="240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133</v>
      </c>
      <c r="AU171" s="248" t="s">
        <v>84</v>
      </c>
      <c r="AV171" s="13" t="s">
        <v>84</v>
      </c>
      <c r="AW171" s="13" t="s">
        <v>31</v>
      </c>
      <c r="AX171" s="13" t="s">
        <v>74</v>
      </c>
      <c r="AY171" s="248" t="s">
        <v>118</v>
      </c>
    </row>
    <row r="172" s="13" customFormat="1">
      <c r="A172" s="13"/>
      <c r="B172" s="239"/>
      <c r="C172" s="240"/>
      <c r="D172" s="234" t="s">
        <v>133</v>
      </c>
      <c r="E172" s="249" t="s">
        <v>1</v>
      </c>
      <c r="F172" s="241" t="s">
        <v>218</v>
      </c>
      <c r="G172" s="240"/>
      <c r="H172" s="242">
        <v>1.6000000000000001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133</v>
      </c>
      <c r="AU172" s="248" t="s">
        <v>84</v>
      </c>
      <c r="AV172" s="13" t="s">
        <v>84</v>
      </c>
      <c r="AW172" s="13" t="s">
        <v>31</v>
      </c>
      <c r="AX172" s="13" t="s">
        <v>74</v>
      </c>
      <c r="AY172" s="248" t="s">
        <v>118</v>
      </c>
    </row>
    <row r="173" s="14" customFormat="1">
      <c r="A173" s="14"/>
      <c r="B173" s="250"/>
      <c r="C173" s="251"/>
      <c r="D173" s="234" t="s">
        <v>133</v>
      </c>
      <c r="E173" s="252" t="s">
        <v>1</v>
      </c>
      <c r="F173" s="253" t="s">
        <v>219</v>
      </c>
      <c r="G173" s="251"/>
      <c r="H173" s="252" t="s">
        <v>1</v>
      </c>
      <c r="I173" s="254"/>
      <c r="J173" s="251"/>
      <c r="K173" s="251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133</v>
      </c>
      <c r="AU173" s="259" t="s">
        <v>84</v>
      </c>
      <c r="AV173" s="14" t="s">
        <v>82</v>
      </c>
      <c r="AW173" s="14" t="s">
        <v>31</v>
      </c>
      <c r="AX173" s="14" t="s">
        <v>74</v>
      </c>
      <c r="AY173" s="259" t="s">
        <v>118</v>
      </c>
    </row>
    <row r="174" s="13" customFormat="1">
      <c r="A174" s="13"/>
      <c r="B174" s="239"/>
      <c r="C174" s="240"/>
      <c r="D174" s="234" t="s">
        <v>133</v>
      </c>
      <c r="E174" s="249" t="s">
        <v>1</v>
      </c>
      <c r="F174" s="241" t="s">
        <v>220</v>
      </c>
      <c r="G174" s="240"/>
      <c r="H174" s="242">
        <v>10.92</v>
      </c>
      <c r="I174" s="243"/>
      <c r="J174" s="240"/>
      <c r="K174" s="240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133</v>
      </c>
      <c r="AU174" s="248" t="s">
        <v>84</v>
      </c>
      <c r="AV174" s="13" t="s">
        <v>84</v>
      </c>
      <c r="AW174" s="13" t="s">
        <v>31</v>
      </c>
      <c r="AX174" s="13" t="s">
        <v>74</v>
      </c>
      <c r="AY174" s="248" t="s">
        <v>118</v>
      </c>
    </row>
    <row r="175" s="15" customFormat="1">
      <c r="A175" s="15"/>
      <c r="B175" s="260"/>
      <c r="C175" s="261"/>
      <c r="D175" s="234" t="s">
        <v>133</v>
      </c>
      <c r="E175" s="262" t="s">
        <v>1</v>
      </c>
      <c r="F175" s="263" t="s">
        <v>221</v>
      </c>
      <c r="G175" s="261"/>
      <c r="H175" s="264">
        <v>108.438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0" t="s">
        <v>133</v>
      </c>
      <c r="AU175" s="270" t="s">
        <v>84</v>
      </c>
      <c r="AV175" s="15" t="s">
        <v>135</v>
      </c>
      <c r="AW175" s="15" t="s">
        <v>31</v>
      </c>
      <c r="AX175" s="15" t="s">
        <v>74</v>
      </c>
      <c r="AY175" s="270" t="s">
        <v>118</v>
      </c>
    </row>
    <row r="176" s="14" customFormat="1">
      <c r="A176" s="14"/>
      <c r="B176" s="250"/>
      <c r="C176" s="251"/>
      <c r="D176" s="234" t="s">
        <v>133</v>
      </c>
      <c r="E176" s="252" t="s">
        <v>1</v>
      </c>
      <c r="F176" s="253" t="s">
        <v>222</v>
      </c>
      <c r="G176" s="251"/>
      <c r="H176" s="252" t="s">
        <v>1</v>
      </c>
      <c r="I176" s="254"/>
      <c r="J176" s="251"/>
      <c r="K176" s="251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133</v>
      </c>
      <c r="AU176" s="259" t="s">
        <v>84</v>
      </c>
      <c r="AV176" s="14" t="s">
        <v>82</v>
      </c>
      <c r="AW176" s="14" t="s">
        <v>31</v>
      </c>
      <c r="AX176" s="14" t="s">
        <v>74</v>
      </c>
      <c r="AY176" s="259" t="s">
        <v>118</v>
      </c>
    </row>
    <row r="177" s="13" customFormat="1">
      <c r="A177" s="13"/>
      <c r="B177" s="239"/>
      <c r="C177" s="240"/>
      <c r="D177" s="234" t="s">
        <v>133</v>
      </c>
      <c r="E177" s="249" t="s">
        <v>1</v>
      </c>
      <c r="F177" s="241" t="s">
        <v>223</v>
      </c>
      <c r="G177" s="240"/>
      <c r="H177" s="242">
        <v>34.439999999999998</v>
      </c>
      <c r="I177" s="243"/>
      <c r="J177" s="240"/>
      <c r="K177" s="240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133</v>
      </c>
      <c r="AU177" s="248" t="s">
        <v>84</v>
      </c>
      <c r="AV177" s="13" t="s">
        <v>84</v>
      </c>
      <c r="AW177" s="13" t="s">
        <v>31</v>
      </c>
      <c r="AX177" s="13" t="s">
        <v>74</v>
      </c>
      <c r="AY177" s="248" t="s">
        <v>118</v>
      </c>
    </row>
    <row r="178" s="14" customFormat="1">
      <c r="A178" s="14"/>
      <c r="B178" s="250"/>
      <c r="C178" s="251"/>
      <c r="D178" s="234" t="s">
        <v>133</v>
      </c>
      <c r="E178" s="252" t="s">
        <v>1</v>
      </c>
      <c r="F178" s="253" t="s">
        <v>224</v>
      </c>
      <c r="G178" s="251"/>
      <c r="H178" s="252" t="s">
        <v>1</v>
      </c>
      <c r="I178" s="254"/>
      <c r="J178" s="251"/>
      <c r="K178" s="251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133</v>
      </c>
      <c r="AU178" s="259" t="s">
        <v>84</v>
      </c>
      <c r="AV178" s="14" t="s">
        <v>82</v>
      </c>
      <c r="AW178" s="14" t="s">
        <v>31</v>
      </c>
      <c r="AX178" s="14" t="s">
        <v>74</v>
      </c>
      <c r="AY178" s="259" t="s">
        <v>118</v>
      </c>
    </row>
    <row r="179" s="13" customFormat="1">
      <c r="A179" s="13"/>
      <c r="B179" s="239"/>
      <c r="C179" s="240"/>
      <c r="D179" s="234" t="s">
        <v>133</v>
      </c>
      <c r="E179" s="249" t="s">
        <v>1</v>
      </c>
      <c r="F179" s="241" t="s">
        <v>225</v>
      </c>
      <c r="G179" s="240"/>
      <c r="H179" s="242">
        <v>3.1600000000000001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133</v>
      </c>
      <c r="AU179" s="248" t="s">
        <v>84</v>
      </c>
      <c r="AV179" s="13" t="s">
        <v>84</v>
      </c>
      <c r="AW179" s="13" t="s">
        <v>31</v>
      </c>
      <c r="AX179" s="13" t="s">
        <v>74</v>
      </c>
      <c r="AY179" s="248" t="s">
        <v>118</v>
      </c>
    </row>
    <row r="180" s="14" customFormat="1">
      <c r="A180" s="14"/>
      <c r="B180" s="250"/>
      <c r="C180" s="251"/>
      <c r="D180" s="234" t="s">
        <v>133</v>
      </c>
      <c r="E180" s="252" t="s">
        <v>1</v>
      </c>
      <c r="F180" s="253" t="s">
        <v>226</v>
      </c>
      <c r="G180" s="251"/>
      <c r="H180" s="252" t="s">
        <v>1</v>
      </c>
      <c r="I180" s="254"/>
      <c r="J180" s="251"/>
      <c r="K180" s="251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133</v>
      </c>
      <c r="AU180" s="259" t="s">
        <v>84</v>
      </c>
      <c r="AV180" s="14" t="s">
        <v>82</v>
      </c>
      <c r="AW180" s="14" t="s">
        <v>31</v>
      </c>
      <c r="AX180" s="14" t="s">
        <v>74</v>
      </c>
      <c r="AY180" s="259" t="s">
        <v>118</v>
      </c>
    </row>
    <row r="181" s="13" customFormat="1">
      <c r="A181" s="13"/>
      <c r="B181" s="239"/>
      <c r="C181" s="240"/>
      <c r="D181" s="234" t="s">
        <v>133</v>
      </c>
      <c r="E181" s="249" t="s">
        <v>1</v>
      </c>
      <c r="F181" s="241" t="s">
        <v>227</v>
      </c>
      <c r="G181" s="240"/>
      <c r="H181" s="242">
        <v>3.8599999999999999</v>
      </c>
      <c r="I181" s="243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133</v>
      </c>
      <c r="AU181" s="248" t="s">
        <v>84</v>
      </c>
      <c r="AV181" s="13" t="s">
        <v>84</v>
      </c>
      <c r="AW181" s="13" t="s">
        <v>31</v>
      </c>
      <c r="AX181" s="13" t="s">
        <v>74</v>
      </c>
      <c r="AY181" s="248" t="s">
        <v>118</v>
      </c>
    </row>
    <row r="182" s="14" customFormat="1">
      <c r="A182" s="14"/>
      <c r="B182" s="250"/>
      <c r="C182" s="251"/>
      <c r="D182" s="234" t="s">
        <v>133</v>
      </c>
      <c r="E182" s="252" t="s">
        <v>1</v>
      </c>
      <c r="F182" s="253" t="s">
        <v>228</v>
      </c>
      <c r="G182" s="251"/>
      <c r="H182" s="252" t="s">
        <v>1</v>
      </c>
      <c r="I182" s="254"/>
      <c r="J182" s="251"/>
      <c r="K182" s="251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133</v>
      </c>
      <c r="AU182" s="259" t="s">
        <v>84</v>
      </c>
      <c r="AV182" s="14" t="s">
        <v>82</v>
      </c>
      <c r="AW182" s="14" t="s">
        <v>31</v>
      </c>
      <c r="AX182" s="14" t="s">
        <v>74</v>
      </c>
      <c r="AY182" s="259" t="s">
        <v>118</v>
      </c>
    </row>
    <row r="183" s="13" customFormat="1">
      <c r="A183" s="13"/>
      <c r="B183" s="239"/>
      <c r="C183" s="240"/>
      <c r="D183" s="234" t="s">
        <v>133</v>
      </c>
      <c r="E183" s="249" t="s">
        <v>1</v>
      </c>
      <c r="F183" s="241" t="s">
        <v>229</v>
      </c>
      <c r="G183" s="240"/>
      <c r="H183" s="242">
        <v>3.423</v>
      </c>
      <c r="I183" s="243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133</v>
      </c>
      <c r="AU183" s="248" t="s">
        <v>84</v>
      </c>
      <c r="AV183" s="13" t="s">
        <v>84</v>
      </c>
      <c r="AW183" s="13" t="s">
        <v>31</v>
      </c>
      <c r="AX183" s="13" t="s">
        <v>74</v>
      </c>
      <c r="AY183" s="248" t="s">
        <v>118</v>
      </c>
    </row>
    <row r="184" s="16" customFormat="1">
      <c r="A184" s="16"/>
      <c r="B184" s="271"/>
      <c r="C184" s="272"/>
      <c r="D184" s="234" t="s">
        <v>133</v>
      </c>
      <c r="E184" s="273" t="s">
        <v>1</v>
      </c>
      <c r="F184" s="274" t="s">
        <v>230</v>
      </c>
      <c r="G184" s="272"/>
      <c r="H184" s="275">
        <v>153.321</v>
      </c>
      <c r="I184" s="276"/>
      <c r="J184" s="272"/>
      <c r="K184" s="272"/>
      <c r="L184" s="277"/>
      <c r="M184" s="278"/>
      <c r="N184" s="279"/>
      <c r="O184" s="279"/>
      <c r="P184" s="279"/>
      <c r="Q184" s="279"/>
      <c r="R184" s="279"/>
      <c r="S184" s="279"/>
      <c r="T184" s="280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1" t="s">
        <v>133</v>
      </c>
      <c r="AU184" s="281" t="s">
        <v>84</v>
      </c>
      <c r="AV184" s="16" t="s">
        <v>125</v>
      </c>
      <c r="AW184" s="16" t="s">
        <v>31</v>
      </c>
      <c r="AX184" s="16" t="s">
        <v>82</v>
      </c>
      <c r="AY184" s="281" t="s">
        <v>118</v>
      </c>
    </row>
    <row r="185" s="2" customFormat="1" ht="16.5" customHeight="1">
      <c r="A185" s="39"/>
      <c r="B185" s="40"/>
      <c r="C185" s="220" t="s">
        <v>231</v>
      </c>
      <c r="D185" s="220" t="s">
        <v>121</v>
      </c>
      <c r="E185" s="221" t="s">
        <v>232</v>
      </c>
      <c r="F185" s="222" t="s">
        <v>233</v>
      </c>
      <c r="G185" s="223" t="s">
        <v>164</v>
      </c>
      <c r="H185" s="224">
        <v>153.321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39</v>
      </c>
      <c r="O185" s="92"/>
      <c r="P185" s="230">
        <f>O185*H185</f>
        <v>0</v>
      </c>
      <c r="Q185" s="230">
        <v>0.00029999999999999997</v>
      </c>
      <c r="R185" s="230">
        <f>Q185*H185</f>
        <v>0.045996299999999997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165</v>
      </c>
      <c r="AT185" s="232" t="s">
        <v>121</v>
      </c>
      <c r="AU185" s="232" t="s">
        <v>84</v>
      </c>
      <c r="AY185" s="18" t="s">
        <v>118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82</v>
      </c>
      <c r="BK185" s="233">
        <f>ROUND(I185*H185,2)</f>
        <v>0</v>
      </c>
      <c r="BL185" s="18" t="s">
        <v>165</v>
      </c>
      <c r="BM185" s="232" t="s">
        <v>234</v>
      </c>
    </row>
    <row r="186" s="2" customFormat="1">
      <c r="A186" s="39"/>
      <c r="B186" s="40"/>
      <c r="C186" s="41"/>
      <c r="D186" s="234" t="s">
        <v>127</v>
      </c>
      <c r="E186" s="41"/>
      <c r="F186" s="235" t="s">
        <v>235</v>
      </c>
      <c r="G186" s="41"/>
      <c r="H186" s="41"/>
      <c r="I186" s="236"/>
      <c r="J186" s="41"/>
      <c r="K186" s="41"/>
      <c r="L186" s="45"/>
      <c r="M186" s="237"/>
      <c r="N186" s="238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127</v>
      </c>
      <c r="AU186" s="18" t="s">
        <v>84</v>
      </c>
    </row>
    <row r="187" s="2" customFormat="1" ht="49.05" customHeight="1">
      <c r="A187" s="39"/>
      <c r="B187" s="40"/>
      <c r="C187" s="282" t="s">
        <v>236</v>
      </c>
      <c r="D187" s="282" t="s">
        <v>237</v>
      </c>
      <c r="E187" s="283" t="s">
        <v>238</v>
      </c>
      <c r="F187" s="284" t="s">
        <v>239</v>
      </c>
      <c r="G187" s="285" t="s">
        <v>164</v>
      </c>
      <c r="H187" s="286">
        <v>188.56800000000001</v>
      </c>
      <c r="I187" s="287"/>
      <c r="J187" s="288">
        <f>ROUND(I187*H187,2)</f>
        <v>0</v>
      </c>
      <c r="K187" s="289"/>
      <c r="L187" s="290"/>
      <c r="M187" s="291" t="s">
        <v>1</v>
      </c>
      <c r="N187" s="292" t="s">
        <v>39</v>
      </c>
      <c r="O187" s="92"/>
      <c r="P187" s="230">
        <f>O187*H187</f>
        <v>0</v>
      </c>
      <c r="Q187" s="230">
        <v>0.0025999999999999999</v>
      </c>
      <c r="R187" s="230">
        <f>Q187*H187</f>
        <v>0.49027680000000001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240</v>
      </c>
      <c r="AT187" s="232" t="s">
        <v>237</v>
      </c>
      <c r="AU187" s="232" t="s">
        <v>84</v>
      </c>
      <c r="AY187" s="18" t="s">
        <v>118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82</v>
      </c>
      <c r="BK187" s="233">
        <f>ROUND(I187*H187,2)</f>
        <v>0</v>
      </c>
      <c r="BL187" s="18" t="s">
        <v>165</v>
      </c>
      <c r="BM187" s="232" t="s">
        <v>241</v>
      </c>
    </row>
    <row r="188" s="2" customFormat="1">
      <c r="A188" s="39"/>
      <c r="B188" s="40"/>
      <c r="C188" s="41"/>
      <c r="D188" s="234" t="s">
        <v>127</v>
      </c>
      <c r="E188" s="41"/>
      <c r="F188" s="235" t="s">
        <v>242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127</v>
      </c>
      <c r="AU188" s="18" t="s">
        <v>84</v>
      </c>
    </row>
    <row r="189" s="14" customFormat="1">
      <c r="A189" s="14"/>
      <c r="B189" s="250"/>
      <c r="C189" s="251"/>
      <c r="D189" s="234" t="s">
        <v>133</v>
      </c>
      <c r="E189" s="252" t="s">
        <v>1</v>
      </c>
      <c r="F189" s="253" t="s">
        <v>243</v>
      </c>
      <c r="G189" s="251"/>
      <c r="H189" s="252" t="s">
        <v>1</v>
      </c>
      <c r="I189" s="254"/>
      <c r="J189" s="251"/>
      <c r="K189" s="251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133</v>
      </c>
      <c r="AU189" s="259" t="s">
        <v>84</v>
      </c>
      <c r="AV189" s="14" t="s">
        <v>82</v>
      </c>
      <c r="AW189" s="14" t="s">
        <v>31</v>
      </c>
      <c r="AX189" s="14" t="s">
        <v>74</v>
      </c>
      <c r="AY189" s="259" t="s">
        <v>118</v>
      </c>
    </row>
    <row r="190" s="13" customFormat="1">
      <c r="A190" s="13"/>
      <c r="B190" s="239"/>
      <c r="C190" s="240"/>
      <c r="D190" s="234" t="s">
        <v>133</v>
      </c>
      <c r="E190" s="249" t="s">
        <v>1</v>
      </c>
      <c r="F190" s="241" t="s">
        <v>244</v>
      </c>
      <c r="G190" s="240"/>
      <c r="H190" s="242">
        <v>171.42500000000001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8" t="s">
        <v>133</v>
      </c>
      <c r="AU190" s="248" t="s">
        <v>84</v>
      </c>
      <c r="AV190" s="13" t="s">
        <v>84</v>
      </c>
      <c r="AW190" s="13" t="s">
        <v>31</v>
      </c>
      <c r="AX190" s="13" t="s">
        <v>82</v>
      </c>
      <c r="AY190" s="248" t="s">
        <v>118</v>
      </c>
    </row>
    <row r="191" s="13" customFormat="1">
      <c r="A191" s="13"/>
      <c r="B191" s="239"/>
      <c r="C191" s="240"/>
      <c r="D191" s="234" t="s">
        <v>133</v>
      </c>
      <c r="E191" s="240"/>
      <c r="F191" s="241" t="s">
        <v>245</v>
      </c>
      <c r="G191" s="240"/>
      <c r="H191" s="242">
        <v>188.56800000000001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133</v>
      </c>
      <c r="AU191" s="248" t="s">
        <v>84</v>
      </c>
      <c r="AV191" s="13" t="s">
        <v>84</v>
      </c>
      <c r="AW191" s="13" t="s">
        <v>4</v>
      </c>
      <c r="AX191" s="13" t="s">
        <v>82</v>
      </c>
      <c r="AY191" s="248" t="s">
        <v>118</v>
      </c>
    </row>
    <row r="192" s="2" customFormat="1" ht="16.5" customHeight="1">
      <c r="A192" s="39"/>
      <c r="B192" s="40"/>
      <c r="C192" s="220" t="s">
        <v>246</v>
      </c>
      <c r="D192" s="220" t="s">
        <v>121</v>
      </c>
      <c r="E192" s="221" t="s">
        <v>232</v>
      </c>
      <c r="F192" s="222" t="s">
        <v>233</v>
      </c>
      <c r="G192" s="223" t="s">
        <v>164</v>
      </c>
      <c r="H192" s="224">
        <v>2.52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39</v>
      </c>
      <c r="O192" s="92"/>
      <c r="P192" s="230">
        <f>O192*H192</f>
        <v>0</v>
      </c>
      <c r="Q192" s="230">
        <v>0.00029999999999999997</v>
      </c>
      <c r="R192" s="230">
        <f>Q192*H192</f>
        <v>0.00075599999999999994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165</v>
      </c>
      <c r="AT192" s="232" t="s">
        <v>121</v>
      </c>
      <c r="AU192" s="232" t="s">
        <v>84</v>
      </c>
      <c r="AY192" s="18" t="s">
        <v>118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82</v>
      </c>
      <c r="BK192" s="233">
        <f>ROUND(I192*H192,2)</f>
        <v>0</v>
      </c>
      <c r="BL192" s="18" t="s">
        <v>165</v>
      </c>
      <c r="BM192" s="232" t="s">
        <v>247</v>
      </c>
    </row>
    <row r="193" s="2" customFormat="1">
      <c r="A193" s="39"/>
      <c r="B193" s="40"/>
      <c r="C193" s="41"/>
      <c r="D193" s="234" t="s">
        <v>127</v>
      </c>
      <c r="E193" s="41"/>
      <c r="F193" s="235" t="s">
        <v>235</v>
      </c>
      <c r="G193" s="41"/>
      <c r="H193" s="41"/>
      <c r="I193" s="236"/>
      <c r="J193" s="41"/>
      <c r="K193" s="41"/>
      <c r="L193" s="45"/>
      <c r="M193" s="237"/>
      <c r="N193" s="238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127</v>
      </c>
      <c r="AU193" s="18" t="s">
        <v>84</v>
      </c>
    </row>
    <row r="194" s="13" customFormat="1">
      <c r="A194" s="13"/>
      <c r="B194" s="239"/>
      <c r="C194" s="240"/>
      <c r="D194" s="234" t="s">
        <v>133</v>
      </c>
      <c r="E194" s="249" t="s">
        <v>1</v>
      </c>
      <c r="F194" s="241" t="s">
        <v>185</v>
      </c>
      <c r="G194" s="240"/>
      <c r="H194" s="242">
        <v>2.52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8" t="s">
        <v>133</v>
      </c>
      <c r="AU194" s="248" t="s">
        <v>84</v>
      </c>
      <c r="AV194" s="13" t="s">
        <v>84</v>
      </c>
      <c r="AW194" s="13" t="s">
        <v>31</v>
      </c>
      <c r="AX194" s="13" t="s">
        <v>82</v>
      </c>
      <c r="AY194" s="248" t="s">
        <v>118</v>
      </c>
    </row>
    <row r="195" s="2" customFormat="1" ht="24.15" customHeight="1">
      <c r="A195" s="39"/>
      <c r="B195" s="40"/>
      <c r="C195" s="220" t="s">
        <v>7</v>
      </c>
      <c r="D195" s="220" t="s">
        <v>121</v>
      </c>
      <c r="E195" s="221" t="s">
        <v>248</v>
      </c>
      <c r="F195" s="222" t="s">
        <v>249</v>
      </c>
      <c r="G195" s="223" t="s">
        <v>250</v>
      </c>
      <c r="H195" s="224">
        <v>2.52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39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0.0023</v>
      </c>
      <c r="T195" s="231">
        <f>S195*H195</f>
        <v>0.0057959999999999999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165</v>
      </c>
      <c r="AT195" s="232" t="s">
        <v>121</v>
      </c>
      <c r="AU195" s="232" t="s">
        <v>84</v>
      </c>
      <c r="AY195" s="18" t="s">
        <v>118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82</v>
      </c>
      <c r="BK195" s="233">
        <f>ROUND(I195*H195,2)</f>
        <v>0</v>
      </c>
      <c r="BL195" s="18" t="s">
        <v>165</v>
      </c>
      <c r="BM195" s="232" t="s">
        <v>251</v>
      </c>
    </row>
    <row r="196" s="2" customFormat="1">
      <c r="A196" s="39"/>
      <c r="B196" s="40"/>
      <c r="C196" s="41"/>
      <c r="D196" s="234" t="s">
        <v>127</v>
      </c>
      <c r="E196" s="41"/>
      <c r="F196" s="235" t="s">
        <v>252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127</v>
      </c>
      <c r="AU196" s="18" t="s">
        <v>84</v>
      </c>
    </row>
    <row r="197" s="13" customFormat="1">
      <c r="A197" s="13"/>
      <c r="B197" s="239"/>
      <c r="C197" s="240"/>
      <c r="D197" s="234" t="s">
        <v>133</v>
      </c>
      <c r="E197" s="249" t="s">
        <v>1</v>
      </c>
      <c r="F197" s="241" t="s">
        <v>185</v>
      </c>
      <c r="G197" s="240"/>
      <c r="H197" s="242">
        <v>2.52</v>
      </c>
      <c r="I197" s="243"/>
      <c r="J197" s="240"/>
      <c r="K197" s="240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133</v>
      </c>
      <c r="AU197" s="248" t="s">
        <v>84</v>
      </c>
      <c r="AV197" s="13" t="s">
        <v>84</v>
      </c>
      <c r="AW197" s="13" t="s">
        <v>31</v>
      </c>
      <c r="AX197" s="13" t="s">
        <v>82</v>
      </c>
      <c r="AY197" s="248" t="s">
        <v>118</v>
      </c>
    </row>
    <row r="198" s="2" customFormat="1" ht="16.5" customHeight="1">
      <c r="A198" s="39"/>
      <c r="B198" s="40"/>
      <c r="C198" s="220" t="s">
        <v>253</v>
      </c>
      <c r="D198" s="220" t="s">
        <v>121</v>
      </c>
      <c r="E198" s="221" t="s">
        <v>254</v>
      </c>
      <c r="F198" s="222" t="s">
        <v>255</v>
      </c>
      <c r="G198" s="223" t="s">
        <v>250</v>
      </c>
      <c r="H198" s="224">
        <v>17.199999999999999</v>
      </c>
      <c r="I198" s="225"/>
      <c r="J198" s="226">
        <f>ROUND(I198*H198,2)</f>
        <v>0</v>
      </c>
      <c r="K198" s="227"/>
      <c r="L198" s="45"/>
      <c r="M198" s="228" t="s">
        <v>1</v>
      </c>
      <c r="N198" s="229" t="s">
        <v>39</v>
      </c>
      <c r="O198" s="92"/>
      <c r="P198" s="230">
        <f>O198*H198</f>
        <v>0</v>
      </c>
      <c r="Q198" s="230">
        <v>1.0000000000000001E-05</v>
      </c>
      <c r="R198" s="230">
        <f>Q198*H198</f>
        <v>0.00017200000000000001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165</v>
      </c>
      <c r="AT198" s="232" t="s">
        <v>121</v>
      </c>
      <c r="AU198" s="232" t="s">
        <v>84</v>
      </c>
      <c r="AY198" s="18" t="s">
        <v>118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82</v>
      </c>
      <c r="BK198" s="233">
        <f>ROUND(I198*H198,2)</f>
        <v>0</v>
      </c>
      <c r="BL198" s="18" t="s">
        <v>165</v>
      </c>
      <c r="BM198" s="232" t="s">
        <v>256</v>
      </c>
    </row>
    <row r="199" s="2" customFormat="1">
      <c r="A199" s="39"/>
      <c r="B199" s="40"/>
      <c r="C199" s="41"/>
      <c r="D199" s="234" t="s">
        <v>127</v>
      </c>
      <c r="E199" s="41"/>
      <c r="F199" s="235" t="s">
        <v>257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127</v>
      </c>
      <c r="AU199" s="18" t="s">
        <v>84</v>
      </c>
    </row>
    <row r="200" s="14" customFormat="1">
      <c r="A200" s="14"/>
      <c r="B200" s="250"/>
      <c r="C200" s="251"/>
      <c r="D200" s="234" t="s">
        <v>133</v>
      </c>
      <c r="E200" s="252" t="s">
        <v>1</v>
      </c>
      <c r="F200" s="253" t="s">
        <v>216</v>
      </c>
      <c r="G200" s="251"/>
      <c r="H200" s="252" t="s">
        <v>1</v>
      </c>
      <c r="I200" s="254"/>
      <c r="J200" s="251"/>
      <c r="K200" s="251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133</v>
      </c>
      <c r="AU200" s="259" t="s">
        <v>84</v>
      </c>
      <c r="AV200" s="14" t="s">
        <v>82</v>
      </c>
      <c r="AW200" s="14" t="s">
        <v>31</v>
      </c>
      <c r="AX200" s="14" t="s">
        <v>74</v>
      </c>
      <c r="AY200" s="259" t="s">
        <v>118</v>
      </c>
    </row>
    <row r="201" s="13" customFormat="1">
      <c r="A201" s="13"/>
      <c r="B201" s="239"/>
      <c r="C201" s="240"/>
      <c r="D201" s="234" t="s">
        <v>133</v>
      </c>
      <c r="E201" s="249" t="s">
        <v>1</v>
      </c>
      <c r="F201" s="241" t="s">
        <v>258</v>
      </c>
      <c r="G201" s="240"/>
      <c r="H201" s="242">
        <v>35.609999999999999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133</v>
      </c>
      <c r="AU201" s="248" t="s">
        <v>84</v>
      </c>
      <c r="AV201" s="13" t="s">
        <v>84</v>
      </c>
      <c r="AW201" s="13" t="s">
        <v>31</v>
      </c>
      <c r="AX201" s="13" t="s">
        <v>74</v>
      </c>
      <c r="AY201" s="248" t="s">
        <v>118</v>
      </c>
    </row>
    <row r="202" s="14" customFormat="1">
      <c r="A202" s="14"/>
      <c r="B202" s="250"/>
      <c r="C202" s="251"/>
      <c r="D202" s="234" t="s">
        <v>133</v>
      </c>
      <c r="E202" s="252" t="s">
        <v>1</v>
      </c>
      <c r="F202" s="253" t="s">
        <v>259</v>
      </c>
      <c r="G202" s="251"/>
      <c r="H202" s="252" t="s">
        <v>1</v>
      </c>
      <c r="I202" s="254"/>
      <c r="J202" s="251"/>
      <c r="K202" s="251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133</v>
      </c>
      <c r="AU202" s="259" t="s">
        <v>84</v>
      </c>
      <c r="AV202" s="14" t="s">
        <v>82</v>
      </c>
      <c r="AW202" s="14" t="s">
        <v>31</v>
      </c>
      <c r="AX202" s="14" t="s">
        <v>74</v>
      </c>
      <c r="AY202" s="259" t="s">
        <v>118</v>
      </c>
    </row>
    <row r="203" s="13" customFormat="1">
      <c r="A203" s="13"/>
      <c r="B203" s="239"/>
      <c r="C203" s="240"/>
      <c r="D203" s="234" t="s">
        <v>133</v>
      </c>
      <c r="E203" s="249" t="s">
        <v>1</v>
      </c>
      <c r="F203" s="241" t="s">
        <v>260</v>
      </c>
      <c r="G203" s="240"/>
      <c r="H203" s="242">
        <v>13.4</v>
      </c>
      <c r="I203" s="243"/>
      <c r="J203" s="240"/>
      <c r="K203" s="240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133</v>
      </c>
      <c r="AU203" s="248" t="s">
        <v>84</v>
      </c>
      <c r="AV203" s="13" t="s">
        <v>84</v>
      </c>
      <c r="AW203" s="13" t="s">
        <v>31</v>
      </c>
      <c r="AX203" s="13" t="s">
        <v>74</v>
      </c>
      <c r="AY203" s="248" t="s">
        <v>118</v>
      </c>
    </row>
    <row r="204" s="14" customFormat="1">
      <c r="A204" s="14"/>
      <c r="B204" s="250"/>
      <c r="C204" s="251"/>
      <c r="D204" s="234" t="s">
        <v>133</v>
      </c>
      <c r="E204" s="252" t="s">
        <v>1</v>
      </c>
      <c r="F204" s="253" t="s">
        <v>261</v>
      </c>
      <c r="G204" s="251"/>
      <c r="H204" s="252" t="s">
        <v>1</v>
      </c>
      <c r="I204" s="254"/>
      <c r="J204" s="251"/>
      <c r="K204" s="251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133</v>
      </c>
      <c r="AU204" s="259" t="s">
        <v>84</v>
      </c>
      <c r="AV204" s="14" t="s">
        <v>82</v>
      </c>
      <c r="AW204" s="14" t="s">
        <v>31</v>
      </c>
      <c r="AX204" s="14" t="s">
        <v>74</v>
      </c>
      <c r="AY204" s="259" t="s">
        <v>118</v>
      </c>
    </row>
    <row r="205" s="13" customFormat="1">
      <c r="A205" s="13"/>
      <c r="B205" s="239"/>
      <c r="C205" s="240"/>
      <c r="D205" s="234" t="s">
        <v>133</v>
      </c>
      <c r="E205" s="249" t="s">
        <v>1</v>
      </c>
      <c r="F205" s="241" t="s">
        <v>262</v>
      </c>
      <c r="G205" s="240"/>
      <c r="H205" s="242">
        <v>17.199999999999999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133</v>
      </c>
      <c r="AU205" s="248" t="s">
        <v>84</v>
      </c>
      <c r="AV205" s="13" t="s">
        <v>84</v>
      </c>
      <c r="AW205" s="13" t="s">
        <v>31</v>
      </c>
      <c r="AX205" s="13" t="s">
        <v>82</v>
      </c>
      <c r="AY205" s="248" t="s">
        <v>118</v>
      </c>
    </row>
    <row r="206" s="2" customFormat="1" ht="16.5" customHeight="1">
      <c r="A206" s="39"/>
      <c r="B206" s="40"/>
      <c r="C206" s="282" t="s">
        <v>263</v>
      </c>
      <c r="D206" s="282" t="s">
        <v>237</v>
      </c>
      <c r="E206" s="283" t="s">
        <v>264</v>
      </c>
      <c r="F206" s="284" t="s">
        <v>265</v>
      </c>
      <c r="G206" s="285" t="s">
        <v>250</v>
      </c>
      <c r="H206" s="286">
        <v>17.544</v>
      </c>
      <c r="I206" s="287"/>
      <c r="J206" s="288">
        <f>ROUND(I206*H206,2)</f>
        <v>0</v>
      </c>
      <c r="K206" s="289"/>
      <c r="L206" s="290"/>
      <c r="M206" s="291" t="s">
        <v>1</v>
      </c>
      <c r="N206" s="292" t="s">
        <v>39</v>
      </c>
      <c r="O206" s="92"/>
      <c r="P206" s="230">
        <f>O206*H206</f>
        <v>0</v>
      </c>
      <c r="Q206" s="230">
        <v>0.00022000000000000001</v>
      </c>
      <c r="R206" s="230">
        <f>Q206*H206</f>
        <v>0.0038596800000000003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240</v>
      </c>
      <c r="AT206" s="232" t="s">
        <v>237</v>
      </c>
      <c r="AU206" s="232" t="s">
        <v>84</v>
      </c>
      <c r="AY206" s="18" t="s">
        <v>118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82</v>
      </c>
      <c r="BK206" s="233">
        <f>ROUND(I206*H206,2)</f>
        <v>0</v>
      </c>
      <c r="BL206" s="18" t="s">
        <v>165</v>
      </c>
      <c r="BM206" s="232" t="s">
        <v>266</v>
      </c>
    </row>
    <row r="207" s="2" customFormat="1">
      <c r="A207" s="39"/>
      <c r="B207" s="40"/>
      <c r="C207" s="41"/>
      <c r="D207" s="234" t="s">
        <v>127</v>
      </c>
      <c r="E207" s="41"/>
      <c r="F207" s="235" t="s">
        <v>265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127</v>
      </c>
      <c r="AU207" s="18" t="s">
        <v>84</v>
      </c>
    </row>
    <row r="208" s="13" customFormat="1">
      <c r="A208" s="13"/>
      <c r="B208" s="239"/>
      <c r="C208" s="240"/>
      <c r="D208" s="234" t="s">
        <v>133</v>
      </c>
      <c r="E208" s="240"/>
      <c r="F208" s="241" t="s">
        <v>267</v>
      </c>
      <c r="G208" s="240"/>
      <c r="H208" s="242">
        <v>17.544</v>
      </c>
      <c r="I208" s="243"/>
      <c r="J208" s="240"/>
      <c r="K208" s="240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133</v>
      </c>
      <c r="AU208" s="248" t="s">
        <v>84</v>
      </c>
      <c r="AV208" s="13" t="s">
        <v>84</v>
      </c>
      <c r="AW208" s="13" t="s">
        <v>4</v>
      </c>
      <c r="AX208" s="13" t="s">
        <v>82</v>
      </c>
      <c r="AY208" s="248" t="s">
        <v>118</v>
      </c>
    </row>
    <row r="209" s="2" customFormat="1" ht="21.75" customHeight="1">
      <c r="A209" s="39"/>
      <c r="B209" s="40"/>
      <c r="C209" s="220" t="s">
        <v>268</v>
      </c>
      <c r="D209" s="220" t="s">
        <v>121</v>
      </c>
      <c r="E209" s="221" t="s">
        <v>269</v>
      </c>
      <c r="F209" s="222" t="s">
        <v>270</v>
      </c>
      <c r="G209" s="223" t="s">
        <v>250</v>
      </c>
      <c r="H209" s="224">
        <v>8.0999999999999996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39</v>
      </c>
      <c r="O209" s="92"/>
      <c r="P209" s="230">
        <f>O209*H209</f>
        <v>0</v>
      </c>
      <c r="Q209" s="230">
        <v>1.0000000000000001E-05</v>
      </c>
      <c r="R209" s="230">
        <f>Q209*H209</f>
        <v>8.1000000000000004E-05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165</v>
      </c>
      <c r="AT209" s="232" t="s">
        <v>121</v>
      </c>
      <c r="AU209" s="232" t="s">
        <v>84</v>
      </c>
      <c r="AY209" s="18" t="s">
        <v>118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82</v>
      </c>
      <c r="BK209" s="233">
        <f>ROUND(I209*H209,2)</f>
        <v>0</v>
      </c>
      <c r="BL209" s="18" t="s">
        <v>165</v>
      </c>
      <c r="BM209" s="232" t="s">
        <v>271</v>
      </c>
    </row>
    <row r="210" s="2" customFormat="1">
      <c r="A210" s="39"/>
      <c r="B210" s="40"/>
      <c r="C210" s="41"/>
      <c r="D210" s="234" t="s">
        <v>127</v>
      </c>
      <c r="E210" s="41"/>
      <c r="F210" s="235" t="s">
        <v>272</v>
      </c>
      <c r="G210" s="41"/>
      <c r="H210" s="41"/>
      <c r="I210" s="236"/>
      <c r="J210" s="41"/>
      <c r="K210" s="41"/>
      <c r="L210" s="45"/>
      <c r="M210" s="237"/>
      <c r="N210" s="238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127</v>
      </c>
      <c r="AU210" s="18" t="s">
        <v>84</v>
      </c>
    </row>
    <row r="211" s="13" customFormat="1">
      <c r="A211" s="13"/>
      <c r="B211" s="239"/>
      <c r="C211" s="240"/>
      <c r="D211" s="234" t="s">
        <v>133</v>
      </c>
      <c r="E211" s="249" t="s">
        <v>1</v>
      </c>
      <c r="F211" s="241" t="s">
        <v>273</v>
      </c>
      <c r="G211" s="240"/>
      <c r="H211" s="242">
        <v>8.0999999999999996</v>
      </c>
      <c r="I211" s="243"/>
      <c r="J211" s="240"/>
      <c r="K211" s="240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133</v>
      </c>
      <c r="AU211" s="248" t="s">
        <v>84</v>
      </c>
      <c r="AV211" s="13" t="s">
        <v>84</v>
      </c>
      <c r="AW211" s="13" t="s">
        <v>31</v>
      </c>
      <c r="AX211" s="13" t="s">
        <v>82</v>
      </c>
      <c r="AY211" s="248" t="s">
        <v>118</v>
      </c>
    </row>
    <row r="212" s="2" customFormat="1" ht="16.5" customHeight="1">
      <c r="A212" s="39"/>
      <c r="B212" s="40"/>
      <c r="C212" s="282" t="s">
        <v>274</v>
      </c>
      <c r="D212" s="282" t="s">
        <v>237</v>
      </c>
      <c r="E212" s="283" t="s">
        <v>275</v>
      </c>
      <c r="F212" s="284" t="s">
        <v>276</v>
      </c>
      <c r="G212" s="285" t="s">
        <v>250</v>
      </c>
      <c r="H212" s="286">
        <v>9.7200000000000006</v>
      </c>
      <c r="I212" s="287"/>
      <c r="J212" s="288">
        <f>ROUND(I212*H212,2)</f>
        <v>0</v>
      </c>
      <c r="K212" s="289"/>
      <c r="L212" s="290"/>
      <c r="M212" s="291" t="s">
        <v>1</v>
      </c>
      <c r="N212" s="292" t="s">
        <v>39</v>
      </c>
      <c r="O212" s="92"/>
      <c r="P212" s="230">
        <f>O212*H212</f>
        <v>0</v>
      </c>
      <c r="Q212" s="230">
        <v>0.00050000000000000001</v>
      </c>
      <c r="R212" s="230">
        <f>Q212*H212</f>
        <v>0.0048600000000000006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240</v>
      </c>
      <c r="AT212" s="232" t="s">
        <v>237</v>
      </c>
      <c r="AU212" s="232" t="s">
        <v>84</v>
      </c>
      <c r="AY212" s="18" t="s">
        <v>118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82</v>
      </c>
      <c r="BK212" s="233">
        <f>ROUND(I212*H212,2)</f>
        <v>0</v>
      </c>
      <c r="BL212" s="18" t="s">
        <v>165</v>
      </c>
      <c r="BM212" s="232" t="s">
        <v>277</v>
      </c>
    </row>
    <row r="213" s="2" customFormat="1">
      <c r="A213" s="39"/>
      <c r="B213" s="40"/>
      <c r="C213" s="41"/>
      <c r="D213" s="234" t="s">
        <v>127</v>
      </c>
      <c r="E213" s="41"/>
      <c r="F213" s="235" t="s">
        <v>276</v>
      </c>
      <c r="G213" s="41"/>
      <c r="H213" s="41"/>
      <c r="I213" s="236"/>
      <c r="J213" s="41"/>
      <c r="K213" s="41"/>
      <c r="L213" s="45"/>
      <c r="M213" s="237"/>
      <c r="N213" s="23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127</v>
      </c>
      <c r="AU213" s="18" t="s">
        <v>84</v>
      </c>
    </row>
    <row r="214" s="13" customFormat="1">
      <c r="A214" s="13"/>
      <c r="B214" s="239"/>
      <c r="C214" s="240"/>
      <c r="D214" s="234" t="s">
        <v>133</v>
      </c>
      <c r="E214" s="240"/>
      <c r="F214" s="241" t="s">
        <v>278</v>
      </c>
      <c r="G214" s="240"/>
      <c r="H214" s="242">
        <v>9.7200000000000006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133</v>
      </c>
      <c r="AU214" s="248" t="s">
        <v>84</v>
      </c>
      <c r="AV214" s="13" t="s">
        <v>84</v>
      </c>
      <c r="AW214" s="13" t="s">
        <v>4</v>
      </c>
      <c r="AX214" s="13" t="s">
        <v>82</v>
      </c>
      <c r="AY214" s="248" t="s">
        <v>118</v>
      </c>
    </row>
    <row r="215" s="2" customFormat="1" ht="24.15" customHeight="1">
      <c r="A215" s="39"/>
      <c r="B215" s="40"/>
      <c r="C215" s="220" t="s">
        <v>279</v>
      </c>
      <c r="D215" s="220" t="s">
        <v>121</v>
      </c>
      <c r="E215" s="221" t="s">
        <v>280</v>
      </c>
      <c r="F215" s="222" t="s">
        <v>281</v>
      </c>
      <c r="G215" s="223" t="s">
        <v>124</v>
      </c>
      <c r="H215" s="224">
        <v>2.4239999999999999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39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165</v>
      </c>
      <c r="AT215" s="232" t="s">
        <v>121</v>
      </c>
      <c r="AU215" s="232" t="s">
        <v>84</v>
      </c>
      <c r="AY215" s="18" t="s">
        <v>118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82</v>
      </c>
      <c r="BK215" s="233">
        <f>ROUND(I215*H215,2)</f>
        <v>0</v>
      </c>
      <c r="BL215" s="18" t="s">
        <v>165</v>
      </c>
      <c r="BM215" s="232" t="s">
        <v>282</v>
      </c>
    </row>
    <row r="216" s="2" customFormat="1">
      <c r="A216" s="39"/>
      <c r="B216" s="40"/>
      <c r="C216" s="41"/>
      <c r="D216" s="234" t="s">
        <v>127</v>
      </c>
      <c r="E216" s="41"/>
      <c r="F216" s="235" t="s">
        <v>283</v>
      </c>
      <c r="G216" s="41"/>
      <c r="H216" s="41"/>
      <c r="I216" s="236"/>
      <c r="J216" s="41"/>
      <c r="K216" s="41"/>
      <c r="L216" s="45"/>
      <c r="M216" s="293"/>
      <c r="N216" s="294"/>
      <c r="O216" s="295"/>
      <c r="P216" s="295"/>
      <c r="Q216" s="295"/>
      <c r="R216" s="295"/>
      <c r="S216" s="295"/>
      <c r="T216" s="29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127</v>
      </c>
      <c r="AU216" s="18" t="s">
        <v>84</v>
      </c>
    </row>
    <row r="217" s="2" customFormat="1" ht="6.96" customHeight="1">
      <c r="A217" s="39"/>
      <c r="B217" s="67"/>
      <c r="C217" s="68"/>
      <c r="D217" s="68"/>
      <c r="E217" s="68"/>
      <c r="F217" s="68"/>
      <c r="G217" s="68"/>
      <c r="H217" s="68"/>
      <c r="I217" s="68"/>
      <c r="J217" s="68"/>
      <c r="K217" s="68"/>
      <c r="L217" s="45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pv1nU3VNRZxvOzsV5tu9RnegBi0FqhmnKxk+Y/jol6lF2Erc5D2sfbqFaA52hu5b6K/70r9Ud0WrLUu+AwxsBA==" hashValue="nSH4pb/2UbDn5opNo+dCUVgY+oq8GSTaa1Y7P/keLmL3uGS0dcDsa0zqMFU6JdJ1mAp3BTmlXJR1lECyLMFKZg==" algorithmName="SHA-512" password="CC35"/>
  <autoFilter ref="C119:K21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84</v>
      </c>
    </row>
    <row r="4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Podlahy divadlo K. Pippicha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19. 2. 2025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34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36</v>
      </c>
      <c r="G32" s="39"/>
      <c r="H32" s="39"/>
      <c r="I32" s="153" t="s">
        <v>35</v>
      </c>
      <c r="J32" s="153" t="s">
        <v>37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38</v>
      </c>
      <c r="E33" s="141" t="s">
        <v>39</v>
      </c>
      <c r="F33" s="155">
        <f>ROUND((SUM(BE121:BE219)),  2)</f>
        <v>0</v>
      </c>
      <c r="G33" s="39"/>
      <c r="H33" s="39"/>
      <c r="I33" s="156">
        <v>0.20999999999999999</v>
      </c>
      <c r="J33" s="155">
        <f>ROUND(((SUM(BE121:BE219))*I33),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40</v>
      </c>
      <c r="F34" s="155">
        <f>ROUND((SUM(BF121:BF219)),  2)</f>
        <v>0</v>
      </c>
      <c r="G34" s="39"/>
      <c r="H34" s="39"/>
      <c r="I34" s="156">
        <v>0.12</v>
      </c>
      <c r="J34" s="155">
        <f>ROUND(((SUM(BF121:BF219))*I34),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41</v>
      </c>
      <c r="F35" s="155">
        <f>ROUND((SUM(BG121:BG219)),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42</v>
      </c>
      <c r="F36" s="155">
        <f>ROUND((SUM(BH121:BH219)),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5">
        <f>ROUND((SUM(BI121:BI219)),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44</v>
      </c>
      <c r="E39" s="159"/>
      <c r="F39" s="159"/>
      <c r="G39" s="160" t="s">
        <v>45</v>
      </c>
      <c r="H39" s="161" t="s">
        <v>46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47</v>
      </c>
      <c r="E50" s="165"/>
      <c r="F50" s="165"/>
      <c r="G50" s="164" t="s">
        <v>48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49</v>
      </c>
      <c r="E61" s="167"/>
      <c r="F61" s="168" t="s">
        <v>50</v>
      </c>
      <c r="G61" s="166" t="s">
        <v>49</v>
      </c>
      <c r="H61" s="167"/>
      <c r="I61" s="167"/>
      <c r="J61" s="169" t="s">
        <v>50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51</v>
      </c>
      <c r="E65" s="170"/>
      <c r="F65" s="170"/>
      <c r="G65" s="164" t="s">
        <v>52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49</v>
      </c>
      <c r="E76" s="167"/>
      <c r="F76" s="168" t="s">
        <v>50</v>
      </c>
      <c r="G76" s="166" t="s">
        <v>49</v>
      </c>
      <c r="H76" s="167"/>
      <c r="I76" s="167"/>
      <c r="J76" s="169" t="s">
        <v>50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Podlahy divadlo K. Pippicha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202503 - SO 02 Marmoleum - Podlahy divadlo K. Pippicha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Chrudim</v>
      </c>
      <c r="G89" s="41"/>
      <c r="H89" s="41"/>
      <c r="I89" s="33" t="s">
        <v>22</v>
      </c>
      <c r="J89" s="80" t="str">
        <f>IF(J12="","",J12)</f>
        <v>19. 2. 2025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s="9" customFormat="1" ht="24.96" customHeight="1">
      <c r="A97" s="9"/>
      <c r="B97" s="180"/>
      <c r="C97" s="181"/>
      <c r="D97" s="182" t="s">
        <v>99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101</v>
      </c>
      <c r="E99" s="183"/>
      <c r="F99" s="183"/>
      <c r="G99" s="183"/>
      <c r="H99" s="183"/>
      <c r="I99" s="183"/>
      <c r="J99" s="184">
        <f>J131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102</v>
      </c>
      <c r="E100" s="189"/>
      <c r="F100" s="189"/>
      <c r="G100" s="189"/>
      <c r="H100" s="189"/>
      <c r="I100" s="189"/>
      <c r="J100" s="190">
        <f>J132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285</v>
      </c>
      <c r="E101" s="189"/>
      <c r="F101" s="189"/>
      <c r="G101" s="189"/>
      <c r="H101" s="189"/>
      <c r="I101" s="189"/>
      <c r="J101" s="190">
        <f>J174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103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Podlahy divadlo K. Pippicha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202503 - SO 02 Marmoleum - Podlahy divadlo K. Pippicha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Chrudim</v>
      </c>
      <c r="G115" s="41"/>
      <c r="H115" s="41"/>
      <c r="I115" s="33" t="s">
        <v>22</v>
      </c>
      <c r="J115" s="80" t="str">
        <f>IF(J12="","",J12)</f>
        <v>19. 2. 2025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32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104</v>
      </c>
      <c r="D120" s="195" t="s">
        <v>59</v>
      </c>
      <c r="E120" s="195" t="s">
        <v>55</v>
      </c>
      <c r="F120" s="195" t="s">
        <v>56</v>
      </c>
      <c r="G120" s="195" t="s">
        <v>105</v>
      </c>
      <c r="H120" s="195" t="s">
        <v>106</v>
      </c>
      <c r="I120" s="195" t="s">
        <v>107</v>
      </c>
      <c r="J120" s="196" t="s">
        <v>96</v>
      </c>
      <c r="K120" s="197" t="s">
        <v>108</v>
      </c>
      <c r="L120" s="198"/>
      <c r="M120" s="101" t="s">
        <v>1</v>
      </c>
      <c r="N120" s="102" t="s">
        <v>38</v>
      </c>
      <c r="O120" s="102" t="s">
        <v>109</v>
      </c>
      <c r="P120" s="102" t="s">
        <v>110</v>
      </c>
      <c r="Q120" s="102" t="s">
        <v>111</v>
      </c>
      <c r="R120" s="102" t="s">
        <v>112</v>
      </c>
      <c r="S120" s="102" t="s">
        <v>113</v>
      </c>
      <c r="T120" s="103" t="s">
        <v>114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115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P122+P131</f>
        <v>0</v>
      </c>
      <c r="Q121" s="105"/>
      <c r="R121" s="201">
        <f>R122+R131</f>
        <v>1.3807259799999998</v>
      </c>
      <c r="S121" s="105"/>
      <c r="T121" s="202">
        <f>T122+T131</f>
        <v>0.023519999999999999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73</v>
      </c>
      <c r="AU121" s="18" t="s">
        <v>98</v>
      </c>
      <c r="BK121" s="203">
        <f>BK122+BK131</f>
        <v>0</v>
      </c>
    </row>
    <row r="122" s="12" customFormat="1" ht="25.92" customHeight="1">
      <c r="A122" s="12"/>
      <c r="B122" s="204"/>
      <c r="C122" s="205"/>
      <c r="D122" s="206" t="s">
        <v>73</v>
      </c>
      <c r="E122" s="207" t="s">
        <v>116</v>
      </c>
      <c r="F122" s="207" t="s">
        <v>117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</f>
        <v>0</v>
      </c>
      <c r="Q122" s="212"/>
      <c r="R122" s="213">
        <f>R123</f>
        <v>0</v>
      </c>
      <c r="S122" s="212"/>
      <c r="T122" s="214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82</v>
      </c>
      <c r="AT122" s="216" t="s">
        <v>73</v>
      </c>
      <c r="AU122" s="216" t="s">
        <v>74</v>
      </c>
      <c r="AY122" s="215" t="s">
        <v>118</v>
      </c>
      <c r="BK122" s="217">
        <f>BK123</f>
        <v>0</v>
      </c>
    </row>
    <row r="123" s="12" customFormat="1" ht="22.8" customHeight="1">
      <c r="A123" s="12"/>
      <c r="B123" s="204"/>
      <c r="C123" s="205"/>
      <c r="D123" s="206" t="s">
        <v>73</v>
      </c>
      <c r="E123" s="218" t="s">
        <v>119</v>
      </c>
      <c r="F123" s="218" t="s">
        <v>120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SUM(P124:P130)</f>
        <v>0</v>
      </c>
      <c r="Q123" s="212"/>
      <c r="R123" s="213">
        <f>SUM(R124:R130)</f>
        <v>0</v>
      </c>
      <c r="S123" s="212"/>
      <c r="T123" s="214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82</v>
      </c>
      <c r="AT123" s="216" t="s">
        <v>73</v>
      </c>
      <c r="AU123" s="216" t="s">
        <v>82</v>
      </c>
      <c r="AY123" s="215" t="s">
        <v>118</v>
      </c>
      <c r="BK123" s="217">
        <f>SUM(BK124:BK130)</f>
        <v>0</v>
      </c>
    </row>
    <row r="124" s="2" customFormat="1" ht="24.15" customHeight="1">
      <c r="A124" s="39"/>
      <c r="B124" s="40"/>
      <c r="C124" s="220" t="s">
        <v>253</v>
      </c>
      <c r="D124" s="220" t="s">
        <v>121</v>
      </c>
      <c r="E124" s="221" t="s">
        <v>122</v>
      </c>
      <c r="F124" s="222" t="s">
        <v>123</v>
      </c>
      <c r="G124" s="223" t="s">
        <v>124</v>
      </c>
      <c r="H124" s="224">
        <v>0.024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39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125</v>
      </c>
      <c r="AT124" s="232" t="s">
        <v>121</v>
      </c>
      <c r="AU124" s="232" t="s">
        <v>84</v>
      </c>
      <c r="AY124" s="18" t="s">
        <v>118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82</v>
      </c>
      <c r="BK124" s="233">
        <f>ROUND(I124*H124,2)</f>
        <v>0</v>
      </c>
      <c r="BL124" s="18" t="s">
        <v>125</v>
      </c>
      <c r="BM124" s="232" t="s">
        <v>286</v>
      </c>
    </row>
    <row r="125" s="2" customFormat="1">
      <c r="A125" s="39"/>
      <c r="B125" s="40"/>
      <c r="C125" s="41"/>
      <c r="D125" s="234" t="s">
        <v>127</v>
      </c>
      <c r="E125" s="41"/>
      <c r="F125" s="235" t="s">
        <v>128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127</v>
      </c>
      <c r="AU125" s="18" t="s">
        <v>84</v>
      </c>
    </row>
    <row r="126" s="2" customFormat="1" ht="24.15" customHeight="1">
      <c r="A126" s="39"/>
      <c r="B126" s="40"/>
      <c r="C126" s="220" t="s">
        <v>263</v>
      </c>
      <c r="D126" s="220" t="s">
        <v>121</v>
      </c>
      <c r="E126" s="221" t="s">
        <v>129</v>
      </c>
      <c r="F126" s="222" t="s">
        <v>130</v>
      </c>
      <c r="G126" s="223" t="s">
        <v>124</v>
      </c>
      <c r="H126" s="224">
        <v>0.23999999999999999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39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125</v>
      </c>
      <c r="AT126" s="232" t="s">
        <v>121</v>
      </c>
      <c r="AU126" s="232" t="s">
        <v>84</v>
      </c>
      <c r="AY126" s="18" t="s">
        <v>118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82</v>
      </c>
      <c r="BK126" s="233">
        <f>ROUND(I126*H126,2)</f>
        <v>0</v>
      </c>
      <c r="BL126" s="18" t="s">
        <v>125</v>
      </c>
      <c r="BM126" s="232" t="s">
        <v>287</v>
      </c>
    </row>
    <row r="127" s="2" customFormat="1">
      <c r="A127" s="39"/>
      <c r="B127" s="40"/>
      <c r="C127" s="41"/>
      <c r="D127" s="234" t="s">
        <v>127</v>
      </c>
      <c r="E127" s="41"/>
      <c r="F127" s="235" t="s">
        <v>132</v>
      </c>
      <c r="G127" s="41"/>
      <c r="H127" s="41"/>
      <c r="I127" s="236"/>
      <c r="J127" s="41"/>
      <c r="K127" s="41"/>
      <c r="L127" s="45"/>
      <c r="M127" s="237"/>
      <c r="N127" s="238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127</v>
      </c>
      <c r="AU127" s="18" t="s">
        <v>84</v>
      </c>
    </row>
    <row r="128" s="13" customFormat="1">
      <c r="A128" s="13"/>
      <c r="B128" s="239"/>
      <c r="C128" s="240"/>
      <c r="D128" s="234" t="s">
        <v>133</v>
      </c>
      <c r="E128" s="240"/>
      <c r="F128" s="241" t="s">
        <v>288</v>
      </c>
      <c r="G128" s="240"/>
      <c r="H128" s="242">
        <v>0.23999999999999999</v>
      </c>
      <c r="I128" s="243"/>
      <c r="J128" s="240"/>
      <c r="K128" s="240"/>
      <c r="L128" s="244"/>
      <c r="M128" s="245"/>
      <c r="N128" s="246"/>
      <c r="O128" s="246"/>
      <c r="P128" s="246"/>
      <c r="Q128" s="246"/>
      <c r="R128" s="246"/>
      <c r="S128" s="246"/>
      <c r="T128" s="24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8" t="s">
        <v>133</v>
      </c>
      <c r="AU128" s="248" t="s">
        <v>84</v>
      </c>
      <c r="AV128" s="13" t="s">
        <v>84</v>
      </c>
      <c r="AW128" s="13" t="s">
        <v>4</v>
      </c>
      <c r="AX128" s="13" t="s">
        <v>82</v>
      </c>
      <c r="AY128" s="248" t="s">
        <v>118</v>
      </c>
    </row>
    <row r="129" s="2" customFormat="1" ht="33" customHeight="1">
      <c r="A129" s="39"/>
      <c r="B129" s="40"/>
      <c r="C129" s="220" t="s">
        <v>268</v>
      </c>
      <c r="D129" s="220" t="s">
        <v>121</v>
      </c>
      <c r="E129" s="221" t="s">
        <v>136</v>
      </c>
      <c r="F129" s="222" t="s">
        <v>137</v>
      </c>
      <c r="G129" s="223" t="s">
        <v>124</v>
      </c>
      <c r="H129" s="224">
        <v>0.024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39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125</v>
      </c>
      <c r="AT129" s="232" t="s">
        <v>121</v>
      </c>
      <c r="AU129" s="232" t="s">
        <v>84</v>
      </c>
      <c r="AY129" s="18" t="s">
        <v>118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82</v>
      </c>
      <c r="BK129" s="233">
        <f>ROUND(I129*H129,2)</f>
        <v>0</v>
      </c>
      <c r="BL129" s="18" t="s">
        <v>125</v>
      </c>
      <c r="BM129" s="232" t="s">
        <v>289</v>
      </c>
    </row>
    <row r="130" s="2" customFormat="1">
      <c r="A130" s="39"/>
      <c r="B130" s="40"/>
      <c r="C130" s="41"/>
      <c r="D130" s="234" t="s">
        <v>127</v>
      </c>
      <c r="E130" s="41"/>
      <c r="F130" s="235" t="s">
        <v>139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127</v>
      </c>
      <c r="AU130" s="18" t="s">
        <v>84</v>
      </c>
    </row>
    <row r="131" s="12" customFormat="1" ht="25.92" customHeight="1">
      <c r="A131" s="12"/>
      <c r="B131" s="204"/>
      <c r="C131" s="205"/>
      <c r="D131" s="206" t="s">
        <v>73</v>
      </c>
      <c r="E131" s="207" t="s">
        <v>157</v>
      </c>
      <c r="F131" s="207" t="s">
        <v>158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P132+P174</f>
        <v>0</v>
      </c>
      <c r="Q131" s="212"/>
      <c r="R131" s="213">
        <f>R132+R174</f>
        <v>1.3807259799999998</v>
      </c>
      <c r="S131" s="212"/>
      <c r="T131" s="214">
        <f>T132+T174</f>
        <v>0.023519999999999999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84</v>
      </c>
      <c r="AT131" s="216" t="s">
        <v>73</v>
      </c>
      <c r="AU131" s="216" t="s">
        <v>74</v>
      </c>
      <c r="AY131" s="215" t="s">
        <v>118</v>
      </c>
      <c r="BK131" s="217">
        <f>BK132+BK174</f>
        <v>0</v>
      </c>
    </row>
    <row r="132" s="12" customFormat="1" ht="22.8" customHeight="1">
      <c r="A132" s="12"/>
      <c r="B132" s="204"/>
      <c r="C132" s="205"/>
      <c r="D132" s="206" t="s">
        <v>73</v>
      </c>
      <c r="E132" s="218" t="s">
        <v>159</v>
      </c>
      <c r="F132" s="218" t="s">
        <v>160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SUM(P133:P173)</f>
        <v>0</v>
      </c>
      <c r="Q132" s="212"/>
      <c r="R132" s="213">
        <f>SUM(R133:R173)</f>
        <v>0.061116800000000006</v>
      </c>
      <c r="S132" s="212"/>
      <c r="T132" s="214">
        <f>SUM(T133:T173)</f>
        <v>0.023519999999999999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84</v>
      </c>
      <c r="AT132" s="216" t="s">
        <v>73</v>
      </c>
      <c r="AU132" s="216" t="s">
        <v>82</v>
      </c>
      <c r="AY132" s="215" t="s">
        <v>118</v>
      </c>
      <c r="BK132" s="217">
        <f>SUM(BK133:BK173)</f>
        <v>0</v>
      </c>
    </row>
    <row r="133" s="2" customFormat="1" ht="24.15" customHeight="1">
      <c r="A133" s="39"/>
      <c r="B133" s="40"/>
      <c r="C133" s="220" t="s">
        <v>174</v>
      </c>
      <c r="D133" s="220" t="s">
        <v>121</v>
      </c>
      <c r="E133" s="221" t="s">
        <v>175</v>
      </c>
      <c r="F133" s="222" t="s">
        <v>176</v>
      </c>
      <c r="G133" s="223" t="s">
        <v>164</v>
      </c>
      <c r="H133" s="224">
        <v>3.52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39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165</v>
      </c>
      <c r="AT133" s="232" t="s">
        <v>121</v>
      </c>
      <c r="AU133" s="232" t="s">
        <v>84</v>
      </c>
      <c r="AY133" s="18" t="s">
        <v>118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82</v>
      </c>
      <c r="BK133" s="233">
        <f>ROUND(I133*H133,2)</f>
        <v>0</v>
      </c>
      <c r="BL133" s="18" t="s">
        <v>165</v>
      </c>
      <c r="BM133" s="232" t="s">
        <v>290</v>
      </c>
    </row>
    <row r="134" s="2" customFormat="1">
      <c r="A134" s="39"/>
      <c r="B134" s="40"/>
      <c r="C134" s="41"/>
      <c r="D134" s="234" t="s">
        <v>127</v>
      </c>
      <c r="E134" s="41"/>
      <c r="F134" s="235" t="s">
        <v>178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127</v>
      </c>
      <c r="AU134" s="18" t="s">
        <v>84</v>
      </c>
    </row>
    <row r="135" s="13" customFormat="1">
      <c r="A135" s="13"/>
      <c r="B135" s="239"/>
      <c r="C135" s="240"/>
      <c r="D135" s="234" t="s">
        <v>133</v>
      </c>
      <c r="E135" s="249" t="s">
        <v>1</v>
      </c>
      <c r="F135" s="241" t="s">
        <v>291</v>
      </c>
      <c r="G135" s="240"/>
      <c r="H135" s="242">
        <v>3.52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133</v>
      </c>
      <c r="AU135" s="248" t="s">
        <v>84</v>
      </c>
      <c r="AV135" s="13" t="s">
        <v>84</v>
      </c>
      <c r="AW135" s="13" t="s">
        <v>31</v>
      </c>
      <c r="AX135" s="13" t="s">
        <v>82</v>
      </c>
      <c r="AY135" s="248" t="s">
        <v>118</v>
      </c>
    </row>
    <row r="136" s="2" customFormat="1" ht="33" customHeight="1">
      <c r="A136" s="39"/>
      <c r="B136" s="40"/>
      <c r="C136" s="220" t="s">
        <v>145</v>
      </c>
      <c r="D136" s="220" t="s">
        <v>121</v>
      </c>
      <c r="E136" s="221" t="s">
        <v>292</v>
      </c>
      <c r="F136" s="222" t="s">
        <v>293</v>
      </c>
      <c r="G136" s="223" t="s">
        <v>164</v>
      </c>
      <c r="H136" s="224">
        <v>3.52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39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165</v>
      </c>
      <c r="AT136" s="232" t="s">
        <v>121</v>
      </c>
      <c r="AU136" s="232" t="s">
        <v>84</v>
      </c>
      <c r="AY136" s="18" t="s">
        <v>118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82</v>
      </c>
      <c r="BK136" s="233">
        <f>ROUND(I136*H136,2)</f>
        <v>0</v>
      </c>
      <c r="BL136" s="18" t="s">
        <v>165</v>
      </c>
      <c r="BM136" s="232" t="s">
        <v>294</v>
      </c>
    </row>
    <row r="137" s="2" customFormat="1">
      <c r="A137" s="39"/>
      <c r="B137" s="40"/>
      <c r="C137" s="41"/>
      <c r="D137" s="234" t="s">
        <v>127</v>
      </c>
      <c r="E137" s="41"/>
      <c r="F137" s="235" t="s">
        <v>184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127</v>
      </c>
      <c r="AU137" s="18" t="s">
        <v>84</v>
      </c>
    </row>
    <row r="138" s="13" customFormat="1">
      <c r="A138" s="13"/>
      <c r="B138" s="239"/>
      <c r="C138" s="240"/>
      <c r="D138" s="234" t="s">
        <v>133</v>
      </c>
      <c r="E138" s="249" t="s">
        <v>1</v>
      </c>
      <c r="F138" s="241" t="s">
        <v>295</v>
      </c>
      <c r="G138" s="240"/>
      <c r="H138" s="242">
        <v>3.52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133</v>
      </c>
      <c r="AU138" s="248" t="s">
        <v>84</v>
      </c>
      <c r="AV138" s="13" t="s">
        <v>84</v>
      </c>
      <c r="AW138" s="13" t="s">
        <v>31</v>
      </c>
      <c r="AX138" s="13" t="s">
        <v>82</v>
      </c>
      <c r="AY138" s="248" t="s">
        <v>118</v>
      </c>
    </row>
    <row r="139" s="2" customFormat="1" ht="16.5" customHeight="1">
      <c r="A139" s="39"/>
      <c r="B139" s="40"/>
      <c r="C139" s="282" t="s">
        <v>168</v>
      </c>
      <c r="D139" s="282" t="s">
        <v>237</v>
      </c>
      <c r="E139" s="283" t="s">
        <v>275</v>
      </c>
      <c r="F139" s="284" t="s">
        <v>276</v>
      </c>
      <c r="G139" s="285" t="s">
        <v>250</v>
      </c>
      <c r="H139" s="286">
        <v>7.6799999999999997</v>
      </c>
      <c r="I139" s="287"/>
      <c r="J139" s="288">
        <f>ROUND(I139*H139,2)</f>
        <v>0</v>
      </c>
      <c r="K139" s="289"/>
      <c r="L139" s="290"/>
      <c r="M139" s="291" t="s">
        <v>1</v>
      </c>
      <c r="N139" s="292" t="s">
        <v>39</v>
      </c>
      <c r="O139" s="92"/>
      <c r="P139" s="230">
        <f>O139*H139</f>
        <v>0</v>
      </c>
      <c r="Q139" s="230">
        <v>0.00050000000000000001</v>
      </c>
      <c r="R139" s="230">
        <f>Q139*H139</f>
        <v>0.0038400000000000001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240</v>
      </c>
      <c r="AT139" s="232" t="s">
        <v>237</v>
      </c>
      <c r="AU139" s="232" t="s">
        <v>84</v>
      </c>
      <c r="AY139" s="18" t="s">
        <v>118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82</v>
      </c>
      <c r="BK139" s="233">
        <f>ROUND(I139*H139,2)</f>
        <v>0</v>
      </c>
      <c r="BL139" s="18" t="s">
        <v>165</v>
      </c>
      <c r="BM139" s="232" t="s">
        <v>296</v>
      </c>
    </row>
    <row r="140" s="2" customFormat="1">
      <c r="A140" s="39"/>
      <c r="B140" s="40"/>
      <c r="C140" s="41"/>
      <c r="D140" s="234" t="s">
        <v>127</v>
      </c>
      <c r="E140" s="41"/>
      <c r="F140" s="235" t="s">
        <v>276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127</v>
      </c>
      <c r="AU140" s="18" t="s">
        <v>84</v>
      </c>
    </row>
    <row r="141" s="13" customFormat="1">
      <c r="A141" s="13"/>
      <c r="B141" s="239"/>
      <c r="C141" s="240"/>
      <c r="D141" s="234" t="s">
        <v>133</v>
      </c>
      <c r="E141" s="240"/>
      <c r="F141" s="241" t="s">
        <v>297</v>
      </c>
      <c r="G141" s="240"/>
      <c r="H141" s="242">
        <v>7.6799999999999997</v>
      </c>
      <c r="I141" s="243"/>
      <c r="J141" s="240"/>
      <c r="K141" s="240"/>
      <c r="L141" s="244"/>
      <c r="M141" s="245"/>
      <c r="N141" s="246"/>
      <c r="O141" s="246"/>
      <c r="P141" s="246"/>
      <c r="Q141" s="246"/>
      <c r="R141" s="246"/>
      <c r="S141" s="246"/>
      <c r="T141" s="24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8" t="s">
        <v>133</v>
      </c>
      <c r="AU141" s="248" t="s">
        <v>84</v>
      </c>
      <c r="AV141" s="13" t="s">
        <v>84</v>
      </c>
      <c r="AW141" s="13" t="s">
        <v>4</v>
      </c>
      <c r="AX141" s="13" t="s">
        <v>82</v>
      </c>
      <c r="AY141" s="248" t="s">
        <v>118</v>
      </c>
    </row>
    <row r="142" s="2" customFormat="1" ht="16.5" customHeight="1">
      <c r="A142" s="39"/>
      <c r="B142" s="40"/>
      <c r="C142" s="220" t="s">
        <v>180</v>
      </c>
      <c r="D142" s="220" t="s">
        <v>121</v>
      </c>
      <c r="E142" s="221" t="s">
        <v>187</v>
      </c>
      <c r="F142" s="222" t="s">
        <v>188</v>
      </c>
      <c r="G142" s="223" t="s">
        <v>164</v>
      </c>
      <c r="H142" s="224">
        <v>3.52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39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165</v>
      </c>
      <c r="AT142" s="232" t="s">
        <v>121</v>
      </c>
      <c r="AU142" s="232" t="s">
        <v>84</v>
      </c>
      <c r="AY142" s="18" t="s">
        <v>118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82</v>
      </c>
      <c r="BK142" s="233">
        <f>ROUND(I142*H142,2)</f>
        <v>0</v>
      </c>
      <c r="BL142" s="18" t="s">
        <v>165</v>
      </c>
      <c r="BM142" s="232" t="s">
        <v>298</v>
      </c>
    </row>
    <row r="143" s="2" customFormat="1">
      <c r="A143" s="39"/>
      <c r="B143" s="40"/>
      <c r="C143" s="41"/>
      <c r="D143" s="234" t="s">
        <v>127</v>
      </c>
      <c r="E143" s="41"/>
      <c r="F143" s="235" t="s">
        <v>190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127</v>
      </c>
      <c r="AU143" s="18" t="s">
        <v>84</v>
      </c>
    </row>
    <row r="144" s="13" customFormat="1">
      <c r="A144" s="13"/>
      <c r="B144" s="239"/>
      <c r="C144" s="240"/>
      <c r="D144" s="234" t="s">
        <v>133</v>
      </c>
      <c r="E144" s="249" t="s">
        <v>1</v>
      </c>
      <c r="F144" s="241" t="s">
        <v>291</v>
      </c>
      <c r="G144" s="240"/>
      <c r="H144" s="242">
        <v>3.52</v>
      </c>
      <c r="I144" s="243"/>
      <c r="J144" s="240"/>
      <c r="K144" s="240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133</v>
      </c>
      <c r="AU144" s="248" t="s">
        <v>84</v>
      </c>
      <c r="AV144" s="13" t="s">
        <v>84</v>
      </c>
      <c r="AW144" s="13" t="s">
        <v>31</v>
      </c>
      <c r="AX144" s="13" t="s">
        <v>82</v>
      </c>
      <c r="AY144" s="248" t="s">
        <v>118</v>
      </c>
    </row>
    <row r="145" s="2" customFormat="1" ht="24.15" customHeight="1">
      <c r="A145" s="39"/>
      <c r="B145" s="40"/>
      <c r="C145" s="220" t="s">
        <v>186</v>
      </c>
      <c r="D145" s="220" t="s">
        <v>121</v>
      </c>
      <c r="E145" s="221" t="s">
        <v>198</v>
      </c>
      <c r="F145" s="222" t="s">
        <v>199</v>
      </c>
      <c r="G145" s="223" t="s">
        <v>164</v>
      </c>
      <c r="H145" s="224">
        <v>3.52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39</v>
      </c>
      <c r="O145" s="92"/>
      <c r="P145" s="230">
        <f>O145*H145</f>
        <v>0</v>
      </c>
      <c r="Q145" s="230">
        <v>5.0000000000000002E-05</v>
      </c>
      <c r="R145" s="230">
        <f>Q145*H145</f>
        <v>0.00017600000000000002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165</v>
      </c>
      <c r="AT145" s="232" t="s">
        <v>121</v>
      </c>
      <c r="AU145" s="232" t="s">
        <v>84</v>
      </c>
      <c r="AY145" s="18" t="s">
        <v>118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82</v>
      </c>
      <c r="BK145" s="233">
        <f>ROUND(I145*H145,2)</f>
        <v>0</v>
      </c>
      <c r="BL145" s="18" t="s">
        <v>165</v>
      </c>
      <c r="BM145" s="232" t="s">
        <v>299</v>
      </c>
    </row>
    <row r="146" s="2" customFormat="1">
      <c r="A146" s="39"/>
      <c r="B146" s="40"/>
      <c r="C146" s="41"/>
      <c r="D146" s="234" t="s">
        <v>127</v>
      </c>
      <c r="E146" s="41"/>
      <c r="F146" s="235" t="s">
        <v>201</v>
      </c>
      <c r="G146" s="41"/>
      <c r="H146" s="41"/>
      <c r="I146" s="236"/>
      <c r="J146" s="41"/>
      <c r="K146" s="41"/>
      <c r="L146" s="45"/>
      <c r="M146" s="237"/>
      <c r="N146" s="238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127</v>
      </c>
      <c r="AU146" s="18" t="s">
        <v>84</v>
      </c>
    </row>
    <row r="147" s="13" customFormat="1">
      <c r="A147" s="13"/>
      <c r="B147" s="239"/>
      <c r="C147" s="240"/>
      <c r="D147" s="234" t="s">
        <v>133</v>
      </c>
      <c r="E147" s="249" t="s">
        <v>1</v>
      </c>
      <c r="F147" s="241" t="s">
        <v>291</v>
      </c>
      <c r="G147" s="240"/>
      <c r="H147" s="242">
        <v>3.52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133</v>
      </c>
      <c r="AU147" s="248" t="s">
        <v>84</v>
      </c>
      <c r="AV147" s="13" t="s">
        <v>84</v>
      </c>
      <c r="AW147" s="13" t="s">
        <v>31</v>
      </c>
      <c r="AX147" s="13" t="s">
        <v>82</v>
      </c>
      <c r="AY147" s="248" t="s">
        <v>118</v>
      </c>
    </row>
    <row r="148" s="2" customFormat="1" ht="37.8" customHeight="1">
      <c r="A148" s="39"/>
      <c r="B148" s="40"/>
      <c r="C148" s="220" t="s">
        <v>8</v>
      </c>
      <c r="D148" s="220" t="s">
        <v>121</v>
      </c>
      <c r="E148" s="221" t="s">
        <v>207</v>
      </c>
      <c r="F148" s="222" t="s">
        <v>208</v>
      </c>
      <c r="G148" s="223" t="s">
        <v>164</v>
      </c>
      <c r="H148" s="224">
        <v>3.52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39</v>
      </c>
      <c r="O148" s="92"/>
      <c r="P148" s="230">
        <f>O148*H148</f>
        <v>0</v>
      </c>
      <c r="Q148" s="230">
        <v>0.0132</v>
      </c>
      <c r="R148" s="230">
        <f>Q148*H148</f>
        <v>0.046463999999999998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165</v>
      </c>
      <c r="AT148" s="232" t="s">
        <v>121</v>
      </c>
      <c r="AU148" s="232" t="s">
        <v>84</v>
      </c>
      <c r="AY148" s="18" t="s">
        <v>118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82</v>
      </c>
      <c r="BK148" s="233">
        <f>ROUND(I148*H148,2)</f>
        <v>0</v>
      </c>
      <c r="BL148" s="18" t="s">
        <v>165</v>
      </c>
      <c r="BM148" s="232" t="s">
        <v>300</v>
      </c>
    </row>
    <row r="149" s="2" customFormat="1">
      <c r="A149" s="39"/>
      <c r="B149" s="40"/>
      <c r="C149" s="41"/>
      <c r="D149" s="234" t="s">
        <v>127</v>
      </c>
      <c r="E149" s="41"/>
      <c r="F149" s="235" t="s">
        <v>210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127</v>
      </c>
      <c r="AU149" s="18" t="s">
        <v>84</v>
      </c>
    </row>
    <row r="150" s="13" customFormat="1">
      <c r="A150" s="13"/>
      <c r="B150" s="239"/>
      <c r="C150" s="240"/>
      <c r="D150" s="234" t="s">
        <v>133</v>
      </c>
      <c r="E150" s="249" t="s">
        <v>1</v>
      </c>
      <c r="F150" s="241" t="s">
        <v>291</v>
      </c>
      <c r="G150" s="240"/>
      <c r="H150" s="242">
        <v>3.52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133</v>
      </c>
      <c r="AU150" s="248" t="s">
        <v>84</v>
      </c>
      <c r="AV150" s="13" t="s">
        <v>84</v>
      </c>
      <c r="AW150" s="13" t="s">
        <v>31</v>
      </c>
      <c r="AX150" s="13" t="s">
        <v>82</v>
      </c>
      <c r="AY150" s="248" t="s">
        <v>118</v>
      </c>
    </row>
    <row r="151" s="2" customFormat="1" ht="24.15" customHeight="1">
      <c r="A151" s="39"/>
      <c r="B151" s="40"/>
      <c r="C151" s="220" t="s">
        <v>192</v>
      </c>
      <c r="D151" s="220" t="s">
        <v>121</v>
      </c>
      <c r="E151" s="221" t="s">
        <v>212</v>
      </c>
      <c r="F151" s="222" t="s">
        <v>213</v>
      </c>
      <c r="G151" s="223" t="s">
        <v>164</v>
      </c>
      <c r="H151" s="224">
        <v>3.52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39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0.0025000000000000001</v>
      </c>
      <c r="T151" s="231">
        <f>S151*H151</f>
        <v>0.0088000000000000005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165</v>
      </c>
      <c r="AT151" s="232" t="s">
        <v>121</v>
      </c>
      <c r="AU151" s="232" t="s">
        <v>84</v>
      </c>
      <c r="AY151" s="18" t="s">
        <v>118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82</v>
      </c>
      <c r="BK151" s="233">
        <f>ROUND(I151*H151,2)</f>
        <v>0</v>
      </c>
      <c r="BL151" s="18" t="s">
        <v>165</v>
      </c>
      <c r="BM151" s="232" t="s">
        <v>301</v>
      </c>
    </row>
    <row r="152" s="2" customFormat="1">
      <c r="A152" s="39"/>
      <c r="B152" s="40"/>
      <c r="C152" s="41"/>
      <c r="D152" s="234" t="s">
        <v>127</v>
      </c>
      <c r="E152" s="41"/>
      <c r="F152" s="235" t="s">
        <v>215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127</v>
      </c>
      <c r="AU152" s="18" t="s">
        <v>84</v>
      </c>
    </row>
    <row r="153" s="13" customFormat="1">
      <c r="A153" s="13"/>
      <c r="B153" s="239"/>
      <c r="C153" s="240"/>
      <c r="D153" s="234" t="s">
        <v>133</v>
      </c>
      <c r="E153" s="249" t="s">
        <v>1</v>
      </c>
      <c r="F153" s="241" t="s">
        <v>291</v>
      </c>
      <c r="G153" s="240"/>
      <c r="H153" s="242">
        <v>3.52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133</v>
      </c>
      <c r="AU153" s="248" t="s">
        <v>84</v>
      </c>
      <c r="AV153" s="13" t="s">
        <v>84</v>
      </c>
      <c r="AW153" s="13" t="s">
        <v>31</v>
      </c>
      <c r="AX153" s="13" t="s">
        <v>82</v>
      </c>
      <c r="AY153" s="248" t="s">
        <v>118</v>
      </c>
    </row>
    <row r="154" s="2" customFormat="1" ht="24.15" customHeight="1">
      <c r="A154" s="39"/>
      <c r="B154" s="40"/>
      <c r="C154" s="220" t="s">
        <v>151</v>
      </c>
      <c r="D154" s="220" t="s">
        <v>121</v>
      </c>
      <c r="E154" s="221" t="s">
        <v>302</v>
      </c>
      <c r="F154" s="222" t="s">
        <v>303</v>
      </c>
      <c r="G154" s="223" t="s">
        <v>250</v>
      </c>
      <c r="H154" s="224">
        <v>6.4000000000000004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39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0.0023</v>
      </c>
      <c r="T154" s="231">
        <f>S154*H154</f>
        <v>0.01472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165</v>
      </c>
      <c r="AT154" s="232" t="s">
        <v>121</v>
      </c>
      <c r="AU154" s="232" t="s">
        <v>84</v>
      </c>
      <c r="AY154" s="18" t="s">
        <v>118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82</v>
      </c>
      <c r="BK154" s="233">
        <f>ROUND(I154*H154,2)</f>
        <v>0</v>
      </c>
      <c r="BL154" s="18" t="s">
        <v>165</v>
      </c>
      <c r="BM154" s="232" t="s">
        <v>304</v>
      </c>
    </row>
    <row r="155" s="2" customFormat="1">
      <c r="A155" s="39"/>
      <c r="B155" s="40"/>
      <c r="C155" s="41"/>
      <c r="D155" s="234" t="s">
        <v>127</v>
      </c>
      <c r="E155" s="41"/>
      <c r="F155" s="235" t="s">
        <v>252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127</v>
      </c>
      <c r="AU155" s="18" t="s">
        <v>84</v>
      </c>
    </row>
    <row r="156" s="13" customFormat="1">
      <c r="A156" s="13"/>
      <c r="B156" s="239"/>
      <c r="C156" s="240"/>
      <c r="D156" s="234" t="s">
        <v>133</v>
      </c>
      <c r="E156" s="249" t="s">
        <v>1</v>
      </c>
      <c r="F156" s="241" t="s">
        <v>305</v>
      </c>
      <c r="G156" s="240"/>
      <c r="H156" s="242">
        <v>6.4000000000000004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133</v>
      </c>
      <c r="AU156" s="248" t="s">
        <v>84</v>
      </c>
      <c r="AV156" s="13" t="s">
        <v>84</v>
      </c>
      <c r="AW156" s="13" t="s">
        <v>31</v>
      </c>
      <c r="AX156" s="13" t="s">
        <v>82</v>
      </c>
      <c r="AY156" s="248" t="s">
        <v>118</v>
      </c>
    </row>
    <row r="157" s="2" customFormat="1" ht="24.15" customHeight="1">
      <c r="A157" s="39"/>
      <c r="B157" s="40"/>
      <c r="C157" s="220" t="s">
        <v>82</v>
      </c>
      <c r="D157" s="220" t="s">
        <v>121</v>
      </c>
      <c r="E157" s="221" t="s">
        <v>306</v>
      </c>
      <c r="F157" s="222" t="s">
        <v>307</v>
      </c>
      <c r="G157" s="223" t="s">
        <v>250</v>
      </c>
      <c r="H157" s="224">
        <v>6.4000000000000004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39</v>
      </c>
      <c r="O157" s="92"/>
      <c r="P157" s="230">
        <f>O157*H157</f>
        <v>0</v>
      </c>
      <c r="Q157" s="230">
        <v>0.00012</v>
      </c>
      <c r="R157" s="230">
        <f>Q157*H157</f>
        <v>0.00076800000000000002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165</v>
      </c>
      <c r="AT157" s="232" t="s">
        <v>121</v>
      </c>
      <c r="AU157" s="232" t="s">
        <v>84</v>
      </c>
      <c r="AY157" s="18" t="s">
        <v>118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82</v>
      </c>
      <c r="BK157" s="233">
        <f>ROUND(I157*H157,2)</f>
        <v>0</v>
      </c>
      <c r="BL157" s="18" t="s">
        <v>165</v>
      </c>
      <c r="BM157" s="232" t="s">
        <v>308</v>
      </c>
    </row>
    <row r="158" s="2" customFormat="1">
      <c r="A158" s="39"/>
      <c r="B158" s="40"/>
      <c r="C158" s="41"/>
      <c r="D158" s="234" t="s">
        <v>127</v>
      </c>
      <c r="E158" s="41"/>
      <c r="F158" s="235" t="s">
        <v>309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127</v>
      </c>
      <c r="AU158" s="18" t="s">
        <v>84</v>
      </c>
    </row>
    <row r="159" s="13" customFormat="1">
      <c r="A159" s="13"/>
      <c r="B159" s="239"/>
      <c r="C159" s="240"/>
      <c r="D159" s="234" t="s">
        <v>133</v>
      </c>
      <c r="E159" s="249" t="s">
        <v>1</v>
      </c>
      <c r="F159" s="241" t="s">
        <v>305</v>
      </c>
      <c r="G159" s="240"/>
      <c r="H159" s="242">
        <v>6.4000000000000004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133</v>
      </c>
      <c r="AU159" s="248" t="s">
        <v>84</v>
      </c>
      <c r="AV159" s="13" t="s">
        <v>84</v>
      </c>
      <c r="AW159" s="13" t="s">
        <v>31</v>
      </c>
      <c r="AX159" s="13" t="s">
        <v>82</v>
      </c>
      <c r="AY159" s="248" t="s">
        <v>118</v>
      </c>
    </row>
    <row r="160" s="2" customFormat="1" ht="24.15" customHeight="1">
      <c r="A160" s="39"/>
      <c r="B160" s="40"/>
      <c r="C160" s="282" t="s">
        <v>84</v>
      </c>
      <c r="D160" s="282" t="s">
        <v>237</v>
      </c>
      <c r="E160" s="283" t="s">
        <v>310</v>
      </c>
      <c r="F160" s="284" t="s">
        <v>311</v>
      </c>
      <c r="G160" s="285" t="s">
        <v>164</v>
      </c>
      <c r="H160" s="286">
        <v>2.1120000000000001</v>
      </c>
      <c r="I160" s="287"/>
      <c r="J160" s="288">
        <f>ROUND(I160*H160,2)</f>
        <v>0</v>
      </c>
      <c r="K160" s="289"/>
      <c r="L160" s="290"/>
      <c r="M160" s="291" t="s">
        <v>1</v>
      </c>
      <c r="N160" s="292" t="s">
        <v>39</v>
      </c>
      <c r="O160" s="92"/>
      <c r="P160" s="230">
        <f>O160*H160</f>
        <v>0</v>
      </c>
      <c r="Q160" s="230">
        <v>0.00264</v>
      </c>
      <c r="R160" s="230">
        <f>Q160*H160</f>
        <v>0.0055756800000000004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240</v>
      </c>
      <c r="AT160" s="232" t="s">
        <v>237</v>
      </c>
      <c r="AU160" s="232" t="s">
        <v>84</v>
      </c>
      <c r="AY160" s="18" t="s">
        <v>118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82</v>
      </c>
      <c r="BK160" s="233">
        <f>ROUND(I160*H160,2)</f>
        <v>0</v>
      </c>
      <c r="BL160" s="18" t="s">
        <v>165</v>
      </c>
      <c r="BM160" s="232" t="s">
        <v>312</v>
      </c>
    </row>
    <row r="161" s="2" customFormat="1">
      <c r="A161" s="39"/>
      <c r="B161" s="40"/>
      <c r="C161" s="41"/>
      <c r="D161" s="234" t="s">
        <v>127</v>
      </c>
      <c r="E161" s="41"/>
      <c r="F161" s="235" t="s">
        <v>311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127</v>
      </c>
      <c r="AU161" s="18" t="s">
        <v>84</v>
      </c>
    </row>
    <row r="162" s="13" customFormat="1">
      <c r="A162" s="13"/>
      <c r="B162" s="239"/>
      <c r="C162" s="240"/>
      <c r="D162" s="234" t="s">
        <v>133</v>
      </c>
      <c r="E162" s="240"/>
      <c r="F162" s="241" t="s">
        <v>313</v>
      </c>
      <c r="G162" s="240"/>
      <c r="H162" s="242">
        <v>2.1120000000000001</v>
      </c>
      <c r="I162" s="243"/>
      <c r="J162" s="240"/>
      <c r="K162" s="240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133</v>
      </c>
      <c r="AU162" s="248" t="s">
        <v>84</v>
      </c>
      <c r="AV162" s="13" t="s">
        <v>84</v>
      </c>
      <c r="AW162" s="13" t="s">
        <v>4</v>
      </c>
      <c r="AX162" s="13" t="s">
        <v>82</v>
      </c>
      <c r="AY162" s="248" t="s">
        <v>118</v>
      </c>
    </row>
    <row r="163" s="2" customFormat="1" ht="24.15" customHeight="1">
      <c r="A163" s="39"/>
      <c r="B163" s="40"/>
      <c r="C163" s="220" t="s">
        <v>135</v>
      </c>
      <c r="D163" s="220" t="s">
        <v>121</v>
      </c>
      <c r="E163" s="221" t="s">
        <v>314</v>
      </c>
      <c r="F163" s="222" t="s">
        <v>315</v>
      </c>
      <c r="G163" s="223" t="s">
        <v>250</v>
      </c>
      <c r="H163" s="224">
        <v>6.4000000000000004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39</v>
      </c>
      <c r="O163" s="92"/>
      <c r="P163" s="230">
        <f>O163*H163</f>
        <v>0</v>
      </c>
      <c r="Q163" s="230">
        <v>8.0000000000000007E-05</v>
      </c>
      <c r="R163" s="230">
        <f>Q163*H163</f>
        <v>0.00051200000000000009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165</v>
      </c>
      <c r="AT163" s="232" t="s">
        <v>121</v>
      </c>
      <c r="AU163" s="232" t="s">
        <v>84</v>
      </c>
      <c r="AY163" s="18" t="s">
        <v>118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82</v>
      </c>
      <c r="BK163" s="233">
        <f>ROUND(I163*H163,2)</f>
        <v>0</v>
      </c>
      <c r="BL163" s="18" t="s">
        <v>165</v>
      </c>
      <c r="BM163" s="232" t="s">
        <v>316</v>
      </c>
    </row>
    <row r="164" s="2" customFormat="1">
      <c r="A164" s="39"/>
      <c r="B164" s="40"/>
      <c r="C164" s="41"/>
      <c r="D164" s="234" t="s">
        <v>127</v>
      </c>
      <c r="E164" s="41"/>
      <c r="F164" s="235" t="s">
        <v>317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127</v>
      </c>
      <c r="AU164" s="18" t="s">
        <v>84</v>
      </c>
    </row>
    <row r="165" s="13" customFormat="1">
      <c r="A165" s="13"/>
      <c r="B165" s="239"/>
      <c r="C165" s="240"/>
      <c r="D165" s="234" t="s">
        <v>133</v>
      </c>
      <c r="E165" s="249" t="s">
        <v>1</v>
      </c>
      <c r="F165" s="241" t="s">
        <v>305</v>
      </c>
      <c r="G165" s="240"/>
      <c r="H165" s="242">
        <v>6.4000000000000004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133</v>
      </c>
      <c r="AU165" s="248" t="s">
        <v>84</v>
      </c>
      <c r="AV165" s="13" t="s">
        <v>84</v>
      </c>
      <c r="AW165" s="13" t="s">
        <v>31</v>
      </c>
      <c r="AX165" s="13" t="s">
        <v>82</v>
      </c>
      <c r="AY165" s="248" t="s">
        <v>118</v>
      </c>
    </row>
    <row r="166" s="2" customFormat="1" ht="24.15" customHeight="1">
      <c r="A166" s="39"/>
      <c r="B166" s="40"/>
      <c r="C166" s="282" t="s">
        <v>125</v>
      </c>
      <c r="D166" s="282" t="s">
        <v>237</v>
      </c>
      <c r="E166" s="283" t="s">
        <v>310</v>
      </c>
      <c r="F166" s="284" t="s">
        <v>311</v>
      </c>
      <c r="G166" s="285" t="s">
        <v>164</v>
      </c>
      <c r="H166" s="286">
        <v>1.4079999999999999</v>
      </c>
      <c r="I166" s="287"/>
      <c r="J166" s="288">
        <f>ROUND(I166*H166,2)</f>
        <v>0</v>
      </c>
      <c r="K166" s="289"/>
      <c r="L166" s="290"/>
      <c r="M166" s="291" t="s">
        <v>1</v>
      </c>
      <c r="N166" s="292" t="s">
        <v>39</v>
      </c>
      <c r="O166" s="92"/>
      <c r="P166" s="230">
        <f>O166*H166</f>
        <v>0</v>
      </c>
      <c r="Q166" s="230">
        <v>0.00264</v>
      </c>
      <c r="R166" s="230">
        <f>Q166*H166</f>
        <v>0.00371712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240</v>
      </c>
      <c r="AT166" s="232" t="s">
        <v>237</v>
      </c>
      <c r="AU166" s="232" t="s">
        <v>84</v>
      </c>
      <c r="AY166" s="18" t="s">
        <v>118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82</v>
      </c>
      <c r="BK166" s="233">
        <f>ROUND(I166*H166,2)</f>
        <v>0</v>
      </c>
      <c r="BL166" s="18" t="s">
        <v>165</v>
      </c>
      <c r="BM166" s="232" t="s">
        <v>318</v>
      </c>
    </row>
    <row r="167" s="2" customFormat="1">
      <c r="A167" s="39"/>
      <c r="B167" s="40"/>
      <c r="C167" s="41"/>
      <c r="D167" s="234" t="s">
        <v>127</v>
      </c>
      <c r="E167" s="41"/>
      <c r="F167" s="235" t="s">
        <v>311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127</v>
      </c>
      <c r="AU167" s="18" t="s">
        <v>84</v>
      </c>
    </row>
    <row r="168" s="13" customFormat="1">
      <c r="A168" s="13"/>
      <c r="B168" s="239"/>
      <c r="C168" s="240"/>
      <c r="D168" s="234" t="s">
        <v>133</v>
      </c>
      <c r="E168" s="240"/>
      <c r="F168" s="241" t="s">
        <v>319</v>
      </c>
      <c r="G168" s="240"/>
      <c r="H168" s="242">
        <v>1.4079999999999999</v>
      </c>
      <c r="I168" s="243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133</v>
      </c>
      <c r="AU168" s="248" t="s">
        <v>84</v>
      </c>
      <c r="AV168" s="13" t="s">
        <v>84</v>
      </c>
      <c r="AW168" s="13" t="s">
        <v>4</v>
      </c>
      <c r="AX168" s="13" t="s">
        <v>82</v>
      </c>
      <c r="AY168" s="248" t="s">
        <v>118</v>
      </c>
    </row>
    <row r="169" s="2" customFormat="1" ht="21.75" customHeight="1">
      <c r="A169" s="39"/>
      <c r="B169" s="40"/>
      <c r="C169" s="220" t="s">
        <v>161</v>
      </c>
      <c r="D169" s="220" t="s">
        <v>121</v>
      </c>
      <c r="E169" s="221" t="s">
        <v>269</v>
      </c>
      <c r="F169" s="222" t="s">
        <v>270</v>
      </c>
      <c r="G169" s="223" t="s">
        <v>250</v>
      </c>
      <c r="H169" s="224">
        <v>6.4000000000000004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39</v>
      </c>
      <c r="O169" s="92"/>
      <c r="P169" s="230">
        <f>O169*H169</f>
        <v>0</v>
      </c>
      <c r="Q169" s="230">
        <v>1.0000000000000001E-05</v>
      </c>
      <c r="R169" s="230">
        <f>Q169*H169</f>
        <v>6.4000000000000011E-05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165</v>
      </c>
      <c r="AT169" s="232" t="s">
        <v>121</v>
      </c>
      <c r="AU169" s="232" t="s">
        <v>84</v>
      </c>
      <c r="AY169" s="18" t="s">
        <v>118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82</v>
      </c>
      <c r="BK169" s="233">
        <f>ROUND(I169*H169,2)</f>
        <v>0</v>
      </c>
      <c r="BL169" s="18" t="s">
        <v>165</v>
      </c>
      <c r="BM169" s="232" t="s">
        <v>320</v>
      </c>
    </row>
    <row r="170" s="2" customFormat="1">
      <c r="A170" s="39"/>
      <c r="B170" s="40"/>
      <c r="C170" s="41"/>
      <c r="D170" s="234" t="s">
        <v>127</v>
      </c>
      <c r="E170" s="41"/>
      <c r="F170" s="235" t="s">
        <v>272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127</v>
      </c>
      <c r="AU170" s="18" t="s">
        <v>84</v>
      </c>
    </row>
    <row r="171" s="13" customFormat="1">
      <c r="A171" s="13"/>
      <c r="B171" s="239"/>
      <c r="C171" s="240"/>
      <c r="D171" s="234" t="s">
        <v>133</v>
      </c>
      <c r="E171" s="249" t="s">
        <v>1</v>
      </c>
      <c r="F171" s="241" t="s">
        <v>305</v>
      </c>
      <c r="G171" s="240"/>
      <c r="H171" s="242">
        <v>6.4000000000000004</v>
      </c>
      <c r="I171" s="243"/>
      <c r="J171" s="240"/>
      <c r="K171" s="240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133</v>
      </c>
      <c r="AU171" s="248" t="s">
        <v>84</v>
      </c>
      <c r="AV171" s="13" t="s">
        <v>84</v>
      </c>
      <c r="AW171" s="13" t="s">
        <v>31</v>
      </c>
      <c r="AX171" s="13" t="s">
        <v>82</v>
      </c>
      <c r="AY171" s="248" t="s">
        <v>118</v>
      </c>
    </row>
    <row r="172" s="2" customFormat="1" ht="24.15" customHeight="1">
      <c r="A172" s="39"/>
      <c r="B172" s="40"/>
      <c r="C172" s="220" t="s">
        <v>7</v>
      </c>
      <c r="D172" s="220" t="s">
        <v>121</v>
      </c>
      <c r="E172" s="221" t="s">
        <v>280</v>
      </c>
      <c r="F172" s="222" t="s">
        <v>281</v>
      </c>
      <c r="G172" s="223" t="s">
        <v>124</v>
      </c>
      <c r="H172" s="224">
        <v>0.060999999999999999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39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165</v>
      </c>
      <c r="AT172" s="232" t="s">
        <v>121</v>
      </c>
      <c r="AU172" s="232" t="s">
        <v>84</v>
      </c>
      <c r="AY172" s="18" t="s">
        <v>118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82</v>
      </c>
      <c r="BK172" s="233">
        <f>ROUND(I172*H172,2)</f>
        <v>0</v>
      </c>
      <c r="BL172" s="18" t="s">
        <v>165</v>
      </c>
      <c r="BM172" s="232" t="s">
        <v>321</v>
      </c>
    </row>
    <row r="173" s="2" customFormat="1">
      <c r="A173" s="39"/>
      <c r="B173" s="40"/>
      <c r="C173" s="41"/>
      <c r="D173" s="234" t="s">
        <v>127</v>
      </c>
      <c r="E173" s="41"/>
      <c r="F173" s="235" t="s">
        <v>283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127</v>
      </c>
      <c r="AU173" s="18" t="s">
        <v>84</v>
      </c>
    </row>
    <row r="174" s="12" customFormat="1" ht="22.8" customHeight="1">
      <c r="A174" s="12"/>
      <c r="B174" s="204"/>
      <c r="C174" s="205"/>
      <c r="D174" s="206" t="s">
        <v>73</v>
      </c>
      <c r="E174" s="218" t="s">
        <v>322</v>
      </c>
      <c r="F174" s="218" t="s">
        <v>323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SUM(P175:P219)</f>
        <v>0</v>
      </c>
      <c r="Q174" s="212"/>
      <c r="R174" s="213">
        <f>SUM(R175:R219)</f>
        <v>1.3196091799999998</v>
      </c>
      <c r="S174" s="212"/>
      <c r="T174" s="214">
        <f>SUM(T175:T219)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84</v>
      </c>
      <c r="AT174" s="216" t="s">
        <v>73</v>
      </c>
      <c r="AU174" s="216" t="s">
        <v>82</v>
      </c>
      <c r="AY174" s="215" t="s">
        <v>118</v>
      </c>
      <c r="BK174" s="217">
        <f>SUM(BK175:BK219)</f>
        <v>0</v>
      </c>
    </row>
    <row r="175" s="2" customFormat="1" ht="49.05" customHeight="1">
      <c r="A175" s="39"/>
      <c r="B175" s="40"/>
      <c r="C175" s="220" t="s">
        <v>231</v>
      </c>
      <c r="D175" s="220" t="s">
        <v>121</v>
      </c>
      <c r="E175" s="221" t="s">
        <v>324</v>
      </c>
      <c r="F175" s="222" t="s">
        <v>325</v>
      </c>
      <c r="G175" s="223" t="s">
        <v>164</v>
      </c>
      <c r="H175" s="224">
        <v>24.48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39</v>
      </c>
      <c r="O175" s="92"/>
      <c r="P175" s="230">
        <f>O175*H175</f>
        <v>0</v>
      </c>
      <c r="Q175" s="230">
        <v>0.00011</v>
      </c>
      <c r="R175" s="230">
        <f>Q175*H175</f>
        <v>0.0026928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165</v>
      </c>
      <c r="AT175" s="232" t="s">
        <v>121</v>
      </c>
      <c r="AU175" s="232" t="s">
        <v>84</v>
      </c>
      <c r="AY175" s="18" t="s">
        <v>118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82</v>
      </c>
      <c r="BK175" s="233">
        <f>ROUND(I175*H175,2)</f>
        <v>0</v>
      </c>
      <c r="BL175" s="18" t="s">
        <v>165</v>
      </c>
      <c r="BM175" s="232" t="s">
        <v>326</v>
      </c>
    </row>
    <row r="176" s="2" customFormat="1">
      <c r="A176" s="39"/>
      <c r="B176" s="40"/>
      <c r="C176" s="41"/>
      <c r="D176" s="234" t="s">
        <v>127</v>
      </c>
      <c r="E176" s="41"/>
      <c r="F176" s="235" t="s">
        <v>327</v>
      </c>
      <c r="G176" s="41"/>
      <c r="H176" s="41"/>
      <c r="I176" s="236"/>
      <c r="J176" s="41"/>
      <c r="K176" s="41"/>
      <c r="L176" s="45"/>
      <c r="M176" s="237"/>
      <c r="N176" s="238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127</v>
      </c>
      <c r="AU176" s="18" t="s">
        <v>84</v>
      </c>
    </row>
    <row r="177" s="13" customFormat="1">
      <c r="A177" s="13"/>
      <c r="B177" s="239"/>
      <c r="C177" s="240"/>
      <c r="D177" s="234" t="s">
        <v>133</v>
      </c>
      <c r="E177" s="249" t="s">
        <v>1</v>
      </c>
      <c r="F177" s="241" t="s">
        <v>328</v>
      </c>
      <c r="G177" s="240"/>
      <c r="H177" s="242">
        <v>24.48</v>
      </c>
      <c r="I177" s="243"/>
      <c r="J177" s="240"/>
      <c r="K177" s="240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133</v>
      </c>
      <c r="AU177" s="248" t="s">
        <v>84</v>
      </c>
      <c r="AV177" s="13" t="s">
        <v>84</v>
      </c>
      <c r="AW177" s="13" t="s">
        <v>31</v>
      </c>
      <c r="AX177" s="13" t="s">
        <v>82</v>
      </c>
      <c r="AY177" s="248" t="s">
        <v>118</v>
      </c>
    </row>
    <row r="178" s="2" customFormat="1" ht="55.5" customHeight="1">
      <c r="A178" s="39"/>
      <c r="B178" s="40"/>
      <c r="C178" s="220" t="s">
        <v>197</v>
      </c>
      <c r="D178" s="220" t="s">
        <v>121</v>
      </c>
      <c r="E178" s="221" t="s">
        <v>329</v>
      </c>
      <c r="F178" s="222" t="s">
        <v>330</v>
      </c>
      <c r="G178" s="223" t="s">
        <v>164</v>
      </c>
      <c r="H178" s="224">
        <v>845.73800000000006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39</v>
      </c>
      <c r="O178" s="92"/>
      <c r="P178" s="230">
        <f>O178*H178</f>
        <v>0</v>
      </c>
      <c r="Q178" s="230">
        <v>0.00011</v>
      </c>
      <c r="R178" s="230">
        <f>Q178*H178</f>
        <v>0.093031180000000005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165</v>
      </c>
      <c r="AT178" s="232" t="s">
        <v>121</v>
      </c>
      <c r="AU178" s="232" t="s">
        <v>84</v>
      </c>
      <c r="AY178" s="18" t="s">
        <v>118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82</v>
      </c>
      <c r="BK178" s="233">
        <f>ROUND(I178*H178,2)</f>
        <v>0</v>
      </c>
      <c r="BL178" s="18" t="s">
        <v>165</v>
      </c>
      <c r="BM178" s="232" t="s">
        <v>331</v>
      </c>
    </row>
    <row r="179" s="2" customFormat="1">
      <c r="A179" s="39"/>
      <c r="B179" s="40"/>
      <c r="C179" s="41"/>
      <c r="D179" s="234" t="s">
        <v>127</v>
      </c>
      <c r="E179" s="41"/>
      <c r="F179" s="235" t="s">
        <v>327</v>
      </c>
      <c r="G179" s="41"/>
      <c r="H179" s="41"/>
      <c r="I179" s="236"/>
      <c r="J179" s="41"/>
      <c r="K179" s="41"/>
      <c r="L179" s="45"/>
      <c r="M179" s="237"/>
      <c r="N179" s="238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127</v>
      </c>
      <c r="AU179" s="18" t="s">
        <v>84</v>
      </c>
    </row>
    <row r="180" s="14" customFormat="1">
      <c r="A180" s="14"/>
      <c r="B180" s="250"/>
      <c r="C180" s="251"/>
      <c r="D180" s="234" t="s">
        <v>133</v>
      </c>
      <c r="E180" s="252" t="s">
        <v>1</v>
      </c>
      <c r="F180" s="253" t="s">
        <v>332</v>
      </c>
      <c r="G180" s="251"/>
      <c r="H180" s="252" t="s">
        <v>1</v>
      </c>
      <c r="I180" s="254"/>
      <c r="J180" s="251"/>
      <c r="K180" s="251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133</v>
      </c>
      <c r="AU180" s="259" t="s">
        <v>84</v>
      </c>
      <c r="AV180" s="14" t="s">
        <v>82</v>
      </c>
      <c r="AW180" s="14" t="s">
        <v>31</v>
      </c>
      <c r="AX180" s="14" t="s">
        <v>74</v>
      </c>
      <c r="AY180" s="259" t="s">
        <v>118</v>
      </c>
    </row>
    <row r="181" s="13" customFormat="1">
      <c r="A181" s="13"/>
      <c r="B181" s="239"/>
      <c r="C181" s="240"/>
      <c r="D181" s="234" t="s">
        <v>133</v>
      </c>
      <c r="E181" s="249" t="s">
        <v>1</v>
      </c>
      <c r="F181" s="241" t="s">
        <v>333</v>
      </c>
      <c r="G181" s="240"/>
      <c r="H181" s="242">
        <v>308.10199999999998</v>
      </c>
      <c r="I181" s="243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133</v>
      </c>
      <c r="AU181" s="248" t="s">
        <v>84</v>
      </c>
      <c r="AV181" s="13" t="s">
        <v>84</v>
      </c>
      <c r="AW181" s="13" t="s">
        <v>31</v>
      </c>
      <c r="AX181" s="13" t="s">
        <v>74</v>
      </c>
      <c r="AY181" s="248" t="s">
        <v>118</v>
      </c>
    </row>
    <row r="182" s="14" customFormat="1">
      <c r="A182" s="14"/>
      <c r="B182" s="250"/>
      <c r="C182" s="251"/>
      <c r="D182" s="234" t="s">
        <v>133</v>
      </c>
      <c r="E182" s="252" t="s">
        <v>1</v>
      </c>
      <c r="F182" s="253" t="s">
        <v>334</v>
      </c>
      <c r="G182" s="251"/>
      <c r="H182" s="252" t="s">
        <v>1</v>
      </c>
      <c r="I182" s="254"/>
      <c r="J182" s="251"/>
      <c r="K182" s="251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133</v>
      </c>
      <c r="AU182" s="259" t="s">
        <v>84</v>
      </c>
      <c r="AV182" s="14" t="s">
        <v>82</v>
      </c>
      <c r="AW182" s="14" t="s">
        <v>31</v>
      </c>
      <c r="AX182" s="14" t="s">
        <v>74</v>
      </c>
      <c r="AY182" s="259" t="s">
        <v>118</v>
      </c>
    </row>
    <row r="183" s="13" customFormat="1">
      <c r="A183" s="13"/>
      <c r="B183" s="239"/>
      <c r="C183" s="240"/>
      <c r="D183" s="234" t="s">
        <v>133</v>
      </c>
      <c r="E183" s="249" t="s">
        <v>1</v>
      </c>
      <c r="F183" s="241" t="s">
        <v>335</v>
      </c>
      <c r="G183" s="240"/>
      <c r="H183" s="242">
        <v>279.81599999999997</v>
      </c>
      <c r="I183" s="243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133</v>
      </c>
      <c r="AU183" s="248" t="s">
        <v>84</v>
      </c>
      <c r="AV183" s="13" t="s">
        <v>84</v>
      </c>
      <c r="AW183" s="13" t="s">
        <v>31</v>
      </c>
      <c r="AX183" s="13" t="s">
        <v>74</v>
      </c>
      <c r="AY183" s="248" t="s">
        <v>118</v>
      </c>
    </row>
    <row r="184" s="14" customFormat="1">
      <c r="A184" s="14"/>
      <c r="B184" s="250"/>
      <c r="C184" s="251"/>
      <c r="D184" s="234" t="s">
        <v>133</v>
      </c>
      <c r="E184" s="252" t="s">
        <v>1</v>
      </c>
      <c r="F184" s="253" t="s">
        <v>336</v>
      </c>
      <c r="G184" s="251"/>
      <c r="H184" s="252" t="s">
        <v>1</v>
      </c>
      <c r="I184" s="254"/>
      <c r="J184" s="251"/>
      <c r="K184" s="251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133</v>
      </c>
      <c r="AU184" s="259" t="s">
        <v>84</v>
      </c>
      <c r="AV184" s="14" t="s">
        <v>82</v>
      </c>
      <c r="AW184" s="14" t="s">
        <v>31</v>
      </c>
      <c r="AX184" s="14" t="s">
        <v>74</v>
      </c>
      <c r="AY184" s="259" t="s">
        <v>118</v>
      </c>
    </row>
    <row r="185" s="13" customFormat="1">
      <c r="A185" s="13"/>
      <c r="B185" s="239"/>
      <c r="C185" s="240"/>
      <c r="D185" s="234" t="s">
        <v>133</v>
      </c>
      <c r="E185" s="249" t="s">
        <v>1</v>
      </c>
      <c r="F185" s="241" t="s">
        <v>337</v>
      </c>
      <c r="G185" s="240"/>
      <c r="H185" s="242">
        <v>145.77000000000001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133</v>
      </c>
      <c r="AU185" s="248" t="s">
        <v>84</v>
      </c>
      <c r="AV185" s="13" t="s">
        <v>84</v>
      </c>
      <c r="AW185" s="13" t="s">
        <v>31</v>
      </c>
      <c r="AX185" s="13" t="s">
        <v>74</v>
      </c>
      <c r="AY185" s="248" t="s">
        <v>118</v>
      </c>
    </row>
    <row r="186" s="14" customFormat="1">
      <c r="A186" s="14"/>
      <c r="B186" s="250"/>
      <c r="C186" s="251"/>
      <c r="D186" s="234" t="s">
        <v>133</v>
      </c>
      <c r="E186" s="252" t="s">
        <v>1</v>
      </c>
      <c r="F186" s="253" t="s">
        <v>338</v>
      </c>
      <c r="G186" s="251"/>
      <c r="H186" s="252" t="s">
        <v>1</v>
      </c>
      <c r="I186" s="254"/>
      <c r="J186" s="251"/>
      <c r="K186" s="251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133</v>
      </c>
      <c r="AU186" s="259" t="s">
        <v>84</v>
      </c>
      <c r="AV186" s="14" t="s">
        <v>82</v>
      </c>
      <c r="AW186" s="14" t="s">
        <v>31</v>
      </c>
      <c r="AX186" s="14" t="s">
        <v>74</v>
      </c>
      <c r="AY186" s="259" t="s">
        <v>118</v>
      </c>
    </row>
    <row r="187" s="13" customFormat="1">
      <c r="A187" s="13"/>
      <c r="B187" s="239"/>
      <c r="C187" s="240"/>
      <c r="D187" s="234" t="s">
        <v>133</v>
      </c>
      <c r="E187" s="249" t="s">
        <v>1</v>
      </c>
      <c r="F187" s="241" t="s">
        <v>339</v>
      </c>
      <c r="G187" s="240"/>
      <c r="H187" s="242">
        <v>50.100000000000001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8" t="s">
        <v>133</v>
      </c>
      <c r="AU187" s="248" t="s">
        <v>84</v>
      </c>
      <c r="AV187" s="13" t="s">
        <v>84</v>
      </c>
      <c r="AW187" s="13" t="s">
        <v>31</v>
      </c>
      <c r="AX187" s="13" t="s">
        <v>74</v>
      </c>
      <c r="AY187" s="248" t="s">
        <v>118</v>
      </c>
    </row>
    <row r="188" s="13" customFormat="1">
      <c r="A188" s="13"/>
      <c r="B188" s="239"/>
      <c r="C188" s="240"/>
      <c r="D188" s="234" t="s">
        <v>133</v>
      </c>
      <c r="E188" s="249" t="s">
        <v>1</v>
      </c>
      <c r="F188" s="241" t="s">
        <v>340</v>
      </c>
      <c r="G188" s="240"/>
      <c r="H188" s="242">
        <v>61.950000000000003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133</v>
      </c>
      <c r="AU188" s="248" t="s">
        <v>84</v>
      </c>
      <c r="AV188" s="13" t="s">
        <v>84</v>
      </c>
      <c r="AW188" s="13" t="s">
        <v>31</v>
      </c>
      <c r="AX188" s="13" t="s">
        <v>74</v>
      </c>
      <c r="AY188" s="248" t="s">
        <v>118</v>
      </c>
    </row>
    <row r="189" s="16" customFormat="1">
      <c r="A189" s="16"/>
      <c r="B189" s="271"/>
      <c r="C189" s="272"/>
      <c r="D189" s="234" t="s">
        <v>133</v>
      </c>
      <c r="E189" s="273" t="s">
        <v>1</v>
      </c>
      <c r="F189" s="274" t="s">
        <v>230</v>
      </c>
      <c r="G189" s="272"/>
      <c r="H189" s="275">
        <v>845.73799999999994</v>
      </c>
      <c r="I189" s="276"/>
      <c r="J189" s="272"/>
      <c r="K189" s="272"/>
      <c r="L189" s="277"/>
      <c r="M189" s="278"/>
      <c r="N189" s="279"/>
      <c r="O189" s="279"/>
      <c r="P189" s="279"/>
      <c r="Q189" s="279"/>
      <c r="R189" s="279"/>
      <c r="S189" s="279"/>
      <c r="T189" s="280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1" t="s">
        <v>133</v>
      </c>
      <c r="AU189" s="281" t="s">
        <v>84</v>
      </c>
      <c r="AV189" s="16" t="s">
        <v>125</v>
      </c>
      <c r="AW189" s="16" t="s">
        <v>31</v>
      </c>
      <c r="AX189" s="16" t="s">
        <v>82</v>
      </c>
      <c r="AY189" s="281" t="s">
        <v>118</v>
      </c>
    </row>
    <row r="190" s="2" customFormat="1" ht="24.15" customHeight="1">
      <c r="A190" s="39"/>
      <c r="B190" s="40"/>
      <c r="C190" s="220" t="s">
        <v>246</v>
      </c>
      <c r="D190" s="220" t="s">
        <v>121</v>
      </c>
      <c r="E190" s="221" t="s">
        <v>341</v>
      </c>
      <c r="F190" s="222" t="s">
        <v>342</v>
      </c>
      <c r="G190" s="223" t="s">
        <v>164</v>
      </c>
      <c r="H190" s="224">
        <v>10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39</v>
      </c>
      <c r="O190" s="92"/>
      <c r="P190" s="230">
        <f>O190*H190</f>
        <v>0</v>
      </c>
      <c r="Q190" s="230">
        <v>4.0000000000000003E-05</v>
      </c>
      <c r="R190" s="230">
        <f>Q190*H190</f>
        <v>0.00040000000000000002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165</v>
      </c>
      <c r="AT190" s="232" t="s">
        <v>121</v>
      </c>
      <c r="AU190" s="232" t="s">
        <v>84</v>
      </c>
      <c r="AY190" s="18" t="s">
        <v>118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82</v>
      </c>
      <c r="BK190" s="233">
        <f>ROUND(I190*H190,2)</f>
        <v>0</v>
      </c>
      <c r="BL190" s="18" t="s">
        <v>165</v>
      </c>
      <c r="BM190" s="232" t="s">
        <v>343</v>
      </c>
    </row>
    <row r="191" s="2" customFormat="1">
      <c r="A191" s="39"/>
      <c r="B191" s="40"/>
      <c r="C191" s="41"/>
      <c r="D191" s="234" t="s">
        <v>127</v>
      </c>
      <c r="E191" s="41"/>
      <c r="F191" s="235" t="s">
        <v>344</v>
      </c>
      <c r="G191" s="41"/>
      <c r="H191" s="41"/>
      <c r="I191" s="236"/>
      <c r="J191" s="41"/>
      <c r="K191" s="41"/>
      <c r="L191" s="45"/>
      <c r="M191" s="237"/>
      <c r="N191" s="23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127</v>
      </c>
      <c r="AU191" s="18" t="s">
        <v>84</v>
      </c>
    </row>
    <row r="192" s="13" customFormat="1">
      <c r="A192" s="13"/>
      <c r="B192" s="239"/>
      <c r="C192" s="240"/>
      <c r="D192" s="234" t="s">
        <v>133</v>
      </c>
      <c r="E192" s="249" t="s">
        <v>1</v>
      </c>
      <c r="F192" s="241" t="s">
        <v>180</v>
      </c>
      <c r="G192" s="240"/>
      <c r="H192" s="242">
        <v>10</v>
      </c>
      <c r="I192" s="243"/>
      <c r="J192" s="240"/>
      <c r="K192" s="240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133</v>
      </c>
      <c r="AU192" s="248" t="s">
        <v>84</v>
      </c>
      <c r="AV192" s="13" t="s">
        <v>84</v>
      </c>
      <c r="AW192" s="13" t="s">
        <v>31</v>
      </c>
      <c r="AX192" s="13" t="s">
        <v>82</v>
      </c>
      <c r="AY192" s="248" t="s">
        <v>118</v>
      </c>
    </row>
    <row r="193" s="2" customFormat="1" ht="16.5" customHeight="1">
      <c r="A193" s="39"/>
      <c r="B193" s="40"/>
      <c r="C193" s="220" t="s">
        <v>202</v>
      </c>
      <c r="D193" s="220" t="s">
        <v>121</v>
      </c>
      <c r="E193" s="221" t="s">
        <v>345</v>
      </c>
      <c r="F193" s="222" t="s">
        <v>346</v>
      </c>
      <c r="G193" s="223" t="s">
        <v>164</v>
      </c>
      <c r="H193" s="224">
        <v>873.91800000000001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39</v>
      </c>
      <c r="O193" s="92"/>
      <c r="P193" s="230">
        <f>O193*H193</f>
        <v>0</v>
      </c>
      <c r="Q193" s="230">
        <v>0.00025999999999999998</v>
      </c>
      <c r="R193" s="230">
        <f>Q193*H193</f>
        <v>0.22721867999999998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165</v>
      </c>
      <c r="AT193" s="232" t="s">
        <v>121</v>
      </c>
      <c r="AU193" s="232" t="s">
        <v>84</v>
      </c>
      <c r="AY193" s="18" t="s">
        <v>118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82</v>
      </c>
      <c r="BK193" s="233">
        <f>ROUND(I193*H193,2)</f>
        <v>0</v>
      </c>
      <c r="BL193" s="18" t="s">
        <v>165</v>
      </c>
      <c r="BM193" s="232" t="s">
        <v>347</v>
      </c>
    </row>
    <row r="194" s="2" customFormat="1">
      <c r="A194" s="39"/>
      <c r="B194" s="40"/>
      <c r="C194" s="41"/>
      <c r="D194" s="234" t="s">
        <v>127</v>
      </c>
      <c r="E194" s="41"/>
      <c r="F194" s="235" t="s">
        <v>348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127</v>
      </c>
      <c r="AU194" s="18" t="s">
        <v>84</v>
      </c>
    </row>
    <row r="195" s="14" customFormat="1">
      <c r="A195" s="14"/>
      <c r="B195" s="250"/>
      <c r="C195" s="251"/>
      <c r="D195" s="234" t="s">
        <v>133</v>
      </c>
      <c r="E195" s="252" t="s">
        <v>1</v>
      </c>
      <c r="F195" s="253" t="s">
        <v>349</v>
      </c>
      <c r="G195" s="251"/>
      <c r="H195" s="252" t="s">
        <v>1</v>
      </c>
      <c r="I195" s="254"/>
      <c r="J195" s="251"/>
      <c r="K195" s="251"/>
      <c r="L195" s="255"/>
      <c r="M195" s="256"/>
      <c r="N195" s="257"/>
      <c r="O195" s="257"/>
      <c r="P195" s="257"/>
      <c r="Q195" s="257"/>
      <c r="R195" s="257"/>
      <c r="S195" s="257"/>
      <c r="T195" s="25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9" t="s">
        <v>133</v>
      </c>
      <c r="AU195" s="259" t="s">
        <v>84</v>
      </c>
      <c r="AV195" s="14" t="s">
        <v>82</v>
      </c>
      <c r="AW195" s="14" t="s">
        <v>31</v>
      </c>
      <c r="AX195" s="14" t="s">
        <v>74</v>
      </c>
      <c r="AY195" s="259" t="s">
        <v>118</v>
      </c>
    </row>
    <row r="196" s="13" customFormat="1">
      <c r="A196" s="13"/>
      <c r="B196" s="239"/>
      <c r="C196" s="240"/>
      <c r="D196" s="234" t="s">
        <v>133</v>
      </c>
      <c r="E196" s="249" t="s">
        <v>1</v>
      </c>
      <c r="F196" s="241" t="s">
        <v>350</v>
      </c>
      <c r="G196" s="240"/>
      <c r="H196" s="242">
        <v>873.91800000000001</v>
      </c>
      <c r="I196" s="243"/>
      <c r="J196" s="240"/>
      <c r="K196" s="240"/>
      <c r="L196" s="244"/>
      <c r="M196" s="245"/>
      <c r="N196" s="246"/>
      <c r="O196" s="246"/>
      <c r="P196" s="246"/>
      <c r="Q196" s="246"/>
      <c r="R196" s="246"/>
      <c r="S196" s="246"/>
      <c r="T196" s="24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8" t="s">
        <v>133</v>
      </c>
      <c r="AU196" s="248" t="s">
        <v>84</v>
      </c>
      <c r="AV196" s="13" t="s">
        <v>84</v>
      </c>
      <c r="AW196" s="13" t="s">
        <v>31</v>
      </c>
      <c r="AX196" s="13" t="s">
        <v>82</v>
      </c>
      <c r="AY196" s="248" t="s">
        <v>118</v>
      </c>
    </row>
    <row r="197" s="2" customFormat="1" ht="37.8" customHeight="1">
      <c r="A197" s="39"/>
      <c r="B197" s="40"/>
      <c r="C197" s="220" t="s">
        <v>236</v>
      </c>
      <c r="D197" s="220" t="s">
        <v>121</v>
      </c>
      <c r="E197" s="221" t="s">
        <v>351</v>
      </c>
      <c r="F197" s="222" t="s">
        <v>352</v>
      </c>
      <c r="G197" s="223" t="s">
        <v>164</v>
      </c>
      <c r="H197" s="224">
        <v>587.91800000000001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39</v>
      </c>
      <c r="O197" s="92"/>
      <c r="P197" s="230">
        <f>O197*H197</f>
        <v>0</v>
      </c>
      <c r="Q197" s="230">
        <v>0.00063000000000000003</v>
      </c>
      <c r="R197" s="230">
        <f>Q197*H197</f>
        <v>0.37038834000000004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165</v>
      </c>
      <c r="AT197" s="232" t="s">
        <v>121</v>
      </c>
      <c r="AU197" s="232" t="s">
        <v>84</v>
      </c>
      <c r="AY197" s="18" t="s">
        <v>118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82</v>
      </c>
      <c r="BK197" s="233">
        <f>ROUND(I197*H197,2)</f>
        <v>0</v>
      </c>
      <c r="BL197" s="18" t="s">
        <v>165</v>
      </c>
      <c r="BM197" s="232" t="s">
        <v>353</v>
      </c>
    </row>
    <row r="198" s="2" customFormat="1">
      <c r="A198" s="39"/>
      <c r="B198" s="40"/>
      <c r="C198" s="41"/>
      <c r="D198" s="234" t="s">
        <v>127</v>
      </c>
      <c r="E198" s="41"/>
      <c r="F198" s="235" t="s">
        <v>354</v>
      </c>
      <c r="G198" s="41"/>
      <c r="H198" s="41"/>
      <c r="I198" s="236"/>
      <c r="J198" s="41"/>
      <c r="K198" s="41"/>
      <c r="L198" s="45"/>
      <c r="M198" s="237"/>
      <c r="N198" s="238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127</v>
      </c>
      <c r="AU198" s="18" t="s">
        <v>84</v>
      </c>
    </row>
    <row r="199" s="14" customFormat="1">
      <c r="A199" s="14"/>
      <c r="B199" s="250"/>
      <c r="C199" s="251"/>
      <c r="D199" s="234" t="s">
        <v>133</v>
      </c>
      <c r="E199" s="252" t="s">
        <v>1</v>
      </c>
      <c r="F199" s="253" t="s">
        <v>355</v>
      </c>
      <c r="G199" s="251"/>
      <c r="H199" s="252" t="s">
        <v>1</v>
      </c>
      <c r="I199" s="254"/>
      <c r="J199" s="251"/>
      <c r="K199" s="251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133</v>
      </c>
      <c r="AU199" s="259" t="s">
        <v>84</v>
      </c>
      <c r="AV199" s="14" t="s">
        <v>82</v>
      </c>
      <c r="AW199" s="14" t="s">
        <v>31</v>
      </c>
      <c r="AX199" s="14" t="s">
        <v>74</v>
      </c>
      <c r="AY199" s="259" t="s">
        <v>118</v>
      </c>
    </row>
    <row r="200" s="14" customFormat="1">
      <c r="A200" s="14"/>
      <c r="B200" s="250"/>
      <c r="C200" s="251"/>
      <c r="D200" s="234" t="s">
        <v>133</v>
      </c>
      <c r="E200" s="252" t="s">
        <v>1</v>
      </c>
      <c r="F200" s="253" t="s">
        <v>349</v>
      </c>
      <c r="G200" s="251"/>
      <c r="H200" s="252" t="s">
        <v>1</v>
      </c>
      <c r="I200" s="254"/>
      <c r="J200" s="251"/>
      <c r="K200" s="251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133</v>
      </c>
      <c r="AU200" s="259" t="s">
        <v>84</v>
      </c>
      <c r="AV200" s="14" t="s">
        <v>82</v>
      </c>
      <c r="AW200" s="14" t="s">
        <v>31</v>
      </c>
      <c r="AX200" s="14" t="s">
        <v>74</v>
      </c>
      <c r="AY200" s="259" t="s">
        <v>118</v>
      </c>
    </row>
    <row r="201" s="14" customFormat="1">
      <c r="A201" s="14"/>
      <c r="B201" s="250"/>
      <c r="C201" s="251"/>
      <c r="D201" s="234" t="s">
        <v>133</v>
      </c>
      <c r="E201" s="252" t="s">
        <v>1</v>
      </c>
      <c r="F201" s="253" t="s">
        <v>332</v>
      </c>
      <c r="G201" s="251"/>
      <c r="H201" s="252" t="s">
        <v>1</v>
      </c>
      <c r="I201" s="254"/>
      <c r="J201" s="251"/>
      <c r="K201" s="251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133</v>
      </c>
      <c r="AU201" s="259" t="s">
        <v>84</v>
      </c>
      <c r="AV201" s="14" t="s">
        <v>82</v>
      </c>
      <c r="AW201" s="14" t="s">
        <v>31</v>
      </c>
      <c r="AX201" s="14" t="s">
        <v>74</v>
      </c>
      <c r="AY201" s="259" t="s">
        <v>118</v>
      </c>
    </row>
    <row r="202" s="13" customFormat="1">
      <c r="A202" s="13"/>
      <c r="B202" s="239"/>
      <c r="C202" s="240"/>
      <c r="D202" s="234" t="s">
        <v>133</v>
      </c>
      <c r="E202" s="249" t="s">
        <v>1</v>
      </c>
      <c r="F202" s="241" t="s">
        <v>333</v>
      </c>
      <c r="G202" s="240"/>
      <c r="H202" s="242">
        <v>308.10199999999998</v>
      </c>
      <c r="I202" s="243"/>
      <c r="J202" s="240"/>
      <c r="K202" s="240"/>
      <c r="L202" s="244"/>
      <c r="M202" s="245"/>
      <c r="N202" s="246"/>
      <c r="O202" s="246"/>
      <c r="P202" s="246"/>
      <c r="Q202" s="246"/>
      <c r="R202" s="246"/>
      <c r="S202" s="246"/>
      <c r="T202" s="24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8" t="s">
        <v>133</v>
      </c>
      <c r="AU202" s="248" t="s">
        <v>84</v>
      </c>
      <c r="AV202" s="13" t="s">
        <v>84</v>
      </c>
      <c r="AW202" s="13" t="s">
        <v>31</v>
      </c>
      <c r="AX202" s="13" t="s">
        <v>74</v>
      </c>
      <c r="AY202" s="248" t="s">
        <v>118</v>
      </c>
    </row>
    <row r="203" s="14" customFormat="1">
      <c r="A203" s="14"/>
      <c r="B203" s="250"/>
      <c r="C203" s="251"/>
      <c r="D203" s="234" t="s">
        <v>133</v>
      </c>
      <c r="E203" s="252" t="s">
        <v>1</v>
      </c>
      <c r="F203" s="253" t="s">
        <v>334</v>
      </c>
      <c r="G203" s="251"/>
      <c r="H203" s="252" t="s">
        <v>1</v>
      </c>
      <c r="I203" s="254"/>
      <c r="J203" s="251"/>
      <c r="K203" s="251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133</v>
      </c>
      <c r="AU203" s="259" t="s">
        <v>84</v>
      </c>
      <c r="AV203" s="14" t="s">
        <v>82</v>
      </c>
      <c r="AW203" s="14" t="s">
        <v>31</v>
      </c>
      <c r="AX203" s="14" t="s">
        <v>74</v>
      </c>
      <c r="AY203" s="259" t="s">
        <v>118</v>
      </c>
    </row>
    <row r="204" s="13" customFormat="1">
      <c r="A204" s="13"/>
      <c r="B204" s="239"/>
      <c r="C204" s="240"/>
      <c r="D204" s="234" t="s">
        <v>133</v>
      </c>
      <c r="E204" s="249" t="s">
        <v>1</v>
      </c>
      <c r="F204" s="241" t="s">
        <v>335</v>
      </c>
      <c r="G204" s="240"/>
      <c r="H204" s="242">
        <v>279.81599999999997</v>
      </c>
      <c r="I204" s="243"/>
      <c r="J204" s="240"/>
      <c r="K204" s="240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133</v>
      </c>
      <c r="AU204" s="248" t="s">
        <v>84</v>
      </c>
      <c r="AV204" s="13" t="s">
        <v>84</v>
      </c>
      <c r="AW204" s="13" t="s">
        <v>31</v>
      </c>
      <c r="AX204" s="13" t="s">
        <v>74</v>
      </c>
      <c r="AY204" s="248" t="s">
        <v>118</v>
      </c>
    </row>
    <row r="205" s="16" customFormat="1">
      <c r="A205" s="16"/>
      <c r="B205" s="271"/>
      <c r="C205" s="272"/>
      <c r="D205" s="234" t="s">
        <v>133</v>
      </c>
      <c r="E205" s="273" t="s">
        <v>1</v>
      </c>
      <c r="F205" s="274" t="s">
        <v>230</v>
      </c>
      <c r="G205" s="272"/>
      <c r="H205" s="275">
        <v>587.91799999999989</v>
      </c>
      <c r="I205" s="276"/>
      <c r="J205" s="272"/>
      <c r="K205" s="272"/>
      <c r="L205" s="277"/>
      <c r="M205" s="278"/>
      <c r="N205" s="279"/>
      <c r="O205" s="279"/>
      <c r="P205" s="279"/>
      <c r="Q205" s="279"/>
      <c r="R205" s="279"/>
      <c r="S205" s="279"/>
      <c r="T205" s="280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1" t="s">
        <v>133</v>
      </c>
      <c r="AU205" s="281" t="s">
        <v>84</v>
      </c>
      <c r="AV205" s="16" t="s">
        <v>125</v>
      </c>
      <c r="AW205" s="16" t="s">
        <v>31</v>
      </c>
      <c r="AX205" s="16" t="s">
        <v>82</v>
      </c>
      <c r="AY205" s="281" t="s">
        <v>118</v>
      </c>
    </row>
    <row r="206" s="2" customFormat="1" ht="37.8" customHeight="1">
      <c r="A206" s="39"/>
      <c r="B206" s="40"/>
      <c r="C206" s="220" t="s">
        <v>165</v>
      </c>
      <c r="D206" s="220" t="s">
        <v>121</v>
      </c>
      <c r="E206" s="221" t="s">
        <v>356</v>
      </c>
      <c r="F206" s="222" t="s">
        <v>357</v>
      </c>
      <c r="G206" s="223" t="s">
        <v>164</v>
      </c>
      <c r="H206" s="224">
        <v>286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39</v>
      </c>
      <c r="O206" s="92"/>
      <c r="P206" s="230">
        <f>O206*H206</f>
        <v>0</v>
      </c>
      <c r="Q206" s="230">
        <v>0.00063000000000000003</v>
      </c>
      <c r="R206" s="230">
        <f>Q206*H206</f>
        <v>0.18018000000000001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165</v>
      </c>
      <c r="AT206" s="232" t="s">
        <v>121</v>
      </c>
      <c r="AU206" s="232" t="s">
        <v>84</v>
      </c>
      <c r="AY206" s="18" t="s">
        <v>118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82</v>
      </c>
      <c r="BK206" s="233">
        <f>ROUND(I206*H206,2)</f>
        <v>0</v>
      </c>
      <c r="BL206" s="18" t="s">
        <v>165</v>
      </c>
      <c r="BM206" s="232" t="s">
        <v>358</v>
      </c>
    </row>
    <row r="207" s="2" customFormat="1">
      <c r="A207" s="39"/>
      <c r="B207" s="40"/>
      <c r="C207" s="41"/>
      <c r="D207" s="234" t="s">
        <v>127</v>
      </c>
      <c r="E207" s="41"/>
      <c r="F207" s="235" t="s">
        <v>354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127</v>
      </c>
      <c r="AU207" s="18" t="s">
        <v>84</v>
      </c>
    </row>
    <row r="208" s="14" customFormat="1">
      <c r="A208" s="14"/>
      <c r="B208" s="250"/>
      <c r="C208" s="251"/>
      <c r="D208" s="234" t="s">
        <v>133</v>
      </c>
      <c r="E208" s="252" t="s">
        <v>1</v>
      </c>
      <c r="F208" s="253" t="s">
        <v>355</v>
      </c>
      <c r="G208" s="251"/>
      <c r="H208" s="252" t="s">
        <v>1</v>
      </c>
      <c r="I208" s="254"/>
      <c r="J208" s="251"/>
      <c r="K208" s="251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133</v>
      </c>
      <c r="AU208" s="259" t="s">
        <v>84</v>
      </c>
      <c r="AV208" s="14" t="s">
        <v>82</v>
      </c>
      <c r="AW208" s="14" t="s">
        <v>31</v>
      </c>
      <c r="AX208" s="14" t="s">
        <v>74</v>
      </c>
      <c r="AY208" s="259" t="s">
        <v>118</v>
      </c>
    </row>
    <row r="209" s="14" customFormat="1">
      <c r="A209" s="14"/>
      <c r="B209" s="250"/>
      <c r="C209" s="251"/>
      <c r="D209" s="234" t="s">
        <v>133</v>
      </c>
      <c r="E209" s="252" t="s">
        <v>1</v>
      </c>
      <c r="F209" s="253" t="s">
        <v>349</v>
      </c>
      <c r="G209" s="251"/>
      <c r="H209" s="252" t="s">
        <v>1</v>
      </c>
      <c r="I209" s="254"/>
      <c r="J209" s="251"/>
      <c r="K209" s="251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133</v>
      </c>
      <c r="AU209" s="259" t="s">
        <v>84</v>
      </c>
      <c r="AV209" s="14" t="s">
        <v>82</v>
      </c>
      <c r="AW209" s="14" t="s">
        <v>31</v>
      </c>
      <c r="AX209" s="14" t="s">
        <v>74</v>
      </c>
      <c r="AY209" s="259" t="s">
        <v>118</v>
      </c>
    </row>
    <row r="210" s="14" customFormat="1">
      <c r="A210" s="14"/>
      <c r="B210" s="250"/>
      <c r="C210" s="251"/>
      <c r="D210" s="234" t="s">
        <v>133</v>
      </c>
      <c r="E210" s="252" t="s">
        <v>1</v>
      </c>
      <c r="F210" s="253" t="s">
        <v>336</v>
      </c>
      <c r="G210" s="251"/>
      <c r="H210" s="252" t="s">
        <v>1</v>
      </c>
      <c r="I210" s="254"/>
      <c r="J210" s="251"/>
      <c r="K210" s="251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133</v>
      </c>
      <c r="AU210" s="259" t="s">
        <v>84</v>
      </c>
      <c r="AV210" s="14" t="s">
        <v>82</v>
      </c>
      <c r="AW210" s="14" t="s">
        <v>31</v>
      </c>
      <c r="AX210" s="14" t="s">
        <v>74</v>
      </c>
      <c r="AY210" s="259" t="s">
        <v>118</v>
      </c>
    </row>
    <row r="211" s="13" customFormat="1">
      <c r="A211" s="13"/>
      <c r="B211" s="239"/>
      <c r="C211" s="240"/>
      <c r="D211" s="234" t="s">
        <v>133</v>
      </c>
      <c r="E211" s="249" t="s">
        <v>1</v>
      </c>
      <c r="F211" s="241" t="s">
        <v>359</v>
      </c>
      <c r="G211" s="240"/>
      <c r="H211" s="242">
        <v>166.38999999999999</v>
      </c>
      <c r="I211" s="243"/>
      <c r="J211" s="240"/>
      <c r="K211" s="240"/>
      <c r="L211" s="244"/>
      <c r="M211" s="245"/>
      <c r="N211" s="246"/>
      <c r="O211" s="246"/>
      <c r="P211" s="246"/>
      <c r="Q211" s="246"/>
      <c r="R211" s="246"/>
      <c r="S211" s="246"/>
      <c r="T211" s="24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8" t="s">
        <v>133</v>
      </c>
      <c r="AU211" s="248" t="s">
        <v>84</v>
      </c>
      <c r="AV211" s="13" t="s">
        <v>84</v>
      </c>
      <c r="AW211" s="13" t="s">
        <v>31</v>
      </c>
      <c r="AX211" s="13" t="s">
        <v>74</v>
      </c>
      <c r="AY211" s="248" t="s">
        <v>118</v>
      </c>
    </row>
    <row r="212" s="14" customFormat="1">
      <c r="A212" s="14"/>
      <c r="B212" s="250"/>
      <c r="C212" s="251"/>
      <c r="D212" s="234" t="s">
        <v>133</v>
      </c>
      <c r="E212" s="252" t="s">
        <v>1</v>
      </c>
      <c r="F212" s="253" t="s">
        <v>338</v>
      </c>
      <c r="G212" s="251"/>
      <c r="H212" s="252" t="s">
        <v>1</v>
      </c>
      <c r="I212" s="254"/>
      <c r="J212" s="251"/>
      <c r="K212" s="251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133</v>
      </c>
      <c r="AU212" s="259" t="s">
        <v>84</v>
      </c>
      <c r="AV212" s="14" t="s">
        <v>82</v>
      </c>
      <c r="AW212" s="14" t="s">
        <v>31</v>
      </c>
      <c r="AX212" s="14" t="s">
        <v>74</v>
      </c>
      <c r="AY212" s="259" t="s">
        <v>118</v>
      </c>
    </row>
    <row r="213" s="13" customFormat="1">
      <c r="A213" s="13"/>
      <c r="B213" s="239"/>
      <c r="C213" s="240"/>
      <c r="D213" s="234" t="s">
        <v>133</v>
      </c>
      <c r="E213" s="249" t="s">
        <v>1</v>
      </c>
      <c r="F213" s="241" t="s">
        <v>360</v>
      </c>
      <c r="G213" s="240"/>
      <c r="H213" s="242">
        <v>57.659999999999997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133</v>
      </c>
      <c r="AU213" s="248" t="s">
        <v>84</v>
      </c>
      <c r="AV213" s="13" t="s">
        <v>84</v>
      </c>
      <c r="AW213" s="13" t="s">
        <v>31</v>
      </c>
      <c r="AX213" s="13" t="s">
        <v>74</v>
      </c>
      <c r="AY213" s="248" t="s">
        <v>118</v>
      </c>
    </row>
    <row r="214" s="13" customFormat="1">
      <c r="A214" s="13"/>
      <c r="B214" s="239"/>
      <c r="C214" s="240"/>
      <c r="D214" s="234" t="s">
        <v>133</v>
      </c>
      <c r="E214" s="249" t="s">
        <v>1</v>
      </c>
      <c r="F214" s="241" t="s">
        <v>340</v>
      </c>
      <c r="G214" s="240"/>
      <c r="H214" s="242">
        <v>61.950000000000003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133</v>
      </c>
      <c r="AU214" s="248" t="s">
        <v>84</v>
      </c>
      <c r="AV214" s="13" t="s">
        <v>84</v>
      </c>
      <c r="AW214" s="13" t="s">
        <v>31</v>
      </c>
      <c r="AX214" s="13" t="s">
        <v>74</v>
      </c>
      <c r="AY214" s="248" t="s">
        <v>118</v>
      </c>
    </row>
    <row r="215" s="16" customFormat="1">
      <c r="A215" s="16"/>
      <c r="B215" s="271"/>
      <c r="C215" s="272"/>
      <c r="D215" s="234" t="s">
        <v>133</v>
      </c>
      <c r="E215" s="273" t="s">
        <v>1</v>
      </c>
      <c r="F215" s="274" t="s">
        <v>230</v>
      </c>
      <c r="G215" s="272"/>
      <c r="H215" s="275">
        <v>286</v>
      </c>
      <c r="I215" s="276"/>
      <c r="J215" s="272"/>
      <c r="K215" s="272"/>
      <c r="L215" s="277"/>
      <c r="M215" s="278"/>
      <c r="N215" s="279"/>
      <c r="O215" s="279"/>
      <c r="P215" s="279"/>
      <c r="Q215" s="279"/>
      <c r="R215" s="279"/>
      <c r="S215" s="279"/>
      <c r="T215" s="28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1" t="s">
        <v>133</v>
      </c>
      <c r="AU215" s="281" t="s">
        <v>84</v>
      </c>
      <c r="AV215" s="16" t="s">
        <v>125</v>
      </c>
      <c r="AW215" s="16" t="s">
        <v>31</v>
      </c>
      <c r="AX215" s="16" t="s">
        <v>82</v>
      </c>
      <c r="AY215" s="281" t="s">
        <v>118</v>
      </c>
    </row>
    <row r="216" s="2" customFormat="1" ht="24.15" customHeight="1">
      <c r="A216" s="39"/>
      <c r="B216" s="40"/>
      <c r="C216" s="220" t="s">
        <v>211</v>
      </c>
      <c r="D216" s="220" t="s">
        <v>121</v>
      </c>
      <c r="E216" s="221" t="s">
        <v>361</v>
      </c>
      <c r="F216" s="222" t="s">
        <v>362</v>
      </c>
      <c r="G216" s="223" t="s">
        <v>164</v>
      </c>
      <c r="H216" s="224">
        <v>873.91800000000001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39</v>
      </c>
      <c r="O216" s="92"/>
      <c r="P216" s="230">
        <f>O216*H216</f>
        <v>0</v>
      </c>
      <c r="Q216" s="230">
        <v>0.00051000000000000004</v>
      </c>
      <c r="R216" s="230">
        <f>Q216*H216</f>
        <v>0.44569818000000005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165</v>
      </c>
      <c r="AT216" s="232" t="s">
        <v>121</v>
      </c>
      <c r="AU216" s="232" t="s">
        <v>84</v>
      </c>
      <c r="AY216" s="18" t="s">
        <v>118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82</v>
      </c>
      <c r="BK216" s="233">
        <f>ROUND(I216*H216,2)</f>
        <v>0</v>
      </c>
      <c r="BL216" s="18" t="s">
        <v>165</v>
      </c>
      <c r="BM216" s="232" t="s">
        <v>363</v>
      </c>
    </row>
    <row r="217" s="2" customFormat="1">
      <c r="A217" s="39"/>
      <c r="B217" s="40"/>
      <c r="C217" s="41"/>
      <c r="D217" s="234" t="s">
        <v>127</v>
      </c>
      <c r="E217" s="41"/>
      <c r="F217" s="235" t="s">
        <v>364</v>
      </c>
      <c r="G217" s="41"/>
      <c r="H217" s="41"/>
      <c r="I217" s="236"/>
      <c r="J217" s="41"/>
      <c r="K217" s="41"/>
      <c r="L217" s="45"/>
      <c r="M217" s="237"/>
      <c r="N217" s="238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127</v>
      </c>
      <c r="AU217" s="18" t="s">
        <v>84</v>
      </c>
    </row>
    <row r="218" s="14" customFormat="1">
      <c r="A218" s="14"/>
      <c r="B218" s="250"/>
      <c r="C218" s="251"/>
      <c r="D218" s="234" t="s">
        <v>133</v>
      </c>
      <c r="E218" s="252" t="s">
        <v>1</v>
      </c>
      <c r="F218" s="253" t="s">
        <v>349</v>
      </c>
      <c r="G218" s="251"/>
      <c r="H218" s="252" t="s">
        <v>1</v>
      </c>
      <c r="I218" s="254"/>
      <c r="J218" s="251"/>
      <c r="K218" s="251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133</v>
      </c>
      <c r="AU218" s="259" t="s">
        <v>84</v>
      </c>
      <c r="AV218" s="14" t="s">
        <v>82</v>
      </c>
      <c r="AW218" s="14" t="s">
        <v>31</v>
      </c>
      <c r="AX218" s="14" t="s">
        <v>74</v>
      </c>
      <c r="AY218" s="259" t="s">
        <v>118</v>
      </c>
    </row>
    <row r="219" s="13" customFormat="1">
      <c r="A219" s="13"/>
      <c r="B219" s="239"/>
      <c r="C219" s="240"/>
      <c r="D219" s="234" t="s">
        <v>133</v>
      </c>
      <c r="E219" s="249" t="s">
        <v>1</v>
      </c>
      <c r="F219" s="241" t="s">
        <v>350</v>
      </c>
      <c r="G219" s="240"/>
      <c r="H219" s="242">
        <v>873.91800000000001</v>
      </c>
      <c r="I219" s="243"/>
      <c r="J219" s="240"/>
      <c r="K219" s="240"/>
      <c r="L219" s="244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133</v>
      </c>
      <c r="AU219" s="248" t="s">
        <v>84</v>
      </c>
      <c r="AV219" s="13" t="s">
        <v>84</v>
      </c>
      <c r="AW219" s="13" t="s">
        <v>31</v>
      </c>
      <c r="AX219" s="13" t="s">
        <v>82</v>
      </c>
      <c r="AY219" s="248" t="s">
        <v>118</v>
      </c>
    </row>
    <row r="220" s="2" customFormat="1" ht="6.96" customHeight="1">
      <c r="A220" s="39"/>
      <c r="B220" s="67"/>
      <c r="C220" s="68"/>
      <c r="D220" s="68"/>
      <c r="E220" s="68"/>
      <c r="F220" s="68"/>
      <c r="G220" s="68"/>
      <c r="H220" s="68"/>
      <c r="I220" s="68"/>
      <c r="J220" s="68"/>
      <c r="K220" s="68"/>
      <c r="L220" s="45"/>
      <c r="M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</sheetData>
  <sheetProtection sheet="1" autoFilter="0" formatColumns="0" formatRows="0" objects="1" scenarios="1" spinCount="100000" saltValue="WxvdgQJrb42Lq32EZMW/UagvmYOujbn3PLy9FH/CxlIf8AOTL3RQJhiTp5d2KgkI2usysb6xg2yNX5DFxdajzg==" hashValue="sQ0PZeDmgpovPo2OnT6TlZKqO6oWlsbWBQJVS1yd+XZNeS2IZk61+FkKQR/RGAu4/pYPOHTPLC+OpFSautMshA==" algorithmName="SHA-512" password="CC35"/>
  <autoFilter ref="C120:K21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84</v>
      </c>
    </row>
    <row r="4" s="1" customFormat="1" ht="24.96" customHeight="1">
      <c r="B4" s="21"/>
      <c r="D4" s="139" t="s">
        <v>91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Podlahy divadlo K. Pippicha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365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19. 2. 2025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32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33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34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36</v>
      </c>
      <c r="G32" s="39"/>
      <c r="H32" s="39"/>
      <c r="I32" s="153" t="s">
        <v>35</v>
      </c>
      <c r="J32" s="153" t="s">
        <v>37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38</v>
      </c>
      <c r="E33" s="141" t="s">
        <v>39</v>
      </c>
      <c r="F33" s="155">
        <f>ROUND((SUM(BE121:BE141)),  2)</f>
        <v>0</v>
      </c>
      <c r="G33" s="39"/>
      <c r="H33" s="39"/>
      <c r="I33" s="156">
        <v>0.20999999999999999</v>
      </c>
      <c r="J33" s="155">
        <f>ROUND(((SUM(BE121:BE141))*I33),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40</v>
      </c>
      <c r="F34" s="155">
        <f>ROUND((SUM(BF121:BF141)),  2)</f>
        <v>0</v>
      </c>
      <c r="G34" s="39"/>
      <c r="H34" s="39"/>
      <c r="I34" s="156">
        <v>0.12</v>
      </c>
      <c r="J34" s="155">
        <f>ROUND(((SUM(BF121:BF141))*I34),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41</v>
      </c>
      <c r="F35" s="155">
        <f>ROUND((SUM(BG121:BG141)),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42</v>
      </c>
      <c r="F36" s="155">
        <f>ROUND((SUM(BH121:BH141)),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43</v>
      </c>
      <c r="F37" s="155">
        <f>ROUND((SUM(BI121:BI141)),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44</v>
      </c>
      <c r="E39" s="159"/>
      <c r="F39" s="159"/>
      <c r="G39" s="160" t="s">
        <v>45</v>
      </c>
      <c r="H39" s="161" t="s">
        <v>46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47</v>
      </c>
      <c r="E50" s="165"/>
      <c r="F50" s="165"/>
      <c r="G50" s="164" t="s">
        <v>48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49</v>
      </c>
      <c r="E61" s="167"/>
      <c r="F61" s="168" t="s">
        <v>50</v>
      </c>
      <c r="G61" s="166" t="s">
        <v>49</v>
      </c>
      <c r="H61" s="167"/>
      <c r="I61" s="167"/>
      <c r="J61" s="169" t="s">
        <v>50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51</v>
      </c>
      <c r="E65" s="170"/>
      <c r="F65" s="170"/>
      <c r="G65" s="164" t="s">
        <v>52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49</v>
      </c>
      <c r="E76" s="167"/>
      <c r="F76" s="168" t="s">
        <v>50</v>
      </c>
      <c r="G76" s="166" t="s">
        <v>49</v>
      </c>
      <c r="H76" s="167"/>
      <c r="I76" s="167"/>
      <c r="J76" s="169" t="s">
        <v>50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Podlahy divadlo K. Pippicha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202504 - 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Chrudim</v>
      </c>
      <c r="G89" s="41"/>
      <c r="H89" s="41"/>
      <c r="I89" s="33" t="s">
        <v>22</v>
      </c>
      <c r="J89" s="80" t="str">
        <f>IF(J12="","",J12)</f>
        <v>19. 2. 2025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32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95</v>
      </c>
      <c r="D94" s="177"/>
      <c r="E94" s="177"/>
      <c r="F94" s="177"/>
      <c r="G94" s="177"/>
      <c r="H94" s="177"/>
      <c r="I94" s="177"/>
      <c r="J94" s="178" t="s">
        <v>96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98</v>
      </c>
    </row>
    <row r="97" s="9" customFormat="1" ht="24.96" customHeight="1">
      <c r="A97" s="9"/>
      <c r="B97" s="180"/>
      <c r="C97" s="181"/>
      <c r="D97" s="182" t="s">
        <v>366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367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368</v>
      </c>
      <c r="E99" s="183"/>
      <c r="F99" s="183"/>
      <c r="G99" s="183"/>
      <c r="H99" s="183"/>
      <c r="I99" s="183"/>
      <c r="J99" s="184">
        <f>J126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369</v>
      </c>
      <c r="E100" s="189"/>
      <c r="F100" s="189"/>
      <c r="G100" s="189"/>
      <c r="H100" s="189"/>
      <c r="I100" s="189"/>
      <c r="J100" s="190">
        <f>J134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370</v>
      </c>
      <c r="E101" s="189"/>
      <c r="F101" s="189"/>
      <c r="G101" s="189"/>
      <c r="H101" s="189"/>
      <c r="I101" s="189"/>
      <c r="J101" s="190">
        <f>J138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103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Podlahy divadlo K. Pippicha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202504 - 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Chrudim</v>
      </c>
      <c r="G115" s="41"/>
      <c r="H115" s="41"/>
      <c r="I115" s="33" t="s">
        <v>22</v>
      </c>
      <c r="J115" s="80" t="str">
        <f>IF(J12="","",J12)</f>
        <v>19. 2. 2025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32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104</v>
      </c>
      <c r="D120" s="195" t="s">
        <v>59</v>
      </c>
      <c r="E120" s="195" t="s">
        <v>55</v>
      </c>
      <c r="F120" s="195" t="s">
        <v>56</v>
      </c>
      <c r="G120" s="195" t="s">
        <v>105</v>
      </c>
      <c r="H120" s="195" t="s">
        <v>106</v>
      </c>
      <c r="I120" s="195" t="s">
        <v>107</v>
      </c>
      <c r="J120" s="196" t="s">
        <v>96</v>
      </c>
      <c r="K120" s="197" t="s">
        <v>108</v>
      </c>
      <c r="L120" s="198"/>
      <c r="M120" s="101" t="s">
        <v>1</v>
      </c>
      <c r="N120" s="102" t="s">
        <v>38</v>
      </c>
      <c r="O120" s="102" t="s">
        <v>109</v>
      </c>
      <c r="P120" s="102" t="s">
        <v>110</v>
      </c>
      <c r="Q120" s="102" t="s">
        <v>111</v>
      </c>
      <c r="R120" s="102" t="s">
        <v>112</v>
      </c>
      <c r="S120" s="102" t="s">
        <v>113</v>
      </c>
      <c r="T120" s="103" t="s">
        <v>114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115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P122+P126</f>
        <v>0</v>
      </c>
      <c r="Q121" s="105"/>
      <c r="R121" s="201">
        <f>R122+R126</f>
        <v>1.0000000000000001E-05</v>
      </c>
      <c r="S121" s="105"/>
      <c r="T121" s="202">
        <f>T122+T126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73</v>
      </c>
      <c r="AU121" s="18" t="s">
        <v>98</v>
      </c>
      <c r="BK121" s="203">
        <f>BK122+BK126</f>
        <v>0</v>
      </c>
    </row>
    <row r="122" s="12" customFormat="1" ht="25.92" customHeight="1">
      <c r="A122" s="12"/>
      <c r="B122" s="204"/>
      <c r="C122" s="205"/>
      <c r="D122" s="206" t="s">
        <v>73</v>
      </c>
      <c r="E122" s="207" t="s">
        <v>157</v>
      </c>
      <c r="F122" s="207" t="s">
        <v>371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</f>
        <v>0</v>
      </c>
      <c r="Q122" s="212"/>
      <c r="R122" s="213">
        <f>R123</f>
        <v>1.0000000000000001E-05</v>
      </c>
      <c r="S122" s="212"/>
      <c r="T122" s="214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84</v>
      </c>
      <c r="AT122" s="216" t="s">
        <v>73</v>
      </c>
      <c r="AU122" s="216" t="s">
        <v>74</v>
      </c>
      <c r="AY122" s="215" t="s">
        <v>118</v>
      </c>
      <c r="BK122" s="217">
        <f>BK123</f>
        <v>0</v>
      </c>
    </row>
    <row r="123" s="12" customFormat="1" ht="22.8" customHeight="1">
      <c r="A123" s="12"/>
      <c r="B123" s="204"/>
      <c r="C123" s="205"/>
      <c r="D123" s="206" t="s">
        <v>73</v>
      </c>
      <c r="E123" s="218" t="s">
        <v>372</v>
      </c>
      <c r="F123" s="218" t="s">
        <v>373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SUM(P124:P125)</f>
        <v>0</v>
      </c>
      <c r="Q123" s="212"/>
      <c r="R123" s="213">
        <f>SUM(R124:R125)</f>
        <v>1.0000000000000001E-05</v>
      </c>
      <c r="S123" s="212"/>
      <c r="T123" s="21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84</v>
      </c>
      <c r="AT123" s="216" t="s">
        <v>73</v>
      </c>
      <c r="AU123" s="216" t="s">
        <v>82</v>
      </c>
      <c r="AY123" s="215" t="s">
        <v>118</v>
      </c>
      <c r="BK123" s="217">
        <f>SUM(BK124:BK125)</f>
        <v>0</v>
      </c>
    </row>
    <row r="124" s="2" customFormat="1" ht="21.75" customHeight="1">
      <c r="A124" s="39"/>
      <c r="B124" s="40"/>
      <c r="C124" s="220" t="s">
        <v>161</v>
      </c>
      <c r="D124" s="220" t="s">
        <v>121</v>
      </c>
      <c r="E124" s="221" t="s">
        <v>374</v>
      </c>
      <c r="F124" s="222" t="s">
        <v>375</v>
      </c>
      <c r="G124" s="223" t="s">
        <v>376</v>
      </c>
      <c r="H124" s="224">
        <v>1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39</v>
      </c>
      <c r="O124" s="92"/>
      <c r="P124" s="230">
        <f>O124*H124</f>
        <v>0</v>
      </c>
      <c r="Q124" s="230">
        <v>1.0000000000000001E-05</v>
      </c>
      <c r="R124" s="230">
        <f>Q124*H124</f>
        <v>1.0000000000000001E-05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165</v>
      </c>
      <c r="AT124" s="232" t="s">
        <v>121</v>
      </c>
      <c r="AU124" s="232" t="s">
        <v>84</v>
      </c>
      <c r="AY124" s="18" t="s">
        <v>118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82</v>
      </c>
      <c r="BK124" s="233">
        <f>ROUND(I124*H124,2)</f>
        <v>0</v>
      </c>
      <c r="BL124" s="18" t="s">
        <v>165</v>
      </c>
      <c r="BM124" s="232" t="s">
        <v>377</v>
      </c>
    </row>
    <row r="125" s="2" customFormat="1">
      <c r="A125" s="39"/>
      <c r="B125" s="40"/>
      <c r="C125" s="41"/>
      <c r="D125" s="234" t="s">
        <v>127</v>
      </c>
      <c r="E125" s="41"/>
      <c r="F125" s="235" t="s">
        <v>378</v>
      </c>
      <c r="G125" s="41"/>
      <c r="H125" s="41"/>
      <c r="I125" s="236"/>
      <c r="J125" s="41"/>
      <c r="K125" s="41"/>
      <c r="L125" s="45"/>
      <c r="M125" s="237"/>
      <c r="N125" s="238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127</v>
      </c>
      <c r="AU125" s="18" t="s">
        <v>84</v>
      </c>
    </row>
    <row r="126" s="12" customFormat="1" ht="25.92" customHeight="1">
      <c r="A126" s="12"/>
      <c r="B126" s="204"/>
      <c r="C126" s="205"/>
      <c r="D126" s="206" t="s">
        <v>73</v>
      </c>
      <c r="E126" s="207" t="s">
        <v>379</v>
      </c>
      <c r="F126" s="207" t="s">
        <v>380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P127+SUM(P128:P134)+P138</f>
        <v>0</v>
      </c>
      <c r="Q126" s="212"/>
      <c r="R126" s="213">
        <f>R127+SUM(R128:R134)+R138</f>
        <v>0</v>
      </c>
      <c r="S126" s="212"/>
      <c r="T126" s="214">
        <f>T127+SUM(T128:T134)+T138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145</v>
      </c>
      <c r="AT126" s="216" t="s">
        <v>73</v>
      </c>
      <c r="AU126" s="216" t="s">
        <v>74</v>
      </c>
      <c r="AY126" s="215" t="s">
        <v>118</v>
      </c>
      <c r="BK126" s="217">
        <f>BK127+SUM(BK128:BK134)+BK138</f>
        <v>0</v>
      </c>
    </row>
    <row r="127" s="2" customFormat="1" ht="16.5" customHeight="1">
      <c r="A127" s="39"/>
      <c r="B127" s="40"/>
      <c r="C127" s="220" t="s">
        <v>135</v>
      </c>
      <c r="D127" s="220" t="s">
        <v>121</v>
      </c>
      <c r="E127" s="221" t="s">
        <v>381</v>
      </c>
      <c r="F127" s="222" t="s">
        <v>382</v>
      </c>
      <c r="G127" s="223" t="s">
        <v>376</v>
      </c>
      <c r="H127" s="224">
        <v>1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39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383</v>
      </c>
      <c r="AT127" s="232" t="s">
        <v>121</v>
      </c>
      <c r="AU127" s="232" t="s">
        <v>82</v>
      </c>
      <c r="AY127" s="18" t="s">
        <v>118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82</v>
      </c>
      <c r="BK127" s="233">
        <f>ROUND(I127*H127,2)</f>
        <v>0</v>
      </c>
      <c r="BL127" s="18" t="s">
        <v>383</v>
      </c>
      <c r="BM127" s="232" t="s">
        <v>384</v>
      </c>
    </row>
    <row r="128" s="2" customFormat="1">
      <c r="A128" s="39"/>
      <c r="B128" s="40"/>
      <c r="C128" s="41"/>
      <c r="D128" s="234" t="s">
        <v>127</v>
      </c>
      <c r="E128" s="41"/>
      <c r="F128" s="235" t="s">
        <v>382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127</v>
      </c>
      <c r="AU128" s="18" t="s">
        <v>82</v>
      </c>
    </row>
    <row r="129" s="2" customFormat="1">
      <c r="A129" s="39"/>
      <c r="B129" s="40"/>
      <c r="C129" s="41"/>
      <c r="D129" s="234" t="s">
        <v>385</v>
      </c>
      <c r="E129" s="41"/>
      <c r="F129" s="300" t="s">
        <v>386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385</v>
      </c>
      <c r="AU129" s="18" t="s">
        <v>82</v>
      </c>
    </row>
    <row r="130" s="2" customFormat="1" ht="24.15" customHeight="1">
      <c r="A130" s="39"/>
      <c r="B130" s="40"/>
      <c r="C130" s="220" t="s">
        <v>82</v>
      </c>
      <c r="D130" s="220" t="s">
        <v>121</v>
      </c>
      <c r="E130" s="221" t="s">
        <v>387</v>
      </c>
      <c r="F130" s="222" t="s">
        <v>388</v>
      </c>
      <c r="G130" s="223" t="s">
        <v>376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39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383</v>
      </c>
      <c r="AT130" s="232" t="s">
        <v>121</v>
      </c>
      <c r="AU130" s="232" t="s">
        <v>82</v>
      </c>
      <c r="AY130" s="18" t="s">
        <v>118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82</v>
      </c>
      <c r="BK130" s="233">
        <f>ROUND(I130*H130,2)</f>
        <v>0</v>
      </c>
      <c r="BL130" s="18" t="s">
        <v>383</v>
      </c>
      <c r="BM130" s="232" t="s">
        <v>389</v>
      </c>
    </row>
    <row r="131" s="2" customFormat="1">
      <c r="A131" s="39"/>
      <c r="B131" s="40"/>
      <c r="C131" s="41"/>
      <c r="D131" s="234" t="s">
        <v>127</v>
      </c>
      <c r="E131" s="41"/>
      <c r="F131" s="235" t="s">
        <v>390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127</v>
      </c>
      <c r="AU131" s="18" t="s">
        <v>82</v>
      </c>
    </row>
    <row r="132" s="2" customFormat="1">
      <c r="A132" s="39"/>
      <c r="B132" s="40"/>
      <c r="C132" s="41"/>
      <c r="D132" s="234" t="s">
        <v>385</v>
      </c>
      <c r="E132" s="41"/>
      <c r="F132" s="300" t="s">
        <v>391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385</v>
      </c>
      <c r="AU132" s="18" t="s">
        <v>82</v>
      </c>
    </row>
    <row r="133" s="13" customFormat="1">
      <c r="A133" s="13"/>
      <c r="B133" s="239"/>
      <c r="C133" s="240"/>
      <c r="D133" s="234" t="s">
        <v>133</v>
      </c>
      <c r="E133" s="249" t="s">
        <v>1</v>
      </c>
      <c r="F133" s="241" t="s">
        <v>82</v>
      </c>
      <c r="G133" s="240"/>
      <c r="H133" s="242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133</v>
      </c>
      <c r="AU133" s="248" t="s">
        <v>82</v>
      </c>
      <c r="AV133" s="13" t="s">
        <v>84</v>
      </c>
      <c r="AW133" s="13" t="s">
        <v>31</v>
      </c>
      <c r="AX133" s="13" t="s">
        <v>82</v>
      </c>
      <c r="AY133" s="248" t="s">
        <v>118</v>
      </c>
    </row>
    <row r="134" s="12" customFormat="1" ht="22.8" customHeight="1">
      <c r="A134" s="12"/>
      <c r="B134" s="204"/>
      <c r="C134" s="205"/>
      <c r="D134" s="206" t="s">
        <v>73</v>
      </c>
      <c r="E134" s="218" t="s">
        <v>392</v>
      </c>
      <c r="F134" s="218" t="s">
        <v>393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SUM(P135:P137)</f>
        <v>0</v>
      </c>
      <c r="Q134" s="212"/>
      <c r="R134" s="213">
        <f>SUM(R135:R137)</f>
        <v>0</v>
      </c>
      <c r="S134" s="212"/>
      <c r="T134" s="214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145</v>
      </c>
      <c r="AT134" s="216" t="s">
        <v>73</v>
      </c>
      <c r="AU134" s="216" t="s">
        <v>82</v>
      </c>
      <c r="AY134" s="215" t="s">
        <v>118</v>
      </c>
      <c r="BK134" s="217">
        <f>SUM(BK135:BK137)</f>
        <v>0</v>
      </c>
    </row>
    <row r="135" s="2" customFormat="1" ht="24.15" customHeight="1">
      <c r="A135" s="39"/>
      <c r="B135" s="40"/>
      <c r="C135" s="220" t="s">
        <v>151</v>
      </c>
      <c r="D135" s="220" t="s">
        <v>121</v>
      </c>
      <c r="E135" s="221" t="s">
        <v>394</v>
      </c>
      <c r="F135" s="222" t="s">
        <v>395</v>
      </c>
      <c r="G135" s="223" t="s">
        <v>376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39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383</v>
      </c>
      <c r="AT135" s="232" t="s">
        <v>121</v>
      </c>
      <c r="AU135" s="232" t="s">
        <v>84</v>
      </c>
      <c r="AY135" s="18" t="s">
        <v>118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82</v>
      </c>
      <c r="BK135" s="233">
        <f>ROUND(I135*H135,2)</f>
        <v>0</v>
      </c>
      <c r="BL135" s="18" t="s">
        <v>383</v>
      </c>
      <c r="BM135" s="232" t="s">
        <v>396</v>
      </c>
    </row>
    <row r="136" s="2" customFormat="1">
      <c r="A136" s="39"/>
      <c r="B136" s="40"/>
      <c r="C136" s="41"/>
      <c r="D136" s="234" t="s">
        <v>127</v>
      </c>
      <c r="E136" s="41"/>
      <c r="F136" s="235" t="s">
        <v>397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127</v>
      </c>
      <c r="AU136" s="18" t="s">
        <v>84</v>
      </c>
    </row>
    <row r="137" s="2" customFormat="1">
      <c r="A137" s="39"/>
      <c r="B137" s="40"/>
      <c r="C137" s="41"/>
      <c r="D137" s="234" t="s">
        <v>385</v>
      </c>
      <c r="E137" s="41"/>
      <c r="F137" s="300" t="s">
        <v>398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385</v>
      </c>
      <c r="AU137" s="18" t="s">
        <v>84</v>
      </c>
    </row>
    <row r="138" s="12" customFormat="1" ht="22.8" customHeight="1">
      <c r="A138" s="12"/>
      <c r="B138" s="204"/>
      <c r="C138" s="205"/>
      <c r="D138" s="206" t="s">
        <v>73</v>
      </c>
      <c r="E138" s="218" t="s">
        <v>399</v>
      </c>
      <c r="F138" s="218" t="s">
        <v>400</v>
      </c>
      <c r="G138" s="205"/>
      <c r="H138" s="205"/>
      <c r="I138" s="208"/>
      <c r="J138" s="219">
        <f>BK138</f>
        <v>0</v>
      </c>
      <c r="K138" s="205"/>
      <c r="L138" s="210"/>
      <c r="M138" s="211"/>
      <c r="N138" s="212"/>
      <c r="O138" s="212"/>
      <c r="P138" s="213">
        <f>SUM(P139:P141)</f>
        <v>0</v>
      </c>
      <c r="Q138" s="212"/>
      <c r="R138" s="213">
        <f>SUM(R139:R141)</f>
        <v>0</v>
      </c>
      <c r="S138" s="212"/>
      <c r="T138" s="214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145</v>
      </c>
      <c r="AT138" s="216" t="s">
        <v>73</v>
      </c>
      <c r="AU138" s="216" t="s">
        <v>82</v>
      </c>
      <c r="AY138" s="215" t="s">
        <v>118</v>
      </c>
      <c r="BK138" s="217">
        <f>SUM(BK139:BK141)</f>
        <v>0</v>
      </c>
    </row>
    <row r="139" s="2" customFormat="1" ht="16.5" customHeight="1">
      <c r="A139" s="39"/>
      <c r="B139" s="40"/>
      <c r="C139" s="220" t="s">
        <v>145</v>
      </c>
      <c r="D139" s="220" t="s">
        <v>121</v>
      </c>
      <c r="E139" s="221" t="s">
        <v>401</v>
      </c>
      <c r="F139" s="222" t="s">
        <v>402</v>
      </c>
      <c r="G139" s="223" t="s">
        <v>376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39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383</v>
      </c>
      <c r="AT139" s="232" t="s">
        <v>121</v>
      </c>
      <c r="AU139" s="232" t="s">
        <v>84</v>
      </c>
      <c r="AY139" s="18" t="s">
        <v>118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82</v>
      </c>
      <c r="BK139" s="233">
        <f>ROUND(I139*H139,2)</f>
        <v>0</v>
      </c>
      <c r="BL139" s="18" t="s">
        <v>383</v>
      </c>
      <c r="BM139" s="232" t="s">
        <v>403</v>
      </c>
    </row>
    <row r="140" s="2" customFormat="1">
      <c r="A140" s="39"/>
      <c r="B140" s="40"/>
      <c r="C140" s="41"/>
      <c r="D140" s="234" t="s">
        <v>127</v>
      </c>
      <c r="E140" s="41"/>
      <c r="F140" s="235" t="s">
        <v>404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127</v>
      </c>
      <c r="AU140" s="18" t="s">
        <v>84</v>
      </c>
    </row>
    <row r="141" s="2" customFormat="1">
      <c r="A141" s="39"/>
      <c r="B141" s="40"/>
      <c r="C141" s="41"/>
      <c r="D141" s="234" t="s">
        <v>385</v>
      </c>
      <c r="E141" s="41"/>
      <c r="F141" s="300" t="s">
        <v>405</v>
      </c>
      <c r="G141" s="41"/>
      <c r="H141" s="41"/>
      <c r="I141" s="236"/>
      <c r="J141" s="41"/>
      <c r="K141" s="41"/>
      <c r="L141" s="45"/>
      <c r="M141" s="293"/>
      <c r="N141" s="294"/>
      <c r="O141" s="295"/>
      <c r="P141" s="295"/>
      <c r="Q141" s="295"/>
      <c r="R141" s="295"/>
      <c r="S141" s="295"/>
      <c r="T141" s="29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385</v>
      </c>
      <c r="AU141" s="18" t="s">
        <v>84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JCkRGQkem49A/om815TZ7l+zqg2dDZHlWFs8HHxJzCu1xjKM4RkYBigd8FpU9Er8cvQsGtAR1pfwzU7Q3cIpbg==" hashValue="WSpnvBN8ODWLLv1K6WgnVjNOzLOvKMD6ItSVv3IYkHED3+yWvlWlOJVtBNIIwJYmZqRkXYnGyEXedWhPMkxmVA==" algorithmName="SHA-512" password="CC35"/>
  <autoFilter ref="C120:K14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 Zdeněk Karas</dc:creator>
  <cp:lastModifiedBy>Admin Zdeněk Karas</cp:lastModifiedBy>
  <dcterms:created xsi:type="dcterms:W3CDTF">2025-03-10T16:56:38Z</dcterms:created>
  <dcterms:modified xsi:type="dcterms:W3CDTF">2025-03-10T16:56:43Z</dcterms:modified>
</cp:coreProperties>
</file>