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\Chrudim MŠ Strojařů K V\Chrudim MŠ Strojařů - rozpočet dešťovk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39" i="1"/>
  <c r="F39" i="1"/>
  <c r="G87" i="12"/>
  <c r="AC87" i="12"/>
  <c r="AD87" i="12"/>
  <c r="G8" i="12"/>
  <c r="F9" i="12"/>
  <c r="G9" i="12"/>
  <c r="M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I11" i="12"/>
  <c r="K11" i="12"/>
  <c r="O11" i="12"/>
  <c r="Q11" i="12"/>
  <c r="U11" i="12"/>
  <c r="F13" i="12"/>
  <c r="G13" i="12"/>
  <c r="M13" i="12" s="1"/>
  <c r="I13" i="12"/>
  <c r="K13" i="12"/>
  <c r="O13" i="12"/>
  <c r="Q13" i="12"/>
  <c r="U13" i="12"/>
  <c r="F15" i="12"/>
  <c r="G15" i="12"/>
  <c r="M15" i="12" s="1"/>
  <c r="I15" i="12"/>
  <c r="K15" i="12"/>
  <c r="O15" i="12"/>
  <c r="Q15" i="12"/>
  <c r="U15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 s="1"/>
  <c r="I26" i="12"/>
  <c r="I25" i="12" s="1"/>
  <c r="K26" i="12"/>
  <c r="K25" i="12" s="1"/>
  <c r="O26" i="12"/>
  <c r="O25" i="12" s="1"/>
  <c r="Q26" i="12"/>
  <c r="Q25" i="12" s="1"/>
  <c r="U26" i="12"/>
  <c r="U25" i="12" s="1"/>
  <c r="F28" i="12"/>
  <c r="G28" i="12" s="1"/>
  <c r="M28" i="12" s="1"/>
  <c r="I28" i="12"/>
  <c r="K28" i="12"/>
  <c r="O28" i="12"/>
  <c r="Q28" i="12"/>
  <c r="U28" i="12"/>
  <c r="F30" i="12"/>
  <c r="G30" i="12" s="1"/>
  <c r="M30" i="12" s="1"/>
  <c r="I30" i="12"/>
  <c r="K30" i="12"/>
  <c r="O30" i="12"/>
  <c r="Q30" i="12"/>
  <c r="U30" i="12"/>
  <c r="F32" i="12"/>
  <c r="G32" i="12" s="1"/>
  <c r="M32" i="12" s="1"/>
  <c r="I32" i="12"/>
  <c r="K32" i="12"/>
  <c r="O32" i="12"/>
  <c r="Q32" i="12"/>
  <c r="U32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9" i="12"/>
  <c r="G39" i="12"/>
  <c r="M39" i="12" s="1"/>
  <c r="I39" i="12"/>
  <c r="I38" i="12" s="1"/>
  <c r="K39" i="12"/>
  <c r="K38" i="12" s="1"/>
  <c r="O39" i="12"/>
  <c r="O38" i="12" s="1"/>
  <c r="Q39" i="12"/>
  <c r="Q38" i="12" s="1"/>
  <c r="U39" i="12"/>
  <c r="U38" i="12" s="1"/>
  <c r="F41" i="12"/>
  <c r="G41" i="12"/>
  <c r="M41" i="12" s="1"/>
  <c r="I41" i="12"/>
  <c r="K41" i="12"/>
  <c r="O41" i="12"/>
  <c r="Q41" i="12"/>
  <c r="U41" i="12"/>
  <c r="F43" i="12"/>
  <c r="G43" i="12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7" i="12"/>
  <c r="G57" i="12" s="1"/>
  <c r="I57" i="12"/>
  <c r="I56" i="12" s="1"/>
  <c r="K57" i="12"/>
  <c r="K56" i="12" s="1"/>
  <c r="O57" i="12"/>
  <c r="O56" i="12" s="1"/>
  <c r="Q57" i="12"/>
  <c r="Q56" i="12" s="1"/>
  <c r="U57" i="12"/>
  <c r="U56" i="12" s="1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1" i="12"/>
  <c r="G61" i="12"/>
  <c r="M61" i="12" s="1"/>
  <c r="I61" i="12"/>
  <c r="I60" i="12" s="1"/>
  <c r="K61" i="12"/>
  <c r="K60" i="12" s="1"/>
  <c r="O61" i="12"/>
  <c r="O60" i="12" s="1"/>
  <c r="Q61" i="12"/>
  <c r="Q60" i="12" s="1"/>
  <c r="U61" i="12"/>
  <c r="U60" i="12" s="1"/>
  <c r="F63" i="12"/>
  <c r="G63" i="12"/>
  <c r="M63" i="12" s="1"/>
  <c r="I63" i="12"/>
  <c r="K63" i="12"/>
  <c r="O63" i="12"/>
  <c r="Q63" i="12"/>
  <c r="U63" i="12"/>
  <c r="F65" i="12"/>
  <c r="G65" i="12"/>
  <c r="M65" i="12" s="1"/>
  <c r="I65" i="12"/>
  <c r="K65" i="12"/>
  <c r="O65" i="12"/>
  <c r="Q65" i="12"/>
  <c r="U65" i="12"/>
  <c r="F67" i="12"/>
  <c r="G67" i="12"/>
  <c r="M67" i="12" s="1"/>
  <c r="I67" i="12"/>
  <c r="K67" i="12"/>
  <c r="O67" i="12"/>
  <c r="Q67" i="12"/>
  <c r="U67" i="12"/>
  <c r="F69" i="12"/>
  <c r="G69" i="12"/>
  <c r="M69" i="12" s="1"/>
  <c r="I69" i="12"/>
  <c r="K69" i="12"/>
  <c r="O69" i="12"/>
  <c r="Q69" i="12"/>
  <c r="U69" i="12"/>
  <c r="F71" i="12"/>
  <c r="G71" i="12"/>
  <c r="M71" i="12" s="1"/>
  <c r="I71" i="12"/>
  <c r="K71" i="12"/>
  <c r="O71" i="12"/>
  <c r="Q71" i="12"/>
  <c r="U71" i="12"/>
  <c r="F73" i="12"/>
  <c r="G73" i="12"/>
  <c r="M73" i="12" s="1"/>
  <c r="I73" i="12"/>
  <c r="K73" i="12"/>
  <c r="O73" i="12"/>
  <c r="Q73" i="12"/>
  <c r="U73" i="12"/>
  <c r="F75" i="12"/>
  <c r="G75" i="12" s="1"/>
  <c r="I75" i="12"/>
  <c r="I74" i="12" s="1"/>
  <c r="K75" i="12"/>
  <c r="K74" i="12" s="1"/>
  <c r="O75" i="12"/>
  <c r="O74" i="12" s="1"/>
  <c r="Q75" i="12"/>
  <c r="Q74" i="12" s="1"/>
  <c r="U75" i="12"/>
  <c r="U74" i="12" s="1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I20" i="1"/>
  <c r="I19" i="1"/>
  <c r="I18" i="1"/>
  <c r="I17" i="1"/>
  <c r="I16" i="1"/>
  <c r="I55" i="1"/>
  <c r="AZ43" i="1"/>
  <c r="G27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M38" i="12"/>
  <c r="M26" i="12"/>
  <c r="M25" i="12" s="1"/>
  <c r="G25" i="12"/>
  <c r="M8" i="12"/>
  <c r="G56" i="12"/>
  <c r="M57" i="12"/>
  <c r="M56" i="12" s="1"/>
  <c r="M75" i="12"/>
  <c r="M74" i="12" s="1"/>
  <c r="G74" i="12"/>
  <c r="M60" i="12"/>
  <c r="G60" i="12"/>
  <c r="G38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<sst xmlns="http://schemas.openxmlformats.org/spreadsheetml/2006/main" count="415" uniqueCount="234">
  <si>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</si>
  <si>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</si>
  <si>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</si>
  <si>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</si>
  <si>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</si>
  <si>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</si>
  <si>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</si>
  <si>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</si>
  <si>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</si>
  <si>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</si>
  <si>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</si>
  <si>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</si>
  <si>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</si>
  <si>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</si>
  <si>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</si>
  <si>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</si>
  <si>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</si>
  <si>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</si>
  <si>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</si>
  <si>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</si>
  <si>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</si>
  <si>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</si>
  <si>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</si>
  <si>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</si>
  <si>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</si>
  <si>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</si>
  <si>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</si>
  <si>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</si>
  <si>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</si>
  <si>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</si>
  <si>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</si>
  <si>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</si>
  <si>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</si>
  <si>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</si>
  <si>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</si>
  <si>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</si>
  <si>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</si>
  <si>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</si>
  <si>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</si>
  <si>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</si>
  <si>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</si>
  <si>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</si>
  <si>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</si>
  <si>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</si>
  <si>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</si>
  <si>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</si>
  <si>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Snížení energetické náročnosti budovy MŠ Strojařů - Jižní pavilon SO 03 - DOTACE</t>
  </si>
  <si>
    <t>Město Chrudim</t>
  </si>
  <si>
    <t>Resselovo náměstí 77</t>
  </si>
  <si>
    <t>537 16</t>
  </si>
  <si>
    <t>00270211</t>
  </si>
  <si>
    <t>Rozpočet</t>
  </si>
  <si>
    <t>Celkem za stavbu</t>
  </si>
  <si>
    <t>CZK</t>
  </si>
  <si>
    <t xml:space="preserve">Popis rozpočtu:  - </t>
  </si>
  <si>
    <t>Technické specifikace zařízení strojovny viz Technciká zpráva</t>
  </si>
  <si>
    <t>Rekapitulace dílů</t>
  </si>
  <si>
    <t>Typ dílu</t>
  </si>
  <si>
    <t>97</t>
  </si>
  <si>
    <t>Prorážení otvorů ZTI</t>
  </si>
  <si>
    <t>721</t>
  </si>
  <si>
    <t>Vnitřní kanalizace</t>
  </si>
  <si>
    <t>722</t>
  </si>
  <si>
    <t>Vnitřní vodovod</t>
  </si>
  <si>
    <t>725</t>
  </si>
  <si>
    <t>Zařizovací předměty</t>
  </si>
  <si>
    <t>713-1</t>
  </si>
  <si>
    <t>Izolace ZTI</t>
  </si>
  <si>
    <t>721-1</t>
  </si>
  <si>
    <t>Venkovní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</si>
  <si>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</si>
  <si>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</si>
  <si>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</si>
  <si>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</si>
  <si>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</si>
  <si>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</si>
  <si>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</si>
  <si>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</si>
  <si>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</si>
  <si>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</si>
  <si>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</si>
  <si>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</si>
  <si>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</si>
  <si>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</si>
  <si>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</si>
  <si>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</si>
  <si>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</si>
  <si>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</si>
  <si>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</si>
  <si>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</si>
  <si>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</si>
  <si>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</si>
  <si>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</si>
  <si>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</si>
  <si>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</si>
  <si>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</si>
  <si>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</si>
  <si>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</si>
  <si>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</si>
  <si>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974031142R00</t>
  </si>
  <si>
    <t>Vysekání rýh ve zdi cihelné 7 x 7 cm</t>
  </si>
  <si>
    <t>m</t>
  </si>
  <si>
    <t>POL1_0</t>
  </si>
  <si>
    <t>vodovod:3</t>
  </si>
  <si>
    <t>VV</t>
  </si>
  <si>
    <t>974031143R00</t>
  </si>
  <si>
    <t>Vysekání rýh ve zdi cihelné 7 x 10 cm</t>
  </si>
  <si>
    <t>vodovod:10,5</t>
  </si>
  <si>
    <t>974031164R00</t>
  </si>
  <si>
    <t>Vysekání rýh ve zdi cihelné 15 x 15 cm</t>
  </si>
  <si>
    <t>kanalizace:4*6,3</t>
  </si>
  <si>
    <t>970051130R00</t>
  </si>
  <si>
    <t>Vrtání jádrové do ŽB do D 130 mm, prostupy střechou</t>
  </si>
  <si>
    <t>8*0,25</t>
  </si>
  <si>
    <t>979087311R00</t>
  </si>
  <si>
    <t>Vodorovné přemístění suti nošením do 10 m</t>
  </si>
  <si>
    <t>t</t>
  </si>
  <si>
    <t>979087391R00</t>
  </si>
  <si>
    <t>Příplatek za nošení suti každých dalších 10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</si>
  <si>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</si>
  <si>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</si>
  <si>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</si>
  <si>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</si>
  <si>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</si>
  <si>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</si>
  <si>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17*1,2378</t>
  </si>
  <si>
    <t>979093111R00</t>
  </si>
  <si>
    <t>Uložení suti na skládku bez zhutnění</t>
  </si>
  <si>
    <t>979990101R00</t>
  </si>
  <si>
    <t>Poplatek za sklád.suti-směs bet.a cihel do 30x30cm</t>
  </si>
  <si>
    <t>721177115R00</t>
  </si>
  <si>
    <t>Potrubí odhlučněné odpadní svislé D 110 x 3,4 mm</t>
  </si>
  <si>
    <t>(4*7+0,8+1,3+1,1+1)*1,05</t>
  </si>
  <si>
    <t>721177136R00</t>
  </si>
  <si>
    <t>Potrubí odhlučněné ležaté zavěšené D 125 x 3,9 mm</t>
  </si>
  <si>
    <t>(2*2,2)*1,05</t>
  </si>
  <si>
    <t>721176223R00</t>
  </si>
  <si>
    <t>Potrubí KG svodné (ležaté) v zemi D 125 x 3,2 mm</t>
  </si>
  <si>
    <t>20*1,05</t>
  </si>
  <si>
    <t>721176224R00</t>
  </si>
  <si>
    <t>Potrubí KG svodné (ležaté) v zemi D 160 x 4,0 mm</t>
  </si>
  <si>
    <t>17*1,05</t>
  </si>
  <si>
    <t>721194109R00</t>
  </si>
  <si>
    <t>Vyvedení odpadních výpustek D 110 x 2,3</t>
  </si>
  <si>
    <t>kus</t>
  </si>
  <si>
    <t>721234154RT1</t>
  </si>
  <si>
    <t>Vtoky střešní izolační živič. pás, záchytný koš,  D 110 mm, detail viz Tech. zpráva</t>
  </si>
  <si>
    <t>721290112R00</t>
  </si>
  <si>
    <t>Zkouška těsnosti kanalizace vodou DN 200</t>
  </si>
  <si>
    <t>998721101R00</t>
  </si>
  <si>
    <t>Přesun hmot pro vnitřní kanalizaci, výšky do 6 m</t>
  </si>
  <si>
    <t>722172611R00</t>
  </si>
  <si>
    <t>Potrubí z PPR užitková, D 20x2,3 mm</t>
  </si>
  <si>
    <t>(1,5+1,5+1,5+1,5+3,3+3,3+1+0,25+0,25+0,25+0,5+1,2+3,3+0,4+0,4+0,75+0,25+0,25+0,25+0,7+0,25+0,25+0,25+0,7+0,25+0,25+0,25)*1,09</t>
  </si>
  <si>
    <t>722172612R00</t>
  </si>
  <si>
    <t>Potrubí z PPR užitková, D 25x2,5 mm</t>
  </si>
  <si>
    <t>(5,1+0,25+0,25+0,3+3,3+4,9+0,25+0,25+0,3+3,3+2+1+0,4+1,1+0,25+0,25+0,3+1,2+1+0,4+1,2+0,25+0,25+4,6+0,4+1+4,1+0,5+1+0,4)*1,09</t>
  </si>
  <si>
    <t>722172613R00</t>
  </si>
  <si>
    <t>Potrubí z PPR užitková, D 32x3,0 mm</t>
  </si>
  <si>
    <t>(13,4+0,3+0,3+0,4+0,4+0,7+0,7)*1,09</t>
  </si>
  <si>
    <t>722172614R00</t>
  </si>
  <si>
    <t>Potrubí z PPR užitková, D 40x3,7 mm</t>
  </si>
  <si>
    <t>0,8*1,09</t>
  </si>
  <si>
    <t>722190401R00</t>
  </si>
  <si>
    <t>Vyvedení a upevnění výpustek DN 15</t>
  </si>
  <si>
    <t>722190402R00</t>
  </si>
  <si>
    <t>Vyvedení a upevnění výpustek DN 20</t>
  </si>
  <si>
    <t>722220111R00</t>
  </si>
  <si>
    <t>Nástěnka, pro výtokový ventil G 1/2</t>
  </si>
  <si>
    <t>725810402R00</t>
  </si>
  <si>
    <t>Ventil rohový bez přípoj. trubičky G 1/2</t>
  </si>
  <si>
    <t>soubor</t>
  </si>
  <si>
    <t>722237123R00</t>
  </si>
  <si>
    <t>Kohout vod.kul.,2xvnitř.záv. DN 25</t>
  </si>
  <si>
    <t>722237124R00</t>
  </si>
  <si>
    <t>Kohout vod.kul.,2xvnitř.záv.DN 32</t>
  </si>
  <si>
    <t>722280106R00</t>
  </si>
  <si>
    <t>Tlaková zkouška vodovodního potrubí DN 32</t>
  </si>
  <si>
    <t>722290234R00</t>
  </si>
  <si>
    <t xml:space="preserve">Proplach a dezinfekce vodovod.potrubí </t>
  </si>
  <si>
    <t>998722101R00</t>
  </si>
  <si>
    <t>Přesun hmot pro vnitřní vodovod, výšky do 6 m</t>
  </si>
  <si>
    <t>ZV</t>
  </si>
  <si>
    <t>Nezámrzný zahradní ventil DN 15, s uzamykatelnou obslužnou hlavcí</t>
  </si>
  <si>
    <t>725819201R00</t>
  </si>
  <si>
    <t>Montáž ventilu nástěnného  G 1/2</t>
  </si>
  <si>
    <t>998725101R00</t>
  </si>
  <si>
    <t>Přesun hmot pro zařizovací předměty, výšky do 6 m</t>
  </si>
  <si>
    <t>722181211RT7</t>
  </si>
  <si>
    <t>Izolace návleková tl. stěny 6 mm, vnitřní průměr 22 mm</t>
  </si>
  <si>
    <t>24,6*1,05</t>
  </si>
  <si>
    <t>722181211RT8</t>
  </si>
  <si>
    <t>Izolace návleková tl. stěny 6 mm, vnitřní průměr 25 mm</t>
  </si>
  <si>
    <t>32,5*1,05</t>
  </si>
  <si>
    <t>722181211RU1</t>
  </si>
  <si>
    <t>Izolace návleková tl. stěny 6 mm, vnitřní průměr 32 mm</t>
  </si>
  <si>
    <t>2,3*1,05</t>
  </si>
  <si>
    <t>722181213RT8</t>
  </si>
  <si>
    <t>Izolace návleková tl. stěny 13 mm, vnitřní průměr 25 mm</t>
  </si>
  <si>
    <t>7,3*1,05</t>
  </si>
  <si>
    <t>722181213RU1</t>
  </si>
  <si>
    <t>Izolace návleková tl. stěny 13 mm, vnitřní průměr 32 mm</t>
  </si>
  <si>
    <t>13,9*1,05</t>
  </si>
  <si>
    <t>722181213RV9</t>
  </si>
  <si>
    <t>Izolace návleková tl. stěny 13 mm, vnitřní průměr 40 mm</t>
  </si>
  <si>
    <t>0,8*1,05</t>
  </si>
  <si>
    <t>998713101R00</t>
  </si>
  <si>
    <t>Přesun hmot pro izolace tepelné, výšky do 6 m</t>
  </si>
  <si>
    <t>28611260.AR</t>
  </si>
  <si>
    <t>Trubka kanalizační KGEM SN 8 PVC 160x4,7x1000</t>
  </si>
  <si>
    <t>POL3_0</t>
  </si>
  <si>
    <t>871313121R00</t>
  </si>
  <si>
    <t>Montáž trub z plastu, gumový kroužek, DN 150</t>
  </si>
  <si>
    <t>998276101R00</t>
  </si>
  <si>
    <t>Přesun hmot, trubní vedení plastová, otevř. výkop</t>
  </si>
  <si>
    <t>894411111R00</t>
  </si>
  <si>
    <t>Zřízení šachet z dílců,dno C 25/30, potrubí DN 200</t>
  </si>
  <si>
    <t>59224150R</t>
  </si>
  <si>
    <t>Skruž TBS-Q 1000/330/120 SP</t>
  </si>
  <si>
    <t>59224174.AR</t>
  </si>
  <si>
    <t>Prstenec vyrovnávací TBW-Q 625/40/120</t>
  </si>
  <si>
    <t>59224130R</t>
  </si>
  <si>
    <t>Deska přechodová TZK-Q 625/200/90/T</t>
  </si>
  <si>
    <t>59224373.AR</t>
  </si>
  <si>
    <t>Těsnění elastom pro šach díly EMT - DN 1000</t>
  </si>
  <si>
    <t>55243344.AR</t>
  </si>
  <si>
    <t>Poklop litinový KB 03 D 605 mm "B3" B125, poklop litinový KASI (OZ)</t>
  </si>
  <si>
    <t>899101111R00</t>
  </si>
  <si>
    <t>Osazení poklopu s rámem do 50 kg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</si>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</sst>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SUMIF(F49:F54,A16,I49:I54)+SUMIF(F49:F54,"PSU",I49:I54)</f>
        <v>0</v>
      </c>
      <c r="J16" s="82"/>
    </row>
    <row r="17" spans="1:10" ht="23.25" customHeight="1" x14ac:dyDescent="0.2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SUMIF(F49:F54,A17,I49:I54)</f>
        <v>0</v>
      </c>
      <c r="J17" s="82"/>
    </row>
    <row r="18" spans="1:10" ht="23.25" customHeight="1" x14ac:dyDescent="0.2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SUMIF(F49:F54,A18,I49:I54)</f>
        <v>0</v>
      </c>
      <c r="J18" s="82"/>
    </row>
    <row r="19" spans="1:10" ht="23.25" customHeight="1" x14ac:dyDescent="0.2">
      <c r="A19" s="196" t="s">
        <v>70</v>
      </c>
      <c r="B19" s="197" t="s">
        <v>26</v>
      </c>
      <c r="C19" s="56"/>
      <c r="D19" s="57"/>
      <c r="E19" s="80"/>
      <c r="F19" s="81"/>
      <c r="G19" s="80"/>
      <c r="H19" s="81"/>
      <c r="I19" s="80">
        <f>SUMIF(F49:F54,A19,I49:I54)</f>
        <v>0</v>
      </c>
      <c r="J19" s="82"/>
    </row>
    <row r="20" spans="1:10" ht="23.25" customHeight="1" x14ac:dyDescent="0.2">
      <c r="A20" s="196" t="s">
        <v>71</v>
      </c>
      <c r="B20" s="197" t="s">
        <v>27</v>
      </c>
      <c r="C20" s="56"/>
      <c r="D20" s="57"/>
      <c r="E20" s="80"/>
      <c r="F20" s="81"/>
      <c r="G20" s="80"/>
      <c r="H20" s="81"/>
      <c r="I20" s="80">
        <f>SUMIF(F49:F54,A20,I49:I54)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45252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Pol'!AC87</f>
        <v>0</v>
      </c>
      <c r="G39" s="147">
        <f>'Rozpočet Pol'!AD87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52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">
      <c r="B42" t="s">
        <v>54</v>
      </c>
    </row>
    <row r="43" spans="1:52" x14ac:dyDescent="0.2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Technické specifikace zařízení strojovny viz Technciká zpráva</v>
      </c>
    </row>
    <row r="46" spans="1:52" ht="15.75" x14ac:dyDescent="0.25">
      <c r="B46" s="164" t="s">
        <v>56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/>
      <c r="H49" s="184"/>
      <c r="I49" s="185">
        <f>'Rozpočet Pol'!G8</f>
        <v>0</v>
      </c>
      <c r="J49" s="185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24</v>
      </c>
      <c r="G50" s="187"/>
      <c r="H50" s="187"/>
      <c r="I50" s="188">
        <f>'Rozpočet Pol'!G25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24</v>
      </c>
      <c r="G51" s="187"/>
      <c r="H51" s="187"/>
      <c r="I51" s="188">
        <f>'Rozpočet Pol'!G38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24</v>
      </c>
      <c r="G52" s="187"/>
      <c r="H52" s="187"/>
      <c r="I52" s="188">
        <f>'Rozpočet Pol'!G56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23</v>
      </c>
      <c r="G53" s="187"/>
      <c r="H53" s="187"/>
      <c r="I53" s="188">
        <f>'Rozpočet Pol'!G60</f>
        <v>0</v>
      </c>
      <c r="J53" s="188"/>
    </row>
    <row r="54" spans="1:10" ht="25.5" customHeight="1" x14ac:dyDescent="0.2">
      <c r="A54" s="166"/>
      <c r="B54" s="180" t="s">
        <v>68</v>
      </c>
      <c r="C54" s="181" t="s">
        <v>69</v>
      </c>
      <c r="D54" s="182"/>
      <c r="E54" s="182"/>
      <c r="F54" s="189" t="s">
        <v>23</v>
      </c>
      <c r="G54" s="190"/>
      <c r="H54" s="190"/>
      <c r="I54" s="191">
        <f>'Rozpočet Pol'!G74</f>
        <v>0</v>
      </c>
      <c r="J54" s="191"/>
    </row>
    <row r="55" spans="1:10" ht="25.5" customHeight="1" x14ac:dyDescent="0.2">
      <c r="A55" s="167"/>
      <c r="B55" s="173" t="s">
        <v>1</v>
      </c>
      <c r="C55" s="173"/>
      <c r="D55" s="174"/>
      <c r="E55" s="174"/>
      <c r="F55" s="192"/>
      <c r="G55" s="193"/>
      <c r="H55" s="193"/>
      <c r="I55" s="194">
        <f>SUM(I49:I54)</f>
        <v>0</v>
      </c>
      <c r="J55" s="194"/>
    </row>
    <row r="56" spans="1:10" x14ac:dyDescent="0.2">
      <c r="F56" s="195"/>
      <c r="G56" s="129"/>
      <c r="H56" s="195"/>
      <c r="I56" s="129"/>
      <c r="J56" s="129"/>
    </row>
    <row r="57" spans="1:10" x14ac:dyDescent="0.2">
      <c r="F57" s="195"/>
      <c r="G57" s="129"/>
      <c r="H57" s="195"/>
      <c r="I57" s="129"/>
      <c r="J57" s="129"/>
    </row>
    <row r="58" spans="1:10" x14ac:dyDescent="0.2">
      <c r="F58" s="195"/>
      <c r="G58" s="129"/>
      <c r="H58" s="195"/>
      <c r="I58" s="129"/>
      <c r="J58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I53:J53"/>
    <mergeCell ref="C53:E53"/>
    <mergeCell ref="I54:J54"/>
    <mergeCell ref="C54:E54"/>
    <mergeCell ref="I55:J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73</v>
      </c>
    </row>
    <row r="2" spans="1:60" ht="24.95" customHeight="1" x14ac:dyDescent="0.2">
      <c r="A2" s="205" t="s">
        <v>72</v>
      </c>
      <c r="B2" s="199"/>
      <c r="C2" s="200" t="s">
        <v>46</v>
      </c>
      <c r="D2" s="201"/>
      <c r="E2" s="201"/>
      <c r="F2" s="201"/>
      <c r="G2" s="207"/>
      <c r="AE2" t="s">
        <v>74</v>
      </c>
    </row>
    <row r="3" spans="1:60" ht="24.95" customHeight="1" x14ac:dyDescent="0.2">
      <c r="A3" s="206" t="s">
        <v>7</v>
      </c>
      <c r="B3" s="204"/>
      <c r="C3" s="202" t="s">
        <v>43</v>
      </c>
      <c r="D3" s="203"/>
      <c r="E3" s="203"/>
      <c r="F3" s="203"/>
      <c r="G3" s="208"/>
      <c r="AE3" t="s">
        <v>75</v>
      </c>
    </row>
    <row r="4" spans="1:60" ht="24.95" hidden="1" customHeight="1" x14ac:dyDescent="0.2">
      <c r="A4" s="206" t="s">
        <v>8</v>
      </c>
      <c r="B4" s="204"/>
      <c r="C4" s="202"/>
      <c r="D4" s="203"/>
      <c r="E4" s="203"/>
      <c r="F4" s="203"/>
      <c r="G4" s="208"/>
      <c r="AE4" t="s">
        <v>76</v>
      </c>
    </row>
    <row r="5" spans="1:60" hidden="1" x14ac:dyDescent="0.2">
      <c r="A5" s="209" t="s">
        <v>77</v>
      </c>
      <c r="B5" s="210"/>
      <c r="C5" s="211"/>
      <c r="D5" s="212"/>
      <c r="E5" s="212"/>
      <c r="F5" s="212"/>
      <c r="G5" s="213"/>
      <c r="AE5" t="s">
        <v>78</v>
      </c>
    </row>
    <row r="7" spans="1:60" ht="38.25" x14ac:dyDescent="0.2">
      <c r="A7" s="218" t="s">
        <v>79</v>
      </c>
      <c r="B7" s="219" t="s">
        <v>80</v>
      </c>
      <c r="C7" s="219" t="s">
        <v>81</v>
      </c>
      <c r="D7" s="218" t="s">
        <v>82</v>
      </c>
      <c r="E7" s="218" t="s">
        <v>83</v>
      </c>
      <c r="F7" s="214" t="s">
        <v>84</v>
      </c>
      <c r="G7" s="237" t="s">
        <v>28</v>
      </c>
      <c r="H7" s="238" t="s">
        <v>29</v>
      </c>
      <c r="I7" s="238" t="s">
        <v>85</v>
      </c>
      <c r="J7" s="238" t="s">
        <v>30</v>
      </c>
      <c r="K7" s="238" t="s">
        <v>86</v>
      </c>
      <c r="L7" s="238" t="s">
        <v>87</v>
      </c>
      <c r="M7" s="238" t="s">
        <v>88</v>
      </c>
      <c r="N7" s="238" t="s">
        <v>89</v>
      </c>
      <c r="O7" s="238" t="s">
        <v>90</v>
      </c>
      <c r="P7" s="238" t="s">
        <v>91</v>
      </c>
      <c r="Q7" s="238" t="s">
        <v>92</v>
      </c>
      <c r="R7" s="238" t="s">
        <v>93</v>
      </c>
      <c r="S7" s="238" t="s">
        <v>94</v>
      </c>
      <c r="T7" s="238" t="s">
        <v>95</v>
      </c>
      <c r="U7" s="221" t="s">
        <v>96</v>
      </c>
    </row>
    <row r="8" spans="1:60" x14ac:dyDescent="0.2">
      <c r="A8" s="239" t="s">
        <v>97</v>
      </c>
      <c r="B8" s="240" t="s">
        <v>58</v>
      </c>
      <c r="C8" s="241" t="s">
        <v>59</v>
      </c>
      <c r="D8" s="242"/>
      <c r="E8" s="243"/>
      <c r="F8" s="244"/>
      <c r="G8" s="244">
        <f>SUMIF(AE9:AE24,"&lt;&gt;NOR",G9:G24)</f>
        <v>0</v>
      </c>
      <c r="H8" s="244"/>
      <c r="I8" s="244">
        <f>SUM(I9:I24)</f>
        <v>0</v>
      </c>
      <c r="J8" s="244"/>
      <c r="K8" s="244">
        <f>SUM(K9:K24)</f>
        <v>0</v>
      </c>
      <c r="L8" s="244"/>
      <c r="M8" s="244">
        <f>SUM(M9:M24)</f>
        <v>0</v>
      </c>
      <c r="N8" s="220"/>
      <c r="O8" s="220">
        <f>SUM(O9:O24)</f>
        <v>1.8970000000000001E-2</v>
      </c>
      <c r="P8" s="220"/>
      <c r="Q8" s="220">
        <f>SUM(Q9:Q24)</f>
        <v>1.2378400000000001</v>
      </c>
      <c r="R8" s="220"/>
      <c r="S8" s="220"/>
      <c r="T8" s="239"/>
      <c r="U8" s="220">
        <f>SUM(U9:U24)</f>
        <v>30.65</v>
      </c>
      <c r="AE8" t="s">
        <v>98</v>
      </c>
    </row>
    <row r="9" spans="1:60" outlineLevel="1" x14ac:dyDescent="0.2">
      <c r="A9" s="216">
        <v>1</v>
      </c>
      <c r="B9" s="222" t="s">
        <v>99</v>
      </c>
      <c r="C9" s="267" t="s">
        <v>100</v>
      </c>
      <c r="D9" s="224" t="s">
        <v>101</v>
      </c>
      <c r="E9" s="231">
        <v>3</v>
      </c>
      <c r="F9" s="234">
        <f>H9+J9</f>
        <v>0</v>
      </c>
      <c r="G9" s="235">
        <f>ROUND(E9*F9,2)</f>
        <v>0</v>
      </c>
      <c r="H9" s="235"/>
      <c r="I9" s="235">
        <f>ROUND(E9*H9,2)</f>
        <v>0</v>
      </c>
      <c r="J9" s="235"/>
      <c r="K9" s="235">
        <f>ROUND(E9*J9,2)</f>
        <v>0</v>
      </c>
      <c r="L9" s="235">
        <v>21</v>
      </c>
      <c r="M9" s="235">
        <f>G9*(1+L9/100)</f>
        <v>0</v>
      </c>
      <c r="N9" s="225">
        <v>4.8999999999999998E-4</v>
      </c>
      <c r="O9" s="225">
        <f>ROUND(E9*N9,5)</f>
        <v>1.47E-3</v>
      </c>
      <c r="P9" s="225">
        <v>8.9999999999999993E-3</v>
      </c>
      <c r="Q9" s="225">
        <f>ROUND(E9*P9,5)</f>
        <v>2.7E-2</v>
      </c>
      <c r="R9" s="225"/>
      <c r="S9" s="225"/>
      <c r="T9" s="226">
        <v>0.247</v>
      </c>
      <c r="U9" s="225">
        <f>ROUND(E9*T9,2)</f>
        <v>0.74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102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/>
      <c r="B10" s="222"/>
      <c r="C10" s="268" t="s">
        <v>103</v>
      </c>
      <c r="D10" s="227"/>
      <c r="E10" s="232">
        <v>3</v>
      </c>
      <c r="F10" s="235"/>
      <c r="G10" s="235"/>
      <c r="H10" s="235"/>
      <c r="I10" s="235"/>
      <c r="J10" s="235"/>
      <c r="K10" s="235"/>
      <c r="L10" s="235"/>
      <c r="M10" s="235"/>
      <c r="N10" s="225"/>
      <c r="O10" s="225"/>
      <c r="P10" s="225"/>
      <c r="Q10" s="225"/>
      <c r="R10" s="225"/>
      <c r="S10" s="225"/>
      <c r="T10" s="226"/>
      <c r="U10" s="22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104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2</v>
      </c>
      <c r="B11" s="222" t="s">
        <v>105</v>
      </c>
      <c r="C11" s="267" t="s">
        <v>106</v>
      </c>
      <c r="D11" s="224" t="s">
        <v>101</v>
      </c>
      <c r="E11" s="231">
        <v>10.5</v>
      </c>
      <c r="F11" s="234">
        <f>H11+J11</f>
        <v>0</v>
      </c>
      <c r="G11" s="235">
        <f>ROUND(E11*F11,2)</f>
        <v>0</v>
      </c>
      <c r="H11" s="235"/>
      <c r="I11" s="235">
        <f>ROUND(E11*H11,2)</f>
        <v>0</v>
      </c>
      <c r="J11" s="235"/>
      <c r="K11" s="235">
        <f>ROUND(E11*J11,2)</f>
        <v>0</v>
      </c>
      <c r="L11" s="235">
        <v>21</v>
      </c>
      <c r="M11" s="235">
        <f>G11*(1+L11/100)</f>
        <v>0</v>
      </c>
      <c r="N11" s="225">
        <v>4.8999999999999998E-4</v>
      </c>
      <c r="O11" s="225">
        <f>ROUND(E11*N11,5)</f>
        <v>5.1500000000000001E-3</v>
      </c>
      <c r="P11" s="225">
        <v>1.2999999999999999E-2</v>
      </c>
      <c r="Q11" s="225">
        <f>ROUND(E11*P11,5)</f>
        <v>0.13650000000000001</v>
      </c>
      <c r="R11" s="225"/>
      <c r="S11" s="225"/>
      <c r="T11" s="226">
        <v>0.30099999999999999</v>
      </c>
      <c r="U11" s="225">
        <f>ROUND(E11*T11,2)</f>
        <v>3.16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102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/>
      <c r="B12" s="222"/>
      <c r="C12" s="268" t="s">
        <v>107</v>
      </c>
      <c r="D12" s="227"/>
      <c r="E12" s="232">
        <v>10.5</v>
      </c>
      <c r="F12" s="235"/>
      <c r="G12" s="235"/>
      <c r="H12" s="235"/>
      <c r="I12" s="235"/>
      <c r="J12" s="235"/>
      <c r="K12" s="235"/>
      <c r="L12" s="235"/>
      <c r="M12" s="235"/>
      <c r="N12" s="225"/>
      <c r="O12" s="225"/>
      <c r="P12" s="225"/>
      <c r="Q12" s="225"/>
      <c r="R12" s="225"/>
      <c r="S12" s="225"/>
      <c r="T12" s="226"/>
      <c r="U12" s="225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104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3</v>
      </c>
      <c r="B13" s="222" t="s">
        <v>108</v>
      </c>
      <c r="C13" s="267" t="s">
        <v>109</v>
      </c>
      <c r="D13" s="224" t="s">
        <v>101</v>
      </c>
      <c r="E13" s="231">
        <v>25.2</v>
      </c>
      <c r="F13" s="234">
        <f>H13+J13</f>
        <v>0</v>
      </c>
      <c r="G13" s="235">
        <f>ROUND(E13*F13,2)</f>
        <v>0</v>
      </c>
      <c r="H13" s="235"/>
      <c r="I13" s="235">
        <f>ROUND(E13*H13,2)</f>
        <v>0</v>
      </c>
      <c r="J13" s="235"/>
      <c r="K13" s="235">
        <f>ROUND(E13*J13,2)</f>
        <v>0</v>
      </c>
      <c r="L13" s="235">
        <v>21</v>
      </c>
      <c r="M13" s="235">
        <f>G13*(1+L13/100)</f>
        <v>0</v>
      </c>
      <c r="N13" s="225">
        <v>4.8999999999999998E-4</v>
      </c>
      <c r="O13" s="225">
        <f>ROUND(E13*N13,5)</f>
        <v>1.235E-2</v>
      </c>
      <c r="P13" s="225">
        <v>0.04</v>
      </c>
      <c r="Q13" s="225">
        <f>ROUND(E13*P13,5)</f>
        <v>1.008</v>
      </c>
      <c r="R13" s="225"/>
      <c r="S13" s="225"/>
      <c r="T13" s="226">
        <v>0.66800000000000004</v>
      </c>
      <c r="U13" s="225">
        <f>ROUND(E13*T13,2)</f>
        <v>16.829999999999998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102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/>
      <c r="B14" s="222"/>
      <c r="C14" s="268" t="s">
        <v>110</v>
      </c>
      <c r="D14" s="227"/>
      <c r="E14" s="232">
        <v>25.2</v>
      </c>
      <c r="F14" s="235"/>
      <c r="G14" s="235"/>
      <c r="H14" s="235"/>
      <c r="I14" s="235"/>
      <c r="J14" s="235"/>
      <c r="K14" s="235"/>
      <c r="L14" s="235"/>
      <c r="M14" s="235"/>
      <c r="N14" s="225"/>
      <c r="O14" s="225"/>
      <c r="P14" s="225"/>
      <c r="Q14" s="225"/>
      <c r="R14" s="225"/>
      <c r="S14" s="225"/>
      <c r="T14" s="226"/>
      <c r="U14" s="22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104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16">
        <v>4</v>
      </c>
      <c r="B15" s="222" t="s">
        <v>111</v>
      </c>
      <c r="C15" s="267" t="s">
        <v>112</v>
      </c>
      <c r="D15" s="224" t="s">
        <v>101</v>
      </c>
      <c r="E15" s="231">
        <v>2</v>
      </c>
      <c r="F15" s="234">
        <f>H15+J15</f>
        <v>0</v>
      </c>
      <c r="G15" s="235">
        <f>ROUND(E15*F15,2)</f>
        <v>0</v>
      </c>
      <c r="H15" s="235"/>
      <c r="I15" s="235">
        <f>ROUND(E15*H15,2)</f>
        <v>0</v>
      </c>
      <c r="J15" s="235"/>
      <c r="K15" s="235">
        <f>ROUND(E15*J15,2)</f>
        <v>0</v>
      </c>
      <c r="L15" s="235">
        <v>21</v>
      </c>
      <c r="M15" s="235">
        <f>G15*(1+L15/100)</f>
        <v>0</v>
      </c>
      <c r="N15" s="225">
        <v>0</v>
      </c>
      <c r="O15" s="225">
        <f>ROUND(E15*N15,5)</f>
        <v>0</v>
      </c>
      <c r="P15" s="225">
        <v>3.3169999999999998E-2</v>
      </c>
      <c r="Q15" s="225">
        <f>ROUND(E15*P15,5)</f>
        <v>6.6339999999999996E-2</v>
      </c>
      <c r="R15" s="225"/>
      <c r="S15" s="225"/>
      <c r="T15" s="226">
        <v>3.9</v>
      </c>
      <c r="U15" s="225">
        <f>ROUND(E15*T15,2)</f>
        <v>7.8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102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2"/>
      <c r="C16" s="268" t="s">
        <v>113</v>
      </c>
      <c r="D16" s="227"/>
      <c r="E16" s="232">
        <v>2</v>
      </c>
      <c r="F16" s="235"/>
      <c r="G16" s="235"/>
      <c r="H16" s="235"/>
      <c r="I16" s="235"/>
      <c r="J16" s="235"/>
      <c r="K16" s="235"/>
      <c r="L16" s="235"/>
      <c r="M16" s="235"/>
      <c r="N16" s="225"/>
      <c r="O16" s="225"/>
      <c r="P16" s="225"/>
      <c r="Q16" s="225"/>
      <c r="R16" s="225"/>
      <c r="S16" s="225"/>
      <c r="T16" s="226"/>
      <c r="U16" s="225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104</v>
      </c>
      <c r="AF16" s="215">
        <v>0</v>
      </c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5</v>
      </c>
      <c r="B17" s="222" t="s">
        <v>114</v>
      </c>
      <c r="C17" s="267" t="s">
        <v>115</v>
      </c>
      <c r="D17" s="224" t="s">
        <v>116</v>
      </c>
      <c r="E17" s="231">
        <v>1.2378</v>
      </c>
      <c r="F17" s="234">
        <f>H17+J17</f>
        <v>0</v>
      </c>
      <c r="G17" s="235">
        <f>ROUND(E17*F17,2)</f>
        <v>0</v>
      </c>
      <c r="H17" s="235"/>
      <c r="I17" s="235">
        <f>ROUND(E17*H17,2)</f>
        <v>0</v>
      </c>
      <c r="J17" s="235"/>
      <c r="K17" s="235">
        <f>ROUND(E17*J17,2)</f>
        <v>0</v>
      </c>
      <c r="L17" s="235">
        <v>21</v>
      </c>
      <c r="M17" s="235">
        <f>G17*(1+L17/100)</f>
        <v>0</v>
      </c>
      <c r="N17" s="225">
        <v>0</v>
      </c>
      <c r="O17" s="225">
        <f>ROUND(E17*N17,5)</f>
        <v>0</v>
      </c>
      <c r="P17" s="225">
        <v>0</v>
      </c>
      <c r="Q17" s="225">
        <f>ROUND(E17*P17,5)</f>
        <v>0</v>
      </c>
      <c r="R17" s="225"/>
      <c r="S17" s="225"/>
      <c r="T17" s="226">
        <v>0.752</v>
      </c>
      <c r="U17" s="225">
        <f>ROUND(E17*T17,2)</f>
        <v>0.93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102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>
        <v>6</v>
      </c>
      <c r="B18" s="222" t="s">
        <v>117</v>
      </c>
      <c r="C18" s="267" t="s">
        <v>118</v>
      </c>
      <c r="D18" s="224" t="s">
        <v>116</v>
      </c>
      <c r="E18" s="231">
        <v>1.2378</v>
      </c>
      <c r="F18" s="234">
        <f>H18+J18</f>
        <v>0</v>
      </c>
      <c r="G18" s="235">
        <f>ROUND(E18*F18,2)</f>
        <v>0</v>
      </c>
      <c r="H18" s="235"/>
      <c r="I18" s="235">
        <f>ROUND(E18*H18,2)</f>
        <v>0</v>
      </c>
      <c r="J18" s="235"/>
      <c r="K18" s="235">
        <f>ROUND(E18*J18,2)</f>
        <v>0</v>
      </c>
      <c r="L18" s="235">
        <v>21</v>
      </c>
      <c r="M18" s="235">
        <f>G18*(1+L18/100)</f>
        <v>0</v>
      </c>
      <c r="N18" s="225">
        <v>0</v>
      </c>
      <c r="O18" s="225">
        <f>ROUND(E18*N18,5)</f>
        <v>0</v>
      </c>
      <c r="P18" s="225">
        <v>0</v>
      </c>
      <c r="Q18" s="225">
        <f>ROUND(E18*P18,5)</f>
        <v>0</v>
      </c>
      <c r="R18" s="225"/>
      <c r="S18" s="225"/>
      <c r="T18" s="226">
        <v>0.36</v>
      </c>
      <c r="U18" s="225">
        <f>ROUND(E18*T18,2)</f>
        <v>0.45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102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7</v>
      </c>
      <c r="B19" s="222" t="s">
        <v>119</v>
      </c>
      <c r="C19" s="267" t="s">
        <v>120</v>
      </c>
      <c r="D19" s="224" t="s">
        <v>116</v>
      </c>
      <c r="E19" s="231">
        <v>1.2378</v>
      </c>
      <c r="F19" s="234">
        <f>H19+J19</f>
        <v>0</v>
      </c>
      <c r="G19" s="235">
        <f>ROUND(E19*F19,2)</f>
        <v>0</v>
      </c>
      <c r="H19" s="235"/>
      <c r="I19" s="235">
        <f>ROUND(E19*H19,2)</f>
        <v>0</v>
      </c>
      <c r="J19" s="235"/>
      <c r="K19" s="235">
        <f>ROUND(E19*J19,2)</f>
        <v>0</v>
      </c>
      <c r="L19" s="235">
        <v>21</v>
      </c>
      <c r="M19" s="235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9.9000000000000005E-2</v>
      </c>
      <c r="U19" s="225">
        <f>ROUND(E19*T19,2)</f>
        <v>0.12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102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8</v>
      </c>
      <c r="B20" s="222" t="s">
        <v>121</v>
      </c>
      <c r="C20" s="267" t="s">
        <v>122</v>
      </c>
      <c r="D20" s="224" t="s">
        <v>116</v>
      </c>
      <c r="E20" s="231">
        <v>1.2378</v>
      </c>
      <c r="F20" s="234">
        <f>H20+J20</f>
        <v>0</v>
      </c>
      <c r="G20" s="235">
        <f>ROUND(E20*F20,2)</f>
        <v>0</v>
      </c>
      <c r="H20" s="235"/>
      <c r="I20" s="235">
        <f>ROUND(E20*H20,2)</f>
        <v>0</v>
      </c>
      <c r="J20" s="235"/>
      <c r="K20" s="235">
        <f>ROUND(E20*J20,2)</f>
        <v>0</v>
      </c>
      <c r="L20" s="235">
        <v>21</v>
      </c>
      <c r="M20" s="235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0.49</v>
      </c>
      <c r="U20" s="225">
        <f>ROUND(E20*T20,2)</f>
        <v>0.61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102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9</v>
      </c>
      <c r="B21" s="222" t="s">
        <v>123</v>
      </c>
      <c r="C21" s="267" t="s">
        <v>124</v>
      </c>
      <c r="D21" s="224" t="s">
        <v>116</v>
      </c>
      <c r="E21" s="231">
        <v>21.0426</v>
      </c>
      <c r="F21" s="234">
        <f>H21+J21</f>
        <v>0</v>
      </c>
      <c r="G21" s="235">
        <f>ROUND(E21*F21,2)</f>
        <v>0</v>
      </c>
      <c r="H21" s="235"/>
      <c r="I21" s="235">
        <f>ROUND(E21*H21,2)</f>
        <v>0</v>
      </c>
      <c r="J21" s="235"/>
      <c r="K21" s="235">
        <f>ROUND(E21*J21,2)</f>
        <v>0</v>
      </c>
      <c r="L21" s="235">
        <v>21</v>
      </c>
      <c r="M21" s="235">
        <f>G21*(1+L21/100)</f>
        <v>0</v>
      </c>
      <c r="N21" s="225">
        <v>0</v>
      </c>
      <c r="O21" s="225">
        <f>ROUND(E21*N21,5)</f>
        <v>0</v>
      </c>
      <c r="P21" s="225">
        <v>0</v>
      </c>
      <c r="Q21" s="225">
        <f>ROUND(E21*P21,5)</f>
        <v>0</v>
      </c>
      <c r="R21" s="225"/>
      <c r="S21" s="225"/>
      <c r="T21" s="226">
        <v>0</v>
      </c>
      <c r="U21" s="225">
        <f>ROUND(E21*T21,2)</f>
        <v>0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102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/>
      <c r="B22" s="222"/>
      <c r="C22" s="268" t="s">
        <v>125</v>
      </c>
      <c r="D22" s="227"/>
      <c r="E22" s="232">
        <v>21.0426</v>
      </c>
      <c r="F22" s="235"/>
      <c r="G22" s="235"/>
      <c r="H22" s="235"/>
      <c r="I22" s="235"/>
      <c r="J22" s="235"/>
      <c r="K22" s="235"/>
      <c r="L22" s="235"/>
      <c r="M22" s="235"/>
      <c r="N22" s="225"/>
      <c r="O22" s="225"/>
      <c r="P22" s="225"/>
      <c r="Q22" s="225"/>
      <c r="R22" s="225"/>
      <c r="S22" s="225"/>
      <c r="T22" s="226"/>
      <c r="U22" s="225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104</v>
      </c>
      <c r="AF22" s="215">
        <v>0</v>
      </c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10</v>
      </c>
      <c r="B23" s="222" t="s">
        <v>126</v>
      </c>
      <c r="C23" s="267" t="s">
        <v>127</v>
      </c>
      <c r="D23" s="224" t="s">
        <v>116</v>
      </c>
      <c r="E23" s="231">
        <v>1.2378</v>
      </c>
      <c r="F23" s="234">
        <f>H23+J23</f>
        <v>0</v>
      </c>
      <c r="G23" s="235">
        <f>ROUND(E23*F23,2)</f>
        <v>0</v>
      </c>
      <c r="H23" s="235"/>
      <c r="I23" s="235">
        <f>ROUND(E23*H23,2)</f>
        <v>0</v>
      </c>
      <c r="J23" s="235"/>
      <c r="K23" s="235">
        <f>ROUND(E23*J23,2)</f>
        <v>0</v>
      </c>
      <c r="L23" s="235">
        <v>21</v>
      </c>
      <c r="M23" s="235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6.0000000000000001E-3</v>
      </c>
      <c r="U23" s="225">
        <f>ROUND(E23*T23,2)</f>
        <v>0.01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102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11</v>
      </c>
      <c r="B24" s="222" t="s">
        <v>128</v>
      </c>
      <c r="C24" s="267" t="s">
        <v>129</v>
      </c>
      <c r="D24" s="224" t="s">
        <v>116</v>
      </c>
      <c r="E24" s="231">
        <v>1.2378</v>
      </c>
      <c r="F24" s="234">
        <f>H24+J24</f>
        <v>0</v>
      </c>
      <c r="G24" s="235">
        <f>ROUND(E24*F24,2)</f>
        <v>0</v>
      </c>
      <c r="H24" s="235"/>
      <c r="I24" s="235">
        <f>ROUND(E24*H24,2)</f>
        <v>0</v>
      </c>
      <c r="J24" s="235"/>
      <c r="K24" s="235">
        <f>ROUND(E24*J24,2)</f>
        <v>0</v>
      </c>
      <c r="L24" s="235">
        <v>21</v>
      </c>
      <c r="M24" s="235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</v>
      </c>
      <c r="U24" s="225">
        <f>ROUND(E24*T24,2)</f>
        <v>0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102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217" t="s">
        <v>97</v>
      </c>
      <c r="B25" s="223" t="s">
        <v>60</v>
      </c>
      <c r="C25" s="269" t="s">
        <v>61</v>
      </c>
      <c r="D25" s="228"/>
      <c r="E25" s="233"/>
      <c r="F25" s="236"/>
      <c r="G25" s="236">
        <f>SUMIF(AE26:AE37,"&lt;&gt;NOR",G26:G37)</f>
        <v>0</v>
      </c>
      <c r="H25" s="236"/>
      <c r="I25" s="236">
        <f>SUM(I26:I37)</f>
        <v>0</v>
      </c>
      <c r="J25" s="236"/>
      <c r="K25" s="236">
        <f>SUM(K26:K37)</f>
        <v>0</v>
      </c>
      <c r="L25" s="236"/>
      <c r="M25" s="236">
        <f>SUM(M26:M37)</f>
        <v>0</v>
      </c>
      <c r="N25" s="229"/>
      <c r="O25" s="229">
        <f>SUM(O26:O37)</f>
        <v>0.18894</v>
      </c>
      <c r="P25" s="229"/>
      <c r="Q25" s="229">
        <f>SUM(Q26:Q37)</f>
        <v>0</v>
      </c>
      <c r="R25" s="229"/>
      <c r="S25" s="229"/>
      <c r="T25" s="230"/>
      <c r="U25" s="229">
        <f>SUM(U26:U37)</f>
        <v>65.92</v>
      </c>
      <c r="AE25" t="s">
        <v>98</v>
      </c>
    </row>
    <row r="26" spans="1:60" outlineLevel="1" x14ac:dyDescent="0.2">
      <c r="A26" s="216">
        <v>12</v>
      </c>
      <c r="B26" s="222" t="s">
        <v>130</v>
      </c>
      <c r="C26" s="267" t="s">
        <v>131</v>
      </c>
      <c r="D26" s="224" t="s">
        <v>101</v>
      </c>
      <c r="E26" s="231">
        <v>33.81</v>
      </c>
      <c r="F26" s="234">
        <f>H26+J26</f>
        <v>0</v>
      </c>
      <c r="G26" s="235">
        <f>ROUND(E26*F26,2)</f>
        <v>0</v>
      </c>
      <c r="H26" s="235"/>
      <c r="I26" s="235">
        <f>ROUND(E26*H26,2)</f>
        <v>0</v>
      </c>
      <c r="J26" s="235"/>
      <c r="K26" s="235">
        <f>ROUND(E26*J26,2)</f>
        <v>0</v>
      </c>
      <c r="L26" s="235">
        <v>21</v>
      </c>
      <c r="M26" s="235">
        <f>G26*(1+L26/100)</f>
        <v>0</v>
      </c>
      <c r="N26" s="225">
        <v>1.6900000000000001E-3</v>
      </c>
      <c r="O26" s="225">
        <f>ROUND(E26*N26,5)</f>
        <v>5.7140000000000003E-2</v>
      </c>
      <c r="P26" s="225">
        <v>0</v>
      </c>
      <c r="Q26" s="225">
        <f>ROUND(E26*P26,5)</f>
        <v>0</v>
      </c>
      <c r="R26" s="225"/>
      <c r="S26" s="225"/>
      <c r="T26" s="226">
        <v>0.79700000000000004</v>
      </c>
      <c r="U26" s="225">
        <f>ROUND(E26*T26,2)</f>
        <v>26.95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102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/>
      <c r="B27" s="222"/>
      <c r="C27" s="268" t="s">
        <v>132</v>
      </c>
      <c r="D27" s="227"/>
      <c r="E27" s="232">
        <v>33.81</v>
      </c>
      <c r="F27" s="235"/>
      <c r="G27" s="235"/>
      <c r="H27" s="235"/>
      <c r="I27" s="235"/>
      <c r="J27" s="235"/>
      <c r="K27" s="235"/>
      <c r="L27" s="235"/>
      <c r="M27" s="235"/>
      <c r="N27" s="225"/>
      <c r="O27" s="225"/>
      <c r="P27" s="225"/>
      <c r="Q27" s="225"/>
      <c r="R27" s="225"/>
      <c r="S27" s="225"/>
      <c r="T27" s="226"/>
      <c r="U27" s="225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104</v>
      </c>
      <c r="AF27" s="215">
        <v>0</v>
      </c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>
        <v>13</v>
      </c>
      <c r="B28" s="222" t="s">
        <v>133</v>
      </c>
      <c r="C28" s="267" t="s">
        <v>134</v>
      </c>
      <c r="D28" s="224" t="s">
        <v>101</v>
      </c>
      <c r="E28" s="231">
        <v>4.62</v>
      </c>
      <c r="F28" s="234">
        <f>H28+J28</f>
        <v>0</v>
      </c>
      <c r="G28" s="235">
        <f>ROUND(E28*F28,2)</f>
        <v>0</v>
      </c>
      <c r="H28" s="235"/>
      <c r="I28" s="235">
        <f>ROUND(E28*H28,2)</f>
        <v>0</v>
      </c>
      <c r="J28" s="235"/>
      <c r="K28" s="235">
        <f>ROUND(E28*J28,2)</f>
        <v>0</v>
      </c>
      <c r="L28" s="235">
        <v>21</v>
      </c>
      <c r="M28" s="235">
        <f>G28*(1+L28/100)</f>
        <v>0</v>
      </c>
      <c r="N28" s="225">
        <v>2.0699999999999998E-3</v>
      </c>
      <c r="O28" s="225">
        <f>ROUND(E28*N28,5)</f>
        <v>9.5600000000000008E-3</v>
      </c>
      <c r="P28" s="225">
        <v>0</v>
      </c>
      <c r="Q28" s="225">
        <f>ROUND(E28*P28,5)</f>
        <v>0</v>
      </c>
      <c r="R28" s="225"/>
      <c r="S28" s="225"/>
      <c r="T28" s="226">
        <v>0.82899999999999996</v>
      </c>
      <c r="U28" s="225">
        <f>ROUND(E28*T28,2)</f>
        <v>3.83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102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/>
      <c r="B29" s="222"/>
      <c r="C29" s="268" t="s">
        <v>135</v>
      </c>
      <c r="D29" s="227"/>
      <c r="E29" s="232">
        <v>4.62</v>
      </c>
      <c r="F29" s="235"/>
      <c r="G29" s="235"/>
      <c r="H29" s="235"/>
      <c r="I29" s="235"/>
      <c r="J29" s="235"/>
      <c r="K29" s="235"/>
      <c r="L29" s="235"/>
      <c r="M29" s="235"/>
      <c r="N29" s="225"/>
      <c r="O29" s="225"/>
      <c r="P29" s="225"/>
      <c r="Q29" s="225"/>
      <c r="R29" s="225"/>
      <c r="S29" s="225"/>
      <c r="T29" s="226"/>
      <c r="U29" s="22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104</v>
      </c>
      <c r="AF29" s="215">
        <v>0</v>
      </c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14</v>
      </c>
      <c r="B30" s="222" t="s">
        <v>136</v>
      </c>
      <c r="C30" s="267" t="s">
        <v>137</v>
      </c>
      <c r="D30" s="224" t="s">
        <v>101</v>
      </c>
      <c r="E30" s="231">
        <v>21</v>
      </c>
      <c r="F30" s="234">
        <f>H30+J30</f>
        <v>0</v>
      </c>
      <c r="G30" s="235">
        <f>ROUND(E30*F30,2)</f>
        <v>0</v>
      </c>
      <c r="H30" s="235"/>
      <c r="I30" s="235">
        <f>ROUND(E30*H30,2)</f>
        <v>0</v>
      </c>
      <c r="J30" s="235"/>
      <c r="K30" s="235">
        <f>ROUND(E30*J30,2)</f>
        <v>0</v>
      </c>
      <c r="L30" s="235">
        <v>21</v>
      </c>
      <c r="M30" s="235">
        <f>G30*(1+L30/100)</f>
        <v>0</v>
      </c>
      <c r="N30" s="225">
        <v>2.5200000000000001E-3</v>
      </c>
      <c r="O30" s="225">
        <f>ROUND(E30*N30,5)</f>
        <v>5.2920000000000002E-2</v>
      </c>
      <c r="P30" s="225">
        <v>0</v>
      </c>
      <c r="Q30" s="225">
        <f>ROUND(E30*P30,5)</f>
        <v>0</v>
      </c>
      <c r="R30" s="225"/>
      <c r="S30" s="225"/>
      <c r="T30" s="226">
        <v>0.8</v>
      </c>
      <c r="U30" s="225">
        <f>ROUND(E30*T30,2)</f>
        <v>16.8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102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/>
      <c r="B31" s="222"/>
      <c r="C31" s="268" t="s">
        <v>138</v>
      </c>
      <c r="D31" s="227"/>
      <c r="E31" s="232">
        <v>21</v>
      </c>
      <c r="F31" s="235"/>
      <c r="G31" s="235"/>
      <c r="H31" s="235"/>
      <c r="I31" s="235"/>
      <c r="J31" s="235"/>
      <c r="K31" s="235"/>
      <c r="L31" s="235"/>
      <c r="M31" s="235"/>
      <c r="N31" s="225"/>
      <c r="O31" s="225"/>
      <c r="P31" s="225"/>
      <c r="Q31" s="225"/>
      <c r="R31" s="225"/>
      <c r="S31" s="225"/>
      <c r="T31" s="226"/>
      <c r="U31" s="22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104</v>
      </c>
      <c r="AF31" s="215">
        <v>0</v>
      </c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15</v>
      </c>
      <c r="B32" s="222" t="s">
        <v>139</v>
      </c>
      <c r="C32" s="267" t="s">
        <v>140</v>
      </c>
      <c r="D32" s="224" t="s">
        <v>101</v>
      </c>
      <c r="E32" s="231">
        <v>17.850000000000001</v>
      </c>
      <c r="F32" s="234">
        <f>H32+J32</f>
        <v>0</v>
      </c>
      <c r="G32" s="235">
        <f>ROUND(E32*F32,2)</f>
        <v>0</v>
      </c>
      <c r="H32" s="235"/>
      <c r="I32" s="235">
        <f>ROUND(E32*H32,2)</f>
        <v>0</v>
      </c>
      <c r="J32" s="235"/>
      <c r="K32" s="235">
        <f>ROUND(E32*J32,2)</f>
        <v>0</v>
      </c>
      <c r="L32" s="235">
        <v>21</v>
      </c>
      <c r="M32" s="235">
        <f>G32*(1+L32/100)</f>
        <v>0</v>
      </c>
      <c r="N32" s="225">
        <v>3.5699999999999998E-3</v>
      </c>
      <c r="O32" s="225">
        <f>ROUND(E32*N32,5)</f>
        <v>6.3719999999999999E-2</v>
      </c>
      <c r="P32" s="225">
        <v>0</v>
      </c>
      <c r="Q32" s="225">
        <f>ROUND(E32*P32,5)</f>
        <v>0</v>
      </c>
      <c r="R32" s="225"/>
      <c r="S32" s="225"/>
      <c r="T32" s="226">
        <v>0.55000000000000004</v>
      </c>
      <c r="U32" s="225">
        <f>ROUND(E32*T32,2)</f>
        <v>9.82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102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/>
      <c r="B33" s="222"/>
      <c r="C33" s="268" t="s">
        <v>141</v>
      </c>
      <c r="D33" s="227"/>
      <c r="E33" s="232">
        <v>17.850000000000001</v>
      </c>
      <c r="F33" s="235"/>
      <c r="G33" s="235"/>
      <c r="H33" s="235"/>
      <c r="I33" s="235"/>
      <c r="J33" s="235"/>
      <c r="K33" s="235"/>
      <c r="L33" s="235"/>
      <c r="M33" s="235"/>
      <c r="N33" s="225"/>
      <c r="O33" s="225"/>
      <c r="P33" s="225"/>
      <c r="Q33" s="225"/>
      <c r="R33" s="225"/>
      <c r="S33" s="225"/>
      <c r="T33" s="226"/>
      <c r="U33" s="22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104</v>
      </c>
      <c r="AF33" s="215">
        <v>0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16</v>
      </c>
      <c r="B34" s="222" t="s">
        <v>142</v>
      </c>
      <c r="C34" s="267" t="s">
        <v>143</v>
      </c>
      <c r="D34" s="224" t="s">
        <v>144</v>
      </c>
      <c r="E34" s="231">
        <v>4</v>
      </c>
      <c r="F34" s="234">
        <f>H34+J34</f>
        <v>0</v>
      </c>
      <c r="G34" s="235">
        <f>ROUND(E34*F34,2)</f>
        <v>0</v>
      </c>
      <c r="H34" s="235"/>
      <c r="I34" s="235">
        <f>ROUND(E34*H34,2)</f>
        <v>0</v>
      </c>
      <c r="J34" s="235"/>
      <c r="K34" s="235">
        <f>ROUND(E34*J34,2)</f>
        <v>0</v>
      </c>
      <c r="L34" s="235">
        <v>21</v>
      </c>
      <c r="M34" s="235">
        <f>G34*(1+L34/100)</f>
        <v>0</v>
      </c>
      <c r="N34" s="225">
        <v>0</v>
      </c>
      <c r="O34" s="225">
        <f>ROUND(E34*N34,5)</f>
        <v>0</v>
      </c>
      <c r="P34" s="225">
        <v>0</v>
      </c>
      <c r="Q34" s="225">
        <f>ROUND(E34*P34,5)</f>
        <v>0</v>
      </c>
      <c r="R34" s="225"/>
      <c r="S34" s="225"/>
      <c r="T34" s="226">
        <v>0.25900000000000001</v>
      </c>
      <c r="U34" s="225">
        <f>ROUND(E34*T34,2)</f>
        <v>1.04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102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16">
        <v>17</v>
      </c>
      <c r="B35" s="222" t="s">
        <v>145</v>
      </c>
      <c r="C35" s="267" t="s">
        <v>146</v>
      </c>
      <c r="D35" s="224" t="s">
        <v>144</v>
      </c>
      <c r="E35" s="231">
        <v>4</v>
      </c>
      <c r="F35" s="234">
        <f>H35+J35</f>
        <v>0</v>
      </c>
      <c r="G35" s="235">
        <f>ROUND(E35*F35,2)</f>
        <v>0</v>
      </c>
      <c r="H35" s="235"/>
      <c r="I35" s="235">
        <f>ROUND(E35*H35,2)</f>
        <v>0</v>
      </c>
      <c r="J35" s="235"/>
      <c r="K35" s="235">
        <f>ROUND(E35*J35,2)</f>
        <v>0</v>
      </c>
      <c r="L35" s="235">
        <v>21</v>
      </c>
      <c r="M35" s="235">
        <f>G35*(1+L35/100)</f>
        <v>0</v>
      </c>
      <c r="N35" s="225">
        <v>1.4E-3</v>
      </c>
      <c r="O35" s="225">
        <f>ROUND(E35*N35,5)</f>
        <v>5.5999999999999999E-3</v>
      </c>
      <c r="P35" s="225">
        <v>0</v>
      </c>
      <c r="Q35" s="225">
        <f>ROUND(E35*P35,5)</f>
        <v>0</v>
      </c>
      <c r="R35" s="225"/>
      <c r="S35" s="225"/>
      <c r="T35" s="226">
        <v>0.66</v>
      </c>
      <c r="U35" s="225">
        <f>ROUND(E35*T35,2)</f>
        <v>2.64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102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>
        <v>18</v>
      </c>
      <c r="B36" s="222" t="s">
        <v>147</v>
      </c>
      <c r="C36" s="267" t="s">
        <v>148</v>
      </c>
      <c r="D36" s="224" t="s">
        <v>101</v>
      </c>
      <c r="E36" s="231">
        <v>77.28</v>
      </c>
      <c r="F36" s="234">
        <f>H36+J36</f>
        <v>0</v>
      </c>
      <c r="G36" s="235">
        <f>ROUND(E36*F36,2)</f>
        <v>0</v>
      </c>
      <c r="H36" s="235"/>
      <c r="I36" s="235">
        <f>ROUND(E36*H36,2)</f>
        <v>0</v>
      </c>
      <c r="J36" s="235"/>
      <c r="K36" s="235">
        <f>ROUND(E36*J36,2)</f>
        <v>0</v>
      </c>
      <c r="L36" s="235">
        <v>21</v>
      </c>
      <c r="M36" s="235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5.8999999999999997E-2</v>
      </c>
      <c r="U36" s="225">
        <f>ROUND(E36*T36,2)</f>
        <v>4.5599999999999996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102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>
        <v>19</v>
      </c>
      <c r="B37" s="222" t="s">
        <v>149</v>
      </c>
      <c r="C37" s="267" t="s">
        <v>150</v>
      </c>
      <c r="D37" s="224" t="s">
        <v>116</v>
      </c>
      <c r="E37" s="231">
        <v>0.18890000000000001</v>
      </c>
      <c r="F37" s="234">
        <f>H37+J37</f>
        <v>0</v>
      </c>
      <c r="G37" s="235">
        <f>ROUND(E37*F37,2)</f>
        <v>0</v>
      </c>
      <c r="H37" s="235"/>
      <c r="I37" s="235">
        <f>ROUND(E37*H37,2)</f>
        <v>0</v>
      </c>
      <c r="J37" s="235"/>
      <c r="K37" s="235">
        <f>ROUND(E37*J37,2)</f>
        <v>0</v>
      </c>
      <c r="L37" s="235">
        <v>21</v>
      </c>
      <c r="M37" s="235">
        <f>G37*(1+L37/100)</f>
        <v>0</v>
      </c>
      <c r="N37" s="225">
        <v>0</v>
      </c>
      <c r="O37" s="225">
        <f>ROUND(E37*N37,5)</f>
        <v>0</v>
      </c>
      <c r="P37" s="225">
        <v>0</v>
      </c>
      <c r="Q37" s="225">
        <f>ROUND(E37*P37,5)</f>
        <v>0</v>
      </c>
      <c r="R37" s="225"/>
      <c r="S37" s="225"/>
      <c r="T37" s="226">
        <v>1.47</v>
      </c>
      <c r="U37" s="225">
        <f>ROUND(E37*T37,2)</f>
        <v>0.28000000000000003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102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17" t="s">
        <v>97</v>
      </c>
      <c r="B38" s="223" t="s">
        <v>62</v>
      </c>
      <c r="C38" s="269" t="s">
        <v>63</v>
      </c>
      <c r="D38" s="228"/>
      <c r="E38" s="233"/>
      <c r="F38" s="236"/>
      <c r="G38" s="236">
        <f>SUMIF(AE39:AE55,"&lt;&gt;NOR",G39:G55)</f>
        <v>0</v>
      </c>
      <c r="H38" s="236"/>
      <c r="I38" s="236">
        <f>SUM(I39:I55)</f>
        <v>0</v>
      </c>
      <c r="J38" s="236"/>
      <c r="K38" s="236">
        <f>SUM(K39:K55)</f>
        <v>0</v>
      </c>
      <c r="L38" s="236"/>
      <c r="M38" s="236">
        <f>SUM(M39:M55)</f>
        <v>0</v>
      </c>
      <c r="N38" s="229"/>
      <c r="O38" s="229">
        <f>SUM(O39:O55)</f>
        <v>6.7470000000000016E-2</v>
      </c>
      <c r="P38" s="229"/>
      <c r="Q38" s="229">
        <f>SUM(Q39:Q55)</f>
        <v>0</v>
      </c>
      <c r="R38" s="229"/>
      <c r="S38" s="229"/>
      <c r="T38" s="230"/>
      <c r="U38" s="229">
        <f>SUM(U39:U55)</f>
        <v>49.68</v>
      </c>
      <c r="AE38" t="s">
        <v>98</v>
      </c>
    </row>
    <row r="39" spans="1:60" outlineLevel="1" x14ac:dyDescent="0.2">
      <c r="A39" s="216">
        <v>20</v>
      </c>
      <c r="B39" s="222" t="s">
        <v>151</v>
      </c>
      <c r="C39" s="267" t="s">
        <v>152</v>
      </c>
      <c r="D39" s="224" t="s">
        <v>101</v>
      </c>
      <c r="E39" s="231">
        <v>26.759499999999999</v>
      </c>
      <c r="F39" s="234">
        <f>H39+J39</f>
        <v>0</v>
      </c>
      <c r="G39" s="235">
        <f>ROUND(E39*F39,2)</f>
        <v>0</v>
      </c>
      <c r="H39" s="235"/>
      <c r="I39" s="235">
        <f>ROUND(E39*H39,2)</f>
        <v>0</v>
      </c>
      <c r="J39" s="235"/>
      <c r="K39" s="235">
        <f>ROUND(E39*J39,2)</f>
        <v>0</v>
      </c>
      <c r="L39" s="235">
        <v>21</v>
      </c>
      <c r="M39" s="235">
        <f>G39*(1+L39/100)</f>
        <v>0</v>
      </c>
      <c r="N39" s="225">
        <v>4.8000000000000001E-4</v>
      </c>
      <c r="O39" s="225">
        <f>ROUND(E39*N39,5)</f>
        <v>1.2840000000000001E-2</v>
      </c>
      <c r="P39" s="225">
        <v>0</v>
      </c>
      <c r="Q39" s="225">
        <f>ROUND(E39*P39,5)</f>
        <v>0</v>
      </c>
      <c r="R39" s="225"/>
      <c r="S39" s="225"/>
      <c r="T39" s="226">
        <v>0.27889999999999998</v>
      </c>
      <c r="U39" s="225">
        <f>ROUND(E39*T39,2)</f>
        <v>7.46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102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33.75" outlineLevel="1" x14ac:dyDescent="0.2">
      <c r="A40" s="216"/>
      <c r="B40" s="222"/>
      <c r="C40" s="268" t="s">
        <v>153</v>
      </c>
      <c r="D40" s="227"/>
      <c r="E40" s="232">
        <v>26.759499999999999</v>
      </c>
      <c r="F40" s="235"/>
      <c r="G40" s="235"/>
      <c r="H40" s="235"/>
      <c r="I40" s="235"/>
      <c r="J40" s="235"/>
      <c r="K40" s="235"/>
      <c r="L40" s="235"/>
      <c r="M40" s="235"/>
      <c r="N40" s="225"/>
      <c r="O40" s="225"/>
      <c r="P40" s="225"/>
      <c r="Q40" s="225"/>
      <c r="R40" s="225"/>
      <c r="S40" s="225"/>
      <c r="T40" s="226"/>
      <c r="U40" s="225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104</v>
      </c>
      <c r="AF40" s="215">
        <v>0</v>
      </c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21</v>
      </c>
      <c r="B41" s="222" t="s">
        <v>154</v>
      </c>
      <c r="C41" s="267" t="s">
        <v>155</v>
      </c>
      <c r="D41" s="224" t="s">
        <v>101</v>
      </c>
      <c r="E41" s="231">
        <v>43.381999999999998</v>
      </c>
      <c r="F41" s="234">
        <f>H41+J41</f>
        <v>0</v>
      </c>
      <c r="G41" s="235">
        <f>ROUND(E41*F41,2)</f>
        <v>0</v>
      </c>
      <c r="H41" s="235"/>
      <c r="I41" s="235">
        <f>ROUND(E41*H41,2)</f>
        <v>0</v>
      </c>
      <c r="J41" s="235"/>
      <c r="K41" s="235">
        <f>ROUND(E41*J41,2)</f>
        <v>0</v>
      </c>
      <c r="L41" s="235">
        <v>21</v>
      </c>
      <c r="M41" s="235">
        <f>G41*(1+L41/100)</f>
        <v>0</v>
      </c>
      <c r="N41" s="225">
        <v>5.9000000000000003E-4</v>
      </c>
      <c r="O41" s="225">
        <f>ROUND(E41*N41,5)</f>
        <v>2.5600000000000001E-2</v>
      </c>
      <c r="P41" s="225">
        <v>0</v>
      </c>
      <c r="Q41" s="225">
        <f>ROUND(E41*P41,5)</f>
        <v>0</v>
      </c>
      <c r="R41" s="225"/>
      <c r="S41" s="225"/>
      <c r="T41" s="226">
        <v>0.29730000000000001</v>
      </c>
      <c r="U41" s="225">
        <f>ROUND(E41*T41,2)</f>
        <v>12.9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102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33.75" outlineLevel="1" x14ac:dyDescent="0.2">
      <c r="A42" s="216"/>
      <c r="B42" s="222"/>
      <c r="C42" s="268" t="s">
        <v>156</v>
      </c>
      <c r="D42" s="227"/>
      <c r="E42" s="232">
        <v>43.381999999999998</v>
      </c>
      <c r="F42" s="235"/>
      <c r="G42" s="235"/>
      <c r="H42" s="235"/>
      <c r="I42" s="235"/>
      <c r="J42" s="235"/>
      <c r="K42" s="235"/>
      <c r="L42" s="235"/>
      <c r="M42" s="235"/>
      <c r="N42" s="225"/>
      <c r="O42" s="225"/>
      <c r="P42" s="225"/>
      <c r="Q42" s="225"/>
      <c r="R42" s="225"/>
      <c r="S42" s="225"/>
      <c r="T42" s="226"/>
      <c r="U42" s="225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104</v>
      </c>
      <c r="AF42" s="215">
        <v>0</v>
      </c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>
        <v>22</v>
      </c>
      <c r="B43" s="222" t="s">
        <v>157</v>
      </c>
      <c r="C43" s="267" t="s">
        <v>158</v>
      </c>
      <c r="D43" s="224" t="s">
        <v>101</v>
      </c>
      <c r="E43" s="231">
        <v>17.658000000000001</v>
      </c>
      <c r="F43" s="234">
        <f>H43+J43</f>
        <v>0</v>
      </c>
      <c r="G43" s="235">
        <f>ROUND(E43*F43,2)</f>
        <v>0</v>
      </c>
      <c r="H43" s="235"/>
      <c r="I43" s="235">
        <f>ROUND(E43*H43,2)</f>
        <v>0</v>
      </c>
      <c r="J43" s="235"/>
      <c r="K43" s="235">
        <f>ROUND(E43*J43,2)</f>
        <v>0</v>
      </c>
      <c r="L43" s="235">
        <v>21</v>
      </c>
      <c r="M43" s="235">
        <f>G43*(1+L43/100)</f>
        <v>0</v>
      </c>
      <c r="N43" s="225">
        <v>7.6999999999999996E-4</v>
      </c>
      <c r="O43" s="225">
        <f>ROUND(E43*N43,5)</f>
        <v>1.3599999999999999E-2</v>
      </c>
      <c r="P43" s="225">
        <v>0</v>
      </c>
      <c r="Q43" s="225">
        <f>ROUND(E43*P43,5)</f>
        <v>0</v>
      </c>
      <c r="R43" s="225"/>
      <c r="S43" s="225"/>
      <c r="T43" s="226">
        <v>0.33279999999999998</v>
      </c>
      <c r="U43" s="225">
        <f>ROUND(E43*T43,2)</f>
        <v>5.88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102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/>
      <c r="B44" s="222"/>
      <c r="C44" s="268" t="s">
        <v>159</v>
      </c>
      <c r="D44" s="227"/>
      <c r="E44" s="232">
        <v>17.658000000000001</v>
      </c>
      <c r="F44" s="235"/>
      <c r="G44" s="235"/>
      <c r="H44" s="235"/>
      <c r="I44" s="235"/>
      <c r="J44" s="235"/>
      <c r="K44" s="235"/>
      <c r="L44" s="235"/>
      <c r="M44" s="235"/>
      <c r="N44" s="225"/>
      <c r="O44" s="225"/>
      <c r="P44" s="225"/>
      <c r="Q44" s="225"/>
      <c r="R44" s="225"/>
      <c r="S44" s="225"/>
      <c r="T44" s="226"/>
      <c r="U44" s="22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104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23</v>
      </c>
      <c r="B45" s="222" t="s">
        <v>160</v>
      </c>
      <c r="C45" s="267" t="s">
        <v>161</v>
      </c>
      <c r="D45" s="224" t="s">
        <v>101</v>
      </c>
      <c r="E45" s="231">
        <v>0.872</v>
      </c>
      <c r="F45" s="234">
        <f>H45+J45</f>
        <v>0</v>
      </c>
      <c r="G45" s="235">
        <f>ROUND(E45*F45,2)</f>
        <v>0</v>
      </c>
      <c r="H45" s="235"/>
      <c r="I45" s="235">
        <f>ROUND(E45*H45,2)</f>
        <v>0</v>
      </c>
      <c r="J45" s="235"/>
      <c r="K45" s="235">
        <f>ROUND(E45*J45,2)</f>
        <v>0</v>
      </c>
      <c r="L45" s="235">
        <v>21</v>
      </c>
      <c r="M45" s="235">
        <f>G45*(1+L45/100)</f>
        <v>0</v>
      </c>
      <c r="N45" s="225">
        <v>1.0399999999999999E-3</v>
      </c>
      <c r="O45" s="225">
        <f>ROUND(E45*N45,5)</f>
        <v>9.1E-4</v>
      </c>
      <c r="P45" s="225">
        <v>0</v>
      </c>
      <c r="Q45" s="225">
        <f>ROUND(E45*P45,5)</f>
        <v>0</v>
      </c>
      <c r="R45" s="225"/>
      <c r="S45" s="225"/>
      <c r="T45" s="226">
        <v>0.38469999999999999</v>
      </c>
      <c r="U45" s="225">
        <f>ROUND(E45*T45,2)</f>
        <v>0.34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102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/>
      <c r="B46" s="222"/>
      <c r="C46" s="268" t="s">
        <v>162</v>
      </c>
      <c r="D46" s="227"/>
      <c r="E46" s="232">
        <v>0.872</v>
      </c>
      <c r="F46" s="235"/>
      <c r="G46" s="235"/>
      <c r="H46" s="235"/>
      <c r="I46" s="235"/>
      <c r="J46" s="235"/>
      <c r="K46" s="235"/>
      <c r="L46" s="235"/>
      <c r="M46" s="235"/>
      <c r="N46" s="225"/>
      <c r="O46" s="225"/>
      <c r="P46" s="225"/>
      <c r="Q46" s="225"/>
      <c r="R46" s="225"/>
      <c r="S46" s="225"/>
      <c r="T46" s="226"/>
      <c r="U46" s="225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104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>
        <v>24</v>
      </c>
      <c r="B47" s="222" t="s">
        <v>163</v>
      </c>
      <c r="C47" s="267" t="s">
        <v>164</v>
      </c>
      <c r="D47" s="224" t="s">
        <v>144</v>
      </c>
      <c r="E47" s="231">
        <v>15</v>
      </c>
      <c r="F47" s="234">
        <f>H47+J47</f>
        <v>0</v>
      </c>
      <c r="G47" s="235">
        <f>ROUND(E47*F47,2)</f>
        <v>0</v>
      </c>
      <c r="H47" s="235"/>
      <c r="I47" s="235">
        <f>ROUND(E47*H47,2)</f>
        <v>0</v>
      </c>
      <c r="J47" s="235"/>
      <c r="K47" s="235">
        <f>ROUND(E47*J47,2)</f>
        <v>0</v>
      </c>
      <c r="L47" s="235">
        <v>21</v>
      </c>
      <c r="M47" s="235">
        <f>G47*(1+L47/100)</f>
        <v>0</v>
      </c>
      <c r="N47" s="225">
        <v>0</v>
      </c>
      <c r="O47" s="225">
        <f>ROUND(E47*N47,5)</f>
        <v>0</v>
      </c>
      <c r="P47" s="225">
        <v>0</v>
      </c>
      <c r="Q47" s="225">
        <f>ROUND(E47*P47,5)</f>
        <v>0</v>
      </c>
      <c r="R47" s="225"/>
      <c r="S47" s="225"/>
      <c r="T47" s="226">
        <v>0.42499999999999999</v>
      </c>
      <c r="U47" s="225">
        <f>ROUND(E47*T47,2)</f>
        <v>6.38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102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>
        <v>25</v>
      </c>
      <c r="B48" s="222" t="s">
        <v>165</v>
      </c>
      <c r="C48" s="267" t="s">
        <v>166</v>
      </c>
      <c r="D48" s="224" t="s">
        <v>144</v>
      </c>
      <c r="E48" s="231">
        <v>1</v>
      </c>
      <c r="F48" s="234">
        <f>H48+J48</f>
        <v>0</v>
      </c>
      <c r="G48" s="235">
        <f>ROUND(E48*F48,2)</f>
        <v>0</v>
      </c>
      <c r="H48" s="235"/>
      <c r="I48" s="235">
        <f>ROUND(E48*H48,2)</f>
        <v>0</v>
      </c>
      <c r="J48" s="235"/>
      <c r="K48" s="235">
        <f>ROUND(E48*J48,2)</f>
        <v>0</v>
      </c>
      <c r="L48" s="235">
        <v>21</v>
      </c>
      <c r="M48" s="235">
        <f>G48*(1+L48/100)</f>
        <v>0</v>
      </c>
      <c r="N48" s="225">
        <v>0</v>
      </c>
      <c r="O48" s="225">
        <f>ROUND(E48*N48,5)</f>
        <v>0</v>
      </c>
      <c r="P48" s="225">
        <v>0</v>
      </c>
      <c r="Q48" s="225">
        <f>ROUND(E48*P48,5)</f>
        <v>0</v>
      </c>
      <c r="R48" s="225"/>
      <c r="S48" s="225"/>
      <c r="T48" s="226">
        <v>0.42499999999999999</v>
      </c>
      <c r="U48" s="225">
        <f>ROUND(E48*T48,2)</f>
        <v>0.43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102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>
        <v>26</v>
      </c>
      <c r="B49" s="222" t="s">
        <v>167</v>
      </c>
      <c r="C49" s="267" t="s">
        <v>168</v>
      </c>
      <c r="D49" s="224" t="s">
        <v>144</v>
      </c>
      <c r="E49" s="231">
        <v>15</v>
      </c>
      <c r="F49" s="234">
        <f>H49+J49</f>
        <v>0</v>
      </c>
      <c r="G49" s="235">
        <f>ROUND(E49*F49,2)</f>
        <v>0</v>
      </c>
      <c r="H49" s="235"/>
      <c r="I49" s="235">
        <f>ROUND(E49*H49,2)</f>
        <v>0</v>
      </c>
      <c r="J49" s="235"/>
      <c r="K49" s="235">
        <f>ROUND(E49*J49,2)</f>
        <v>0</v>
      </c>
      <c r="L49" s="235">
        <v>21</v>
      </c>
      <c r="M49" s="235">
        <f>G49*(1+L49/100)</f>
        <v>0</v>
      </c>
      <c r="N49" s="225">
        <v>6.3000000000000003E-4</v>
      </c>
      <c r="O49" s="225">
        <f>ROUND(E49*N49,5)</f>
        <v>9.4500000000000001E-3</v>
      </c>
      <c r="P49" s="225">
        <v>0</v>
      </c>
      <c r="Q49" s="225">
        <f>ROUND(E49*P49,5)</f>
        <v>0</v>
      </c>
      <c r="R49" s="225"/>
      <c r="S49" s="225"/>
      <c r="T49" s="226">
        <v>0.27200000000000002</v>
      </c>
      <c r="U49" s="225">
        <f>ROUND(E49*T49,2)</f>
        <v>4.08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102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>
        <v>27</v>
      </c>
      <c r="B50" s="222" t="s">
        <v>169</v>
      </c>
      <c r="C50" s="267" t="s">
        <v>170</v>
      </c>
      <c r="D50" s="224" t="s">
        <v>171</v>
      </c>
      <c r="E50" s="231">
        <v>15</v>
      </c>
      <c r="F50" s="234">
        <f>H50+J50</f>
        <v>0</v>
      </c>
      <c r="G50" s="235">
        <f>ROUND(E50*F50,2)</f>
        <v>0</v>
      </c>
      <c r="H50" s="235"/>
      <c r="I50" s="235">
        <f>ROUND(E50*H50,2)</f>
        <v>0</v>
      </c>
      <c r="J50" s="235"/>
      <c r="K50" s="235">
        <f>ROUND(E50*J50,2)</f>
        <v>0</v>
      </c>
      <c r="L50" s="235">
        <v>21</v>
      </c>
      <c r="M50" s="235">
        <f>G50*(1+L50/100)</f>
        <v>0</v>
      </c>
      <c r="N50" s="225">
        <v>1.7000000000000001E-4</v>
      </c>
      <c r="O50" s="225">
        <f>ROUND(E50*N50,5)</f>
        <v>2.5500000000000002E-3</v>
      </c>
      <c r="P50" s="225">
        <v>0</v>
      </c>
      <c r="Q50" s="225">
        <f>ROUND(E50*P50,5)</f>
        <v>0</v>
      </c>
      <c r="R50" s="225"/>
      <c r="S50" s="225"/>
      <c r="T50" s="226">
        <v>0.22700000000000001</v>
      </c>
      <c r="U50" s="225">
        <f>ROUND(E50*T50,2)</f>
        <v>3.41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102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>
        <v>28</v>
      </c>
      <c r="B51" s="222" t="s">
        <v>172</v>
      </c>
      <c r="C51" s="267" t="s">
        <v>173</v>
      </c>
      <c r="D51" s="224" t="s">
        <v>144</v>
      </c>
      <c r="E51" s="231">
        <v>2</v>
      </c>
      <c r="F51" s="234">
        <f>H51+J51</f>
        <v>0</v>
      </c>
      <c r="G51" s="235">
        <f>ROUND(E51*F51,2)</f>
        <v>0</v>
      </c>
      <c r="H51" s="235"/>
      <c r="I51" s="235">
        <f>ROUND(E51*H51,2)</f>
        <v>0</v>
      </c>
      <c r="J51" s="235"/>
      <c r="K51" s="235">
        <f>ROUND(E51*J51,2)</f>
        <v>0</v>
      </c>
      <c r="L51" s="235">
        <v>21</v>
      </c>
      <c r="M51" s="235">
        <f>G51*(1+L51/100)</f>
        <v>0</v>
      </c>
      <c r="N51" s="225">
        <v>4.8000000000000001E-4</v>
      </c>
      <c r="O51" s="225">
        <f>ROUND(E51*N51,5)</f>
        <v>9.6000000000000002E-4</v>
      </c>
      <c r="P51" s="225">
        <v>0</v>
      </c>
      <c r="Q51" s="225">
        <f>ROUND(E51*P51,5)</f>
        <v>0</v>
      </c>
      <c r="R51" s="225"/>
      <c r="S51" s="225"/>
      <c r="T51" s="226">
        <v>0.22700000000000001</v>
      </c>
      <c r="U51" s="225">
        <f>ROUND(E51*T51,2)</f>
        <v>0.45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102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>
        <v>29</v>
      </c>
      <c r="B52" s="222" t="s">
        <v>174</v>
      </c>
      <c r="C52" s="267" t="s">
        <v>175</v>
      </c>
      <c r="D52" s="224" t="s">
        <v>144</v>
      </c>
      <c r="E52" s="231">
        <v>1</v>
      </c>
      <c r="F52" s="234">
        <f>H52+J52</f>
        <v>0</v>
      </c>
      <c r="G52" s="235">
        <f>ROUND(E52*F52,2)</f>
        <v>0</v>
      </c>
      <c r="H52" s="235"/>
      <c r="I52" s="235">
        <f>ROUND(E52*H52,2)</f>
        <v>0</v>
      </c>
      <c r="J52" s="235"/>
      <c r="K52" s="235">
        <f>ROUND(E52*J52,2)</f>
        <v>0</v>
      </c>
      <c r="L52" s="235">
        <v>21</v>
      </c>
      <c r="M52" s="235">
        <f>G52*(1+L52/100)</f>
        <v>0</v>
      </c>
      <c r="N52" s="225">
        <v>6.8000000000000005E-4</v>
      </c>
      <c r="O52" s="225">
        <f>ROUND(E52*N52,5)</f>
        <v>6.8000000000000005E-4</v>
      </c>
      <c r="P52" s="225">
        <v>0</v>
      </c>
      <c r="Q52" s="225">
        <f>ROUND(E52*P52,5)</f>
        <v>0</v>
      </c>
      <c r="R52" s="225"/>
      <c r="S52" s="225"/>
      <c r="T52" s="226">
        <v>0.26900000000000002</v>
      </c>
      <c r="U52" s="225">
        <f>ROUND(E52*T52,2)</f>
        <v>0.27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102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>
        <v>30</v>
      </c>
      <c r="B53" s="222" t="s">
        <v>176</v>
      </c>
      <c r="C53" s="267" t="s">
        <v>177</v>
      </c>
      <c r="D53" s="224" t="s">
        <v>101</v>
      </c>
      <c r="E53" s="231">
        <v>87.8</v>
      </c>
      <c r="F53" s="234">
        <f>H53+J53</f>
        <v>0</v>
      </c>
      <c r="G53" s="235">
        <f>ROUND(E53*F53,2)</f>
        <v>0</v>
      </c>
      <c r="H53" s="235"/>
      <c r="I53" s="235">
        <f>ROUND(E53*H53,2)</f>
        <v>0</v>
      </c>
      <c r="J53" s="235"/>
      <c r="K53" s="235">
        <f>ROUND(E53*J53,2)</f>
        <v>0</v>
      </c>
      <c r="L53" s="235">
        <v>21</v>
      </c>
      <c r="M53" s="235">
        <f>G53*(1+L53/100)</f>
        <v>0</v>
      </c>
      <c r="N53" s="225">
        <v>0</v>
      </c>
      <c r="O53" s="225">
        <f>ROUND(E53*N53,5)</f>
        <v>0</v>
      </c>
      <c r="P53" s="225">
        <v>0</v>
      </c>
      <c r="Q53" s="225">
        <f>ROUND(E53*P53,5)</f>
        <v>0</v>
      </c>
      <c r="R53" s="225"/>
      <c r="S53" s="225"/>
      <c r="T53" s="226">
        <v>2.9000000000000001E-2</v>
      </c>
      <c r="U53" s="225">
        <f>ROUND(E53*T53,2)</f>
        <v>2.5499999999999998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102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>
        <v>31</v>
      </c>
      <c r="B54" s="222" t="s">
        <v>178</v>
      </c>
      <c r="C54" s="267" t="s">
        <v>179</v>
      </c>
      <c r="D54" s="224" t="s">
        <v>101</v>
      </c>
      <c r="E54" s="231">
        <v>87.8</v>
      </c>
      <c r="F54" s="234">
        <f>H54+J54</f>
        <v>0</v>
      </c>
      <c r="G54" s="235">
        <f>ROUND(E54*F54,2)</f>
        <v>0</v>
      </c>
      <c r="H54" s="235"/>
      <c r="I54" s="235">
        <f>ROUND(E54*H54,2)</f>
        <v>0</v>
      </c>
      <c r="J54" s="235"/>
      <c r="K54" s="235">
        <f>ROUND(E54*J54,2)</f>
        <v>0</v>
      </c>
      <c r="L54" s="235">
        <v>21</v>
      </c>
      <c r="M54" s="235">
        <f>G54*(1+L54/100)</f>
        <v>0</v>
      </c>
      <c r="N54" s="225">
        <v>1.0000000000000001E-5</v>
      </c>
      <c r="O54" s="225">
        <f>ROUND(E54*N54,5)</f>
        <v>8.8000000000000003E-4</v>
      </c>
      <c r="P54" s="225">
        <v>0</v>
      </c>
      <c r="Q54" s="225">
        <f>ROUND(E54*P54,5)</f>
        <v>0</v>
      </c>
      <c r="R54" s="225"/>
      <c r="S54" s="225"/>
      <c r="T54" s="226">
        <v>6.2E-2</v>
      </c>
      <c r="U54" s="225">
        <f>ROUND(E54*T54,2)</f>
        <v>5.44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102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>
        <v>32</v>
      </c>
      <c r="B55" s="222" t="s">
        <v>180</v>
      </c>
      <c r="C55" s="267" t="s">
        <v>181</v>
      </c>
      <c r="D55" s="224" t="s">
        <v>116</v>
      </c>
      <c r="E55" s="231">
        <v>6.7500000000000004E-2</v>
      </c>
      <c r="F55" s="234">
        <f>H55+J55</f>
        <v>0</v>
      </c>
      <c r="G55" s="235">
        <f>ROUND(E55*F55,2)</f>
        <v>0</v>
      </c>
      <c r="H55" s="235"/>
      <c r="I55" s="235">
        <f>ROUND(E55*H55,2)</f>
        <v>0</v>
      </c>
      <c r="J55" s="235"/>
      <c r="K55" s="235">
        <f>ROUND(E55*J55,2)</f>
        <v>0</v>
      </c>
      <c r="L55" s="235">
        <v>21</v>
      </c>
      <c r="M55" s="235">
        <f>G55*(1+L55/100)</f>
        <v>0</v>
      </c>
      <c r="N55" s="225">
        <v>0</v>
      </c>
      <c r="O55" s="225">
        <f>ROUND(E55*N55,5)</f>
        <v>0</v>
      </c>
      <c r="P55" s="225">
        <v>0</v>
      </c>
      <c r="Q55" s="225">
        <f>ROUND(E55*P55,5)</f>
        <v>0</v>
      </c>
      <c r="R55" s="225"/>
      <c r="S55" s="225"/>
      <c r="T55" s="226">
        <v>1.327</v>
      </c>
      <c r="U55" s="225">
        <f>ROUND(E55*T55,2)</f>
        <v>0.09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102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">
      <c r="A56" s="217" t="s">
        <v>97</v>
      </c>
      <c r="B56" s="223" t="s">
        <v>64</v>
      </c>
      <c r="C56" s="269" t="s">
        <v>65</v>
      </c>
      <c r="D56" s="228"/>
      <c r="E56" s="233"/>
      <c r="F56" s="236"/>
      <c r="G56" s="236">
        <f>SUMIF(AE57:AE59,"&lt;&gt;NOR",G57:G59)</f>
        <v>0</v>
      </c>
      <c r="H56" s="236"/>
      <c r="I56" s="236">
        <f>SUM(I57:I59)</f>
        <v>0</v>
      </c>
      <c r="J56" s="236"/>
      <c r="K56" s="236">
        <f>SUM(K57:K59)</f>
        <v>0</v>
      </c>
      <c r="L56" s="236"/>
      <c r="M56" s="236">
        <f>SUM(M57:M59)</f>
        <v>0</v>
      </c>
      <c r="N56" s="229"/>
      <c r="O56" s="229">
        <f>SUM(O57:O59)</f>
        <v>8.0000000000000007E-5</v>
      </c>
      <c r="P56" s="229"/>
      <c r="Q56" s="229">
        <f>SUM(Q57:Q59)</f>
        <v>0</v>
      </c>
      <c r="R56" s="229"/>
      <c r="S56" s="229"/>
      <c r="T56" s="230"/>
      <c r="U56" s="229">
        <f>SUM(U57:U59)</f>
        <v>0.18</v>
      </c>
      <c r="AE56" t="s">
        <v>98</v>
      </c>
    </row>
    <row r="57" spans="1:60" ht="22.5" outlineLevel="1" x14ac:dyDescent="0.2">
      <c r="A57" s="216">
        <v>33</v>
      </c>
      <c r="B57" s="222" t="s">
        <v>182</v>
      </c>
      <c r="C57" s="267" t="s">
        <v>183</v>
      </c>
      <c r="D57" s="224" t="s">
        <v>144</v>
      </c>
      <c r="E57" s="231">
        <v>1</v>
      </c>
      <c r="F57" s="234">
        <f>H57+J57</f>
        <v>0</v>
      </c>
      <c r="G57" s="235">
        <f>ROUND(E57*F57,2)</f>
        <v>0</v>
      </c>
      <c r="H57" s="235"/>
      <c r="I57" s="235">
        <f>ROUND(E57*H57,2)</f>
        <v>0</v>
      </c>
      <c r="J57" s="235"/>
      <c r="K57" s="235">
        <f>ROUND(E57*J57,2)</f>
        <v>0</v>
      </c>
      <c r="L57" s="235">
        <v>21</v>
      </c>
      <c r="M57" s="235">
        <f>G57*(1+L57/100)</f>
        <v>0</v>
      </c>
      <c r="N57" s="225">
        <v>0</v>
      </c>
      <c r="O57" s="225">
        <f>ROUND(E57*N57,5)</f>
        <v>0</v>
      </c>
      <c r="P57" s="225">
        <v>0</v>
      </c>
      <c r="Q57" s="225">
        <f>ROUND(E57*P57,5)</f>
        <v>0</v>
      </c>
      <c r="R57" s="225"/>
      <c r="S57" s="225"/>
      <c r="T57" s="226">
        <v>0</v>
      </c>
      <c r="U57" s="225">
        <f>ROUND(E57*T57,2)</f>
        <v>0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102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>
        <v>34</v>
      </c>
      <c r="B58" s="222" t="s">
        <v>184</v>
      </c>
      <c r="C58" s="267" t="s">
        <v>185</v>
      </c>
      <c r="D58" s="224" t="s">
        <v>171</v>
      </c>
      <c r="E58" s="231">
        <v>1</v>
      </c>
      <c r="F58" s="234">
        <f>H58+J58</f>
        <v>0</v>
      </c>
      <c r="G58" s="235">
        <f>ROUND(E58*F58,2)</f>
        <v>0</v>
      </c>
      <c r="H58" s="235"/>
      <c r="I58" s="235">
        <f>ROUND(E58*H58,2)</f>
        <v>0</v>
      </c>
      <c r="J58" s="235"/>
      <c r="K58" s="235">
        <f>ROUND(E58*J58,2)</f>
        <v>0</v>
      </c>
      <c r="L58" s="235">
        <v>21</v>
      </c>
      <c r="M58" s="235">
        <f>G58*(1+L58/100)</f>
        <v>0</v>
      </c>
      <c r="N58" s="225">
        <v>8.0000000000000007E-5</v>
      </c>
      <c r="O58" s="225">
        <f>ROUND(E58*N58,5)</f>
        <v>8.0000000000000007E-5</v>
      </c>
      <c r="P58" s="225">
        <v>0</v>
      </c>
      <c r="Q58" s="225">
        <f>ROUND(E58*P58,5)</f>
        <v>0</v>
      </c>
      <c r="R58" s="225"/>
      <c r="S58" s="225"/>
      <c r="T58" s="226">
        <v>0.17599999999999999</v>
      </c>
      <c r="U58" s="225">
        <f>ROUND(E58*T58,2)</f>
        <v>0.18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102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>
        <v>35</v>
      </c>
      <c r="B59" s="222" t="s">
        <v>186</v>
      </c>
      <c r="C59" s="267" t="s">
        <v>187</v>
      </c>
      <c r="D59" s="224" t="s">
        <v>116</v>
      </c>
      <c r="E59" s="231">
        <v>1E-4</v>
      </c>
      <c r="F59" s="234">
        <f>H59+J59</f>
        <v>0</v>
      </c>
      <c r="G59" s="235">
        <f>ROUND(E59*F59,2)</f>
        <v>0</v>
      </c>
      <c r="H59" s="235"/>
      <c r="I59" s="235">
        <f>ROUND(E59*H59,2)</f>
        <v>0</v>
      </c>
      <c r="J59" s="235"/>
      <c r="K59" s="235">
        <f>ROUND(E59*J59,2)</f>
        <v>0</v>
      </c>
      <c r="L59" s="235">
        <v>21</v>
      </c>
      <c r="M59" s="235">
        <f>G59*(1+L59/100)</f>
        <v>0</v>
      </c>
      <c r="N59" s="225">
        <v>0</v>
      </c>
      <c r="O59" s="225">
        <f>ROUND(E59*N59,5)</f>
        <v>0</v>
      </c>
      <c r="P59" s="225">
        <v>0</v>
      </c>
      <c r="Q59" s="225">
        <f>ROUND(E59*P59,5)</f>
        <v>0</v>
      </c>
      <c r="R59" s="225"/>
      <c r="S59" s="225"/>
      <c r="T59" s="226">
        <v>1.5169999999999999</v>
      </c>
      <c r="U59" s="225">
        <f>ROUND(E59*T59,2)</f>
        <v>0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102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">
      <c r="A60" s="217" t="s">
        <v>97</v>
      </c>
      <c r="B60" s="223" t="s">
        <v>66</v>
      </c>
      <c r="C60" s="269" t="s">
        <v>67</v>
      </c>
      <c r="D60" s="228"/>
      <c r="E60" s="233"/>
      <c r="F60" s="236"/>
      <c r="G60" s="236">
        <f>SUMIF(AE61:AE73,"&lt;&gt;NOR",G61:G73)</f>
        <v>0</v>
      </c>
      <c r="H60" s="236"/>
      <c r="I60" s="236">
        <f>SUM(I61:I73)</f>
        <v>0</v>
      </c>
      <c r="J60" s="236"/>
      <c r="K60" s="236">
        <f>SUM(K61:K73)</f>
        <v>0</v>
      </c>
      <c r="L60" s="236"/>
      <c r="M60" s="236">
        <f>SUM(M61:M73)</f>
        <v>0</v>
      </c>
      <c r="N60" s="229"/>
      <c r="O60" s="229">
        <f>SUM(O61:O73)</f>
        <v>4.1199999999999995E-3</v>
      </c>
      <c r="P60" s="229"/>
      <c r="Q60" s="229">
        <f>SUM(Q61:Q73)</f>
        <v>0</v>
      </c>
      <c r="R60" s="229"/>
      <c r="S60" s="229"/>
      <c r="T60" s="230"/>
      <c r="U60" s="229">
        <f>SUM(U61:U73)</f>
        <v>11.270000000000001</v>
      </c>
      <c r="AE60" t="s">
        <v>98</v>
      </c>
    </row>
    <row r="61" spans="1:60" ht="22.5" outlineLevel="1" x14ac:dyDescent="0.2">
      <c r="A61" s="216">
        <v>36</v>
      </c>
      <c r="B61" s="222" t="s">
        <v>188</v>
      </c>
      <c r="C61" s="267" t="s">
        <v>189</v>
      </c>
      <c r="D61" s="224" t="s">
        <v>101</v>
      </c>
      <c r="E61" s="231">
        <v>25.830000000000002</v>
      </c>
      <c r="F61" s="234">
        <f>H61+J61</f>
        <v>0</v>
      </c>
      <c r="G61" s="235">
        <f>ROUND(E61*F61,2)</f>
        <v>0</v>
      </c>
      <c r="H61" s="235"/>
      <c r="I61" s="235">
        <f>ROUND(E61*H61,2)</f>
        <v>0</v>
      </c>
      <c r="J61" s="235"/>
      <c r="K61" s="235">
        <f>ROUND(E61*J61,2)</f>
        <v>0</v>
      </c>
      <c r="L61" s="235">
        <v>21</v>
      </c>
      <c r="M61" s="235">
        <f>G61*(1+L61/100)</f>
        <v>0</v>
      </c>
      <c r="N61" s="225">
        <v>2.0000000000000002E-5</v>
      </c>
      <c r="O61" s="225">
        <f>ROUND(E61*N61,5)</f>
        <v>5.1999999999999995E-4</v>
      </c>
      <c r="P61" s="225">
        <v>0</v>
      </c>
      <c r="Q61" s="225">
        <f>ROUND(E61*P61,5)</f>
        <v>0</v>
      </c>
      <c r="R61" s="225"/>
      <c r="S61" s="225"/>
      <c r="T61" s="226">
        <v>0.129</v>
      </c>
      <c r="U61" s="225">
        <f>ROUND(E61*T61,2)</f>
        <v>3.33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102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16"/>
      <c r="B62" s="222"/>
      <c r="C62" s="268" t="s">
        <v>190</v>
      </c>
      <c r="D62" s="227"/>
      <c r="E62" s="232">
        <v>25.83</v>
      </c>
      <c r="F62" s="235"/>
      <c r="G62" s="235"/>
      <c r="H62" s="235"/>
      <c r="I62" s="235"/>
      <c r="J62" s="235"/>
      <c r="K62" s="235"/>
      <c r="L62" s="235"/>
      <c r="M62" s="235"/>
      <c r="N62" s="225"/>
      <c r="O62" s="225"/>
      <c r="P62" s="225"/>
      <c r="Q62" s="225"/>
      <c r="R62" s="225"/>
      <c r="S62" s="225"/>
      <c r="T62" s="226"/>
      <c r="U62" s="225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104</v>
      </c>
      <c r="AF62" s="215">
        <v>0</v>
      </c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16">
        <v>37</v>
      </c>
      <c r="B63" s="222" t="s">
        <v>191</v>
      </c>
      <c r="C63" s="267" t="s">
        <v>192</v>
      </c>
      <c r="D63" s="224" t="s">
        <v>101</v>
      </c>
      <c r="E63" s="231">
        <v>34.125</v>
      </c>
      <c r="F63" s="234">
        <f>H63+J63</f>
        <v>0</v>
      </c>
      <c r="G63" s="235">
        <f>ROUND(E63*F63,2)</f>
        <v>0</v>
      </c>
      <c r="H63" s="235"/>
      <c r="I63" s="235">
        <f>ROUND(E63*H63,2)</f>
        <v>0</v>
      </c>
      <c r="J63" s="235"/>
      <c r="K63" s="235">
        <f>ROUND(E63*J63,2)</f>
        <v>0</v>
      </c>
      <c r="L63" s="235">
        <v>21</v>
      </c>
      <c r="M63" s="235">
        <f>G63*(1+L63/100)</f>
        <v>0</v>
      </c>
      <c r="N63" s="225">
        <v>6.0000000000000002E-5</v>
      </c>
      <c r="O63" s="225">
        <f>ROUND(E63*N63,5)</f>
        <v>2.0500000000000002E-3</v>
      </c>
      <c r="P63" s="225">
        <v>0</v>
      </c>
      <c r="Q63" s="225">
        <f>ROUND(E63*P63,5)</f>
        <v>0</v>
      </c>
      <c r="R63" s="225"/>
      <c r="S63" s="225"/>
      <c r="T63" s="226">
        <v>0.129</v>
      </c>
      <c r="U63" s="225">
        <f>ROUND(E63*T63,2)</f>
        <v>4.4000000000000004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102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/>
      <c r="B64" s="222"/>
      <c r="C64" s="268" t="s">
        <v>193</v>
      </c>
      <c r="D64" s="227"/>
      <c r="E64" s="232">
        <v>34.125</v>
      </c>
      <c r="F64" s="235"/>
      <c r="G64" s="235"/>
      <c r="H64" s="235"/>
      <c r="I64" s="235"/>
      <c r="J64" s="235"/>
      <c r="K64" s="235"/>
      <c r="L64" s="235"/>
      <c r="M64" s="235"/>
      <c r="N64" s="225"/>
      <c r="O64" s="225"/>
      <c r="P64" s="225"/>
      <c r="Q64" s="225"/>
      <c r="R64" s="225"/>
      <c r="S64" s="225"/>
      <c r="T64" s="226"/>
      <c r="U64" s="225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104</v>
      </c>
      <c r="AF64" s="215">
        <v>0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16">
        <v>38</v>
      </c>
      <c r="B65" s="222" t="s">
        <v>194</v>
      </c>
      <c r="C65" s="267" t="s">
        <v>195</v>
      </c>
      <c r="D65" s="224" t="s">
        <v>101</v>
      </c>
      <c r="E65" s="231">
        <v>2.415</v>
      </c>
      <c r="F65" s="234">
        <f>H65+J65</f>
        <v>0</v>
      </c>
      <c r="G65" s="235">
        <f>ROUND(E65*F65,2)</f>
        <v>0</v>
      </c>
      <c r="H65" s="235"/>
      <c r="I65" s="235">
        <f>ROUND(E65*H65,2)</f>
        <v>0</v>
      </c>
      <c r="J65" s="235"/>
      <c r="K65" s="235">
        <f>ROUND(E65*J65,2)</f>
        <v>0</v>
      </c>
      <c r="L65" s="235">
        <v>21</v>
      </c>
      <c r="M65" s="235">
        <f>G65*(1+L65/100)</f>
        <v>0</v>
      </c>
      <c r="N65" s="225">
        <v>5.0000000000000002E-5</v>
      </c>
      <c r="O65" s="225">
        <f>ROUND(E65*N65,5)</f>
        <v>1.2E-4</v>
      </c>
      <c r="P65" s="225">
        <v>0</v>
      </c>
      <c r="Q65" s="225">
        <f>ROUND(E65*P65,5)</f>
        <v>0</v>
      </c>
      <c r="R65" s="225"/>
      <c r="S65" s="225"/>
      <c r="T65" s="226">
        <v>0.14199999999999999</v>
      </c>
      <c r="U65" s="225">
        <f>ROUND(E65*T65,2)</f>
        <v>0.34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102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/>
      <c r="B66" s="222"/>
      <c r="C66" s="268" t="s">
        <v>196</v>
      </c>
      <c r="D66" s="227"/>
      <c r="E66" s="232">
        <v>2.415</v>
      </c>
      <c r="F66" s="235"/>
      <c r="G66" s="235"/>
      <c r="H66" s="235"/>
      <c r="I66" s="235"/>
      <c r="J66" s="235"/>
      <c r="K66" s="235"/>
      <c r="L66" s="235"/>
      <c r="M66" s="235"/>
      <c r="N66" s="225"/>
      <c r="O66" s="225"/>
      <c r="P66" s="225"/>
      <c r="Q66" s="225"/>
      <c r="R66" s="225"/>
      <c r="S66" s="225"/>
      <c r="T66" s="226"/>
      <c r="U66" s="225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104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16">
        <v>39</v>
      </c>
      <c r="B67" s="222" t="s">
        <v>197</v>
      </c>
      <c r="C67" s="267" t="s">
        <v>198</v>
      </c>
      <c r="D67" s="224" t="s">
        <v>101</v>
      </c>
      <c r="E67" s="231">
        <v>7.665</v>
      </c>
      <c r="F67" s="234">
        <f>H67+J67</f>
        <v>0</v>
      </c>
      <c r="G67" s="235">
        <f>ROUND(E67*F67,2)</f>
        <v>0</v>
      </c>
      <c r="H67" s="235"/>
      <c r="I67" s="235">
        <f>ROUND(E67*H67,2)</f>
        <v>0</v>
      </c>
      <c r="J67" s="235"/>
      <c r="K67" s="235">
        <f>ROUND(E67*J67,2)</f>
        <v>0</v>
      </c>
      <c r="L67" s="235">
        <v>21</v>
      </c>
      <c r="M67" s="235">
        <f>G67*(1+L67/100)</f>
        <v>0</v>
      </c>
      <c r="N67" s="225">
        <v>6.0000000000000002E-5</v>
      </c>
      <c r="O67" s="225">
        <f>ROUND(E67*N67,5)</f>
        <v>4.6000000000000001E-4</v>
      </c>
      <c r="P67" s="225">
        <v>0</v>
      </c>
      <c r="Q67" s="225">
        <f>ROUND(E67*P67,5)</f>
        <v>0</v>
      </c>
      <c r="R67" s="225"/>
      <c r="S67" s="225"/>
      <c r="T67" s="226">
        <v>0.129</v>
      </c>
      <c r="U67" s="225">
        <f>ROUND(E67*T67,2)</f>
        <v>0.99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102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/>
      <c r="B68" s="222"/>
      <c r="C68" s="268" t="s">
        <v>199</v>
      </c>
      <c r="D68" s="227"/>
      <c r="E68" s="232">
        <v>7.665</v>
      </c>
      <c r="F68" s="235"/>
      <c r="G68" s="235"/>
      <c r="H68" s="235"/>
      <c r="I68" s="235"/>
      <c r="J68" s="235"/>
      <c r="K68" s="235"/>
      <c r="L68" s="235"/>
      <c r="M68" s="235"/>
      <c r="N68" s="225"/>
      <c r="O68" s="225"/>
      <c r="P68" s="225"/>
      <c r="Q68" s="225"/>
      <c r="R68" s="225"/>
      <c r="S68" s="225"/>
      <c r="T68" s="226"/>
      <c r="U68" s="225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104</v>
      </c>
      <c r="AF68" s="215">
        <v>0</v>
      </c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2.5" outlineLevel="1" x14ac:dyDescent="0.2">
      <c r="A69" s="216">
        <v>40</v>
      </c>
      <c r="B69" s="222" t="s">
        <v>200</v>
      </c>
      <c r="C69" s="267" t="s">
        <v>201</v>
      </c>
      <c r="D69" s="224" t="s">
        <v>101</v>
      </c>
      <c r="E69" s="231">
        <v>14.595000000000001</v>
      </c>
      <c r="F69" s="234">
        <f>H69+J69</f>
        <v>0</v>
      </c>
      <c r="G69" s="235">
        <f>ROUND(E69*F69,2)</f>
        <v>0</v>
      </c>
      <c r="H69" s="235"/>
      <c r="I69" s="235">
        <f>ROUND(E69*H69,2)</f>
        <v>0</v>
      </c>
      <c r="J69" s="235"/>
      <c r="K69" s="235">
        <f>ROUND(E69*J69,2)</f>
        <v>0</v>
      </c>
      <c r="L69" s="235">
        <v>21</v>
      </c>
      <c r="M69" s="235">
        <f>G69*(1+L69/100)</f>
        <v>0</v>
      </c>
      <c r="N69" s="225">
        <v>6.0000000000000002E-5</v>
      </c>
      <c r="O69" s="225">
        <f>ROUND(E69*N69,5)</f>
        <v>8.8000000000000003E-4</v>
      </c>
      <c r="P69" s="225">
        <v>0</v>
      </c>
      <c r="Q69" s="225">
        <f>ROUND(E69*P69,5)</f>
        <v>0</v>
      </c>
      <c r="R69" s="225"/>
      <c r="S69" s="225"/>
      <c r="T69" s="226">
        <v>0.14199999999999999</v>
      </c>
      <c r="U69" s="225">
        <f>ROUND(E69*T69,2)</f>
        <v>2.0699999999999998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102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/>
      <c r="B70" s="222"/>
      <c r="C70" s="268" t="s">
        <v>202</v>
      </c>
      <c r="D70" s="227"/>
      <c r="E70" s="232">
        <v>14.595000000000001</v>
      </c>
      <c r="F70" s="235"/>
      <c r="G70" s="235"/>
      <c r="H70" s="235"/>
      <c r="I70" s="235"/>
      <c r="J70" s="235"/>
      <c r="K70" s="235"/>
      <c r="L70" s="235"/>
      <c r="M70" s="235"/>
      <c r="N70" s="225"/>
      <c r="O70" s="225"/>
      <c r="P70" s="225"/>
      <c r="Q70" s="225"/>
      <c r="R70" s="225"/>
      <c r="S70" s="225"/>
      <c r="T70" s="226"/>
      <c r="U70" s="225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104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1" x14ac:dyDescent="0.2">
      <c r="A71" s="216">
        <v>41</v>
      </c>
      <c r="B71" s="222" t="s">
        <v>203</v>
      </c>
      <c r="C71" s="267" t="s">
        <v>204</v>
      </c>
      <c r="D71" s="224" t="s">
        <v>101</v>
      </c>
      <c r="E71" s="231">
        <v>0.84000000000000008</v>
      </c>
      <c r="F71" s="234">
        <f>H71+J71</f>
        <v>0</v>
      </c>
      <c r="G71" s="235">
        <f>ROUND(E71*F71,2)</f>
        <v>0</v>
      </c>
      <c r="H71" s="235"/>
      <c r="I71" s="235">
        <f>ROUND(E71*H71,2)</f>
        <v>0</v>
      </c>
      <c r="J71" s="235"/>
      <c r="K71" s="235">
        <f>ROUND(E71*J71,2)</f>
        <v>0</v>
      </c>
      <c r="L71" s="235">
        <v>21</v>
      </c>
      <c r="M71" s="235">
        <f>G71*(1+L71/100)</f>
        <v>0</v>
      </c>
      <c r="N71" s="225">
        <v>1.1E-4</v>
      </c>
      <c r="O71" s="225">
        <f>ROUND(E71*N71,5)</f>
        <v>9.0000000000000006E-5</v>
      </c>
      <c r="P71" s="225">
        <v>0</v>
      </c>
      <c r="Q71" s="225">
        <f>ROUND(E71*P71,5)</f>
        <v>0</v>
      </c>
      <c r="R71" s="225"/>
      <c r="S71" s="225"/>
      <c r="T71" s="226">
        <v>0.157</v>
      </c>
      <c r="U71" s="225">
        <f>ROUND(E71*T71,2)</f>
        <v>0.13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102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/>
      <c r="B72" s="222"/>
      <c r="C72" s="268" t="s">
        <v>205</v>
      </c>
      <c r="D72" s="227"/>
      <c r="E72" s="232">
        <v>0.84</v>
      </c>
      <c r="F72" s="235"/>
      <c r="G72" s="235"/>
      <c r="H72" s="235"/>
      <c r="I72" s="235"/>
      <c r="J72" s="235"/>
      <c r="K72" s="235"/>
      <c r="L72" s="235"/>
      <c r="M72" s="235"/>
      <c r="N72" s="225"/>
      <c r="O72" s="225"/>
      <c r="P72" s="225"/>
      <c r="Q72" s="225"/>
      <c r="R72" s="225"/>
      <c r="S72" s="225"/>
      <c r="T72" s="226"/>
      <c r="U72" s="225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104</v>
      </c>
      <c r="AF72" s="215">
        <v>0</v>
      </c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16">
        <v>42</v>
      </c>
      <c r="B73" s="222" t="s">
        <v>206</v>
      </c>
      <c r="C73" s="267" t="s">
        <v>207</v>
      </c>
      <c r="D73" s="224" t="s">
        <v>116</v>
      </c>
      <c r="E73" s="231">
        <v>4.1000000000000003E-3</v>
      </c>
      <c r="F73" s="234">
        <f>H73+J73</f>
        <v>0</v>
      </c>
      <c r="G73" s="235">
        <f>ROUND(E73*F73,2)</f>
        <v>0</v>
      </c>
      <c r="H73" s="235"/>
      <c r="I73" s="235">
        <f>ROUND(E73*H73,2)</f>
        <v>0</v>
      </c>
      <c r="J73" s="235"/>
      <c r="K73" s="235">
        <f>ROUND(E73*J73,2)</f>
        <v>0</v>
      </c>
      <c r="L73" s="235">
        <v>21</v>
      </c>
      <c r="M73" s="235">
        <f>G73*(1+L73/100)</f>
        <v>0</v>
      </c>
      <c r="N73" s="225">
        <v>0</v>
      </c>
      <c r="O73" s="225">
        <f>ROUND(E73*N73,5)</f>
        <v>0</v>
      </c>
      <c r="P73" s="225">
        <v>0</v>
      </c>
      <c r="Q73" s="225">
        <f>ROUND(E73*P73,5)</f>
        <v>0</v>
      </c>
      <c r="R73" s="225"/>
      <c r="S73" s="225"/>
      <c r="T73" s="226">
        <v>1.74</v>
      </c>
      <c r="U73" s="225">
        <f>ROUND(E73*T73,2)</f>
        <v>0.01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102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x14ac:dyDescent="0.2">
      <c r="A74" s="217" t="s">
        <v>97</v>
      </c>
      <c r="B74" s="223" t="s">
        <v>68</v>
      </c>
      <c r="C74" s="269" t="s">
        <v>69</v>
      </c>
      <c r="D74" s="228"/>
      <c r="E74" s="233"/>
      <c r="F74" s="236"/>
      <c r="G74" s="236">
        <f>SUMIF(AE75:AE85,"&lt;&gt;NOR",G75:G85)</f>
        <v>0</v>
      </c>
      <c r="H74" s="236"/>
      <c r="I74" s="236">
        <f>SUM(I75:I85)</f>
        <v>0</v>
      </c>
      <c r="J74" s="236"/>
      <c r="K74" s="236">
        <f>SUM(K75:K85)</f>
        <v>0</v>
      </c>
      <c r="L74" s="236"/>
      <c r="M74" s="236">
        <f>SUM(M75:M85)</f>
        <v>0</v>
      </c>
      <c r="N74" s="229"/>
      <c r="O74" s="229">
        <f>SUM(O75:O85)</f>
        <v>4.8045099999999996</v>
      </c>
      <c r="P74" s="229"/>
      <c r="Q74" s="229">
        <f>SUM(Q75:Q85)</f>
        <v>0</v>
      </c>
      <c r="R74" s="229"/>
      <c r="S74" s="229"/>
      <c r="T74" s="230"/>
      <c r="U74" s="229">
        <f>SUM(U75:U85)</f>
        <v>39.980000000000004</v>
      </c>
      <c r="AE74" t="s">
        <v>98</v>
      </c>
    </row>
    <row r="75" spans="1:60" outlineLevel="1" x14ac:dyDescent="0.2">
      <c r="A75" s="216">
        <v>43</v>
      </c>
      <c r="B75" s="222" t="s">
        <v>208</v>
      </c>
      <c r="C75" s="267" t="s">
        <v>209</v>
      </c>
      <c r="D75" s="224" t="s">
        <v>144</v>
      </c>
      <c r="E75" s="231">
        <v>1</v>
      </c>
      <c r="F75" s="234">
        <f>H75+J75</f>
        <v>0</v>
      </c>
      <c r="G75" s="235">
        <f>ROUND(E75*F75,2)</f>
        <v>0</v>
      </c>
      <c r="H75" s="235"/>
      <c r="I75" s="235">
        <f>ROUND(E75*H75,2)</f>
        <v>0</v>
      </c>
      <c r="J75" s="235"/>
      <c r="K75" s="235">
        <f>ROUND(E75*J75,2)</f>
        <v>0</v>
      </c>
      <c r="L75" s="235">
        <v>21</v>
      </c>
      <c r="M75" s="235">
        <f>G75*(1+L75/100)</f>
        <v>0</v>
      </c>
      <c r="N75" s="225">
        <v>3.2100000000000002E-3</v>
      </c>
      <c r="O75" s="225">
        <f>ROUND(E75*N75,5)</f>
        <v>3.2100000000000002E-3</v>
      </c>
      <c r="P75" s="225">
        <v>0</v>
      </c>
      <c r="Q75" s="225">
        <f>ROUND(E75*P75,5)</f>
        <v>0</v>
      </c>
      <c r="R75" s="225"/>
      <c r="S75" s="225"/>
      <c r="T75" s="226">
        <v>0</v>
      </c>
      <c r="U75" s="225">
        <f>ROUND(E75*T75,2)</f>
        <v>0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210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44</v>
      </c>
      <c r="B76" s="222" t="s">
        <v>211</v>
      </c>
      <c r="C76" s="267" t="s">
        <v>212</v>
      </c>
      <c r="D76" s="224" t="s">
        <v>101</v>
      </c>
      <c r="E76" s="231">
        <v>1</v>
      </c>
      <c r="F76" s="234">
        <f>H76+J76</f>
        <v>0</v>
      </c>
      <c r="G76" s="235">
        <f>ROUND(E76*F76,2)</f>
        <v>0</v>
      </c>
      <c r="H76" s="235"/>
      <c r="I76" s="235">
        <f>ROUND(E76*H76,2)</f>
        <v>0</v>
      </c>
      <c r="J76" s="235"/>
      <c r="K76" s="235">
        <f>ROUND(E76*J76,2)</f>
        <v>0</v>
      </c>
      <c r="L76" s="235">
        <v>21</v>
      </c>
      <c r="M76" s="235">
        <f>G76*(1+L76/100)</f>
        <v>0</v>
      </c>
      <c r="N76" s="225">
        <v>0</v>
      </c>
      <c r="O76" s="225">
        <f>ROUND(E76*N76,5)</f>
        <v>0</v>
      </c>
      <c r="P76" s="225">
        <v>0</v>
      </c>
      <c r="Q76" s="225">
        <f>ROUND(E76*P76,5)</f>
        <v>0</v>
      </c>
      <c r="R76" s="225"/>
      <c r="S76" s="225"/>
      <c r="T76" s="226">
        <v>6.6000000000000003E-2</v>
      </c>
      <c r="U76" s="225">
        <f>ROUND(E76*T76,2)</f>
        <v>7.0000000000000007E-2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102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16">
        <v>45</v>
      </c>
      <c r="B77" s="222" t="s">
        <v>213</v>
      </c>
      <c r="C77" s="267" t="s">
        <v>214</v>
      </c>
      <c r="D77" s="224" t="s">
        <v>116</v>
      </c>
      <c r="E77" s="231">
        <v>3.2000000000000002E-3</v>
      </c>
      <c r="F77" s="234">
        <f>H77+J77</f>
        <v>0</v>
      </c>
      <c r="G77" s="235">
        <f>ROUND(E77*F77,2)</f>
        <v>0</v>
      </c>
      <c r="H77" s="235"/>
      <c r="I77" s="235">
        <f>ROUND(E77*H77,2)</f>
        <v>0</v>
      </c>
      <c r="J77" s="235"/>
      <c r="K77" s="235">
        <f>ROUND(E77*J77,2)</f>
        <v>0</v>
      </c>
      <c r="L77" s="235">
        <v>21</v>
      </c>
      <c r="M77" s="235">
        <f>G77*(1+L77/100)</f>
        <v>0</v>
      </c>
      <c r="N77" s="225">
        <v>0</v>
      </c>
      <c r="O77" s="225">
        <f>ROUND(E77*N77,5)</f>
        <v>0</v>
      </c>
      <c r="P77" s="225">
        <v>0</v>
      </c>
      <c r="Q77" s="225">
        <f>ROUND(E77*P77,5)</f>
        <v>0</v>
      </c>
      <c r="R77" s="225"/>
      <c r="S77" s="225"/>
      <c r="T77" s="226">
        <v>0.21149999999999999</v>
      </c>
      <c r="U77" s="225">
        <f>ROUND(E77*T77,2)</f>
        <v>0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102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46</v>
      </c>
      <c r="B78" s="222" t="s">
        <v>215</v>
      </c>
      <c r="C78" s="267" t="s">
        <v>216</v>
      </c>
      <c r="D78" s="224" t="s">
        <v>144</v>
      </c>
      <c r="E78" s="231">
        <v>2</v>
      </c>
      <c r="F78" s="234">
        <f>H78+J78</f>
        <v>0</v>
      </c>
      <c r="G78" s="235">
        <f>ROUND(E78*F78,2)</f>
        <v>0</v>
      </c>
      <c r="H78" s="235"/>
      <c r="I78" s="235">
        <f>ROUND(E78*H78,2)</f>
        <v>0</v>
      </c>
      <c r="J78" s="235"/>
      <c r="K78" s="235">
        <f>ROUND(E78*J78,2)</f>
        <v>0</v>
      </c>
      <c r="L78" s="235">
        <v>21</v>
      </c>
      <c r="M78" s="235">
        <f>G78*(1+L78/100)</f>
        <v>0</v>
      </c>
      <c r="N78" s="225">
        <v>2.01431</v>
      </c>
      <c r="O78" s="225">
        <f>ROUND(E78*N78,5)</f>
        <v>4.0286200000000001</v>
      </c>
      <c r="P78" s="225">
        <v>0</v>
      </c>
      <c r="Q78" s="225">
        <f>ROUND(E78*P78,5)</f>
        <v>0</v>
      </c>
      <c r="R78" s="225"/>
      <c r="S78" s="225"/>
      <c r="T78" s="226">
        <v>19.105</v>
      </c>
      <c r="U78" s="225">
        <f>ROUND(E78*T78,2)</f>
        <v>38.21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102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>
        <v>47</v>
      </c>
      <c r="B79" s="222" t="s">
        <v>217</v>
      </c>
      <c r="C79" s="267" t="s">
        <v>218</v>
      </c>
      <c r="D79" s="224" t="s">
        <v>144</v>
      </c>
      <c r="E79" s="231">
        <v>1</v>
      </c>
      <c r="F79" s="234">
        <f>H79+J79</f>
        <v>0</v>
      </c>
      <c r="G79" s="235">
        <f>ROUND(E79*F79,2)</f>
        <v>0</v>
      </c>
      <c r="H79" s="235"/>
      <c r="I79" s="235">
        <f>ROUND(E79*H79,2)</f>
        <v>0</v>
      </c>
      <c r="J79" s="235"/>
      <c r="K79" s="235">
        <f>ROUND(E79*J79,2)</f>
        <v>0</v>
      </c>
      <c r="L79" s="235">
        <v>21</v>
      </c>
      <c r="M79" s="235">
        <f>G79*(1+L79/100)</f>
        <v>0</v>
      </c>
      <c r="N79" s="225">
        <v>0.25</v>
      </c>
      <c r="O79" s="225">
        <f>ROUND(E79*N79,5)</f>
        <v>0.25</v>
      </c>
      <c r="P79" s="225">
        <v>0</v>
      </c>
      <c r="Q79" s="225">
        <f>ROUND(E79*P79,5)</f>
        <v>0</v>
      </c>
      <c r="R79" s="225"/>
      <c r="S79" s="225"/>
      <c r="T79" s="226">
        <v>0</v>
      </c>
      <c r="U79" s="225">
        <f>ROUND(E79*T79,2)</f>
        <v>0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210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48</v>
      </c>
      <c r="B80" s="222" t="s">
        <v>219</v>
      </c>
      <c r="C80" s="267" t="s">
        <v>220</v>
      </c>
      <c r="D80" s="224" t="s">
        <v>144</v>
      </c>
      <c r="E80" s="231">
        <v>1</v>
      </c>
      <c r="F80" s="234">
        <f>H80+J80</f>
        <v>0</v>
      </c>
      <c r="G80" s="235">
        <f>ROUND(E80*F80,2)</f>
        <v>0</v>
      </c>
      <c r="H80" s="235"/>
      <c r="I80" s="235">
        <f>ROUND(E80*H80,2)</f>
        <v>0</v>
      </c>
      <c r="J80" s="235"/>
      <c r="K80" s="235">
        <f>ROUND(E80*J80,2)</f>
        <v>0</v>
      </c>
      <c r="L80" s="235">
        <v>21</v>
      </c>
      <c r="M80" s="235">
        <f>G80*(1+L80/100)</f>
        <v>0</v>
      </c>
      <c r="N80" s="225">
        <v>2.4E-2</v>
      </c>
      <c r="O80" s="225">
        <f>ROUND(E80*N80,5)</f>
        <v>2.4E-2</v>
      </c>
      <c r="P80" s="225">
        <v>0</v>
      </c>
      <c r="Q80" s="225">
        <f>ROUND(E80*P80,5)</f>
        <v>0</v>
      </c>
      <c r="R80" s="225"/>
      <c r="S80" s="225"/>
      <c r="T80" s="226">
        <v>0</v>
      </c>
      <c r="U80" s="225">
        <f>ROUND(E80*T80,2)</f>
        <v>0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210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>
        <v>49</v>
      </c>
      <c r="B81" s="222" t="s">
        <v>221</v>
      </c>
      <c r="C81" s="267" t="s">
        <v>222</v>
      </c>
      <c r="D81" s="224" t="s">
        <v>144</v>
      </c>
      <c r="E81" s="231">
        <v>1</v>
      </c>
      <c r="F81" s="234">
        <f>H81+J81</f>
        <v>0</v>
      </c>
      <c r="G81" s="235">
        <f>ROUND(E81*F81,2)</f>
        <v>0</v>
      </c>
      <c r="H81" s="235"/>
      <c r="I81" s="235">
        <f>ROUND(E81*H81,2)</f>
        <v>0</v>
      </c>
      <c r="J81" s="235"/>
      <c r="K81" s="235">
        <f>ROUND(E81*J81,2)</f>
        <v>0</v>
      </c>
      <c r="L81" s="235">
        <v>21</v>
      </c>
      <c r="M81" s="235">
        <f>G81*(1+L81/100)</f>
        <v>0</v>
      </c>
      <c r="N81" s="225">
        <v>0.39300000000000002</v>
      </c>
      <c r="O81" s="225">
        <f>ROUND(E81*N81,5)</f>
        <v>0.39300000000000002</v>
      </c>
      <c r="P81" s="225">
        <v>0</v>
      </c>
      <c r="Q81" s="225">
        <f>ROUND(E81*P81,5)</f>
        <v>0</v>
      </c>
      <c r="R81" s="225"/>
      <c r="S81" s="225"/>
      <c r="T81" s="226">
        <v>0</v>
      </c>
      <c r="U81" s="225">
        <f>ROUND(E81*T81,2)</f>
        <v>0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210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>
        <v>50</v>
      </c>
      <c r="B82" s="222" t="s">
        <v>223</v>
      </c>
      <c r="C82" s="267" t="s">
        <v>224</v>
      </c>
      <c r="D82" s="224" t="s">
        <v>144</v>
      </c>
      <c r="E82" s="231">
        <v>2</v>
      </c>
      <c r="F82" s="234">
        <f>H82+J82</f>
        <v>0</v>
      </c>
      <c r="G82" s="235">
        <f>ROUND(E82*F82,2)</f>
        <v>0</v>
      </c>
      <c r="H82" s="235"/>
      <c r="I82" s="235">
        <f>ROUND(E82*H82,2)</f>
        <v>0</v>
      </c>
      <c r="J82" s="235"/>
      <c r="K82" s="235">
        <f>ROUND(E82*J82,2)</f>
        <v>0</v>
      </c>
      <c r="L82" s="235">
        <v>21</v>
      </c>
      <c r="M82" s="235">
        <f>G82*(1+L82/100)</f>
        <v>0</v>
      </c>
      <c r="N82" s="225">
        <v>2E-3</v>
      </c>
      <c r="O82" s="225">
        <f>ROUND(E82*N82,5)</f>
        <v>4.0000000000000001E-3</v>
      </c>
      <c r="P82" s="225">
        <v>0</v>
      </c>
      <c r="Q82" s="225">
        <f>ROUND(E82*P82,5)</f>
        <v>0</v>
      </c>
      <c r="R82" s="225"/>
      <c r="S82" s="225"/>
      <c r="T82" s="226">
        <v>0</v>
      </c>
      <c r="U82" s="225">
        <f>ROUND(E82*T82,2)</f>
        <v>0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210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16">
        <v>51</v>
      </c>
      <c r="B83" s="222" t="s">
        <v>225</v>
      </c>
      <c r="C83" s="267" t="s">
        <v>226</v>
      </c>
      <c r="D83" s="224" t="s">
        <v>144</v>
      </c>
      <c r="E83" s="231">
        <v>1</v>
      </c>
      <c r="F83" s="234">
        <f>H83+J83</f>
        <v>0</v>
      </c>
      <c r="G83" s="235">
        <f>ROUND(E83*F83,2)</f>
        <v>0</v>
      </c>
      <c r="H83" s="235"/>
      <c r="I83" s="235">
        <f>ROUND(E83*H83,2)</f>
        <v>0</v>
      </c>
      <c r="J83" s="235"/>
      <c r="K83" s="235">
        <f>ROUND(E83*J83,2)</f>
        <v>0</v>
      </c>
      <c r="L83" s="235">
        <v>21</v>
      </c>
      <c r="M83" s="235">
        <f>G83*(1+L83/100)</f>
        <v>0</v>
      </c>
      <c r="N83" s="225">
        <v>9.7000000000000003E-2</v>
      </c>
      <c r="O83" s="225">
        <f>ROUND(E83*N83,5)</f>
        <v>9.7000000000000003E-2</v>
      </c>
      <c r="P83" s="225">
        <v>0</v>
      </c>
      <c r="Q83" s="225">
        <f>ROUND(E83*P83,5)</f>
        <v>0</v>
      </c>
      <c r="R83" s="225"/>
      <c r="S83" s="225"/>
      <c r="T83" s="226">
        <v>0</v>
      </c>
      <c r="U83" s="225">
        <f>ROUND(E83*T83,2)</f>
        <v>0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210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>
        <v>52</v>
      </c>
      <c r="B84" s="222" t="s">
        <v>227</v>
      </c>
      <c r="C84" s="267" t="s">
        <v>228</v>
      </c>
      <c r="D84" s="224" t="s">
        <v>144</v>
      </c>
      <c r="E84" s="231">
        <v>1</v>
      </c>
      <c r="F84" s="234">
        <f>H84+J84</f>
        <v>0</v>
      </c>
      <c r="G84" s="235">
        <f>ROUND(E84*F84,2)</f>
        <v>0</v>
      </c>
      <c r="H84" s="235"/>
      <c r="I84" s="235">
        <f>ROUND(E84*H84,2)</f>
        <v>0</v>
      </c>
      <c r="J84" s="235"/>
      <c r="K84" s="235">
        <f>ROUND(E84*J84,2)</f>
        <v>0</v>
      </c>
      <c r="L84" s="235">
        <v>21</v>
      </c>
      <c r="M84" s="235">
        <f>G84*(1+L84/100)</f>
        <v>0</v>
      </c>
      <c r="N84" s="225">
        <v>4.6800000000000001E-3</v>
      </c>
      <c r="O84" s="225">
        <f>ROUND(E84*N84,5)</f>
        <v>4.6800000000000001E-3</v>
      </c>
      <c r="P84" s="225">
        <v>0</v>
      </c>
      <c r="Q84" s="225">
        <f>ROUND(E84*P84,5)</f>
        <v>0</v>
      </c>
      <c r="R84" s="225"/>
      <c r="S84" s="225"/>
      <c r="T84" s="226">
        <v>0.68</v>
      </c>
      <c r="U84" s="225">
        <f>ROUND(E84*T84,2)</f>
        <v>0.68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102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45">
        <v>53</v>
      </c>
      <c r="B85" s="246" t="s">
        <v>213</v>
      </c>
      <c r="C85" s="270" t="s">
        <v>214</v>
      </c>
      <c r="D85" s="247" t="s">
        <v>116</v>
      </c>
      <c r="E85" s="248">
        <v>4.8013000000000003</v>
      </c>
      <c r="F85" s="249">
        <f>H85+J85</f>
        <v>0</v>
      </c>
      <c r="G85" s="250">
        <f>ROUND(E85*F85,2)</f>
        <v>0</v>
      </c>
      <c r="H85" s="250"/>
      <c r="I85" s="250">
        <f>ROUND(E85*H85,2)</f>
        <v>0</v>
      </c>
      <c r="J85" s="250"/>
      <c r="K85" s="250">
        <f>ROUND(E85*J85,2)</f>
        <v>0</v>
      </c>
      <c r="L85" s="250">
        <v>21</v>
      </c>
      <c r="M85" s="250">
        <f>G85*(1+L85/100)</f>
        <v>0</v>
      </c>
      <c r="N85" s="251">
        <v>0</v>
      </c>
      <c r="O85" s="251">
        <f>ROUND(E85*N85,5)</f>
        <v>0</v>
      </c>
      <c r="P85" s="251">
        <v>0</v>
      </c>
      <c r="Q85" s="251">
        <f>ROUND(E85*P85,5)</f>
        <v>0</v>
      </c>
      <c r="R85" s="251"/>
      <c r="S85" s="251"/>
      <c r="T85" s="252">
        <v>0.21149999999999999</v>
      </c>
      <c r="U85" s="251">
        <f>ROUND(E85*T85,2)</f>
        <v>1.02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102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x14ac:dyDescent="0.2">
      <c r="A86" s="6"/>
      <c r="B86" s="7" t="s">
        <v>229</v>
      </c>
      <c r="C86" s="271" t="s">
        <v>229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v>15</v>
      </c>
      <c r="AD86">
        <v>21</v>
      </c>
    </row>
    <row r="87" spans="1:60" x14ac:dyDescent="0.2">
      <c r="A87" s="253"/>
      <c r="B87" s="254" t="s">
        <v>28</v>
      </c>
      <c r="C87" s="272" t="s">
        <v>229</v>
      </c>
      <c r="D87" s="255"/>
      <c r="E87" s="255"/>
      <c r="F87" s="255"/>
      <c r="G87" s="266">
        <f>G8+G25+G38+G56+G60+G74</f>
        <v>0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f>SUMIF(L7:L85,AC86,G7:G85)</f>
        <v>0</v>
      </c>
      <c r="AD87">
        <f>SUMIF(L7:L85,AD86,G7:G85)</f>
        <v>0</v>
      </c>
      <c r="AE87" t="s">
        <v>230</v>
      </c>
    </row>
    <row r="88" spans="1:60" x14ac:dyDescent="0.2">
      <c r="A88" s="6"/>
      <c r="B88" s="7" t="s">
        <v>229</v>
      </c>
      <c r="C88" s="271" t="s">
        <v>229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 x14ac:dyDescent="0.2">
      <c r="A89" s="6"/>
      <c r="B89" s="7" t="s">
        <v>229</v>
      </c>
      <c r="C89" s="271" t="s">
        <v>229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 x14ac:dyDescent="0.2">
      <c r="A90" s="256" t="s">
        <v>231</v>
      </c>
      <c r="B90" s="256"/>
      <c r="C90" s="273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 x14ac:dyDescent="0.2">
      <c r="A91" s="257"/>
      <c r="B91" s="258"/>
      <c r="C91" s="274"/>
      <c r="D91" s="258"/>
      <c r="E91" s="258"/>
      <c r="F91" s="258"/>
      <c r="G91" s="259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E91" t="s">
        <v>232</v>
      </c>
    </row>
    <row r="92" spans="1:60" x14ac:dyDescent="0.2">
      <c r="A92" s="260"/>
      <c r="B92" s="261"/>
      <c r="C92" s="275"/>
      <c r="D92" s="261"/>
      <c r="E92" s="261"/>
      <c r="F92" s="261"/>
      <c r="G92" s="262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60"/>
      <c r="B93" s="261"/>
      <c r="C93" s="275"/>
      <c r="D93" s="261"/>
      <c r="E93" s="261"/>
      <c r="F93" s="261"/>
      <c r="G93" s="262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60"/>
      <c r="B94" s="261"/>
      <c r="C94" s="275"/>
      <c r="D94" s="261"/>
      <c r="E94" s="261"/>
      <c r="F94" s="261"/>
      <c r="G94" s="262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263"/>
      <c r="B95" s="264"/>
      <c r="C95" s="276"/>
      <c r="D95" s="264"/>
      <c r="E95" s="264"/>
      <c r="F95" s="264"/>
      <c r="G95" s="26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229</v>
      </c>
      <c r="C96" s="271" t="s">
        <v>229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3:31" x14ac:dyDescent="0.2">
      <c r="C97" s="277"/>
      <c r="AE97" t="s">
        <v>233</v>
      </c>
    </row>
  </sheetData>
  <mergeCells count="6">
    <mergeCell ref="A1:G1"/>
    <mergeCell ref="C2:G2"/>
    <mergeCell ref="C3:G3"/>
    <mergeCell ref="C4:G4"/>
    <mergeCell ref="A90:C90"/>
    <mergeCell ref="A91:G9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 Balihar</dc:creator>
  <cp:lastModifiedBy>Ondrej Balihar</cp:lastModifiedBy>
  <cp:lastPrinted>2014-02-28T09:52:57Z</cp:lastPrinted>
  <dcterms:created xsi:type="dcterms:W3CDTF">2009-04-08T07:15:50Z</dcterms:created>
  <dcterms:modified xsi:type="dcterms:W3CDTF">2023-11-22T13:43:15Z</dcterms:modified>
</cp:coreProperties>
</file>